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Moury documents\Excel practice\"/>
    </mc:Choice>
  </mc:AlternateContent>
  <xr:revisionPtr revIDLastSave="0" documentId="8_{22245A9B-8D84-4714-89CA-A6E44A9C144F}" xr6:coauthVersionLast="47" xr6:coauthVersionMax="47" xr10:uidLastSave="{00000000-0000-0000-0000-000000000000}"/>
  <bookViews>
    <workbookView xWindow="-108" yWindow="-108" windowWidth="23256" windowHeight="12456" activeTab="6" xr2:uid="{00000000-000D-0000-FFFF-FFFF00000000}"/>
  </bookViews>
  <sheets>
    <sheet name="orders" sheetId="17" r:id="rId1"/>
    <sheet name="customers" sheetId="13" r:id="rId2"/>
    <sheet name="products" sheetId="2" r:id="rId3"/>
    <sheet name="Total sales" sheetId="19" r:id="rId4"/>
    <sheet name="Country Bar Chart " sheetId="20" r:id="rId5"/>
    <sheet name="Top 5 Customers" sheetId="23" r:id="rId6"/>
    <sheet name="Dashboard" sheetId="24"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10" i="17"/>
  <c r="M893"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farha</author>
  </authors>
  <commentList>
    <comment ref="I2" authorId="0" shapeId="0" xr:uid="{E520C720-3001-4A4E-BACB-BE94DBC06A35}">
      <text>
        <r>
          <rPr>
            <b/>
            <sz val="9"/>
            <color indexed="81"/>
            <rFont val="Tahoma"/>
            <charset val="1"/>
          </rPr>
          <t>farha:</t>
        </r>
        <r>
          <rPr>
            <sz val="9"/>
            <color indexed="81"/>
            <rFont val="Tahoma"/>
            <charset val="1"/>
          </rPr>
          <t xml:space="preserve">
</t>
        </r>
      </text>
    </comment>
  </commentList>
</comments>
</file>

<file path=xl/sharedStrings.xml><?xml version="1.0" encoding="utf-8"?>
<sst xmlns="http://schemas.openxmlformats.org/spreadsheetml/2006/main" count="11128" uniqueCount="6221">
  <si>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</si>
  <si>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</si>
  <si>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</si>
  <si>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</si>
  <si>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</si>
  <si>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</si>
  <si>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</si>
  <si>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</si>
  <si>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</si>
  <si>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</si>
  <si>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</si>
  <si>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</si>
  <si>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</si>
  <si>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</si>
  <si>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</si>
  <si>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</si>
  <si>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</si>
  <si>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</si>
  <si>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</si>
  <si>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</si>
  <si>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</si>
  <si>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</si>
  <si>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</si>
  <si>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</si>
  <si>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</si>
  <si>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</si>
  <si>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</si>
  <si>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</si>
  <si>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</si>
  <si>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</si>
  <si>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</si>
  <si>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</si>
  <si>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</si>
  <si>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</si>
  <si>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</si>
  <si>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</si>
  <si>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</si>
  <si>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</si>
  <si>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</si>
  <si>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</si>
  <si>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</si>
  <si>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</si>
  <si>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</si>
  <si>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</si>
  <si>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</si>
  <si>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</si>
  <si>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</si>
  <si>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</si>
  <si>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</si>
  <si>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</si>
  <si>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</si>
  <si>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</si>
  <si>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</si>
  <si>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</si>
  <si>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</si>
  <si>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</si>
  <si>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</si>
  <si>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</si>
  <si>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</si>
  <si>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</si>
  <si>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</si>
  <si>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</si>
  <si>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</si>
  <si>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</si>
  <si>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</si>
  <si>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</si>
  <si>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</si>
  <si>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</si>
  <si>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</si>
  <si>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</si>
  <si>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</si>
  <si>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</si>
  <si>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</si>
  <si>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</si>
  <si>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</si>
  <si>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</si>
  <si>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</si>
  <si>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</si>
  <si>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</si>
  <si>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</si>
  <si>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</si>
  <si>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</si>
  <si>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</si>
  <si>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</si>
  <si>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</si>
  <si>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</si>
  <si>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</si>
  <si>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</si>
  <si>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</si>
  <si>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</si>
  <si>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</si>
  <si>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</si>
  <si>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</si>
  <si>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</si>
  <si>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</si>
  <si>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</si>
  <si>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</si>
  <si>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</si>
  <si>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</si>
  <si>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</si>
  <si>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</si>
  <si>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</si>
  <si>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</si>
  <si>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</si>
  <si>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</si>
  <si>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</si>
  <si>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</si>
  <si>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</si>
  <si>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</si>
  <si>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</si>
  <si>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</si>
  <si>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</si>
  <si>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</si>
  <si>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</si>
  <si>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</si>
  <si>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</si>
  <si>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</si>
  <si>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</si>
  <si>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</si>
  <si>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</si>
  <si>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</si>
  <si>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</si>
  <si>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</si>
  <si>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</si>
  <si>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</si>
  <si>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</si>
  <si>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</si>
  <si>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</si>
  <si>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</si>
  <si>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</si>
  <si>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</si>
  <si>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</si>
  <si>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</si>
  <si>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</si>
  <si>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</si>
  <si>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</si>
  <si>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</si>
  <si>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</si>
  <si>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</si>
  <si>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</si>
  <si>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</si>
  <si>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</si>
  <si>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</si>
  <si>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</si>
  <si>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</si>
  <si>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</si>
  <si>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</si>
  <si>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</si>
  <si>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</si>
  <si>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</si>
  <si>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</si>
  <si>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</si>
  <si>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</si>
  <si>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</si>
  <si>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</si>
  <si>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</si>
  <si>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</si>
  <si>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</si>
  <si>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</si>
  <si>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</si>
  <si>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</si>
  <si>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</si>
  <si>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</si>
  <si>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</si>
  <si>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</si>
  <si>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</si>
  <si>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</si>
  <si>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</si>
  <si>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</si>
  <si>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</si>
  <si>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</si>
  <si>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</si>
  <si>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</si>
  <si>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</si>
  <si>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</si>
  <si>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</si>
  <si>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</si>
  <si>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</si>
  <si>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</si>
  <si>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</si>
  <si>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</si>
  <si>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</si>
  <si>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</si>
  <si>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</si>
  <si>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</si>
  <si>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</si>
  <si>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</si>
  <si>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</si>
  <si>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</si>
  <si>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</si>
  <si>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</si>
  <si>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</si>
  <si>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</si>
  <si>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</si>
  <si>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</si>
  <si>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</si>
  <si>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</si>
  <si>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</si>
  <si>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</si>
  <si>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</si>
  <si>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</si>
  <si>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</si>
  <si>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</si>
  <si>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</si>
  <si>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</si>
  <si>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</si>
  <si>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</si>
  <si>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</si>
  <si>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</si>
  <si>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</si>
  <si>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</si>
  <si>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</si>
  <si>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</si>
  <si>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</si>
  <si>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</si>
  <si>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</si>
  <si>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</si>
  <si>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</si>
  <si>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</si>
  <si>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</si>
  <si>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</si>
  <si>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</si>
  <si>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</si>
  <si>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</si>
  <si>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</si>
  <si>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</si>
  <si>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</si>
  <si>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</si>
  <si>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</si>
  <si>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</si>
  <si>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</si>
  <si>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</si>
  <si>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</si>
  <si>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</si>
  <si>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</si>
  <si>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</si>
  <si>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</si>
  <si>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</si>
  <si>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</si>
  <si>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</si>
  <si>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</si>
  <si>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</si>
  <si>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</si>
  <si>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</si>
  <si>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</si>
  <si>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</si>
  <si>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</si>
  <si>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</si>
  <si>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</si>
  <si>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</si>
  <si>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</si>
  <si>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</si>
  <si>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</si>
  <si>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</si>
  <si>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</si>
  <si>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</si>
  <si>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</si>
  <si>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</si>
  <si>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</si>
  <si>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</si>
  <si>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</si>
  <si>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</si>
  <si>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</si>
  <si>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</si>
  <si>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</si>
  <si>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</si>
  <si>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</si>
  <si>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</si>
  <si>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</si>
  <si>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</si>
  <si>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</si>
  <si>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</si>
  <si>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</si>
  <si>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</si>
  <si>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</si>
  <si>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</si>
  <si>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</si>
  <si>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</si>
  <si>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</si>
  <si>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</si>
  <si>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</si>
  <si>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</si>
  <si>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</si>
  <si>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</si>
  <si>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</si>
  <si>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</si>
  <si>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</si>
  <si>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</si>
  <si>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</si>
  <si>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</si>
  <si>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</si>
  <si>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</si>
  <si>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</si>
  <si>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</si>
  <si>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</si>
  <si>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</si>
  <si>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</si>
  <si>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</si>
  <si>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</si>
  <si>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</si>
  <si>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</si>
  <si>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</si>
  <si>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</si>
  <si>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</si>
  <si>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</si>
  <si>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</si>
  <si>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</si>
  <si>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</si>
  <si>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</si>
  <si>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</si>
  <si>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</si>
  <si>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</si>
  <si>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</si>
  <si>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</si>
  <si>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</si>
  <si>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</si>
  <si>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</si>
  <si>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</si>
  <si>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</si>
  <si>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</si>
  <si>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</si>
  <si>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</si>
  <si>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</si>
  <si>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</si>
  <si>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</si>
  <si>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</si>
  <si>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</si>
  <si>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</si>
  <si>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</si>
  <si>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</si>
  <si>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</si>
  <si>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</si>
  <si>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</si>
  <si>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</si>
  <si>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</si>
  <si>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</si>
  <si>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</si>
  <si>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</si>
  <si>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</si>
  <si>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</si>
  <si>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</si>
  <si>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</si>
  <si>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</si>
  <si>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</si>
  <si>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</si>
  <si>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</si>
  <si>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</si>
  <si>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</si>
  <si>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</si>
  <si>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</si>
  <si>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</si>
  <si>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</si>
  <si>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</si>
  <si>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</si>
  <si>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</si>
  <si>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</si>
  <si>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</si>
  <si>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</si>
  <si>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</si>
  <si>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</si>
  <si>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</si>
  <si>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</si>
  <si>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</si>
  <si>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</si>
  <si>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</si>
  <si>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</si>
  <si>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</si>
  <si>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</si>
  <si>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</si>
  <si>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</si>
  <si>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</si>
  <si>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</si>
  <si>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</si>
  <si>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</si>
  <si>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</si>
  <si>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</si>
  <si>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</si>
  <si>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</si>
  <si>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</si>
  <si>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</si>
  <si>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</si>
  <si>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</si>
  <si>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</si>
  <si>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</si>
  <si>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</si>
  <si>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</si>
  <si>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</si>
  <si>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</si>
  <si>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</si>
  <si>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</si>
  <si>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</si>
  <si>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</si>
  <si>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</si>
  <si>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</si>
  <si>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</si>
  <si>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</si>
  <si>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</si>
  <si>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</si>
  <si>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</si>
  <si>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</si>
  <si>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</si>
  <si>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</si>
  <si>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</si>
  <si>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</si>
  <si>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</si>
  <si>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</si>
  <si>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</si>
  <si>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</si>
  <si>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</si>
  <si>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</si>
  <si>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</si>
  <si>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</si>
  <si>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</si>
  <si>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</si>
  <si>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</si>
  <si>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</si>
  <si>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</si>
  <si>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</si>
  <si>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</si>
  <si>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</si>
  <si>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</si>
  <si>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</si>
  <si>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</si>
  <si>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</si>
  <si>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</si>
  <si>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</si>
  <si>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</si>
  <si>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</si>
  <si>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</si>
  <si>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</si>
  <si>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</si>
  <si>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</si>
  <si>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</si>
  <si>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</si>
  <si>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</si>
  <si>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</si>
  <si>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</si>
  <si>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</si>
  <si>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</si>
  <si>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</si>
  <si>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</si>
  <si>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</si>
  <si>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</si>
  <si>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</si>
  <si>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</si>
  <si>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</si>
  <si>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</si>
  <si>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</si>
  <si>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</si>
  <si>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</si>
  <si>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</si>
  <si>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</si>
  <si>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</si>
  <si>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</si>
  <si>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</si>
  <si>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</si>
  <si>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</si>
  <si>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</si>
  <si>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</si>
  <si>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</si>
  <si>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</si>
  <si>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</si>
  <si>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</si>
  <si>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</si>
  <si>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</si>
  <si>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</si>
  <si>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</si>
  <si>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</si>
  <si>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</si>
  <si>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</si>
  <si>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</si>
  <si>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</si>
  <si>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</si>
  <si>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</si>
  <si>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</si>
  <si>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</si>
  <si>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</si>
  <si>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</si>
  <si>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</si>
  <si>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</si>
  <si>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</si>
  <si>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</si>
  <si>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</si>
  <si>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</si>
  <si>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</si>
  <si>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</si>
  <si>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</si>
  <si>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</si>
  <si>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</si>
  <si>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</si>
  <si>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</si>
  <si>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</si>
  <si>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</si>
  <si>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</si>
  <si>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</si>
  <si>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</si>
  <si>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</si>
  <si>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</si>
  <si>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</si>
  <si>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</si>
  <si>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</si>
  <si>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</si>
  <si>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</si>
  <si>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</si>
  <si>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</si>
  <si>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</si>
  <si>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</si>
  <si>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</si>
  <si>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</si>
  <si>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</si>
  <si>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</si>
  <si>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</si>
  <si>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</si>
  <si>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</si>
  <si>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</si>
  <si>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</si>
  <si>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</si>
  <si>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</si>
  <si>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</si>
  <si>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</si>
  <si>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</si>
  <si>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</si>
  <si>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</si>
  <si>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</si>
  <si>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</si>
  <si>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</si>
  <si>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</si>
  <si>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</si>
  <si>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</si>
  <si>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</si>
  <si>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</si>
  <si>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</si>
  <si>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</si>
  <si>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</si>
  <si>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</si>
  <si>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</si>
  <si>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</si>
  <si>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</si>
  <si>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</si>
  <si>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</si>
  <si>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</si>
  <si>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</si>
  <si>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</si>
  <si>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</si>
  <si>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</si>
  <si>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</si>
  <si>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</si>
  <si>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</si>
  <si>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</si>
  <si>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</si>
  <si>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</si>
  <si>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</si>
  <si>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</si>
  <si>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</si>
  <si>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</si>
  <si>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</si>
  <si>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</si>
  <si>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</si>
  <si>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</si>
  <si>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</si>
  <si>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</si>
  <si>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</si>
  <si>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</si>
  <si>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</si>
  <si>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</si>
  <si>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</si>
  <si>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</si>
  <si>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</si>
  <si>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</si>
  <si>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</si>
  <si>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</si>
  <si>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</si>
  <si>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</si>
  <si>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</si>
  <si>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</si>
  <si>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</si>
  <si>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</si>
  <si>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</si>
  <si>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</si>
  <si>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</si>
  <si>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</si>
  <si>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</si>
  <si>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</si>
  <si>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</si>
  <si>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</si>
  <si>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</si>
  <si>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</si>
  <si>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</si>
  <si>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</si>
  <si>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</si>
  <si>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</si>
  <si>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</si>
  <si>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</si>
  <si>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</si>
  <si>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</si>
  <si>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</si>
  <si>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</si>
  <si>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</si>
  <si>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</si>
  <si>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</si>
  <si>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</si>
  <si>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</si>
  <si>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</si>
  <si>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</si>
  <si>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</si>
  <si>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</si>
  <si>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</si>
  <si>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</si>
  <si>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</si>
  <si>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</si>
  <si>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</si>
  <si>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</si>
  <si>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</si>
  <si>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</si>
  <si>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</si>
  <si>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</si>
  <si>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</si>
  <si>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</si>
  <si>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</si>
  <si>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</si>
  <si>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</si>
  <si>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</si>
  <si>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</si>
  <si>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</si>
  <si>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</si>
  <si>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</si>
  <si>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</si>
  <si>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</si>
  <si>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</si>
  <si>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</si>
  <si>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</si>
  <si>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</si>
  <si>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</si>
  <si>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</si>
  <si>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</si>
  <si>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</si>
  <si>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</si>
  <si>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</si>
  <si>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</si>
  <si>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</si>
  <si>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</si>
  <si>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</si>
  <si>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</si>
  <si>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</si>
  <si>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</si>
  <si>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</si>
  <si>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</si>
  <si>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</si>
  <si>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</si>
  <si>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</si>
  <si>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</si>
  <si>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</si>
  <si>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</si>
  <si>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</si>
  <si>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</si>
  <si>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</si>
  <si>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</si>
  <si>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</si>
  <si>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</si>
  <si>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</si>
  <si>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</si>
  <si>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</si>
  <si>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</si>
  <si>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</si>
  <si>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</si>
  <si>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</si>
  <si>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</si>
  <si>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</si>
  <si>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</si>
  <si>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</si>
  <si>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</si>
  <si>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</si>
  <si>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</si>
  <si>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</si>
  <si>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</si>
  <si>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</si>
  <si>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</si>
  <si>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</si>
  <si>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</si>
  <si>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</si>
  <si>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</si>
  <si>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</si>
  <si>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</si>
  <si>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</si>
  <si>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</si>
  <si>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</si>
  <si>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</si>
  <si>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</si>
  <si>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</si>
  <si>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</si>
  <si>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</si>
  <si>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</si>
  <si>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</si>
  <si>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</si>
  <si>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</si>
  <si>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</si>
  <si>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</si>
  <si>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</si>
  <si>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</si>
  <si>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</si>
  <si>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</si>
  <si>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</si>
  <si>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</si>
  <si>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</si>
  <si>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</si>
  <si>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</si>
  <si>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</si>
  <si>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</si>
  <si>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</si>
  <si>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</si>
  <si>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</si>
  <si>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</si>
  <si>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</si>
  <si>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</si>
  <si>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</si>
  <si>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</si>
  <si>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</si>
  <si>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</si>
  <si>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</si>
  <si>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</si>
  <si>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</si>
  <si>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</si>
  <si>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</si>
  <si>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</si>
  <si>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</si>
  <si>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</si>
  <si>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</si>
  <si>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</si>
  <si>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</si>
  <si>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</si>
  <si>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</si>
  <si>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</si>
  <si>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</si>
  <si>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</si>
  <si>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</si>
  <si>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</si>
  <si>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</si>
  <si>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</si>
  <si>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</si>
  <si>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</si>
  <si>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</si>
  <si>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</si>
  <si>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</si>
  <si>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</si>
  <si>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</si>
  <si>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</si>
  <si>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</si>
  <si>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</si>
  <si>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</si>
  <si>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</si>
  <si>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</si>
  <si>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</si>
  <si>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</si>
  <si>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</si>
  <si>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</si>
  <si>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</si>
  <si>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</si>
  <si>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</si>
  <si>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</si>
  <si>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</si>
  <si>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</si>
  <si>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</si>
  <si>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</si>
  <si>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</si>
  <si>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</si>
  <si>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</si>
  <si>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</si>
  <si>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</si>
  <si>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</si>
  <si>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</si>
  <si>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</si>
  <si>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</si>
  <si>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</si>
  <si>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</si>
  <si>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</si>
  <si>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</si>
  <si>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</si>
  <si>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</si>
  <si>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</si>
  <si>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</si>
  <si>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</si>
  <si>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</si>
  <si>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</si>
  <si>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</si>
  <si>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</si>
  <si>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</si>
  <si>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</si>
  <si>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</si>
  <si>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</si>
  <si>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</si>
  <si>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</si>
  <si>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</si>
  <si>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</si>
  <si>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</si>
  <si>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</si>
  <si>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</si>
  <si>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</si>
  <si>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</si>
  <si>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</si>
  <si>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</si>
  <si>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</si>
  <si>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</si>
  <si>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</si>
  <si>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</si>
  <si>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</si>
  <si>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</si>
  <si>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</si>
  <si>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</si>
  <si>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</si>
  <si>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</si>
  <si>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</si>
  <si>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</si>
  <si>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</si>
  <si>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</si>
  <si>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</si>
  <si>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</si>
  <si>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</si>
  <si>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</si>
  <si>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</si>
  <si>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</si>
  <si>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</si>
  <si>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</si>
  <si>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</si>
  <si>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</si>
  <si>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</si>
  <si>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</si>
  <si>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</si>
  <si>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</si>
  <si>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</si>
  <si>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</si>
  <si>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</si>
  <si>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</si>
  <si>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</si>
  <si>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</si>
  <si>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</si>
  <si>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</si>
  <si>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</si>
  <si>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</si>
  <si>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</si>
  <si>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</si>
  <si>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</si>
  <si>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</si>
  <si>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</si>
  <si>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</si>
  <si>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</si>
  <si>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</si>
  <si>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</si>
  <si>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</si>
  <si>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</si>
  <si>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</si>
  <si>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</si>
  <si>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</si>
  <si>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</si>
  <si>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</si>
  <si>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</si>
  <si>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</si>
  <si>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</si>
  <si>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</si>
  <si>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</si>
  <si>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</si>
  <si>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</si>
  <si>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</si>
  <si>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</si>
  <si>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</si>
  <si>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</si>
  <si>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</si>
  <si>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</si>
  <si>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</si>
  <si>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</si>
  <si>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</si>
  <si>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</si>
  <si>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</si>
  <si>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</si>
  <si>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</si>
  <si>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</si>
  <si>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</si>
  <si>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</si>
  <si>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</si>
  <si>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</si>
  <si>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</si>
  <si>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</si>
  <si>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</si>
  <si>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</si>
  <si>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</si>
  <si>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</si>
  <si>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</si>
  <si>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</si>
  <si>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</si>
  <si>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</si>
  <si>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</si>
  <si>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</si>
  <si>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</si>
  <si>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</si>
  <si>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</si>
  <si>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</si>
  <si>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</si>
  <si>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</si>
  <si>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</si>
  <si>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</si>
  <si>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</si>
  <si>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</si>
  <si>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</si>
  <si>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</si>
  <si>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</si>
  <si>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</si>
  <si>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</si>
  <si>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</si>
  <si>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</si>
  <si>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</si>
  <si>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</si>
  <si>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</si>
  <si>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</si>
  <si>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</si>
  <si>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</si>
  <si>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</si>
  <si>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</si>
  <si>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</si>
  <si>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</si>
  <si>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</si>
  <si>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</si>
  <si>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</si>
  <si>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</si>
  <si>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</si>
  <si>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</si>
  <si>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</si>
  <si>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</si>
  <si>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</si>
  <si>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</si>
  <si>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</si>
  <si>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</si>
  <si>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</si>
  <si>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</si>
  <si>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</si>
  <si>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</si>
  <si>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</si>
  <si>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</si>
  <si>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</si>
  <si>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</si>
  <si>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</si>
  <si>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</si>
  <si>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</si>
  <si>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</si>
  <si>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</si>
  <si>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</si>
  <si>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</si>
  <si>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</si>
  <si>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</si>
  <si>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</si>
  <si>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</si>
  <si>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</si>
  <si>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</si>
  <si>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</si>
  <si>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</si>
  <si>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</si>
  <si>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</si>
  <si>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</si>
  <si>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</si>
  <si>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</si>
  <si>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</si>
  <si>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</si>
  <si>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</si>
  <si>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</si>
  <si>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</si>
  <si>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</si>
  <si>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</si>
  <si>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</si>
  <si>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</si>
  <si>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</si>
  <si>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</si>
  <si>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</si>
  <si>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</si>
  <si>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</si>
  <si>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</si>
  <si>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</si>
  <si>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</si>
  <si>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</si>
  <si>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</si>
  <si>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</si>
  <si>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</si>
  <si>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</si>
  <si>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</si>
  <si>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</si>
  <si>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</si>
  <si>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</si>
  <si>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</si>
  <si>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</si>
  <si>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</si>
  <si>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</si>
  <si>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</si>
  <si>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</si>
  <si>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</si>
  <si>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</si>
  <si>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</si>
  <si>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</si>
  <si>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</si>
  <si>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</si>
  <si>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</si>
  <si>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</si>
  <si>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</si>
  <si>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</si>
  <si>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</si>
  <si>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</si>
  <si>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</si>
  <si>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</si>
  <si>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</si>
  <si>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</si>
  <si>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</si>
  <si>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</si>
  <si>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</si>
  <si>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</si>
  <si>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</si>
  <si>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</si>
  <si>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</si>
  <si>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</si>
  <si>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</si>
  <si>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</si>
  <si>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</si>
  <si>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</si>
  <si>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</si>
  <si>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</si>
  <si>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</si>
  <si>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</si>
  <si>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</si>
  <si>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</si>
  <si>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</si>
  <si>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</si>
  <si>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</si>
  <si>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</si>
  <si>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</si>
  <si>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</si>
  <si>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</si>
  <si>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</si>
  <si>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</si>
  <si>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</si>
  <si>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</si>
  <si>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</si>
  <si>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</si>
  <si>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</si>
  <si>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</si>
  <si>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</si>
  <si>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</si>
  <si>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</si>
  <si>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</si>
  <si>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</si>
  <si>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</si>
  <si>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</si>
  <si>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</si>
  <si>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</si>
  <si>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</si>
  <si>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</si>
  <si>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</si>
  <si>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</si>
  <si>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</si>
  <si>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</si>
  <si>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</si>
  <si>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</si>
  <si>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</si>
  <si>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</si>
  <si>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</si>
  <si>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</si>
  <si>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</si>
  <si>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</si>
  <si>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</si>
  <si>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</si>
  <si>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</si>
  <si>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</si>
  <si>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</si>
  <si>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</si>
  <si>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</si>
  <si>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</si>
  <si>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</si>
  <si>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</si>
  <si>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</si>
  <si>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</si>
  <si>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</si>
  <si>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</si>
  <si>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</si>
  <si>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</si>
  <si>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</si>
  <si>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</si>
  <si>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</si>
  <si>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</si>
  <si>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</si>
  <si>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</si>
  <si>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</si>
  <si>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</si>
  <si>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</si>
  <si>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</si>
  <si>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</si>
  <si>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</si>
  <si>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</si>
  <si>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</si>
  <si>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</si>
  <si>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</si>
  <si>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</si>
  <si>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</si>
  <si>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</si>
  <si>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</si>
  <si>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</si>
  <si>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</si>
  <si>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</si>
  <si>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</si>
  <si>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</si>
  <si>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</si>
  <si>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</si>
  <si>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</si>
  <si>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</si>
  <si>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</si>
  <si>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</si>
  <si>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</si>
  <si>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</si>
  <si>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</si>
  <si>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</si>
  <si>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</si>
  <si>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</si>
  <si>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</si>
  <si>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</si>
  <si>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</si>
  <si>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</si>
  <si>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</si>
  <si>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</si>
  <si>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</si>
  <si>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</si>
  <si>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</si>
  <si>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</si>
  <si>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</si>
  <si>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</si>
  <si>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</si>
  <si>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</si>
  <si>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</si>
  <si>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</si>
  <si>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</si>
  <si>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</si>
  <si>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</si>
  <si>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</si>
  <si>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</si>
  <si>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</si>
  <si>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</si>
  <si>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</si>
  <si>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</si>
  <si>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</si>
  <si>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</si>
  <si>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</si>
  <si>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</si>
  <si>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</si>
  <si>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</si>
  <si>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</si>
  <si>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</si>
  <si>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</si>
  <si>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</si>
  <si>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</si>
  <si>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</si>
  <si>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</si>
  <si>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</si>
  <si>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</si>
  <si>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</si>
  <si>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</si>
  <si>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</si>
  <si>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</si>
  <si>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</si>
  <si>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</si>
  <si>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</si>
  <si>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</si>
  <si>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</si>
  <si>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</si>
  <si>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</si>
  <si>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</si>
  <si>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</si>
  <si>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</si>
  <si>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</si>
  <si>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</si>
  <si>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</si>
  <si>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</si>
  <si>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</si>
  <si>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</si>
  <si>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</si>
  <si>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</si>
  <si>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</si>
  <si>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</si>
  <si>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</si>
  <si>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</si>
  <si>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</si>
  <si>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</si>
  <si>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</si>
  <si>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</si>
  <si>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</si>
  <si>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</si>
  <si>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</si>
  <si>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</si>
  <si>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</si>
  <si>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</si>
  <si>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</si>
  <si>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</si>
  <si>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</si>
  <si>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</si>
  <si>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</si>
  <si>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</si>
  <si>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</si>
  <si>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</si>
  <si>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</si>
  <si>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</si>
  <si>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</si>
  <si>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</si>
  <si>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</si>
  <si>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</si>
  <si>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</si>
  <si>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</si>
  <si>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</si>
  <si>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</si>
  <si>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</si>
  <si>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</si>
  <si>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</si>
  <si>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</si>
  <si>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</si>
  <si>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</si>
  <si>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</si>
  <si>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</si>
  <si>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</si>
  <si>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</si>
  <si>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</si>
  <si>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</si>
  <si>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</si>
  <si>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</si>
  <si>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</si>
  <si>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</si>
  <si>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</si>
  <si>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</si>
  <si>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</si>
  <si>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</si>
  <si>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</si>
  <si>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</si>
  <si>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</si>
  <si>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</si>
  <si>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</si>
  <si>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</si>
  <si>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</si>
  <si>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</si>
  <si>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</si>
  <si>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</si>
  <si>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</si>
  <si>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</si>
  <si>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</si>
  <si>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</si>
  <si>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</si>
  <si>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</si>
  <si>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</si>
  <si>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</si>
  <si>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</si>
  <si>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</si>
  <si>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</si>
  <si>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</si>
  <si>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</si>
  <si>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</si>
  <si>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</si>
  <si>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</si>
  <si>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</si>
  <si>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</si>
  <si>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</si>
  <si>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</si>
  <si>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</si>
  <si>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</si>
  <si>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</si>
  <si>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</si>
  <si>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</si>
  <si>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</si>
  <si>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</si>
  <si>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</si>
  <si>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</si>
  <si>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</si>
  <si>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</si>
  <si>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</si>
  <si>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</si>
  <si>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</si>
  <si>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</si>
  <si>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</si>
  <si>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</si>
  <si>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</si>
  <si>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</si>
  <si>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</si>
  <si>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</si>
  <si>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</si>
  <si>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</si>
  <si>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</si>
  <si>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</si>
  <si>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</si>
  <si>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</si>
  <si>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</si>
  <si>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</si>
  <si>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</si>
  <si>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</si>
  <si>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</si>
  <si>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</si>
  <si>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</si>
  <si>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</si>
  <si>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</si>
  <si>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</si>
  <si>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</si>
  <si>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</si>
  <si>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</si>
  <si>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</si>
  <si>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</si>
  <si>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</si>
  <si>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</si>
  <si>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</si>
  <si>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</si>
  <si>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</si>
  <si>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</si>
  <si>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</si>
  <si>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</si>
  <si>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</si>
  <si>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</si>
  <si>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</si>
  <si>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</si>
  <si>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</si>
  <si>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</si>
  <si>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</si>
  <si>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</si>
  <si>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</si>
  <si>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</si>
  <si>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</si>
  <si>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</si>
  <si>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</si>
  <si>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</si>
  <si>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</si>
  <si>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</si>
  <si>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</si>
  <si>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</si>
  <si>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</si>
  <si>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</si>
  <si>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</si>
  <si>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</si>
  <si>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</si>
  <si>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</si>
  <si>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</si>
  <si>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</si>
  <si>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</si>
  <si>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</si>
  <si>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</si>
  <si>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</si>
  <si>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</si>
  <si>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</si>
  <si>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</si>
  <si>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</si>
  <si>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</si>
  <si>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</si>
  <si>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</si>
  <si>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</si>
  <si>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</si>
  <si>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</si>
  <si>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</si>
  <si>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</si>
  <si>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</si>
  <si>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</si>
  <si>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</si>
  <si>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</si>
  <si>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</si>
  <si>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</si>
  <si>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</si>
  <si>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</si>
  <si>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</si>
  <si>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</si>
  <si>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</si>
  <si>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</si>
  <si>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</si>
  <si>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</si>
  <si>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</si>
  <si>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</si>
  <si>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</si>
  <si>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</si>
  <si>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</si>
  <si>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</si>
  <si>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</si>
  <si>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</si>
  <si>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</si>
  <si>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</si>
  <si>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</si>
  <si>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</si>
  <si>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</si>
  <si>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</si>
  <si>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</si>
  <si>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</si>
  <si>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</si>
  <si>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</si>
  <si>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</si>
  <si>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</si>
  <si>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</si>
  <si>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</si>
  <si>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</si>
  <si>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</si>
  <si>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</si>
  <si>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</si>
  <si>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</si>
  <si>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</si>
  <si>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</si>
  <si>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</si>
  <si>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</si>
  <si>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</si>
  <si>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</si>
  <si>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</si>
  <si>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</si>
  <si>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</si>
  <si>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</si>
  <si>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</si>
  <si>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</si>
  <si>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</si>
  <si>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</si>
  <si>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</si>
  <si>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</si>
  <si>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</si>
  <si>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</si>
  <si>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</si>
  <si>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</si>
  <si>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</si>
  <si>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</si>
  <si>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</si>
  <si>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</si>
  <si>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</si>
  <si>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</si>
  <si>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</si>
  <si>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</si>
  <si>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</si>
  <si>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</si>
  <si>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</si>
  <si>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</si>
  <si>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</si>
  <si>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</si>
  <si>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</si>
  <si>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</si>
  <si>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</si>
  <si>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</si>
  <si>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</si>
  <si>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</si>
  <si>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</si>
  <si>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</si>
  <si>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</si>
  <si>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</si>
  <si>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</si>
  <si>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</si>
  <si>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</si>
  <si>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</si>
  <si>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</si>
  <si>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</si>
  <si>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</si>
  <si>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</si>
  <si>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</si>
  <si>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</si>
  <si>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</si>
  <si>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</si>
  <si>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</si>
  <si>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</si>
  <si>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</si>
  <si>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</si>
  <si>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</si>
  <si>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</si>
  <si>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</si>
  <si>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</si>
  <si>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</si>
  <si>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</si>
  <si>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</si>
  <si>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</si>
  <si>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</si>
  <si>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</si>
  <si>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</si>
  <si>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</si>
  <si>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</si>
  <si>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</si>
  <si>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</si>
  <si>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</si>
  <si>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</si>
  <si>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</si>
  <si>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</si>
  <si>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</si>
  <si>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</si>
  <si>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</si>
  <si>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</si>
  <si>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</si>
  <si>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</si>
  <si>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</si>
  <si>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</si>
  <si>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</si>
  <si>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</si>
  <si>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</si>
  <si>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</si>
  <si>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</si>
  <si>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</si>
  <si>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</si>
  <si>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</si>
  <si>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</si>
  <si>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</si>
  <si>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</si>
  <si>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</si>
  <si>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</si>
  <si>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</si>
  <si>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</si>
  <si>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</si>
  <si>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</si>
  <si>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</si>
  <si>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</si>
  <si>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</si>
  <si>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</si>
  <si>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</si>
  <si>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</si>
  <si>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</si>
  <si>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</si>
  <si>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</si>
  <si>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</si>
  <si>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</si>
  <si>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</si>
  <si>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</si>
  <si>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</si>
  <si>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</si>
  <si>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</si>
  <si>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</si>
  <si>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</si>
  <si>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</si>
  <si>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</si>
  <si>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</si>
  <si>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</si>
  <si>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</si>
  <si>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</si>
  <si>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</si>
  <si>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</si>
  <si>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</si>
  <si>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</si>
  <si>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</si>
  <si>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</si>
  <si>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</si>
  <si>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</si>
  <si>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</si>
  <si>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</si>
  <si>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</si>
  <si>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</si>
  <si>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</si>
  <si>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</si>
  <si>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</si>
  <si>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</si>
  <si>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</si>
  <si>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</si>
  <si>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</si>
  <si>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</si>
  <si>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</si>
  <si>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</si>
  <si>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</si>
  <si>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</si>
  <si>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</si>
  <si>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</si>
  <si>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</si>
  <si>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</si>
  <si>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</si>
  <si>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</si>
  <si>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</si>
  <si>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</si>
  <si>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</si>
  <si>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</si>
  <si>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</si>
  <si>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</si>
  <si>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</si>
  <si>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</si>
  <si>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</si>
  <si>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</si>
  <si>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</si>
  <si>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</si>
  <si>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</si>
  <si>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</si>
  <si>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</si>
  <si>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</si>
  <si>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</si>
  <si>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</si>
  <si>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</si>
  <si>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</si>
  <si>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</si>
  <si>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</si>
  <si>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</si>
  <si>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</si>
  <si>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</si>
  <si>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</si>
  <si>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</si>
  <si>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</si>
  <si>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</si>
  <si>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</si>
  <si>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</si>
  <si>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</si>
  <si>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</si>
  <si>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</si>
  <si>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</si>
  <si>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</si>
  <si>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</si>
  <si>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</si>
  <si>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</si>
  <si>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</si>
  <si>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</si>
  <si>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</si>
  <si>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</si>
  <si>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</si>
  <si>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</si>
  <si>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</si>
  <si>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</si>
  <si>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</si>
  <si>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</si>
  <si>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</si>
  <si>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</si>
  <si>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</si>
  <si>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</si>
  <si>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</si>
  <si>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</si>
  <si>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</si>
  <si>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</si>
  <si>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</si>
  <si>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</si>
  <si>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</si>
  <si>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</si>
  <si>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</si>
  <si>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</si>
  <si>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</si>
  <si>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</si>
  <si>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</si>
  <si>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</si>
  <si>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</si>
  <si>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</si>
  <si>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</si>
  <si>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</si>
  <si>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</si>
  <si>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</si>
  <si>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</si>
  <si>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</si>
  <si>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</si>
  <si>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</si>
  <si>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</si>
  <si>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</si>
  <si>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</si>
  <si>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</si>
  <si>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</si>
  <si>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</si>
  <si>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</si>
  <si>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</si>
  <si>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</si>
  <si>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</si>
  <si>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</si>
  <si>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</si>
  <si>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</si>
  <si>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</si>
  <si>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</si>
  <si>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</si>
  <si>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</si>
  <si>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</si>
  <si>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</si>
  <si>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</si>
  <si>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</si>
  <si>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</si>
  <si>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</si>
  <si>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</si>
  <si>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</si>
  <si>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</si>
  <si>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</si>
  <si>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</si>
  <si>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</si>
  <si>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</si>
  <si>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</si>
  <si>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</si>
  <si>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</si>
  <si>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</si>
  <si>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</si>
  <si>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</si>
  <si>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</si>
  <si>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</si>
  <si>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</si>
  <si>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</si>
  <si>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</si>
  <si>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</si>
  <si>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</si>
  <si>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</si>
  <si>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</si>
  <si>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</si>
  <si>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</si>
  <si>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</si>
  <si>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</si>
  <si>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</si>
  <si>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</si>
  <si>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</si>
  <si>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</si>
  <si>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</si>
  <si>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</si>
  <si>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</si>
  <si>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</si>
  <si>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</si>
  <si>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</si>
  <si>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</si>
  <si>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</si>
  <si>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</si>
  <si>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</si>
  <si>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</si>
  <si>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</si>
  <si>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</si>
  <si>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</si>
  <si>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</si>
  <si>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</si>
  <si>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</si>
  <si>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</si>
  <si>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</si>
  <si>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</si>
  <si>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</si>
  <si>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</si>
  <si>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</si>
  <si>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</si>
  <si>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</si>
  <si>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</si>
  <si>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</si>
  <si>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</si>
  <si>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</si>
  <si>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</si>
  <si>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</si>
  <si>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</si>
  <si>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</si>
  <si>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</si>
  <si>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</si>
  <si>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</si>
  <si>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</si>
  <si>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</si>
  <si>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</si>
  <si>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</si>
  <si>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</si>
  <si>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</si>
  <si>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</si>
  <si>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</si>
  <si>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</si>
  <si>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</si>
  <si>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</si>
  <si>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</si>
  <si>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</si>
  <si>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</si>
  <si>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</si>
  <si>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</si>
  <si>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</si>
  <si>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</si>
  <si>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</si>
  <si>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</si>
  <si>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</si>
  <si>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</si>
  <si>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</si>
  <si>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</si>
  <si>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</si>
  <si>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</si>
  <si>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</si>
  <si>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</si>
  <si>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</si>
  <si>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</si>
  <si>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</si>
  <si>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</si>
  <si>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</si>
  <si>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</si>
  <si>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</si>
  <si>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</si>
  <si>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</si>
  <si>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</si>
  <si>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</si>
  <si>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</si>
  <si>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</si>
  <si>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</si>
  <si>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</si>
  <si>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</si>
  <si>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</si>
  <si>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</si>
  <si>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</si>
  <si>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</si>
  <si>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</si>
  <si>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</si>
  <si>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</si>
  <si>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</si>
  <si>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</si>
  <si>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</si>
  <si>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</si>
  <si>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</si>
  <si>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</si>
  <si>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</si>
  <si>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</si>
  <si>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</si>
  <si>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</si>
  <si>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</si>
  <si>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</si>
  <si>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</si>
  <si>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</si>
  <si>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</si>
  <si>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</si>
  <si>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</si>
  <si>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</si>
  <si>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</si>
  <si>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</si>
  <si>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</si>
  <si>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</si>
  <si>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</si>
  <si>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</si>
  <si>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</si>
  <si>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</si>
  <si>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</si>
  <si>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</si>
  <si>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</si>
  <si>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</si>
  <si>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</si>
  <si>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</si>
  <si>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</si>
  <si>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</si>
  <si>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</si>
  <si>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</si>
  <si>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</si>
  <si>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</si>
  <si>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</si>
  <si>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</si>
  <si>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</si>
  <si>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</si>
  <si>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</si>
  <si>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</si>
  <si>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</si>
  <si>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</si>
  <si>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</si>
  <si>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</si>
  <si>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</si>
  <si>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</si>
  <si>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</si>
  <si>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</si>
  <si>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</si>
  <si>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</si>
  <si>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</si>
  <si>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</si>
  <si>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</si>
  <si>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</si>
  <si>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</si>
  <si>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</si>
  <si>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</si>
  <si>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</si>
  <si>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</si>
  <si>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</si>
  <si>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</si>
  <si>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</si>
  <si>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</si>
  <si>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</si>
  <si>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</si>
  <si>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</si>
  <si>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</si>
  <si>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</si>
  <si>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</si>
  <si>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</si>
  <si>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</si>
  <si>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</si>
  <si>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</si>
  <si>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</si>
  <si>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</si>
  <si>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</si>
  <si>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</si>
  <si>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</si>
  <si>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</si>
  <si>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</si>
  <si>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</si>
  <si>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</si>
  <si>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</si>
  <si>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</si>
  <si>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</si>
  <si>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</si>
  <si>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</si>
  <si>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</si>
  <si>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</si>
  <si>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</si>
  <si>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</si>
  <si>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</si>
  <si>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</si>
  <si>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</si>
  <si>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</si>
  <si>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</si>
  <si>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</si>
  <si>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</si>
  <si>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</si>
  <si>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</si>
  <si>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</si>
  <si>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</si>
  <si>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</si>
  <si>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</si>
  <si>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</si>
  <si>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</si>
  <si>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</si>
  <si>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</si>
  <si>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</si>
  <si>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</si>
  <si>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</si>
  <si>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</si>
  <si>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</si>
  <si>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</si>
  <si>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</si>
  <si>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</si>
  <si>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</si>
  <si>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</si>
  <si>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</si>
  <si>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</si>
  <si>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</si>
  <si>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</si>
  <si>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</si>
  <si>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</si>
  <si>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</si>
  <si>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</si>
  <si>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</si>
  <si>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</si>
  <si>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</si>
  <si>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</si>
  <si>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</si>
  <si>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</si>
  <si>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</si>
  <si>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</si>
  <si>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</si>
  <si>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</si>
  <si>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</si>
  <si>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</si>
  <si>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</si>
  <si>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</si>
  <si>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</si>
  <si>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</si>
  <si>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</si>
  <si>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</si>
  <si>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</si>
  <si>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</si>
  <si>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</si>
  <si>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</si>
  <si>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</si>
  <si>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</si>
  <si>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</si>
  <si>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</si>
  <si>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</si>
  <si>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</si>
  <si>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</si>
  <si>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</si>
  <si>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</si>
  <si>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</si>
  <si>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</si>
  <si>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</si>
  <si>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</si>
  <si>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</si>
  <si>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</si>
  <si>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</si>
  <si>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</si>
  <si>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</si>
  <si>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</si>
  <si>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</si>
  <si>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</si>
  <si>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</si>
  <si>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</si>
  <si>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</si>
  <si>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</si>
  <si>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</si>
  <si>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</si>
  <si>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</si>
  <si>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</si>
  <si>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</si>
  <si>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</si>
  <si>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</si>
  <si>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</si>
  <si>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</si>
  <si>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</si>
  <si>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</si>
  <si>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</si>
  <si>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</si>
  <si>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</si>
  <si>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</si>
  <si>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</si>
  <si>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</si>
  <si>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</si>
  <si>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</si>
  <si>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</si>
  <si>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</si>
  <si>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</si>
  <si>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</si>
  <si>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</si>
  <si>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</si>
  <si>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</si>
  <si>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</si>
  <si>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</si>
  <si>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</si>
  <si>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</si>
  <si>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</si>
  <si>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</si>
  <si>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</si>
  <si>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</si>
  <si>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</si>
  <si>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</si>
  <si>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</si>
  <si>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</si>
  <si>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</si>
  <si>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</si>
  <si>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</si>
  <si>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</si>
  <si>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</si>
  <si>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</si>
  <si>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</si>
  <si>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</si>
  <si>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</si>
  <si>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</si>
  <si>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</si>
  <si>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</si>
  <si>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</si>
  <si>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</si>
  <si>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</si>
  <si>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</si>
  <si>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</si>
  <si>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</si>
  <si>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</si>
  <si>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</si>
  <si>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</si>
  <si>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</si>
  <si>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</si>
  <si>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</si>
  <si>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</si>
  <si>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</si>
  <si>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</si>
  <si>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</si>
  <si>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</si>
  <si>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</si>
  <si>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</si>
  <si>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</si>
  <si>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</si>
  <si>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</si>
  <si>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</si>
  <si>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</si>
  <si>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</si>
  <si>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</si>
  <si>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</si>
  <si>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</si>
  <si>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</si>
  <si>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</si>
  <si>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</si>
  <si>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</si>
  <si>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</si>
  <si>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</si>
  <si>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</si>
  <si>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</si>
  <si>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</si>
  <si>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</si>
  <si>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</si>
  <si>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</si>
  <si>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</si>
  <si>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</si>
  <si>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</si>
  <si>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</si>
  <si>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</si>
  <si>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</si>
  <si>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</si>
  <si>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</si>
  <si>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</si>
  <si>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</si>
  <si>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</si>
  <si>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</si>
  <si>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</si>
  <si>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</si>
  <si>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</si>
  <si>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</si>
  <si>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</si>
  <si>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</si>
  <si>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</si>
  <si>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</si>
  <si>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</si>
  <si>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</si>
  <si>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</si>
  <si>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</si>
  <si>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</si>
  <si>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</si>
  <si>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</si>
  <si>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</si>
  <si>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</si>
  <si>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</si>
  <si>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</si>
  <si>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</si>
  <si>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</si>
  <si>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</si>
  <si>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</si>
  <si>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</si>
  <si>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</si>
  <si>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</si>
  <si>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</si>
  <si>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</si>
  <si>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</si>
  <si>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</si>
  <si>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</si>
  <si>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</si>
  <si>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</si>
  <si>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</si>
  <si>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</si>
  <si>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</si>
  <si>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</si>
  <si>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</si>
  <si>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</si>
  <si>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</si>
  <si>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</si>
  <si>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</si>
  <si>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</si>
  <si>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</si>
  <si>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</si>
  <si>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</si>
  <si>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</si>
  <si>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</si>
  <si>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</si>
  <si>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</si>
  <si>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</si>
  <si>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</si>
  <si>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</si>
  <si>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</si>
  <si>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</si>
  <si>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</si>
  <si>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</si>
  <si>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</si>
  <si>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</si>
  <si>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</si>
  <si>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</si>
  <si>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</si>
  <si>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</si>
  <si>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</si>
  <si>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</si>
  <si>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</si>
  <si>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</si>
  <si>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</si>
  <si>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</si>
  <si>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</si>
  <si>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</si>
  <si>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</si>
  <si>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</si>
  <si>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</si>
  <si>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</si>
  <si>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</si>
  <si>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</si>
  <si>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</si>
  <si>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</si>
  <si>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</si>
  <si>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</si>
  <si>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</si>
  <si>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</si>
  <si>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</si>
  <si>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</si>
  <si>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</si>
  <si>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</si>
  <si>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</si>
  <si>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</si>
  <si>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</si>
  <si>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</si>
  <si>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</si>
  <si>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</si>
  <si>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</si>
  <si>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</si>
  <si>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</si>
  <si>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</si>
  <si>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</si>
  <si>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</si>
  <si>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</si>
  <si>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</si>
  <si>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</si>
  <si>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</si>
  <si>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</si>
  <si>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</si>
  <si>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</si>
  <si>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</si>
  <si>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</si>
  <si>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</si>
  <si>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</si>
  <si>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</si>
  <si>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</si>
  <si>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</si>
  <si>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</si>
  <si>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</si>
  <si>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</si>
  <si>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</si>
  <si>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</si>
  <si>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</si>
  <si>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</si>
  <si>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</si>
  <si>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</si>
  <si>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</si>
  <si>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</si>
  <si>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</si>
  <si>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</si>
  <si>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</si>
  <si>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</si>
  <si>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</si>
  <si>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</si>
  <si>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</si>
  <si>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</si>
  <si>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</si>
  <si>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</si>
  <si>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</si>
  <si>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</si>
  <si>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</si>
  <si>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</si>
  <si>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</si>
  <si>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</si>
  <si>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</si>
  <si>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</si>
  <si>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</si>
  <si>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</si>
  <si>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</si>
  <si>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</si>
  <si>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</si>
  <si>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</si>
  <si>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</si>
  <si>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</si>
  <si>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</si>
  <si>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</si>
  <si>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</si>
  <si>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</si>
  <si>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</si>
  <si>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</si>
  <si>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</si>
  <si>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</si>
  <si>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</si>
  <si>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</si>
  <si>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</si>
  <si>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</si>
  <si>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</si>
  <si>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</si>
  <si>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</si>
  <si>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</si>
  <si>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</si>
  <si>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</si>
  <si>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</si>
  <si>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</si>
  <si>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</si>
  <si>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</si>
  <si>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</si>
  <si>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</si>
  <si>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</si>
  <si>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</si>
  <si>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</si>
  <si>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</si>
  <si>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</si>
  <si>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</si>
  <si>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</si>
  <si>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</si>
  <si>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</si>
  <si>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</si>
  <si>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</si>
  <si>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</si>
  <si>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</si>
  <si>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</si>
  <si>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</si>
  <si>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</si>
  <si>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</si>
  <si>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</si>
  <si>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</si>
  <si>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</si>
  <si>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</si>
  <si>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</si>
  <si>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</si>
  <si>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</si>
  <si>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</si>
  <si>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</si>
  <si>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</si>
  <si>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</si>
  <si>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</si>
  <si>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</si>
  <si>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</si>
  <si>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</si>
  <si>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</si>
  <si>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</si>
  <si>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</si>
  <si>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</si>
  <si>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</si>
  <si>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</si>
  <si>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</si>
  <si>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</si>
  <si>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</si>
  <si>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</si>
  <si>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</si>
  <si>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</si>
  <si>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</si>
  <si>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</si>
  <si>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</si>
  <si>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</si>
  <si>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</si>
  <si>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</si>
  <si>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</si>
  <si>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</si>
  <si>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</si>
  <si>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</si>
  <si>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</si>
  <si>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</si>
  <si>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</si>
  <si>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</si>
  <si>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</si>
  <si>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</si>
  <si>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</si>
  <si>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</si>
  <si>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</si>
  <si>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</si>
  <si>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</si>
  <si>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</si>
  <si>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</si>
  <si>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</si>
  <si>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</si>
  <si>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</si>
  <si>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</si>
  <si>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</si>
  <si>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</si>
  <si>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</si>
  <si>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</si>
  <si>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</si>
  <si>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</si>
  <si>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</si>
  <si>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</si>
  <si>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</si>
  <si>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</si>
  <si>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</si>
  <si>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</si>
  <si>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</si>
  <si>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</si>
  <si>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</si>
  <si>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</si>
  <si>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</si>
  <si>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</si>
  <si>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</si>
  <si>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</si>
  <si>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</si>
  <si>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</si>
  <si>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</si>
  <si>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</si>
  <si>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</si>
  <si>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</si>
  <si>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</si>
  <si>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</si>
  <si>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</si>
  <si>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</si>
  <si>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</si>
  <si>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</si>
  <si>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</si>
  <si>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</si>
  <si>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</si>
  <si>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</si>
  <si>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</si>
  <si>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</si>
  <si>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</si>
  <si>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</si>
  <si>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</si>
  <si>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</si>
  <si>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</si>
  <si>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</si>
  <si>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</si>
  <si>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</si>
  <si>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</si>
  <si>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</si>
  <si>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</si>
  <si>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</si>
  <si>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</si>
  <si>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</si>
  <si>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</si>
  <si>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</si>
  <si>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</si>
  <si>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</si>
  <si>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</si>
  <si>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</si>
  <si>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</si>
  <si>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</si>
  <si>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</si>
  <si>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</si>
  <si>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</si>
  <si>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</si>
  <si>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</si>
  <si>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</si>
  <si>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</si>
  <si>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</si>
  <si>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</si>
  <si>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</si>
  <si>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</si>
  <si>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</si>
  <si>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</si>
  <si>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</si>
  <si>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</si>
  <si>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</si>
  <si>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</si>
  <si>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</si>
  <si>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</si>
  <si>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</si>
  <si>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</si>
  <si>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</si>
  <si>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</si>
  <si>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</si>
  <si>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</si>
  <si>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</si>
  <si>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</si>
  <si>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</si>
  <si>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</si>
  <si>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</si>
  <si>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</si>
  <si>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</si>
  <si>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</si>
  <si>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</si>
  <si>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</si>
  <si>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</si>
  <si>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</si>
  <si>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</si>
  <si>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</si>
  <si>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</si>
  <si>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</si>
  <si>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</si>
  <si>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</si>
  <si>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</si>
  <si>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</si>
  <si>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</si>
  <si>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</si>
  <si>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</si>
  <si>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</si>
  <si>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</si>
  <si>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</si>
  <si>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</si>
  <si>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</si>
  <si>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</si>
  <si>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</si>
  <si>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</si>
  <si>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</si>
  <si>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</si>
  <si>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</si>
  <si>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</si>
  <si>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</si>
  <si>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</si>
  <si>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</si>
  <si>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</si>
  <si>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</si>
  <si>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</si>
  <si>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</si>
  <si>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</si>
  <si>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</si>
  <si>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</si>
  <si>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</si>
  <si>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</si>
  <si>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</si>
  <si>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</si>
  <si>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</si>
  <si>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</si>
  <si>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</si>
  <si>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</si>
  <si>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</si>
  <si>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</si>
  <si>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</si>
  <si>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</si>
  <si>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</si>
  <si>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</si>
  <si>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</si>
  <si>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</si>
  <si>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</si>
  <si>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</si>
  <si>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</si>
  <si>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</si>
  <si>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</si>
  <si>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</si>
  <si>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</si>
  <si>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</si>
  <si>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</si>
  <si>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</si>
  <si>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</si>
  <si>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</si>
  <si>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</si>
  <si>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</si>
  <si>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</si>
  <si>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</si>
  <si>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</si>
  <si>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</si>
  <si>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</si>
  <si>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</si>
  <si>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</si>
  <si>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</si>
  <si>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</si>
  <si>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</si>
  <si>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</si>
  <si>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</si>
  <si>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</si>
  <si>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</si>
  <si>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</si>
  <si>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</si>
  <si>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</si>
  <si>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</si>
  <si>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</si>
  <si>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</si>
  <si>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</si>
  <si>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</si>
  <si>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</si>
  <si>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</si>
  <si>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</si>
  <si>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</si>
  <si>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</si>
  <si>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</si>
  <si>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</si>
  <si>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</si>
  <si>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</si>
  <si>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</si>
  <si>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</si>
  <si>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</si>
  <si>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</si>
  <si>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</si>
  <si>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</si>
  <si>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</si>
  <si>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</si>
  <si>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</si>
  <si>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</si>
  <si>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</si>
  <si>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</si>
  <si>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</si>
  <si>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</si>
  <si>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</si>
  <si>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</si>
  <si>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</si>
  <si>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</si>
  <si>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</si>
  <si>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</si>
  <si>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</si>
  <si>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</si>
  <si>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</si>
  <si>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</si>
  <si>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</si>
  <si>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</si>
  <si>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</si>
  <si>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</si>
  <si>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</si>
  <si>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</si>
  <si>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</si>
  <si>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</si>
  <si>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</si>
  <si>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</si>
  <si>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</si>
  <si>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</si>
  <si>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</si>
  <si>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</si>
  <si>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</si>
  <si>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</si>
  <si>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</si>
  <si>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</si>
  <si>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</si>
  <si>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</si>
  <si>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</si>
  <si>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</si>
  <si>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</si>
  <si>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</si>
  <si>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</si>
  <si>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</si>
  <si>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</si>
  <si>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</si>
  <si>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</si>
  <si>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</si>
  <si>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</si>
  <si>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</si>
  <si>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</si>
  <si>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</si>
  <si>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</si>
  <si>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</si>
  <si>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</si>
  <si>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</si>
  <si>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</si>
  <si>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</si>
  <si>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</si>
  <si>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</si>
  <si>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</si>
  <si>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</si>
  <si>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</si>
  <si>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</si>
  <si>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</si>
  <si>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</si>
  <si>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</si>
  <si>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</si>
  <si>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</si>
  <si>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</si>
  <si>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</si>
  <si>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</si>
  <si>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</si>
  <si>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</si>
  <si>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</si>
  <si>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</si>
  <si>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</si>
  <si>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</si>
  <si>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</si>
  <si>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</si>
  <si>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</si>
  <si>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</si>
  <si>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</si>
  <si>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</si>
  <si>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</si>
  <si>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</si>
  <si>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</si>
  <si>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</si>
  <si>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</si>
  <si>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</si>
  <si>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</si>
  <si>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</si>
  <si>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</si>
  <si>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</si>
  <si>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</si>
  <si>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</si>
  <si>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</si>
  <si>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</si>
  <si>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</si>
  <si>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</si>
  <si>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</si>
  <si>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</si>
  <si>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</si>
  <si>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</si>
  <si>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</si>
  <si>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</si>
  <si>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</si>
  <si>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</si>
  <si>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</si>
  <si>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</si>
  <si>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</si>
  <si>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</si>
  <si>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</si>
  <si>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</si>
  <si>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</si>
  <si>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</si>
  <si>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</si>
  <si>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</si>
  <si>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</si>
  <si>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</si>
  <si>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</si>
  <si>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</si>
  <si>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</si>
  <si>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</si>
  <si>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</si>
  <si>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</si>
  <si>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</si>
  <si>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</si>
  <si>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</si>
  <si>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</si>
  <si>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</si>
  <si>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</si>
  <si>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</si>
  <si>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</si>
  <si>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</si>
  <si>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</si>
  <si>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</si>
  <si>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</si>
  <si>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</si>
  <si>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</si>
  <si>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</si>
  <si>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</si>
  <si>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</si>
  <si>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</si>
  <si>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</si>
  <si>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</si>
  <si>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</si>
  <si>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</si>
  <si>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</si>
  <si>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</si>
  <si>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</si>
  <si>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</si>
  <si>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</si>
  <si>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</si>
  <si>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</si>
  <si>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</si>
  <si>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</si>
  <si>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</si>
  <si>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</si>
  <si>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</si>
  <si>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</si>
  <si>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</si>
  <si>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</si>
  <si>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</si>
  <si>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</si>
  <si>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</si>
  <si>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</si>
  <si>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</si>
  <si>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</si>
  <si>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</si>
  <si>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</si>
  <si>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</si>
  <si>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</si>
  <si>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</si>
  <si>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</si>
  <si>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</si>
  <si>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</si>
  <si>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</si>
  <si>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</si>
  <si>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</si>
  <si>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</si>
  <si>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</si>
  <si>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</si>
  <si>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</si>
  <si>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</si>
  <si>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</si>
  <si>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</si>
  <si>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</si>
  <si>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</si>
  <si>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</si>
  <si>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</si>
  <si>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</si>
  <si>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</si>
  <si>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</si>
  <si>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</si>
  <si>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</si>
  <si>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</si>
  <si>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</si>
  <si>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</si>
  <si>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</si>
  <si>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</si>
  <si>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</si>
  <si>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</si>
  <si>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</si>
  <si>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</si>
  <si>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</si>
  <si>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</si>
  <si>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</si>
  <si>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</si>
  <si>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</si>
  <si>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</si>
  <si>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</si>
  <si>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</si>
  <si>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</si>
  <si>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</si>
  <si>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</si>
  <si>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</si>
  <si>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</si>
  <si>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</si>
  <si>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</si>
  <si>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</si>
  <si>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</si>
  <si>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</si>
  <si>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</si>
  <si>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</si>
  <si>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</si>
  <si>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</si>
  <si>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</si>
  <si>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</si>
  <si>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</si>
  <si>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</si>
  <si>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</si>
  <si>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</si>
  <si>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</si>
  <si>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</si>
  <si>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</si>
  <si>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</si>
  <si>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</si>
  <si>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</si>
  <si>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</si>
  <si>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</si>
  <si>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</si>
  <si>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</si>
  <si>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</si>
  <si>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</si>
  <si>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</si>
  <si>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</si>
  <si>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</si>
  <si>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</si>
  <si>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</si>
  <si>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</si>
  <si>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</si>
  <si>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</si>
  <si>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</si>
  <si>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</si>
  <si>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</si>
  <si>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</si>
  <si>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</si>
  <si>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</si>
  <si>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</si>
  <si>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</si>
  <si>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</si>
  <si>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</si>
  <si>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</si>
  <si>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</si>
  <si>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</si>
  <si>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</si>
  <si>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</si>
  <si>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</si>
  <si>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</si>
  <si>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</si>
  <si>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</si>
  <si>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</si>
  <si>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</si>
  <si>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</si>
  <si>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</si>
  <si>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</si>
  <si>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</si>
  <si>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</si>
  <si>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</si>
  <si>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</si>
  <si>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</si>
  <si>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</si>
  <si>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</si>
  <si>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</si>
  <si>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</si>
  <si>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</si>
  <si>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</si>
  <si>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</si>
  <si>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</si>
  <si>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</si>
  <si>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</si>
  <si>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</si>
  <si>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</si>
  <si>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</si>
  <si>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</si>
  <si>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</si>
  <si>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</si>
  <si>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</si>
  <si>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</si>
  <si>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</si>
  <si>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</si>
  <si>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</si>
  <si>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</si>
  <si>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</si>
  <si>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</si>
  <si>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</si>
  <si>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</si>
  <si>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</si>
  <si>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</si>
  <si>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</si>
  <si>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</si>
  <si>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</si>
  <si>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</si>
  <si>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</si>
  <si>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</si>
  <si>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</si>
  <si>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</si>
  <si>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</si>
  <si>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</si>
  <si>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</si>
  <si>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</si>
  <si>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</si>
  <si>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</si>
  <si>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</si>
  <si>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</si>
  <si>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</si>
  <si>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</si>
  <si>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</si>
  <si>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</si>
  <si>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</si>
  <si>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</si>
  <si>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</si>
  <si>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</si>
  <si>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</si>
  <si>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</si>
  <si>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</si>
  <si>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</si>
  <si>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</si>
  <si>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</si>
  <si>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</si>
  <si>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</si>
  <si>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</si>
  <si>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</si>
  <si>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</si>
  <si>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</si>
  <si>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</si>
  <si>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</si>
  <si>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</si>
  <si>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</si>
  <si>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</si>
  <si>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</si>
  <si>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</si>
  <si>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</si>
  <si>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</si>
  <si>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</si>
  <si>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</si>
  <si>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</si>
  <si>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</si>
  <si>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</si>
  <si>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</si>
  <si>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</si>
  <si>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</si>
  <si>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</si>
  <si>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</si>
  <si>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</si>
  <si>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</si>
  <si>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</si>
  <si>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</si>
  <si>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</si>
  <si>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</si>
  <si>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</si>
  <si>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</si>
  <si>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</si>
  <si>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</si>
  <si>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</si>
  <si>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</si>
  <si>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</si>
  <si>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</si>
  <si>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</si>
  <si>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</si>
  <si>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</si>
  <si>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</si>
  <si>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</si>
  <si>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</si>
  <si>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</si>
  <si>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</si>
  <si>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</si>
  <si>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</si>
  <si>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</si>
  <si>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</si>
  <si>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</si>
  <si>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</si>
  <si>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</si>
  <si>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</si>
  <si>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</si>
  <si>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</si>
  <si>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</si>
  <si>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</si>
  <si>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</si>
  <si>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</si>
  <si>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</si>
  <si>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</si>
  <si>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</si>
  <si>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</si>
  <si>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</si>
  <si>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</si>
  <si>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</si>
  <si>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</si>
  <si>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</si>
  <si>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</si>
  <si>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</si>
  <si>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</si>
  <si>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</si>
  <si>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</si>
  <si>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</si>
  <si>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</si>
  <si>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</si>
  <si>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</si>
  <si>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</si>
  <si>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</si>
  <si>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</si>
  <si>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</si>
  <si>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</si>
  <si>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</si>
  <si>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</si>
  <si>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</si>
  <si>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</si>
  <si>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</si>
  <si>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</si>
  <si>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</si>
  <si>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</si>
  <si>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</si>
  <si>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</si>
  <si>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</si>
  <si>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</si>
  <si>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</si>
  <si>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</si>
  <si>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</si>
  <si>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</si>
  <si>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</si>
  <si>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</si>
  <si>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</si>
  <si>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</si>
  <si>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</si>
  <si>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</si>
  <si>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</si>
  <si>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</si>
  <si>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</si>
  <si>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</si>
  <si>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</si>
  <si>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</si>
  <si>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</si>
  <si>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</si>
  <si>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</si>
  <si>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</si>
  <si>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</si>
  <si>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</si>
  <si>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</si>
  <si>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</si>
  <si>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</si>
  <si>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</si>
  <si>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</si>
  <si>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</si>
  <si>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</si>
  <si>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</si>
  <si>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</si>
  <si>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</si>
  <si>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</si>
  <si>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</si>
  <si>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</si>
  <si>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</si>
  <si>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</si>
  <si>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</si>
  <si>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</si>
  <si>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</si>
  <si>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</si>
  <si>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</si>
  <si>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</si>
  <si>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</si>
  <si>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</si>
  <si>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</si>
  <si>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</si>
  <si>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</si>
  <si>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</si>
  <si>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</si>
  <si>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</si>
  <si>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</si>
  <si>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</si>
  <si>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</si>
  <si>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</si>
  <si>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</si>
  <si>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</si>
  <si>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</si>
  <si>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</si>
  <si>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</si>
  <si>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</si>
  <si>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</si>
  <si>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</si>
  <si>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</si>
  <si>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</si>
  <si>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</si>
  <si>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</si>
  <si>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</si>
  <si>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</si>
  <si>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</si>
  <si>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</si>
  <si>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</si>
  <si>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</si>
  <si>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</si>
  <si>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</si>
  <si>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</si>
  <si>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</si>
  <si>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</si>
  <si>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</si>
  <si>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</si>
  <si>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</si>
  <si>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</si>
  <si>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</si>
  <si>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</si>
  <si>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</si>
  <si>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</si>
  <si>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</si>
  <si>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</si>
  <si>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</si>
  <si>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</si>
  <si>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</si>
  <si>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</si>
  <si>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</si>
  <si>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</si>
  <si>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</si>
  <si>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</si>
  <si>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</si>
  <si>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</si>
  <si>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</si>
  <si>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</si>
  <si>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</si>
  <si>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</si>
  <si>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</si>
  <si>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</si>
  <si>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</si>
  <si>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</si>
  <si>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</si>
  <si>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</si>
  <si>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</si>
  <si>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</si>
  <si>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</si>
  <si>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</si>
  <si>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</si>
  <si>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</si>
  <si>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</si>
  <si>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</si>
  <si>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</si>
  <si>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</si>
  <si>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</si>
  <si>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</si>
  <si>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</si>
  <si>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</si>
  <si>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</si>
  <si>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</si>
  <si>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</si>
  <si>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</si>
  <si>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</si>
  <si>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</si>
  <si>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</si>
  <si>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</si>
  <si>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</si>
  <si>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</si>
  <si>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</si>
  <si>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</si>
  <si>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</si>
  <si>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</si>
  <si>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</si>
  <si>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</si>
  <si>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</si>
  <si>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</si>
  <si>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</si>
  <si>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</si>
  <si>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</si>
  <si>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</si>
  <si>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</si>
  <si>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</si>
  <si>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</si>
  <si>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</si>
  <si>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</si>
  <si>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</si>
  <si>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</si>
  <si>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</si>
  <si>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</si>
  <si>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</si>
  <si>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</si>
  <si>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</si>
  <si>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</si>
  <si>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</si>
  <si>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</si>
  <si>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</si>
  <si>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</si>
  <si>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</si>
  <si>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</si>
  <si>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</si>
  <si>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</si>
  <si>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</si>
  <si>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</si>
  <si>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</si>
  <si>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</si>
  <si>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</si>
  <si>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</si>
  <si>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</si>
  <si>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</si>
  <si>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</si>
  <si>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</si>
  <si>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</si>
  <si>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</si>
  <si>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</si>
  <si>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</si>
  <si>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</si>
  <si>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</si>
  <si>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</si>
  <si>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</si>
  <si>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</si>
  <si>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</si>
  <si>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</si>
  <si>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</si>
  <si>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</si>
  <si>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</si>
  <si>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</si>
  <si>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</si>
  <si>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</si>
  <si>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</si>
  <si>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</si>
  <si>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</si>
  <si>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</si>
  <si>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</si>
  <si>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</si>
  <si>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</si>
  <si>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</si>
  <si>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</si>
  <si>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</si>
  <si>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</si>
  <si>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</si>
  <si>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</si>
  <si>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</si>
  <si>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</si>
  <si>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</si>
  <si>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</si>
  <si>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</si>
  <si>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</si>
  <si>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</si>
  <si>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</si>
  <si>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</si>
  <si>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</si>
  <si>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</si>
  <si>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</si>
  <si>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</si>
  <si>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</si>
  <si>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</si>
  <si>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</si>
  <si>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</si>
  <si>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</si>
  <si>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</si>
  <si>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</si>
  <si>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</si>
  <si>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</si>
  <si>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</si>
  <si>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</si>
  <si>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</si>
  <si>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</si>
  <si>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</si>
  <si>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</si>
  <si>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</si>
  <si>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</si>
  <si>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</si>
  <si>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</si>
  <si>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</si>
  <si>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</si>
  <si>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</si>
  <si>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</si>
  <si>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</si>
  <si>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</si>
  <si>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</si>
  <si>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</si>
  <si>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</si>
  <si>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</si>
  <si>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</si>
  <si>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</si>
  <si>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</si>
  <si>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</si>
  <si>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</si>
  <si>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</si>
  <si>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</si>
  <si>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</si>
  <si>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</si>
  <si>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</si>
  <si>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</si>
  <si>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</si>
  <si>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</si>
  <si>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</si>
  <si>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</si>
  <si>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</si>
  <si>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</si>
  <si>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</si>
  <si>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</si>
  <si>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</si>
  <si>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</si>
  <si>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</si>
  <si>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</si>
  <si>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</si>
  <si>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</si>
  <si>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</si>
  <si>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</si>
  <si>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</si>
  <si>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</si>
  <si>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</si>
  <si>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</si>
  <si>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</si>
  <si>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</si>
  <si>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</si>
  <si>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</si>
  <si>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</si>
  <si>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</si>
  <si>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</si>
  <si>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</si>
  <si>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</si>
  <si>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</si>
  <si>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</si>
  <si>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</si>
  <si>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</si>
  <si>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</si>
  <si>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</si>
  <si>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</si>
  <si>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</si>
  <si>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</si>
  <si>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</si>
  <si>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</si>
  <si>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</si>
  <si>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</si>
  <si>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</si>
  <si>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</si>
  <si>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</si>
  <si>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</si>
  <si>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</si>
  <si>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</si>
  <si>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</si>
  <si>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</si>
  <si>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</si>
  <si>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</si>
  <si>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</si>
  <si>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</si>
  <si>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</si>
  <si>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</si>
  <si>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</si>
  <si>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</si>
  <si>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</si>
  <si>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</si>
  <si>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</si>
  <si>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</si>
  <si>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</si>
  <si>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</si>
  <si>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</si>
  <si>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</si>
  <si>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</si>
  <si>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</si>
  <si>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</si>
  <si>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</si>
  <si>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</si>
  <si>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</si>
  <si>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</si>
  <si>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</si>
  <si>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</si>
  <si>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</si>
  <si>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</si>
  <si>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</si>
  <si>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</si>
  <si>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</si>
  <si>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</si>
  <si>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</si>
  <si>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</si>
  <si>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</si>
  <si>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</si>
  <si>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</si>
  <si>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</si>
  <si>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</si>
  <si>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</si>
  <si>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</si>
  <si>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</si>
  <si>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</si>
  <si>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</si>
  <si>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</si>
  <si>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</si>
  <si>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</si>
  <si>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</si>
  <si>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</si>
  <si>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</si>
  <si>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</si>
  <si>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</si>
  <si>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</si>
  <si>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</si>
  <si>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</si>
  <si>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</si>
  <si>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</si>
  <si>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</si>
  <si>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</si>
  <si>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</si>
  <si>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</si>
  <si>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</si>
  <si>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</si>
  <si>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</si>
  <si>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</si>
  <si>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</si>
  <si>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</si>
  <si>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</si>
  <si>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</si>
  <si>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</si>
  <si>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</si>
  <si>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</si>
  <si>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</si>
  <si>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</si>
  <si>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</si>
  <si>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</si>
  <si>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</si>
  <si>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</si>
  <si>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</si>
  <si>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</si>
  <si>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</si>
  <si>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</si>
  <si>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</si>
  <si>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</si>
  <si>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</si>
  <si>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</si>
  <si>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</si>
  <si>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</si>
  <si>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</si>
  <si>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</si>
  <si>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</si>
  <si>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</si>
  <si>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</si>
  <si>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</si>
  <si>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</si>
  <si>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</si>
  <si>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</si>
  <si>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</si>
  <si>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</si>
  <si>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</si>
  <si>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</si>
  <si>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</si>
  <si>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</si>
  <si>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</si>
  <si>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</si>
  <si>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</si>
  <si>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</si>
  <si>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</si>
  <si>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</si>
  <si>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</si>
  <si>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</si>
  <si>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</si>
  <si>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</si>
  <si>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</si>
  <si>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</si>
  <si>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</si>
  <si>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</si>
  <si>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</si>
  <si>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</si>
  <si>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</si>
  <si>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</si>
  <si>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</si>
  <si>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</si>
  <si>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</si>
  <si>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</si>
  <si>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</si>
  <si>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</si>
  <si>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</si>
  <si>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</si>
  <si>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</si>
  <si>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</si>
  <si>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</si>
  <si>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</si>
  <si>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</si>
  <si>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</si>
  <si>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</si>
  <si>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</si>
  <si>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</si>
  <si>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</si>
  <si>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</si>
  <si>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</si>
  <si>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</si>
  <si>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</si>
  <si>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</si>
  <si>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</si>
  <si>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</si>
  <si>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</si>
  <si>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</si>
  <si>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</si>
  <si>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</si>
  <si>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</si>
  <si>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</si>
  <si>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</si>
  <si>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</si>
  <si>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</si>
  <si>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</si>
  <si>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</si>
  <si>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</si>
  <si>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</si>
  <si>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</si>
  <si>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</si>
  <si>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</si>
  <si>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</si>
  <si>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</si>
  <si>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</si>
  <si>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</si>
  <si>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</si>
  <si>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</si>
  <si>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</si>
  <si>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</si>
  <si>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</si>
  <si>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</si>
  <si>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</si>
  <si>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</si>
  <si>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</si>
  <si>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</si>
  <si>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</si>
  <si>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</si>
  <si>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</si>
  <si>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</si>
  <si>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</si>
  <si>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</si>
  <si>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</si>
  <si>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</si>
  <si>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</si>
  <si>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</si>
  <si>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</si>
  <si>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</si>
  <si>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</si>
  <si>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</si>
  <si>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</si>
  <si>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</si>
  <si>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</si>
  <si>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</si>
  <si>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</si>
  <si>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</si>
  <si>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</si>
  <si>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</si>
  <si>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</si>
  <si>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</si>
  <si>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</si>
  <si>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</si>
  <si>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</si>
  <si>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</si>
  <si>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</si>
  <si>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</si>
  <si>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</si>
  <si>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</si>
  <si>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</si>
  <si>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</si>
  <si>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</si>
  <si>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</si>
  <si>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</si>
  <si>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</si>
  <si>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</si>
  <si>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</si>
  <si>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</si>
  <si>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</si>
  <si>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</si>
  <si>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</si>
  <si>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</si>
  <si>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</si>
  <si>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</si>
  <si>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</si>
  <si>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</si>
  <si>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</si>
  <si>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</si>
  <si>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</si>
  <si>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</si>
  <si>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</si>
  <si>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</si>
  <si>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</si>
  <si>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</si>
  <si>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</si>
  <si>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</si>
  <si>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</si>
  <si>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</si>
  <si>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</si>
  <si>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</si>
  <si>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</si>
  <si>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</si>
  <si>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</si>
  <si>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</si>
  <si>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</si>
  <si>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</si>
  <si>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</si>
  <si>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</si>
  <si>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</si>
  <si>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</si>
  <si>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</si>
  <si>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</si>
  <si>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</si>
  <si>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</si>
  <si>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</si>
  <si>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</si>
  <si>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</si>
  <si>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</si>
  <si>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</si>
  <si>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</si>
  <si>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</si>
  <si>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</si>
  <si>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</si>
  <si>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</si>
  <si>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</si>
  <si>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</si>
  <si>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</si>
  <si>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</si>
  <si>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</si>
  <si>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</si>
  <si>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</si>
  <si>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</si>
  <si>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</si>
  <si>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</si>
  <si>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</si>
  <si>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</si>
  <si>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</si>
  <si>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</si>
  <si>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</si>
  <si>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</si>
  <si>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</si>
  <si>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</si>
  <si>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</si>
  <si>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</si>
  <si>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</si>
  <si>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</si>
  <si>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</si>
  <si>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</si>
  <si>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</si>
  <si>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</si>
  <si>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</si>
  <si>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</si>
  <si>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</si>
  <si>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</si>
  <si>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</si>
  <si>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</si>
  <si>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</si>
  <si>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</si>
  <si>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</si>
  <si>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</si>
  <si>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</si>
  <si>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</si>
  <si>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</si>
  <si>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</si>
  <si>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</si>
  <si>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</si>
  <si>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</si>
  <si>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</si>
  <si>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</si>
  <si>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</si>
  <si>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</si>
  <si>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</si>
  <si>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</si>
  <si>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</si>
  <si>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</si>
  <si>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</si>
  <si>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</si>
  <si>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</si>
  <si>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</si>
  <si>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</si>
  <si>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</si>
  <si>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</si>
  <si>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</si>
  <si>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</si>
  <si>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</si>
  <si>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</si>
  <si>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</si>
  <si>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</si>
  <si>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</si>
  <si>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</si>
  <si>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</si>
  <si>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</si>
  <si>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</si>
  <si>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</si>
  <si>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</si>
  <si>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</si>
  <si>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</si>
  <si>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</si>
  <si>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</si>
  <si>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</si>
  <si>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</si>
  <si>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</si>
  <si>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</si>
  <si>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</si>
  <si>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</si>
  <si>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</si>
  <si>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</si>
  <si>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</si>
  <si>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</si>
  <si>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</si>
  <si>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</si>
  <si>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</si>
  <si>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</si>
  <si>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</si>
  <si>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</si>
  <si>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</si>
  <si>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</si>
  <si>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</si>
  <si>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</si>
  <si>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</si>
  <si>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</si>
  <si>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</si>
  <si>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</si>
  <si>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</si>
  <si>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</si>
  <si>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</si>
  <si>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</si>
  <si>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</si>
  <si>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</si>
  <si>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</si>
  <si>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</si>
  <si>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</si>
  <si>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</si>
  <si>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</si>
  <si>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</si>
  <si>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</si>
  <si>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</si>
  <si>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</si>
  <si>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</si>
  <si>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</si>
  <si>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</si>
  <si>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</si>
  <si>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</si>
  <si>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</si>
  <si>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</si>
  <si>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</si>
  <si>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</si>
  <si>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</si>
  <si>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</si>
  <si>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</si>
  <si>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</si>
  <si>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</si>
  <si>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</si>
  <si>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</si>
  <si>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</si>
  <si>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</si>
  <si>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</si>
  <si>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</si>
  <si>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</si>
  <si>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</si>
  <si>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</si>
  <si>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</si>
  <si>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</si>
  <si>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</si>
  <si>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</si>
  <si>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</si>
  <si>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</si>
  <si>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</si>
  <si>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</si>
  <si>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</si>
  <si>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</si>
  <si>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</si>
  <si>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</si>
  <si>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</si>
  <si>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</si>
  <si>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</si>
  <si>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</si>
  <si>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</si>
  <si>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</si>
  <si>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</si>
  <si>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</si>
  <si>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</si>
  <si>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</si>
  <si>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</si>
  <si>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</si>
  <si>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</si>
  <si>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</si>
  <si>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</si>
  <si>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</si>
  <si>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</si>
  <si>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</si>
  <si>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</si>
  <si>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</si>
  <si>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</si>
  <si>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</si>
  <si>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</si>
  <si>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</si>
  <si>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</si>
  <si>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</si>
  <si>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</si>
  <si>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</si>
  <si>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</si>
  <si>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</si>
  <si>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</si>
  <si>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</si>
  <si>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</si>
  <si>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</si>
  <si>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</si>
  <si>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</si>
  <si>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</si>
  <si>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</si>
  <si>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</si>
  <si>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</si>
  <si>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</si>
  <si>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</si>
  <si>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</si>
  <si>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</si>
  <si>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</si>
  <si>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</si>
  <si>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</si>
  <si>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</si>
  <si>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</si>
  <si>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</si>
  <si>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</si>
  <si>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</si>
  <si>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</si>
  <si>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</si>
  <si>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</si>
  <si>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</si>
  <si>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</si>
  <si>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</si>
  <si>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</si>
  <si>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</si>
  <si>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</si>
  <si>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</si>
  <si>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</si>
  <si>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</si>
  <si>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</si>
  <si>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</si>
  <si>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</si>
  <si>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</si>
  <si>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</si>
  <si>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</si>
  <si>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</si>
  <si>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</si>
  <si>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</si>
  <si>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</si>
  <si>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</si>
  <si>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</si>
  <si>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</si>
  <si>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</si>
  <si>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</si>
  <si>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</si>
  <si>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</si>
  <si>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</si>
  <si>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</si>
  <si>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</si>
  <si>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</si>
  <si>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</si>
  <si>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</si>
  <si>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</si>
  <si>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</si>
  <si>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</si>
  <si>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</si>
  <si>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</si>
  <si>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</si>
  <si>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</si>
  <si>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</si>
  <si>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</si>
  <si>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</si>
  <si>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</si>
  <si>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</si>
  <si>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</si>
  <si>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</si>
  <si>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</si>
  <si>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</si>
  <si>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</si>
  <si>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</si>
  <si>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</si>
  <si>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</si>
  <si>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</si>
  <si>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</si>
  <si>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</si>
  <si>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</si>
  <si>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</si>
  <si>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</si>
  <si>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</si>
  <si>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</si>
  <si>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</si>
  <si>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</si>
  <si>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</si>
  <si>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</si>
  <si>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</si>
  <si>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</si>
  <si>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</si>
  <si>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</si>
  <si>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</si>
  <si>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</si>
  <si>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</si>
  <si>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</si>
  <si>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</si>
  <si>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</si>
  <si>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</si>
  <si>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</si>
  <si>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</si>
  <si>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</si>
  <si>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</si>
  <si>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</si>
  <si>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</si>
  <si>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</si>
  <si>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</si>
  <si>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</si>
  <si>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</si>
  <si>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</si>
  <si>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</si>
  <si>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</si>
  <si>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</si>
  <si>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</si>
  <si>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</si>
  <si>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</si>
  <si>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</si>
  <si>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</si>
  <si>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</si>
  <si>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</si>
  <si>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</si>
  <si>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</si>
  <si>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</si>
  <si>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</si>
  <si>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</si>
  <si>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</si>
  <si>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</si>
  <si>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</si>
  <si>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</si>
  <si>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</si>
  <si>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</si>
  <si>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</si>
  <si>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</si>
  <si>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</si>
  <si>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</si>
  <si>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</si>
  <si>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</si>
  <si>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</si>
  <si>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</si>
  <si>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</si>
  <si>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</si>
  <si>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</si>
  <si>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</si>
  <si>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</si>
  <si>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</si>
  <si>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</si>
  <si>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</si>
  <si>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</si>
  <si>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</si>
  <si>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</si>
  <si>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</si>
  <si>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</si>
  <si>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</si>
  <si>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</si>
  <si>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</si>
  <si>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</si>
  <si>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</si>
  <si>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</si>
  <si>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</si>
  <si>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</si>
  <si>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</si>
  <si>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</si>
  <si>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</si>
  <si>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</si>
  <si>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</si>
  <si>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</si>
  <si>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</si>
  <si>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</si>
  <si>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</si>
  <si>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</si>
  <si>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</si>
  <si>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</si>
  <si>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</si>
  <si>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</si>
  <si>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</si>
  <si>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</si>
  <si>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</si>
  <si>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</si>
  <si>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</si>
  <si>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</si>
  <si>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</si>
  <si>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</si>
  <si>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</si>
  <si>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</si>
  <si>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</si>
  <si>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</si>
  <si>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</si>
  <si>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</si>
  <si>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</si>
  <si>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</si>
  <si>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</si>
  <si>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</si>
  <si>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</si>
  <si>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</si>
  <si>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</si>
  <si>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</si>
  <si>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</si>
  <si>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</si>
  <si>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</si>
  <si>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</si>
  <si>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</si>
  <si>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</si>
  <si>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</si>
  <si>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</si>
  <si>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</si>
  <si>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</si>
  <si>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</si>
  <si>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</si>
  <si>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</si>
  <si>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</si>
  <si>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</si>
  <si>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</si>
  <si>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</si>
  <si>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</si>
  <si>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</si>
  <si>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</si>
  <si>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</si>
  <si>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</si>
  <si>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</si>
  <si>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</si>
  <si>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</si>
  <si>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</si>
  <si>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</si>
  <si>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</si>
  <si>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</si>
  <si>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</si>
  <si>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</si>
  <si>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</si>
  <si>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</si>
  <si>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</si>
  <si>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</si>
  <si>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</si>
  <si>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</si>
  <si>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</si>
  <si>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</si>
  <si>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</si>
  <si>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</si>
  <si>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</si>
  <si>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</si>
  <si>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</si>
  <si>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</si>
  <si>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</si>
  <si>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</si>
  <si>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</si>
  <si>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</si>
  <si>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</si>
  <si>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</si>
  <si>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</si>
  <si>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</si>
  <si>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</si>
  <si>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</si>
  <si>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</si>
  <si>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</si>
  <si>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</si>
  <si>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</si>
  <si>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</si>
  <si>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</si>
  <si>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</si>
  <si>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</si>
  <si>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</si>
  <si>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</si>
  <si>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</si>
  <si>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</si>
  <si>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</si>
  <si>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</si>
  <si>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</si>
  <si>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</si>
  <si>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</si>
  <si>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</si>
  <si>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</si>
  <si>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</si>
  <si>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</si>
  <si>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</si>
  <si>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</si>
  <si>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</si>
  <si>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</si>
  <si>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</si>
  <si>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</si>
  <si>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</si>
  <si>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</si>
  <si>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</si>
  <si>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</si>
  <si>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</si>
  <si>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</si>
  <si>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</si>
  <si>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</si>
  <si>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</si>
  <si>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</si>
  <si>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</si>
  <si>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</si>
  <si>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</si>
  <si>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</si>
  <si>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</si>
  <si>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</si>
  <si>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</si>
  <si>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</si>
  <si>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</si>
  <si>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</si>
  <si>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</si>
  <si>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</si>
  <si>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</si>
  <si>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</si>
  <si>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</si>
  <si>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</si>
  <si>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</si>
  <si>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</si>
  <si>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</si>
  <si>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</si>
  <si>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</si>
  <si>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</si>
  <si>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</si>
  <si>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</si>
  <si>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</si>
  <si>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</si>
  <si>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</si>
  <si>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</si>
  <si>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</si>
  <si>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</si>
  <si>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</si>
  <si>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</si>
  <si>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</si>
  <si>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</si>
  <si>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</si>
  <si>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</si>
  <si>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</si>
  <si>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</si>
  <si>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</si>
  <si>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</si>
  <si>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</si>
  <si>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</si>
  <si>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</si>
  <si>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</si>
  <si>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</si>
  <si>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</si>
  <si>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</si>
  <si>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</si>
  <si>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</si>
  <si>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</si>
  <si>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</si>
  <si>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</si>
  <si>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</si>
  <si>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</si>
  <si>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</si>
  <si>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</si>
  <si>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</si>
  <si>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</si>
  <si>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</si>
  <si>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</si>
  <si>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</si>
  <si>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</si>
  <si>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</si>
  <si>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</si>
  <si>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</si>
  <si>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</si>
  <si>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</si>
  <si>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</si>
  <si>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</si>
  <si>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</si>
  <si>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</si>
  <si>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</si>
  <si>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</si>
  <si>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</si>
  <si>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</si>
  <si>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</si>
  <si>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</si>
  <si>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</si>
  <si>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</si>
  <si>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</si>
  <si>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</si>
  <si>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</si>
  <si>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</si>
  <si>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</si>
  <si>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</si>
  <si>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</si>
  <si>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</si>
  <si>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</si>
  <si>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</si>
  <si>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</si>
  <si>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</si>
  <si>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</si>
  <si>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</si>
  <si>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</si>
  <si>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</si>
  <si>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</si>
  <si>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</si>
  <si>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</si>
  <si>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</si>
  <si>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</si>
  <si>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</si>
  <si>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</si>
  <si>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</si>
  <si>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</si>
  <si>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</si>
  <si>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</si>
  <si>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</si>
  <si>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</si>
  <si>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</si>
  <si>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</si>
  <si>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</si>
  <si>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</si>
  <si>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</si>
  <si>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</si>
  <si>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</si>
  <si>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</si>
  <si>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</si>
  <si>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</si>
  <si>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</si>
  <si>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</si>
  <si>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</si>
  <si>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</si>
  <si>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</si>
  <si>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</si>
  <si>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</si>
  <si>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</si>
  <si>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</si>
  <si>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</si>
  <si>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</si>
  <si>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</si>
  <si>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</si>
  <si>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</si>
  <si>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</si>
  <si>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</si>
  <si>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</si>
  <si>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</si>
  <si>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</si>
  <si>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</si>
  <si>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</si>
  <si>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</si>
  <si>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</si>
  <si>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</si>
  <si>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</si>
  <si>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</si>
  <si>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</si>
  <si>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</si>
  <si>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</si>
  <si>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</si>
  <si>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</si>
  <si>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</si>
  <si>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</si>
  <si>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</si>
  <si>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</si>
  <si>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</si>
  <si>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</si>
  <si>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</si>
  <si>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</si>
  <si>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</si>
  <si>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</si>
  <si>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</si>
  <si>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</si>
  <si>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</si>
  <si>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</si>
  <si>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</si>
  <si>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</si>
  <si>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</si>
  <si>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</si>
  <si>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</si>
  <si>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</si>
  <si>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</si>
  <si>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</si>
  <si>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</si>
  <si>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</si>
  <si>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</si>
  <si>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</si>
  <si>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</si>
  <si>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</si>
  <si>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</si>
  <si>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</si>
  <si>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</si>
  <si>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</si>
  <si>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</si>
  <si>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</si>
  <si>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</si>
  <si>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</si>
  <si>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</si>
  <si>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</si>
  <si>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</si>
  <si>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</si>
  <si>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</si>
  <si>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</si>
  <si>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</si>
  <si>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</si>
  <si>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</si>
  <si>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</si>
  <si>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</si>
  <si>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</si>
  <si>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</si>
  <si>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</si>
  <si>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</si>
  <si>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</si>
  <si>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</si>
  <si>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</si>
  <si>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</si>
  <si>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</si>
  <si>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</si>
  <si>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</si>
  <si>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</si>
  <si>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</si>
  <si>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</si>
  <si>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</si>
  <si>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</si>
  <si>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</si>
  <si>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</si>
  <si>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</si>
  <si>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</si>
  <si>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</si>
  <si>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</si>
  <si>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</si>
  <si>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</si>
  <si>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</si>
  <si>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</si>
  <si>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</si>
  <si>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</si>
  <si>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</si>
  <si>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</si>
  <si>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</si>
  <si>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</si>
  <si>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</si>
  <si>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</si>
  <si>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</si>
  <si>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</si>
  <si>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</si>
  <si>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</si>
  <si>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</si>
  <si>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</si>
  <si>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</si>
  <si>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</si>
  <si>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</si>
  <si>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</si>
  <si>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</si>
  <si>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</si>
  <si>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</si>
  <si>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</si>
  <si>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</si>
  <si>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</si>
  <si>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</si>
  <si>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</si>
  <si>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</si>
  <si>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</si>
  <si>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</si>
  <si>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</si>
  <si>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</si>
  <si>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</si>
  <si>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</si>
  <si>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</si>
  <si>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</si>
  <si>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</si>
  <si>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</si>
  <si>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</si>
  <si>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</si>
  <si>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</si>
  <si>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</si>
  <si>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</si>
  <si>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</si>
  <si>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</si>
  <si>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</si>
  <si>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</si>
  <si>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</si>
  <si>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</si>
  <si>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</si>
  <si>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</si>
  <si>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</si>
  <si>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</si>
  <si>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</si>
  <si>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</si>
  <si>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</si>
  <si>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</si>
  <si>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</si>
  <si>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</si>
  <si>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</si>
  <si>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</si>
  <si>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</si>
  <si>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</si>
  <si>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</si>
  <si>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</si>
  <si>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</si>
  <si>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</si>
  <si>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</si>
  <si>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</si>
  <si>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</si>
  <si>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</si>
  <si>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</si>
  <si>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</si>
  <si>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</si>
  <si>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</si>
  <si>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</si>
  <si>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</si>
  <si>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</si>
  <si>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</si>
  <si>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</si>
  <si>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</si>
  <si>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</si>
  <si>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</si>
  <si>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</si>
  <si>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</si>
  <si>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</si>
  <si>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</si>
  <si>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</si>
  <si>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</si>
  <si>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</si>
  <si>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</si>
  <si>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</si>
  <si>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</si>
  <si>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</si>
  <si>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</si>
  <si>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</si>
  <si>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</si>
  <si>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</si>
  <si>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</si>
  <si>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</si>
  <si>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</si>
  <si>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</si>
  <si>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</si>
  <si>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</si>
  <si>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</si>
  <si>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</si>
  <si>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</si>
  <si>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</si>
  <si>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</si>
  <si>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</si>
  <si>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</si>
  <si>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</si>
  <si>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</si>
  <si>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</si>
  <si>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</si>
  <si>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</si>
  <si>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</si>
  <si>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</si>
  <si>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</si>
  <si>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</si>
  <si>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</si>
  <si>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</si>
  <si>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</si>
  <si>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</si>
  <si>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</si>
  <si>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</si>
  <si>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</si>
  <si>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</si>
  <si>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</si>
  <si>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</si>
  <si>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</si>
  <si>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</si>
  <si>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</si>
  <si>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</si>
  <si>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</si>
  <si>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</si>
  <si>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</si>
  <si>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</si>
  <si>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</si>
  <si>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</si>
  <si>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</si>
  <si>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</si>
  <si>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</si>
  <si>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</si>
  <si>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</si>
  <si>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</si>
  <si>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</si>
  <si>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</si>
  <si>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</si>
  <si>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</si>
  <si>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</si>
  <si>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</si>
  <si>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</si>
  <si>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</si>
  <si>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</si>
  <si>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</si>
  <si>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</si>
  <si>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</si>
  <si>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</si>
  <si>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</si>
  <si>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</si>
  <si>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</si>
  <si>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</si>
  <si>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</si>
  <si>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</si>
  <si>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</si>
  <si>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</si>
  <si>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</si>
  <si>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</si>
  <si>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</si>
  <si>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</si>
  <si>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</si>
  <si>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</si>
  <si>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</si>
  <si>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</si>
  <si>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</si>
  <si>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</si>
  <si>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</si>
  <si>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</si>
  <si>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</si>
  <si>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</si>
  <si>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</si>
  <si>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</si>
  <si>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</si>
  <si>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</si>
  <si>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</si>
  <si>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</si>
  <si>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</si>
  <si>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</si>
  <si>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</si>
  <si>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</si>
  <si>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</si>
  <si>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</si>
  <si>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</si>
  <si>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</si>
  <si>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</si>
  <si>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</si>
  <si>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</si>
  <si>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</si>
  <si>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</si>
  <si>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</si>
  <si>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</si>
  <si>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</si>
  <si>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</si>
  <si>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</si>
  <si>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</si>
  <si>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</si>
  <si>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</si>
  <si>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</si>
  <si>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</si>
  <si>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</si>
  <si>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</si>
  <si>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</si>
  <si>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</si>
  <si>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</si>
  <si>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</si>
  <si>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</si>
  <si>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</si>
  <si>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</si>
  <si>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</si>
  <si>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</si>
  <si>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</si>
  <si>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</si>
  <si>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</si>
  <si>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</si>
  <si>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</si>
  <si>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</si>
  <si>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</si>
  <si>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</si>
  <si>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</si>
  <si>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</si>
  <si>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</si>
  <si>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</si>
  <si>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</si>
  <si>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</si>
  <si>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</si>
  <si>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</si>
  <si>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</si>
  <si>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</si>
  <si>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</si>
  <si>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</si>
  <si>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</si>
  <si>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</si>
  <si>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</si>
  <si>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</si>
  <si>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</si>
  <si>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</si>
  <si>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</si>
  <si>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</si>
  <si>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</si>
  <si>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</si>
  <si>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</si>
  <si>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</si>
  <si>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</si>
  <si>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</si>
  <si>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</si>
  <si>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</si>
  <si>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</si>
  <si>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</si>
  <si>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</si>
  <si>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</si>
  <si>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</si>
  <si>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</si>
  <si>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</si>
  <si>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</si>
  <si>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</si>
  <si>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</si>
  <si>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</si>
  <si>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</si>
  <si>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</si>
  <si>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</si>
  <si>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</si>
  <si>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</si>
  <si>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</si>
  <si>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</si>
  <si>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</si>
  <si>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</si>
  <si>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</si>
  <si>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</si>
  <si>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</si>
  <si>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</si>
  <si>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</si>
  <si>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</si>
  <si>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</si>
  <si>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</si>
  <si>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</si>
  <si>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</si>
  <si>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</si>
  <si>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</si>
  <si>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</si>
  <si>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</si>
  <si>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</si>
  <si>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</si>
  <si>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</si>
  <si>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</si>
  <si>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</si>
  <si>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</si>
  <si>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</si>
  <si>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</si>
  <si>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</si>
  <si>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</si>
  <si>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</si>
  <si>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</si>
  <si>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</si>
  <si>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</si>
  <si>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</si>
  <si>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</si>
  <si>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</si>
  <si>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</si>
  <si>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</si>
  <si>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</si>
  <si>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</si>
  <si>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</si>
  <si>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</si>
  <si>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</si>
  <si>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</si>
  <si>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</si>
  <si>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</si>
  <si>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</si>
  <si>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</si>
  <si>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</si>
  <si>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</si>
  <si>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</si>
  <si>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</si>
  <si>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</si>
  <si>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</si>
  <si>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</si>
  <si>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</si>
  <si>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</si>
  <si>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</si>
  <si>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</si>
  <si>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</si>
  <si>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</si>
  <si>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</si>
  <si>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</si>
  <si>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</si>
  <si>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</si>
  <si>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</si>
  <si>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</si>
  <si>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</si>
  <si>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</si>
  <si>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</si>
  <si>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</si>
  <si>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</si>
  <si>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</si>
  <si>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</si>
  <si>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</si>
  <si>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</si>
  <si>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</si>
  <si>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</si>
  <si>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</si>
  <si>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</si>
  <si>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</si>
  <si>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</si>
  <si>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</si>
  <si>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</si>
  <si>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</si>
  <si>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</si>
  <si>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</si>
  <si>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</si>
  <si>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</si>
  <si>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</si>
  <si>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</si>
  <si>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</si>
  <si>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</si>
  <si>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</si>
  <si>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</si>
  <si>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</si>
  <si>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</si>
  <si>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</si>
  <si>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</si>
  <si>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</si>
  <si>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</si>
  <si>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</si>
  <si>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</si>
  <si>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</si>
  <si>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</si>
  <si>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</si>
  <si>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</si>
  <si>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</si>
  <si>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</si>
  <si>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</si>
  <si>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</si>
  <si>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</si>
  <si>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</si>
  <si>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</si>
  <si>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</si>
  <si>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</si>
  <si>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</si>
  <si>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</si>
  <si>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</si>
  <si>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</si>
  <si>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</si>
  <si>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</si>
  <si>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</si>
  <si>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</si>
  <si>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</si>
  <si>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</si>
  <si>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</si>
  <si>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</si>
  <si>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</si>
  <si>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</si>
  <si>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</si>
  <si>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</si>
  <si>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</si>
  <si>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</si>
  <si>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</si>
  <si>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</si>
  <si>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</si>
  <si>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</si>
  <si>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</si>
  <si>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</si>
  <si>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</si>
  <si>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</si>
  <si>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</si>
  <si>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</si>
  <si>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</si>
  <si>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</si>
  <si>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</si>
  <si>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</si>
  <si>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</si>
  <si>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</si>
  <si>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</si>
  <si>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</si>
  <si>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</si>
  <si>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</si>
  <si>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</si>
  <si>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</si>
  <si>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</si>
  <si>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</si>
  <si>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</si>
  <si>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</si>
  <si>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</si>
  <si>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</si>
  <si>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</si>
  <si>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</si>
  <si>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</si>
  <si>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</si>
  <si>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</si>
  <si>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</si>
  <si>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</si>
  <si>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</si>
  <si>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</si>
  <si>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</si>
  <si>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</si>
  <si>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</si>
  <si>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</si>
  <si>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</si>
  <si>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</si>
  <si>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</si>
  <si>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</si>
  <si>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</si>
  <si>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</si>
  <si>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</si>
  <si>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</si>
  <si>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</si>
  <si>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</si>
  <si>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</si>
  <si>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</si>
  <si>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</si>
  <si>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</si>
  <si>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</si>
  <si>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</si>
  <si>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</si>
  <si>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</si>
  <si>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</si>
  <si>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</si>
  <si>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</si>
  <si>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</si>
  <si>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</si>
  <si>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</si>
  <si>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</si>
  <si>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</si>
  <si>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</si>
  <si>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</si>
  <si>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</si>
  <si>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</si>
  <si>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</si>
  <si>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</si>
  <si>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</si>
  <si>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</si>
  <si>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</si>
  <si>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</si>
  <si>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</si>
  <si>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</si>
  <si>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</si>
  <si>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</si>
  <si>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</si>
  <si>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</si>
  <si>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</si>
  <si>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</si>
  <si>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</si>
  <si>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</si>
  <si>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</si>
  <si>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</si>
  <si>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</si>
  <si>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</si>
  <si>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</si>
  <si>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</si>
  <si>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</si>
  <si>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</si>
  <si>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</si>
  <si>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</si>
  <si>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</si>
  <si>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</si>
  <si>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</si>
  <si>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</si>
  <si>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</si>
  <si>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</si>
  <si>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</si>
  <si>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</si>
  <si>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</si>
  <si>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</si>
  <si>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</si>
  <si>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</si>
  <si>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</si>
  <si>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</si>
  <si>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</si>
  <si>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</si>
  <si>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</si>
  <si>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</si>
  <si>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</si>
  <si>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</si>
  <si>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</si>
  <si>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</si>
  <si>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</si>
  <si>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</si>
  <si>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</si>
  <si>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</si>
  <si>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</si>
  <si>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</si>
  <si>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</si>
  <si>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</si>
  <si>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</si>
  <si>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</si>
  <si>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</si>
  <si>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</si>
  <si>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</si>
  <si>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</si>
  <si>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</si>
  <si>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</si>
  <si>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</si>
  <si>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</si>
  <si>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</si>
  <si>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</si>
  <si>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</si>
  <si>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</si>
  <si>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</si>
  <si>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</si>
  <si>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</si>
  <si>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</si>
  <si>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</si>
  <si>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</si>
  <si>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</si>
  <si>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</si>
  <si>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</si>
  <si>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</si>
  <si>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</si>
  <si>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</si>
  <si>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</si>
  <si>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</si>
  <si>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</si>
  <si>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</si>
  <si>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</si>
  <si>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</si>
  <si>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</si>
  <si>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</si>
  <si>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</si>
  <si>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</si>
  <si>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</si>
  <si>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</si>
  <si>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</si>
  <si>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</si>
  <si>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</si>
  <si>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</si>
  <si>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</si>
  <si>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</si>
  <si>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</si>
  <si>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</si>
  <si>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</si>
  <si>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</si>
  <si>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</si>
  <si>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</si>
  <si>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</si>
  <si>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</si>
  <si>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</si>
  <si>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</si>
  <si>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</si>
  <si>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</si>
  <si>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</si>
  <si>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</si>
  <si>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</si>
  <si>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</si>
  <si>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</si>
  <si>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</si>
  <si>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</si>
  <si>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</si>
  <si>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</si>
  <si>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</si>
  <si>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</si>
  <si>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</si>
  <si>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</si>
  <si>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</si>
  <si>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</si>
  <si>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</si>
  <si>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</si>
  <si>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</si>
  <si>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</si>
  <si>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</si>
  <si>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</si>
  <si>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</si>
  <si>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</si>
  <si>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</si>
  <si>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</si>
  <si>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</si>
  <si>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</si>
  <si>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</si>
  <si>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</si>
  <si>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</si>
  <si>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</si>
  <si>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</si>
  <si>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</si>
  <si>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</si>
  <si>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</si>
  <si>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</si>
  <si>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</si>
  <si>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</si>
  <si>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</si>
  <si>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</si>
  <si>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</si>
  <si>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</si>
  <si>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</si>
  <si>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</si>
  <si>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</si>
  <si>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</si>
  <si>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</si>
  <si>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</si>
  <si>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</si>
  <si>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</si>
  <si>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</si>
  <si>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</si>
  <si>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</si>
  <si>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</si>
  <si>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</si>
  <si>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</si>
  <si>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</si>
  <si>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</si>
  <si>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</si>
  <si>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</si>
  <si>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</si>
  <si>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</si>
  <si>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</si>
  <si>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</si>
  <si>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</si>
  <si>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</si>
  <si>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</si>
  <si>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</si>
  <si>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</si>
  <si>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</si>
  <si>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</si>
  <si>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</si>
  <si>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</si>
  <si>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</si>
  <si>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</si>
  <si>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</si>
  <si>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</si>
  <si>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</si>
  <si>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</si>
  <si>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</si>
  <si>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</si>
  <si>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</si>
  <si>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</si>
  <si>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</si>
  <si>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</si>
  <si>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</si>
  <si>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</si>
  <si>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</si>
  <si>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</si>
  <si>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</si>
  <si>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</si>
  <si>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</si>
  <si>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</si>
  <si>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</si>
  <si>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</si>
  <si>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</si>
  <si>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</si>
  <si>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</si>
  <si>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</si>
  <si>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</si>
  <si>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</si>
  <si>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</si>
  <si>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</si>
  <si>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</si>
  <si>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</si>
  <si>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</si>
  <si>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</si>
  <si>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</si>
  <si>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</si>
  <si>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</si>
  <si>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</si>
  <si>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</si>
  <si>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</si>
  <si>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</si>
  <si>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</si>
  <si>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</si>
  <si>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</si>
  <si>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</si>
  <si>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</si>
  <si>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</si>
  <si>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</si>
  <si>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</si>
  <si>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</si>
  <si>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</si>
  <si>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</si>
  <si>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</si>
  <si>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</si>
  <si>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</si>
  <si>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</si>
  <si>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</si>
  <si>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</si>
  <si>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</si>
  <si>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</si>
  <si>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</si>
  <si>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</si>
  <si>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</si>
  <si>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</si>
  <si>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</si>
  <si>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</si>
  <si>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</si>
  <si>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</si>
  <si>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</si>
  <si>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</si>
  <si>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</si>
  <si>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</si>
  <si>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</si>
  <si>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</si>
  <si>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</si>
  <si>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</si>
  <si>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</si>
  <si>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</si>
  <si>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</si>
  <si>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</si>
  <si>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</si>
  <si>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</si>
  <si>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</si>
  <si>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</si>
  <si>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</si>
  <si>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</si>
  <si>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</si>
  <si>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</si>
  <si>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</si>
  <si>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</si>
  <si>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</si>
  <si>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</si>
  <si>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</si>
  <si>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</si>
  <si>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</si>
  <si>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</si>
  <si>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</si>
  <si>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</si>
  <si>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</si>
  <si>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</si>
  <si>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</si>
  <si>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</si>
  <si>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</si>
  <si>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</si>
  <si>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</si>
  <si>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</si>
  <si>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</si>
  <si>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</si>
  <si>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</si>
  <si>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</si>
  <si>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</si>
  <si>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</si>
  <si>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</si>
  <si>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</si>
  <si>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</si>
  <si>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</si>
  <si>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</si>
  <si>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</si>
  <si>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</si>
  <si>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</si>
  <si>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</si>
  <si>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</si>
  <si>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</si>
  <si>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</si>
  <si>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</si>
  <si>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</si>
  <si>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</si>
  <si>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</si>
  <si>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</si>
  <si>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</si>
  <si>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</si>
  <si>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</si>
  <si>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</si>
  <si>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</si>
  <si>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</si>
  <si>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</si>
  <si>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</si>
  <si>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</si>
  <si>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</si>
  <si>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</si>
  <si>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</si>
  <si>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</si>
  <si>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</si>
  <si>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</si>
  <si>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</si>
  <si>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</si>
  <si>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</si>
  <si>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</si>
  <si>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</si>
  <si>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</si>
  <si>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</si>
  <si>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</si>
  <si>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</si>
  <si>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</si>
  <si>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</si>
  <si>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</si>
  <si>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</si>
  <si>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</si>
  <si>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</si>
  <si>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</si>
  <si>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</si>
  <si>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</si>
  <si>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</si>
  <si>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</si>
  <si>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</si>
  <si>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</si>
  <si>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</si>
  <si>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</si>
  <si>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</si>
  <si>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</si>
  <si>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</si>
  <si>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</si>
  <si>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</si>
  <si>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</si>
  <si>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</si>
  <si>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</si>
  <si>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</si>
  <si>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</si>
  <si>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</si>
  <si>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</si>
  <si>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</si>
  <si>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</si>
  <si>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</si>
  <si>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</si>
  <si>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</si>
  <si>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</si>
  <si>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</si>
  <si>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</si>
  <si>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</si>
  <si>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</si>
  <si>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</si>
  <si>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</si>
  <si>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</si>
  <si>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</si>
  <si>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</si>
  <si>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</si>
  <si>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</si>
  <si>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</si>
  <si>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</si>
  <si>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</si>
  <si>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</si>
  <si>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</si>
  <si>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</si>
  <si>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</si>
  <si>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</si>
  <si>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</si>
  <si>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</si>
  <si>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</si>
  <si>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</si>
  <si>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</si>
  <si>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</si>
  <si>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</si>
  <si>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</si>
  <si>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</si>
  <si>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</si>
  <si>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</si>
  <si>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</si>
  <si>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</si>
  <si>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</si>
  <si>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</si>
  <si>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</si>
  <si>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</si>
  <si>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</si>
  <si>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</si>
  <si>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</si>
  <si>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</si>
  <si>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</si>
  <si>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</si>
  <si>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</si>
  <si>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</si>
  <si>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</si>
  <si>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</si>
  <si>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</si>
  <si>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</si>
  <si>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</si>
  <si>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</si>
  <si>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</si>
  <si>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</si>
  <si>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</si>
  <si>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</si>
  <si>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</si>
  <si>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</si>
  <si>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</si>
  <si>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</si>
  <si>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</si>
  <si>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</si>
  <si>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</si>
  <si>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</si>
  <si>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</si>
  <si>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</si>
  <si>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</si>
  <si>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</si>
  <si>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</si>
  <si>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</si>
  <si>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</si>
  <si>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</si>
  <si>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</si>
  <si>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</si>
  <si>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</si>
  <si>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</si>
  <si>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</si>
  <si>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</si>
  <si>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</si>
  <si>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</si>
  <si>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</si>
  <si>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</si>
  <si>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</si>
  <si>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</si>
  <si>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</si>
  <si>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</si>
  <si>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</si>
  <si>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</si>
  <si>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</si>
  <si>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</si>
  <si>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</si>
  <si>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</si>
  <si>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</si>
  <si>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</si>
  <si>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</si>
  <si>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</si>
  <si>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</si>
  <si>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</si>
  <si>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</si>
  <si>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</si>
  <si>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</si>
  <si>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</si>
  <si>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</si>
  <si>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</si>
  <si>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</si>
  <si>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</si>
  <si>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</si>
  <si>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</si>
  <si>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</si>
  <si>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</si>
  <si>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</si>
  <si>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</si>
  <si>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</si>
  <si>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</si>
  <si>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</si>
  <si>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</si>
  <si>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</si>
  <si>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</si>
  <si>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</si>
  <si>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</si>
  <si>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</si>
  <si>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</si>
  <si>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</si>
  <si>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</si>
  <si>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</si>
  <si>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</si>
  <si>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</si>
  <si>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</si>
  <si>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</si>
  <si>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</si>
  <si>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</si>
  <si>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</si>
  <si>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</si>
  <si>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</si>
  <si>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</si>
  <si>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</si>
  <si>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</si>
  <si>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</si>
  <si>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</si>
  <si>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</si>
  <si>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</si>
  <si>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</si>
  <si>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</si>
  <si>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</si>
  <si>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</si>
  <si>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</si>
  <si>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</si>
  <si>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</si>
  <si>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</si>
  <si>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</si>
  <si>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</si>
  <si>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</si>
  <si>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</si>
  <si>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</si>
  <si>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</si>
  <si>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</si>
  <si>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</si>
  <si>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</si>
  <si>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</si>
  <si>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</si>
  <si>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</si>
  <si>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</si>
  <si>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</si>
  <si>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</si>
  <si>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</si>
  <si>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</si>
  <si>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</si>
  <si>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</si>
  <si>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</si>
  <si>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</si>
  <si>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</si>
  <si>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</si>
  <si>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</si>
  <si>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</si>
  <si>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</si>
  <si>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</si>
  <si>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</si>
  <si>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</si>
  <si>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</si>
  <si>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</si>
  <si>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</si>
  <si>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</si>
  <si>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</si>
  <si>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</si>
  <si>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</si>
  <si>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</si>
  <si>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</si>
  <si>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</si>
  <si>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</si>
  <si>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</si>
  <si>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</si>
  <si>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</si>
  <si>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</si>
  <si>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</si>
  <si>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</si>
  <si>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</si>
  <si>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</si>
  <si>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</si>
  <si>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</si>
  <si>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</si>
  <si>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</si>
  <si>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</si>
  <si>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</si>
  <si>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</si>
  <si>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</si>
  <si>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</si>
  <si>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</si>
  <si>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</si>
  <si>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</si>
  <si>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</si>
  <si>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</si>
  <si>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</si>
  <si>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</si>
  <si>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</si>
  <si>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</si>
  <si>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</si>
  <si>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</si>
  <si>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</si>
  <si>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</si>
  <si>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</si>
  <si>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</si>
  <si>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</si>
  <si>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</si>
  <si>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</si>
  <si>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</si>
  <si>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</si>
  <si>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</si>
  <si>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</si>
  <si>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</si>
  <si>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</si>
  <si>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</si>
  <si>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</si>
  <si>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</si>
  <si>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</si>
  <si>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</si>
  <si>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</si>
  <si>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</si>
  <si>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</si>
  <si>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</si>
  <si>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</si>
  <si>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</si>
  <si>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</si>
  <si>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</si>
  <si>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</si>
  <si>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</si>
  <si>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</si>
  <si>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</si>
  <si>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</si>
  <si>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</si>
  <si>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</si>
  <si>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</si>
  <si>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</si>
  <si>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</si>
  <si>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</si>
  <si>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</si>
  <si>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</si>
  <si>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</si>
  <si>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</si>
  <si>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</si>
  <si>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</si>
  <si>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</si>
  <si>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</si>
  <si>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</si>
  <si>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</si>
  <si>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</si>
  <si>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</si>
  <si>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</si>
  <si>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</si>
  <si>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</si>
  <si>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</si>
  <si>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</si>
  <si>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</si>
  <si>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</si>
  <si>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</si>
  <si>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</si>
  <si>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</si>
  <si>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</si>
  <si>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</si>
  <si>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</si>
  <si>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</si>
  <si>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</si>
  <si>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</si>
  <si>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</si>
  <si>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</si>
  <si>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</si>
  <si>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</si>
  <si>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</si>
  <si>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</si>
  <si>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</si>
  <si>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</si>
  <si>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</si>
  <si>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</si>
  <si>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</si>
  <si>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</si>
  <si>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</si>
  <si>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</si>
  <si>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</si>
  <si>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</si>
  <si>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</si>
  <si>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</si>
  <si>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</si>
  <si>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</si>
  <si>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</si>
  <si>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</si>
  <si>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</si>
  <si>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</si>
  <si>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</si>
  <si>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</si>
  <si>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</si>
  <si>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</si>
  <si>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</si>
  <si>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</si>
  <si>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</si>
  <si>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</si>
  <si>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</si>
  <si>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</si>
  <si>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</si>
  <si>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</si>
  <si>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</si>
  <si>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</si>
  <si>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</si>
  <si>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</si>
  <si>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</si>
  <si>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</si>
  <si>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</si>
  <si>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</si>
  <si>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</si>
  <si>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</si>
  <si>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</si>
  <si>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</si>
  <si>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</si>
  <si>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</si>
  <si>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</si>
  <si>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</si>
  <si>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</si>
  <si>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</si>
  <si>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</si>
  <si>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</si>
  <si>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</si>
  <si>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</si>
  <si>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</si>
  <si>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</si>
  <si>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</si>
  <si>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</si>
  <si>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</si>
  <si>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</si>
  <si>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</si>
  <si>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</si>
  <si>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</si>
  <si>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</si>
  <si>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</si>
  <si>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</si>
  <si>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</si>
  <si>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</si>
  <si>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</si>
  <si>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</si>
  <si>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</si>
  <si>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</si>
  <si>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</si>
  <si>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</si>
  <si>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</si>
  <si>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</si>
  <si>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</si>
  <si>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</si>
  <si>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</si>
  <si>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</si>
  <si>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</si>
  <si>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</si>
  <si>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</si>
  <si>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</si>
  <si>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</si>
  <si>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</si>
  <si>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</si>
  <si>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</si>
  <si>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</si>
  <si>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</si>
  <si>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</si>
  <si>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</si>
  <si>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</si>
  <si>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</si>
  <si>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</si>
  <si>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</si>
  <si>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</si>
  <si>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</si>
  <si>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</si>
  <si>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</si>
  <si>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</si>
  <si>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</si>
  <si>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</si>
  <si>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</si>
  <si>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</si>
  <si>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</si>
  <si>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</si>
  <si>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</si>
  <si>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</si>
  <si>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</si>
  <si>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</si>
  <si>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</si>
  <si>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</si>
  <si>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</si>
  <si>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</si>
  <si>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</si>
  <si>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</si>
  <si>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</si>
  <si>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</si>
  <si>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</si>
  <si>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</si>
  <si>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</si>
  <si>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</si>
  <si>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</si>
  <si>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</si>
  <si>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</si>
  <si>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</si>
  <si>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</si>
  <si>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</si>
  <si>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</si>
  <si>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</si>
  <si>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</si>
  <si>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</si>
  <si>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</si>
  <si>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</si>
  <si>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</si>
  <si>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</si>
  <si>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</si>
  <si>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</si>
  <si>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</si>
  <si>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</si>
  <si>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</si>
  <si>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</si>
  <si>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</si>
  <si>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</si>
  <si>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</si>
  <si>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</si>
  <si>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</si>
  <si>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</si>
  <si>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</si>
  <si>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</si>
  <si>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</si>
  <si>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</si>
  <si>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</si>
  <si>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</si>
  <si>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</si>
  <si>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</si>
  <si>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</si>
  <si>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</si>
  <si>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</si>
  <si>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</si>
  <si>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</si>
  <si>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</si>
  <si>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</si>
  <si>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</si>
  <si>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</si>
  <si>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</si>
  <si>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</si>
  <si>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</si>
  <si>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</si>
  <si>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</si>
  <si>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</si>
  <si>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</si>
  <si>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</si>
  <si>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</si>
  <si>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</si>
  <si>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</si>
  <si>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</si>
  <si>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</si>
  <si>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</si>
  <si>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</si>
  <si>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</si>
  <si>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</si>
  <si>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</si>
  <si>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</si>
  <si>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</si>
  <si>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</si>
  <si>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</si>
  <si>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</si>
  <si>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</si>
  <si>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</si>
  <si>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</si>
  <si>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</si>
  <si>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</si>
  <si>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</si>
  <si>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</si>
  <si>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</si>
  <si>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</si>
  <si>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</si>
  <si>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</si>
  <si>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</si>
  <si>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</si>
  <si>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</si>
  <si>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</si>
  <si>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</si>
  <si>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</si>
  <si>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</si>
  <si>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</si>
  <si>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</si>
  <si>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</si>
  <si>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</si>
  <si>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</si>
  <si>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</si>
  <si>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</si>
  <si>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</si>
  <si>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</si>
  <si>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</si>
  <si>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</si>
  <si>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</si>
  <si>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</si>
  <si>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</si>
  <si>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</si>
  <si>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</si>
  <si>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</si>
  <si>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</si>
  <si>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</si>
  <si>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</si>
  <si>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</si>
  <si>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</si>
  <si>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</si>
  <si>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</si>
  <si>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</si>
  <si>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</si>
  <si>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</si>
  <si>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</si>
  <si>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</si>
  <si>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</si>
  <si>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</si>
  <si>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</si>
  <si>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</si>
  <si>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</si>
  <si>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</si>
  <si>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</si>
  <si>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</si>
  <si>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</si>
  <si>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</si>
  <si>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</si>
  <si>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</si>
  <si>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</si>
  <si>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</si>
  <si>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</si>
  <si>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</si>
  <si>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</si>
  <si>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</si>
  <si>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</si>
  <si>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</si>
  <si>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</si>
  <si>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</si>
  <si>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</si>
  <si>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</si>
  <si>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</si>
  <si>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</si>
  <si>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</si>
  <si>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</si>
  <si>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</si>
  <si>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</si>
  <si>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</si>
  <si>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</si>
  <si>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</si>
  <si>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</si>
  <si>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</si>
  <si>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</si>
  <si>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</si>
  <si>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</si>
  <si>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</si>
  <si>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</si>
  <si>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</si>
  <si>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</si>
  <si>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</si>
  <si>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</si>
  <si>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</si>
  <si>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</si>
  <si>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</si>
  <si>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</si>
  <si>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</si>
  <si>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</si>
  <si>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</si>
  <si>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</si>
  <si>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</si>
  <si>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</si>
  <si>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</si>
  <si>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</si>
  <si>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</si>
  <si>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</si>
  <si>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</si>
  <si>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</si>
  <si>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</si>
  <si>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</si>
  <si>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</si>
  <si>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</si>
  <si>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</si>
  <si>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</si>
  <si>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</si>
  <si>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</si>
  <si>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</si>
  <si>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</si>
  <si>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</si>
  <si>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</si>
  <si>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</si>
  <si>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</si>
  <si>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</si>
  <si>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</si>
  <si>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</si>
  <si>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</si>
  <si>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</si>
  <si>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</si>
  <si>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</si>
  <si>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</si>
  <si>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</si>
  <si>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</si>
  <si>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</si>
  <si>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</si>
  <si>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</si>
  <si>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</si>
  <si>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</si>
  <si>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</si>
  <si>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</si>
  <si>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</si>
  <si>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</si>
  <si>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</si>
  <si>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</si>
  <si>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</si>
  <si>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</si>
  <si>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</si>
  <si>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</si>
  <si>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</si>
  <si>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</si>
  <si>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</si>
  <si>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</si>
  <si>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</si>
  <si>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</si>
  <si>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</si>
  <si>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</si>
  <si>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</si>
  <si>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</si>
  <si>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</si>
  <si>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</si>
  <si>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</si>
  <si>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</si>
  <si>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</si>
  <si>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</si>
  <si>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</si>
  <si>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</si>
  <si>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</si>
  <si>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</si>
  <si>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</si>
  <si>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</si>
  <si>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</si>
  <si>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</si>
  <si>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</si>
  <si>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</si>
  <si>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</si>
  <si>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</si>
  <si>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</si>
  <si>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</si>
  <si>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</si>
  <si>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</si>
  <si>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</si>
  <si>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</si>
  <si>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</si>
  <si>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</si>
  <si>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</si>
  <si>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</si>
  <si>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</si>
  <si>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</si>
  <si>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</si>
  <si>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</si>
  <si>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</si>
  <si>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</si>
  <si>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</si>
  <si>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</si>
  <si>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</si>
  <si>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</si>
  <si>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</si>
  <si>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</si>
  <si>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</si>
  <si>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</si>
  <si>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</si>
  <si>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</si>
  <si>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</si>
  <si>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</si>
  <si>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</si>
  <si>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</si>
  <si>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</si>
  <si>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</si>
  <si>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</si>
  <si>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</si>
  <si>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</si>
  <si>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</si>
  <si>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</si>
  <si>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</si>
  <si>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</si>
  <si>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</si>
  <si>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</si>
  <si>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</si>
  <si>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</si>
  <si>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</si>
  <si>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</si>
  <si>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</si>
  <si>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</si>
  <si>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</si>
  <si>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</si>
  <si>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</si>
  <si>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</si>
  <si>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</si>
  <si>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</si>
  <si>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</si>
  <si>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</si>
  <si>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</si>
  <si>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</si>
  <si>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</si>
  <si>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</si>
  <si>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</si>
  <si>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</si>
  <si>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</si>
  <si>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</si>
  <si>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</si>
  <si>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</si>
  <si>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</si>
  <si>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</si>
  <si>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</si>
  <si>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</si>
  <si>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</si>
  <si>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</si>
  <si>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</si>
  <si>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</si>
  <si>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</si>
  <si>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</si>
  <si>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</si>
  <si>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</si>
  <si>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</si>
  <si>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</si>
  <si>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</si>
  <si>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</si>
  <si>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</si>
  <si>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</si>
  <si>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</si>
  <si>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</si>
  <si>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</si>
  <si>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</si>
  <si>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</si>
  <si>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</si>
  <si>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</si>
  <si>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</si>
  <si>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</si>
  <si>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</si>
  <si>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</si>
  <si>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</si>
  <si>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</si>
  <si>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</si>
  <si>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</si>
  <si>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</si>
  <si>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</si>
  <si>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</si>
  <si>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</si>
  <si>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</si>
  <si>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</si>
  <si>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</si>
  <si>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</si>
  <si>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</si>
  <si>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</si>
  <si>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</si>
  <si>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</si>
  <si>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</si>
  <si>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</si>
  <si>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</si>
  <si>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</si>
  <si>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</si>
  <si>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</si>
  <si>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</si>
  <si>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</si>
  <si>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</si>
  <si>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</si>
  <si>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</si>
  <si>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</si>
  <si>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</si>
  <si>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</si>
  <si>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</si>
  <si>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</si>
  <si>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</si>
  <si>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</si>
  <si>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</si>
  <si>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</si>
  <si>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</si>
  <si>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</si>
  <si>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</si>
  <si>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</si>
  <si>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</si>
  <si>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</si>
  <si>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</si>
  <si>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</si>
  <si>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</si>
  <si>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</si>
  <si>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</si>
  <si>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</si>
  <si>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</si>
  <si>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</si>
  <si>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</si>
  <si>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</si>
  <si>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</si>
  <si>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</si>
  <si>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</si>
  <si>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</si>
  <si>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</si>
  <si>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</si>
  <si>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</si>
  <si>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</si>
  <si>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</si>
  <si>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</si>
  <si>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</si>
  <si>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</si>
  <si>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</si>
  <si>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</si>
  <si>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</si>
  <si>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</si>
  <si>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</si>
  <si>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</si>
  <si>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</si>
  <si>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</si>
  <si>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</si>
  <si>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</si>
  <si>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</si>
  <si>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</si>
  <si>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</si>
  <si>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</si>
  <si>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</si>
  <si>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</si>
  <si>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</si>
  <si>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</si>
  <si>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</si>
  <si>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</si>
  <si>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</si>
  <si>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</si>
  <si>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</si>
  <si>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</si>
  <si>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</si>
  <si>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</si>
  <si>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</si>
  <si>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</si>
  <si>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</si>
  <si>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</si>
  <si>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</si>
  <si>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</si>
  <si>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</si>
  <si>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</si>
  <si>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</si>
  <si>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</si>
  <si>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</si>
  <si>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</si>
  <si>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</si>
  <si>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</si>
  <si>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</si>
  <si>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</si>
  <si>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</si>
  <si>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</si>
  <si>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</si>
  <si>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</si>
  <si>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</si>
  <si>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</si>
  <si>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</si>
  <si>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</si>
  <si>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</si>
  <si>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</si>
  <si>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</si>
  <si>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</si>
  <si>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</si>
  <si>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</si>
  <si>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</si>
  <si>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</si>
  <si>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</si>
  <si>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</si>
  <si>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</si>
  <si>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</si>
  <si>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</si>
  <si>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</si>
  <si>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</si>
  <si>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</si>
  <si>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</si>
  <si>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</si>
  <si>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</si>
  <si>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</si>
  <si>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</si>
  <si>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</si>
  <si>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</si>
  <si>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</si>
  <si>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</si>
  <si>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</si>
  <si>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</si>
  <si>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</si>
  <si>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</si>
  <si>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</si>
  <si>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</si>
  <si>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</si>
  <si>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</si>
  <si>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</si>
  <si>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</si>
  <si>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</si>
  <si>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</si>
  <si>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</si>
  <si>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</si>
  <si>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</si>
  <si>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</si>
  <si>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</si>
  <si>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</si>
  <si>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</si>
  <si>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</si>
  <si>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</si>
  <si>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</si>
  <si>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</si>
  <si>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</si>
  <si>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</si>
  <si>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</si>
  <si>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</si>
  <si>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</si>
  <si>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</si>
  <si>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</si>
  <si>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</si>
  <si>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</si>
  <si>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</si>
  <si>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</si>
  <si>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</si>
  <si>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</si>
  <si>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</si>
  <si>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</si>
  <si>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</si>
  <si>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</si>
  <si>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</si>
  <si>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</si>
  <si>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</si>
  <si>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</si>
  <si>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</si>
  <si>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</si>
  <si>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</si>
  <si>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</si>
  <si>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</si>
  <si>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</si>
  <si>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</si>
  <si>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</si>
  <si>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</si>
  <si>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</si>
  <si>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</si>
  <si>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</si>
  <si>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</si>
  <si>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</si>
  <si>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</si>
  <si>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</si>
  <si>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</si>
  <si>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</si>
  <si>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</si>
  <si>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</si>
  <si>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</si>
  <si>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</si>
  <si>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</si>
  <si>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</si>
  <si>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</si>
  <si>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</si>
  <si>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</si>
  <si>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</si>
  <si>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</si>
  <si>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</si>
  <si>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</si>
  <si>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</si>
  <si>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</si>
  <si>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</si>
  <si>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</si>
  <si>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</si>
  <si>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</si>
  <si>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</si>
  <si>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</si>
  <si>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</si>
  <si>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</si>
  <si>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</si>
  <si>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</si>
  <si>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</si>
  <si>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</si>
  <si>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</si>
  <si>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</si>
  <si>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</si>
  <si>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</si>
  <si>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</si>
  <si>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</si>
  <si>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</si>
  <si>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</si>
  <si>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</si>
  <si>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</si>
  <si>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</si>
  <si>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</si>
  <si>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</si>
  <si>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</si>
  <si>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</si>
  <si>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</si>
  <si>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</si>
  <si>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</si>
  <si>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</si>
  <si>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</si>
  <si>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</si>
  <si>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</si>
  <si>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</si>
  <si>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</si>
  <si>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</si>
  <si>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</si>
  <si>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</si>
  <si>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</si>
  <si>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</si>
  <si>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</si>
  <si>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</si>
  <si>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</si>
  <si>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</si>
  <si>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</si>
  <si>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</si>
  <si>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</si>
  <si>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</si>
  <si>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</si>
  <si>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</si>
  <si>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</si>
  <si>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</si>
  <si>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</si>
  <si>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</si>
  <si>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</si>
  <si>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</si>
  <si>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</si>
  <si>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</si>
  <si>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</si>
  <si>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</si>
  <si>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</si>
  <si>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</si>
  <si>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</si>
  <si>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</si>
  <si>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</si>
  <si>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</si>
  <si>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</si>
  <si>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</si>
  <si>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</si>
  <si>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</si>
  <si>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</si>
  <si>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</si>
  <si>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</si>
  <si>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</si>
  <si>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</si>
  <si>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</si>
  <si>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</si>
  <si>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</si>
  <si>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</si>
  <si>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</si>
  <si>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</si>
  <si>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</si>
  <si>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</si>
  <si>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</si>
  <si>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</si>
  <si>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</si>
  <si>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</si>
  <si>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</si>
  <si>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</si>
  <si>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</si>
  <si>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</si>
  <si>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</si>
  <si>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</si>
  <si>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</si>
  <si>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</si>
  <si>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</si>
  <si>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</si>
  <si>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</si>
  <si>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</si>
  <si>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</si>
  <si>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</si>
  <si>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</si>
  <si>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</si>
  <si>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</si>
  <si>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</si>
  <si>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</si>
  <si>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</si>
  <si>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</si>
  <si>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</si>
  <si>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</si>
  <si>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</si>
  <si>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</si>
  <si>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</si>
  <si>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</si>
  <si>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</si>
  <si>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</si>
  <si>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</si>
  <si>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</si>
  <si>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</si>
  <si>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</si>
  <si>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</si>
  <si>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</si>
  <si>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</si>
  <si>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</si>
  <si>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</si>
  <si>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</si>
  <si>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</si>
  <si>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</si>
  <si>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</si>
  <si>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</si>
  <si>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</si>
  <si>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</si>
  <si>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</si>
  <si>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</si>
  <si>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</si>
  <si>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</si>
  <si>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</si>
  <si>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</si>
  <si>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</si>
  <si>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</si>
  <si>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</si>
  <si>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</si>
  <si>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</si>
  <si>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</si>
  <si>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</si>
  <si>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</si>
  <si>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</si>
  <si>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</si>
  <si>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</si>
  <si>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</si>
  <si>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</si>
  <si>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</si>
  <si>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</si>
  <si>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</si>
  <si>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</si>
  <si>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</si>
  <si>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</si>
  <si>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</si>
  <si>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</si>
  <si>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</si>
  <si>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</si>
  <si>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</si>
  <si>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</si>
  <si>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</si>
  <si>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</si>
  <si>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</si>
  <si>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</si>
  <si>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</si>
  <si>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</si>
  <si>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</si>
  <si>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</si>
  <si>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</si>
  <si>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</si>
  <si>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</si>
  <si>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</si>
  <si>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</si>
  <si>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</si>
  <si>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</si>
  <si>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</si>
  <si>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</si>
  <si>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</si>
  <si>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</si>
  <si>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</si>
  <si>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</si>
  <si>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</si>
  <si>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</si>
  <si>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</si>
  <si>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</si>
  <si>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</si>
  <si>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</si>
  <si>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</si>
  <si>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</si>
  <si>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</si>
  <si>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</si>
  <si>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</si>
  <si>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</si>
  <si>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</si>
  <si>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</si>
  <si>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</si>
  <si>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</si>
  <si>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</si>
  <si>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</si>
  <si>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</si>
  <si>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</si>
  <si>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</si>
  <si>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</si>
  <si>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</si>
  <si>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</si>
  <si>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0rder ID</t>
  </si>
  <si>
    <t>2019</t>
  </si>
  <si>
    <t>Jan</t>
  </si>
  <si>
    <t>Feb</t>
  </si>
  <si>
    <t>Mar</t>
  </si>
  <si>
    <t>Apr</t>
  </si>
  <si>
    <t>May</t>
  </si>
  <si>
    <t>Jun</t>
  </si>
  <si>
    <t>Jul</t>
  </si>
  <si>
    <t>Aug</t>
  </si>
  <si>
    <t>Sep</t>
  </si>
  <si>
    <t>Oct</t>
  </si>
  <si>
    <t>Nov</t>
  </si>
  <si>
    <t>Dec</t>
  </si>
  <si>
    <t>2020</t>
  </si>
  <si>
    <t>2021</t>
  </si>
  <si>
    <t>2022</t>
  </si>
  <si>
    <t>Arabica</t>
  </si>
  <si>
    <t>Excelsa</t>
  </si>
  <si>
    <t>Librica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</si>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</sst>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dd/mmm/yyyy"/>
    <numFmt numFmtId="167" formatCode="0.0&quot;kg&quot;"/>
    <numFmt numFmtId="168" formatCode="&quot;$&quot;#,##0.00"/>
    <numFmt numFmtId="169" formatCode="[$$-409]#,##0"/>
  </numFmts>
  <fonts count="4" x14ac:knownFonts="1">
    <font>
      <sz val="11"/>
      <color theme="1"/>
      <name val="Calibri"/>
      <family val="2"/>
      <scheme val="minor"/>
    </font>
    <font>
      <sz val="11"/>
      <color indexed="8"/>
      <name val="Calibri"/>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0" fillId="2" borderId="0" xfId="0" applyFill="1"/>
    <xf numFmtId="0" fontId="1" fillId="2" borderId="0" xfId="0" applyFont="1" applyFill="1" applyAlignment="1">
      <alignment vertical="center"/>
    </xf>
    <xf numFmtId="165" fontId="1" fillId="0" borderId="0" xfId="0" applyNumberFormat="1" applyFont="1" applyAlignment="1">
      <alignment vertical="center"/>
    </xf>
    <xf numFmtId="166" fontId="1" fillId="2" borderId="0" xfId="0" applyNumberFormat="1" applyFont="1" applyFill="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20">
    <dxf>
      <numFmt numFmtId="0" formatCode="General"/>
    </dxf>
    <dxf>
      <numFmt numFmtId="168" formatCode="&quot;$&quot;#,##0.00"/>
    </dxf>
    <dxf>
      <numFmt numFmtId="168" formatCode="&quot;$&quot;#,##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7" tint="0.59999389629810485"/>
        </patternFill>
      </fill>
      <alignment horizontal="general" vertical="center" textRotation="0" wrapText="0" indent="0" justifyLastLine="0" shrinkToFit="0" readingOrder="0"/>
    </dxf>
    <dxf>
      <numFmt numFmtId="169" formatCode="[$$-409]#,##0"/>
    </dxf>
    <dxf>
      <numFmt numFmtId="169" formatCode="[$$-409]#,##0"/>
    </dxf>
    <dxf>
      <numFmt numFmtId="3" formatCode="#,##0"/>
    </dxf>
    <dxf>
      <numFmt numFmtId="3" formatCode="#,##0"/>
    </dxf>
    <dxf>
      <font>
        <sz val="12"/>
        <color theme="0"/>
        <name val="Calibri"/>
        <family val="2"/>
        <scheme val="minor"/>
      </font>
    </dxf>
    <dxf>
      <font>
        <b val="0"/>
        <i val="0"/>
        <sz val="11"/>
        <name val="Calibri"/>
        <family val="2"/>
        <scheme val="minor"/>
      </font>
      <fill>
        <patternFill patternType="solid">
          <fgColor theme="0"/>
          <bgColor rgb="FF155755"/>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2C5F66"/>
        </patternFill>
      </fill>
      <border diagonalUp="0" diagonalDown="0">
        <left style="medium">
          <color auto="1"/>
        </left>
        <right style="medium">
          <color auto="1"/>
        </right>
        <top style="medium">
          <color auto="1"/>
        </top>
        <bottom style="medium">
          <color auto="1"/>
        </bottom>
        <vertical/>
        <horizontal/>
      </border>
    </dxf>
  </dxfs>
  <tableStyles count="2" defaultTableStyle="TableStyleMedium2" defaultPivotStyle="PivotStyleMedium9">
    <tableStyle name="Blue slicer" pivot="0" table="0" count="6" xr9:uid="{5CB8AEC7-C9B2-4558-BC92-56E9FF2C6E80}">
      <tableStyleElement type="wholeTable" dxfId="19"/>
      <tableStyleElement type="headerRow" dxfId="18"/>
    </tableStyle>
    <tableStyle name="Timeline Style 1" pivot="0" table="0" count="9" xr9:uid="{35D33BFC-5AA7-46CE-91F4-D74675D67BCC}">
      <tableStyleElement type="wholeTable" dxfId="17"/>
      <tableStyleElement type="headerRow" dxfId="16"/>
    </tableStyle>
  </tableStyles>
  <colors>
    <mruColors>
      <color rgb="FFF7873B"/>
      <color rgb="FF1B8489"/>
      <color rgb="FFFFDDFF"/>
      <color rgb="FFFFB7FF"/>
      <color rgb="FFFF99FF"/>
      <color rgb="FFFF66FF"/>
      <color rgb="FFDA3AC3"/>
      <color rgb="FFD600D6"/>
      <color rgb="FF2D6269"/>
      <color rgb="FF148B94"/>
    </mruColors>
  </colors>
  <extLst>
    <ext xmlns:x14="http://schemas.microsoft.com/office/spreadsheetml/2009/9/main" uri="{46F421CA-312F-682f-3DD2-61675219B42D}">
      <x14:dxfs count="4">
        <dxf>
          <font>
            <b/>
            <i val="0"/>
            <color theme="0"/>
            <name val="Calibri"/>
            <family val="2"/>
            <scheme val="minor"/>
          </font>
        </dxf>
        <dxf>
          <font>
            <b/>
            <i val="0"/>
            <color theme="0"/>
            <name val="Calibri"/>
            <family val="2"/>
            <scheme val="minor"/>
          </font>
          <border>
            <left style="thin">
              <color rgb="FFFFFFFF"/>
            </left>
            <right style="thin">
              <color rgb="FFFFFFFF"/>
            </right>
            <top style="thin">
              <color rgb="FFFFFFFF"/>
            </top>
            <bottom style="thin">
              <color rgb="FFFFFFFF"/>
            </bottom>
          </border>
        </dxf>
        <dxf>
          <font>
            <b val="0"/>
            <i val="0"/>
            <strike/>
            <color rgb="FFFFFF00"/>
            <name val="Calibri"/>
            <family val="2"/>
            <scheme val="minor"/>
          </font>
        </dxf>
        <dxf>
          <font>
            <b val="0"/>
            <i val="0"/>
            <strike/>
            <color theme="7" tint="0.39994506668294322"/>
            <name val="Calibri"/>
            <family val="2"/>
            <scheme val="minor"/>
          </font>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4"/>
            </patternFill>
          </fill>
        </dxf>
        <dxf>
          <fill>
            <patternFill patternType="solid">
              <fgColor theme="0" tint="-0.14996795556505021"/>
              <bgColor rgb="FF24E5F4"/>
            </patternFill>
          </fill>
        </dxf>
        <dxf>
          <fill>
            <patternFill patternType="solid">
              <fgColor theme="0"/>
              <bgColor rgb="FFDA3AC3"/>
            </patternFill>
          </fill>
          <border>
            <left style="thin">
              <color auto="1"/>
            </left>
            <right style="thin">
              <color auto="1"/>
            </right>
            <top style="thin">
              <color auto="1"/>
            </top>
            <bottom style="thin">
              <color auto="1"/>
            </bottom>
          </border>
        </dxf>
        <dxf>
          <font>
            <sz val="9"/>
            <color theme="0"/>
            <name val="Calibri"/>
            <family val="2"/>
            <scheme val="minor"/>
          </font>
        </dxf>
        <dxf>
          <font>
            <b val="0"/>
            <i val="0"/>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Project_coffee sales_Dashboard.xlsx]Total sales!Total sales</c:name>
    <c:fmtId val="6"/>
  </c:pivotSource>
  <c:chart>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D8D-4AA2-83B3-6C1711042E0F}"/>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D8D-4AA2-83B3-6C1711042E0F}"/>
            </c:ext>
          </c:extLst>
        </c:ser>
        <c:ser>
          <c:idx val="2"/>
          <c:order val="2"/>
          <c:tx>
            <c:strRef>
              <c:f>'Total sales'!$E$3:$E$4</c:f>
              <c:strCache>
                <c:ptCount val="1"/>
                <c:pt idx="0">
                  <c:v>Librica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D8D-4AA2-83B3-6C1711042E0F}"/>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9D8D-4AA2-83B3-6C1711042E0F}"/>
            </c:ext>
          </c:extLst>
        </c:ser>
        <c:dLbls>
          <c:showLegendKey val="0"/>
          <c:showVal val="0"/>
          <c:showCatName val="0"/>
          <c:showSerName val="0"/>
          <c:showPercent val="0"/>
          <c:showBubbleSize val="0"/>
        </c:dLbls>
        <c:smooth val="0"/>
        <c:axId val="1500559967"/>
        <c:axId val="1314409808"/>
      </c:lineChart>
      <c:catAx>
        <c:axId val="150055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rgbClr val="0F6969"/>
                </a:solidFill>
                <a:latin typeface="+mn-lt"/>
                <a:ea typeface="+mn-ea"/>
                <a:cs typeface="+mn-cs"/>
              </a:defRPr>
            </a:pPr>
            <a:endParaRPr lang="en-US"/>
          </a:p>
        </c:txPr>
        <c:crossAx val="1314409808"/>
        <c:crosses val="autoZero"/>
        <c:auto val="1"/>
        <c:lblAlgn val="ctr"/>
        <c:lblOffset val="100"/>
        <c:noMultiLvlLbl val="0"/>
      </c:catAx>
      <c:valAx>
        <c:axId val="13144098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F6969"/>
                    </a:solidFill>
                    <a:latin typeface="+mn-lt"/>
                    <a:ea typeface="+mn-ea"/>
                    <a:cs typeface="+mn-cs"/>
                  </a:defRPr>
                </a:pPr>
                <a:r>
                  <a:rPr lang="en-US">
                    <a:solidFill>
                      <a:srgbClr val="0F6969"/>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F696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F6969"/>
                </a:solidFill>
                <a:latin typeface="+mn-lt"/>
                <a:ea typeface="+mn-ea"/>
                <a:cs typeface="+mn-cs"/>
              </a:defRPr>
            </a:pPr>
            <a:endParaRPr lang="en-US"/>
          </a:p>
        </c:txPr>
        <c:crossAx val="1500559967"/>
        <c:crosses val="autoZero"/>
        <c:crossBetween val="between"/>
      </c:valAx>
      <c:spPr>
        <a:solidFill>
          <a:srgbClr val="A8E3E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F696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2E6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Project_coffee sales_Dashboard.xlsx]Country Bar Chart !Total sales</c:name>
    <c:fmtId val="20"/>
  </c:pivotSource>
  <c:chart>
    <c:title>
      <c:tx>
        <c:rich>
          <a:bodyPr rot="0" spcFirstLastPara="1" vertOverflow="ellipsis" vert="horz" wrap="square" anchor="ctr" anchorCtr="1"/>
          <a:lstStyle/>
          <a:p>
            <a:pPr>
              <a:defRPr sz="1400" b="0" i="0" u="none" strike="noStrike" kern="1200" spc="0" baseline="0">
                <a:solidFill>
                  <a:schemeClr val="tx1">
                    <a:alpha val="87000"/>
                  </a:schemeClr>
                </a:solidFill>
                <a:latin typeface="+mn-lt"/>
                <a:ea typeface="+mn-ea"/>
                <a:cs typeface="+mn-cs"/>
              </a:defRPr>
            </a:pPr>
            <a:r>
              <a:rPr lang="en-US">
                <a:solidFill>
                  <a:schemeClr val="tx1">
                    <a:alpha val="87000"/>
                  </a:schemeClr>
                </a:solidFill>
              </a:rPr>
              <a:t>Sales by Country</a:t>
            </a:r>
          </a:p>
        </c:rich>
      </c:tx>
      <c:layout>
        <c:manualLayout>
          <c:xMode val="edge"/>
          <c:yMode val="edge"/>
          <c:x val="0.3938188308522503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87000"/>
                </a:schemeClr>
              </a:solidFill>
              <a:latin typeface="+mn-lt"/>
              <a:ea typeface="+mn-ea"/>
              <a:cs typeface="+mn-cs"/>
            </a:defRPr>
          </a:pPr>
          <a:endParaRPr lang="en-US"/>
        </a:p>
      </c:txPr>
    </c:title>
    <c:autoTitleDeleted val="0"/>
    <c:pivotFmts>
      <c:pivotFmt>
        <c:idx val="0"/>
        <c:spPr>
          <a:solidFill>
            <a:srgbClr val="FF00F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A009A"/>
          </a:solidFill>
          <a:ln>
            <a:noFill/>
          </a:ln>
          <a:effectLst/>
        </c:spPr>
      </c:pivotFmt>
      <c:pivotFmt>
        <c:idx val="2"/>
        <c:spPr>
          <a:solidFill>
            <a:srgbClr val="FF4FFF"/>
          </a:solidFill>
          <a:ln>
            <a:noFill/>
          </a:ln>
          <a:effectLst/>
        </c:spPr>
      </c:pivotFmt>
      <c:pivotFmt>
        <c:idx val="3"/>
        <c:spPr>
          <a:solidFill>
            <a:srgbClr val="FF9FFF"/>
          </a:solidFill>
          <a:ln>
            <a:noFill/>
          </a:ln>
          <a:effectLst/>
        </c:spPr>
      </c:pivotFmt>
      <c:pivotFmt>
        <c:idx val="4"/>
        <c:spPr>
          <a:solidFill>
            <a:srgbClr val="FF00F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FFF"/>
          </a:solidFill>
          <a:ln>
            <a:noFill/>
          </a:ln>
          <a:effectLst/>
        </c:spPr>
      </c:pivotFmt>
      <c:pivotFmt>
        <c:idx val="6"/>
        <c:spPr>
          <a:solidFill>
            <a:srgbClr val="FF4FFF"/>
          </a:solidFill>
          <a:ln>
            <a:noFill/>
          </a:ln>
          <a:effectLst/>
        </c:spPr>
      </c:pivotFmt>
      <c:pivotFmt>
        <c:idx val="7"/>
        <c:spPr>
          <a:solidFill>
            <a:srgbClr val="9A009A"/>
          </a:solidFill>
          <a:ln>
            <a:noFill/>
          </a:ln>
          <a:effectLst/>
        </c:spPr>
      </c:pivotFmt>
      <c:pivotFmt>
        <c:idx val="8"/>
        <c:spPr>
          <a:solidFill>
            <a:srgbClr val="FF00F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FFF"/>
          </a:solidFill>
          <a:ln>
            <a:noFill/>
          </a:ln>
          <a:effectLst/>
        </c:spPr>
      </c:pivotFmt>
      <c:pivotFmt>
        <c:idx val="10"/>
        <c:spPr>
          <a:solidFill>
            <a:srgbClr val="FF4FFF"/>
          </a:solidFill>
          <a:ln>
            <a:noFill/>
          </a:ln>
          <a:effectLst/>
        </c:spPr>
      </c:pivotFmt>
      <c:pivotFmt>
        <c:idx val="11"/>
        <c:spPr>
          <a:solidFill>
            <a:srgbClr val="9A009A"/>
          </a:solidFill>
          <a:ln>
            <a:noFill/>
          </a:ln>
          <a:effectLst/>
        </c:spPr>
      </c:pivotFmt>
    </c:pivotFmts>
    <c:plotArea>
      <c:layout/>
      <c:barChart>
        <c:barDir val="bar"/>
        <c:grouping val="clustered"/>
        <c:varyColors val="0"/>
        <c:ser>
          <c:idx val="0"/>
          <c:order val="0"/>
          <c:tx>
            <c:strRef>
              <c:f>'Country Bar Chart '!$B$3</c:f>
              <c:strCache>
                <c:ptCount val="1"/>
                <c:pt idx="0">
                  <c:v>Total</c:v>
                </c:pt>
              </c:strCache>
            </c:strRef>
          </c:tx>
          <c:spPr>
            <a:solidFill>
              <a:srgbClr val="FF00FF"/>
            </a:solidFill>
            <a:ln>
              <a:noFill/>
            </a:ln>
            <a:effectLst/>
          </c:spPr>
          <c:invertIfNegative val="0"/>
          <c:dPt>
            <c:idx val="0"/>
            <c:invertIfNegative val="0"/>
            <c:bubble3D val="0"/>
            <c:spPr>
              <a:solidFill>
                <a:srgbClr val="FF9FFF"/>
              </a:solidFill>
              <a:ln>
                <a:noFill/>
              </a:ln>
              <a:effectLst/>
            </c:spPr>
            <c:extLst>
              <c:ext xmlns:c16="http://schemas.microsoft.com/office/drawing/2014/chart" uri="{C3380CC4-5D6E-409C-BE32-E72D297353CC}">
                <c16:uniqueId val="{00000001-AB9A-4381-95A9-0F46ABDECD37}"/>
              </c:ext>
            </c:extLst>
          </c:dPt>
          <c:dPt>
            <c:idx val="1"/>
            <c:invertIfNegative val="0"/>
            <c:bubble3D val="0"/>
            <c:spPr>
              <a:solidFill>
                <a:srgbClr val="FF4FFF"/>
              </a:solidFill>
              <a:ln>
                <a:noFill/>
              </a:ln>
              <a:effectLst/>
            </c:spPr>
            <c:extLst>
              <c:ext xmlns:c16="http://schemas.microsoft.com/office/drawing/2014/chart" uri="{C3380CC4-5D6E-409C-BE32-E72D297353CC}">
                <c16:uniqueId val="{00000003-AB9A-4381-95A9-0F46ABDECD37}"/>
              </c:ext>
            </c:extLst>
          </c:dPt>
          <c:dPt>
            <c:idx val="2"/>
            <c:invertIfNegative val="0"/>
            <c:bubble3D val="0"/>
            <c:spPr>
              <a:solidFill>
                <a:srgbClr val="9A009A"/>
              </a:solidFill>
              <a:ln>
                <a:noFill/>
              </a:ln>
              <a:effectLst/>
            </c:spPr>
            <c:extLst>
              <c:ext xmlns:c16="http://schemas.microsoft.com/office/drawing/2014/chart" uri="{C3380CC4-5D6E-409C-BE32-E72D297353CC}">
                <c16:uniqueId val="{00000005-AB9A-4381-95A9-0F46ABDECD37}"/>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'!$A$4:$A$6</c:f>
              <c:strCache>
                <c:ptCount val="3"/>
                <c:pt idx="0">
                  <c:v>United Kingdom</c:v>
                </c:pt>
                <c:pt idx="1">
                  <c:v>Ireland</c:v>
                </c:pt>
                <c:pt idx="2">
                  <c:v>United States</c:v>
                </c:pt>
              </c:strCache>
            </c:strRef>
          </c:cat>
          <c:val>
            <c:numRef>
              <c:f>'Country Bar Chart '!$B$4:$B$6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B9A-4381-95A9-0F46ABDECD37}"/>
            </c:ext>
          </c:extLst>
        </c:ser>
        <c:dLbls>
          <c:dLblPos val="outEnd"/>
          <c:showLegendKey val="0"/>
          <c:showVal val="1"/>
          <c:showCatName val="0"/>
          <c:showSerName val="0"/>
          <c:showPercent val="0"/>
          <c:showBubbleSize val="0"/>
        </c:dLbls>
        <c:gapWidth val="150"/>
        <c:axId val="162232687"/>
        <c:axId val="170697775"/>
      </c:barChart>
      <c:catAx>
        <c:axId val="162232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alpha val="87000"/>
                      </a:schemeClr>
                    </a:solidFill>
                    <a:latin typeface="+mn-lt"/>
                    <a:ea typeface="+mn-ea"/>
                    <a:cs typeface="+mn-cs"/>
                  </a:defRPr>
                </a:pPr>
                <a:r>
                  <a:rPr lang="en-US">
                    <a:solidFill>
                      <a:schemeClr val="tx1">
                        <a:alpha val="87000"/>
                      </a:schemeClr>
                    </a:solidFill>
                  </a:rPr>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87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70697775"/>
        <c:crosses val="autoZero"/>
        <c:auto val="1"/>
        <c:lblAlgn val="ctr"/>
        <c:lblOffset val="100"/>
        <c:noMultiLvlLbl val="0"/>
      </c:catAx>
      <c:valAx>
        <c:axId val="170697775"/>
        <c:scaling>
          <c:orientation val="minMax"/>
        </c:scaling>
        <c:delete val="0"/>
        <c:axPos val="b"/>
        <c:majorGridlines>
          <c:spPr>
            <a:ln w="1587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alpha val="87000"/>
                      </a:schemeClr>
                    </a:solidFill>
                    <a:latin typeface="+mn-lt"/>
                    <a:ea typeface="+mn-ea"/>
                    <a:cs typeface="+mn-cs"/>
                  </a:defRPr>
                </a:pPr>
                <a:r>
                  <a:rPr lang="en-US">
                    <a:solidFill>
                      <a:schemeClr val="tx1">
                        <a:alpha val="87000"/>
                      </a:schemeClr>
                    </a:solidFill>
                  </a:rPr>
                  <a:t>Sum of Sales</a:t>
                </a:r>
              </a:p>
            </c:rich>
          </c:tx>
          <c:layout>
            <c:manualLayout>
              <c:xMode val="edge"/>
              <c:yMode val="edge"/>
              <c:x val="0.4708247346944227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alpha val="87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crossAx val="16223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2E6EE"/>
    </a:solidFill>
    <a:ln w="9525" cap="flat" cmpd="sng" algn="ctr">
      <a:solidFill>
        <a:schemeClr val="tx1">
          <a:lumMod val="15000"/>
          <a:lumOff val="85000"/>
        </a:schemeClr>
      </a:solidFill>
      <a:round/>
    </a:ln>
    <a:effectLst/>
  </c:spPr>
  <c:txPr>
    <a:bodyPr/>
    <a:lstStyle/>
    <a:p>
      <a:pPr>
        <a:defRPr>
          <a:solidFill>
            <a:srgbClr val="2D6269">
              <a:alpha val="87000"/>
            </a:srgb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Project_coffee sales_Dashboard.xlsx]Top 5 Customers!Total sales</c:name>
    <c:fmtId val="24"/>
  </c:pivotSource>
  <c:chart>
    <c:title>
      <c:tx>
        <c:rich>
          <a:bodyPr rot="0" spcFirstLastPara="1" vertOverflow="ellipsis" vert="horz" wrap="square" anchor="ctr" anchorCtr="1"/>
          <a:lstStyle/>
          <a:p>
            <a:pPr>
              <a:defRPr sz="1400" b="0" i="0" u="none" strike="noStrike" kern="1200" spc="0" baseline="0">
                <a:solidFill>
                  <a:schemeClr val="tx1">
                    <a:alpha val="87000"/>
                  </a:schemeClr>
                </a:solidFill>
                <a:latin typeface="+mn-lt"/>
                <a:ea typeface="+mn-ea"/>
                <a:cs typeface="+mn-cs"/>
              </a:defRPr>
            </a:pPr>
            <a:r>
              <a:rPr lang="en-US">
                <a:solidFill>
                  <a:schemeClr val="tx1">
                    <a:alpha val="87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87000"/>
                </a:schemeClr>
              </a:solidFill>
              <a:latin typeface="+mn-lt"/>
              <a:ea typeface="+mn-ea"/>
              <a:cs typeface="+mn-cs"/>
            </a:defRPr>
          </a:pPr>
          <a:endParaRPr lang="en-US"/>
        </a:p>
      </c:txPr>
    </c:title>
    <c:autoTitleDeleted val="0"/>
    <c:pivotFmts>
      <c:pivotFmt>
        <c:idx val="0"/>
        <c:spPr>
          <a:solidFill>
            <a:srgbClr val="FF00F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A009A"/>
          </a:solidFill>
          <a:ln>
            <a:noFill/>
          </a:ln>
          <a:effectLst/>
        </c:spPr>
      </c:pivotFmt>
      <c:pivotFmt>
        <c:idx val="2"/>
        <c:spPr>
          <a:solidFill>
            <a:srgbClr val="FF4FFF"/>
          </a:solidFill>
          <a:ln>
            <a:noFill/>
          </a:ln>
          <a:effectLst/>
        </c:spPr>
      </c:pivotFmt>
      <c:pivotFmt>
        <c:idx val="3"/>
        <c:spPr>
          <a:solidFill>
            <a:srgbClr val="FF9FFF"/>
          </a:solidFill>
          <a:ln>
            <a:noFill/>
          </a:ln>
          <a:effectLst/>
        </c:spPr>
      </c:pivotFmt>
      <c:pivotFmt>
        <c:idx val="4"/>
        <c:spPr>
          <a:solidFill>
            <a:srgbClr val="FF00F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FFF"/>
          </a:solidFill>
          <a:ln>
            <a:noFill/>
          </a:ln>
          <a:effectLst/>
        </c:spPr>
      </c:pivotFmt>
      <c:pivotFmt>
        <c:idx val="6"/>
        <c:spPr>
          <a:solidFill>
            <a:srgbClr val="FF4FFF"/>
          </a:solidFill>
          <a:ln>
            <a:noFill/>
          </a:ln>
          <a:effectLst/>
        </c:spPr>
      </c:pivotFmt>
      <c:pivotFmt>
        <c:idx val="7"/>
        <c:spPr>
          <a:solidFill>
            <a:srgbClr val="9A009A"/>
          </a:solidFill>
          <a:ln>
            <a:noFill/>
          </a:ln>
          <a:effectLst/>
        </c:spPr>
      </c:pivotFmt>
      <c:pivotFmt>
        <c:idx val="8"/>
        <c:spPr>
          <a:solidFill>
            <a:srgbClr val="FF00F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F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F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F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66FF"/>
          </a:solidFill>
          <a:ln>
            <a:noFill/>
          </a:ln>
          <a:effectLst/>
        </c:spPr>
      </c:pivotFmt>
      <c:pivotFmt>
        <c:idx val="13"/>
        <c:spPr>
          <a:solidFill>
            <a:srgbClr val="FF99FF"/>
          </a:solidFill>
          <a:ln>
            <a:noFill/>
          </a:ln>
          <a:effectLst/>
        </c:spPr>
      </c:pivotFmt>
      <c:pivotFmt>
        <c:idx val="14"/>
        <c:spPr>
          <a:solidFill>
            <a:srgbClr val="FFB7FF"/>
          </a:solidFill>
          <a:ln>
            <a:noFill/>
          </a:ln>
          <a:effectLst/>
        </c:spPr>
      </c:pivotFmt>
      <c:pivotFmt>
        <c:idx val="15"/>
        <c:spPr>
          <a:solidFill>
            <a:srgbClr val="FFDDFF"/>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FF00FF"/>
            </a:solidFill>
            <a:ln>
              <a:noFill/>
            </a:ln>
            <a:effectLst/>
          </c:spPr>
          <c:invertIfNegative val="0"/>
          <c:dPt>
            <c:idx val="0"/>
            <c:invertIfNegative val="0"/>
            <c:bubble3D val="0"/>
            <c:spPr>
              <a:solidFill>
                <a:srgbClr val="FFDDFF"/>
              </a:solidFill>
              <a:ln>
                <a:noFill/>
              </a:ln>
              <a:effectLst/>
            </c:spPr>
            <c:extLst>
              <c:ext xmlns:c16="http://schemas.microsoft.com/office/drawing/2014/chart" uri="{C3380CC4-5D6E-409C-BE32-E72D297353CC}">
                <c16:uniqueId val="{00000000-9108-44A7-9546-531B6A3C48A7}"/>
              </c:ext>
            </c:extLst>
          </c:dPt>
          <c:dPt>
            <c:idx val="1"/>
            <c:invertIfNegative val="0"/>
            <c:bubble3D val="0"/>
            <c:spPr>
              <a:solidFill>
                <a:srgbClr val="FFB7FF"/>
              </a:solidFill>
              <a:ln>
                <a:noFill/>
              </a:ln>
              <a:effectLst/>
            </c:spPr>
            <c:extLst>
              <c:ext xmlns:c16="http://schemas.microsoft.com/office/drawing/2014/chart" uri="{C3380CC4-5D6E-409C-BE32-E72D297353CC}">
                <c16:uniqueId val="{00000001-9108-44A7-9546-531B6A3C48A7}"/>
              </c:ext>
            </c:extLst>
          </c:dPt>
          <c:dPt>
            <c:idx val="2"/>
            <c:invertIfNegative val="0"/>
            <c:bubble3D val="0"/>
            <c:spPr>
              <a:solidFill>
                <a:srgbClr val="FF99FF"/>
              </a:solidFill>
              <a:ln>
                <a:noFill/>
              </a:ln>
              <a:effectLst/>
            </c:spPr>
            <c:extLst>
              <c:ext xmlns:c16="http://schemas.microsoft.com/office/drawing/2014/chart" uri="{C3380CC4-5D6E-409C-BE32-E72D297353CC}">
                <c16:uniqueId val="{00000002-9108-44A7-9546-531B6A3C48A7}"/>
              </c:ext>
            </c:extLst>
          </c:dPt>
          <c:dPt>
            <c:idx val="3"/>
            <c:invertIfNegative val="0"/>
            <c:bubble3D val="0"/>
            <c:spPr>
              <a:solidFill>
                <a:srgbClr val="FF66FF"/>
              </a:solidFill>
              <a:ln>
                <a:noFill/>
              </a:ln>
              <a:effectLst/>
            </c:spPr>
            <c:extLst>
              <c:ext xmlns:c16="http://schemas.microsoft.com/office/drawing/2014/chart" uri="{C3380CC4-5D6E-409C-BE32-E72D297353CC}">
                <c16:uniqueId val="{00000003-397B-4152-A12A-B3126FABFE04}"/>
              </c:ext>
            </c:extLst>
          </c:dPt>
          <c:dPt>
            <c:idx val="4"/>
            <c:invertIfNegative val="0"/>
            <c:bubble3D val="0"/>
            <c:spPr>
              <a:solidFill>
                <a:srgbClr val="FF66FF"/>
              </a:solidFill>
              <a:ln>
                <a:noFill/>
              </a:ln>
              <a:effectLst/>
            </c:spPr>
            <c:extLst>
              <c:ext xmlns:c16="http://schemas.microsoft.com/office/drawing/2014/chart" uri="{C3380CC4-5D6E-409C-BE32-E72D297353CC}">
                <c16:uniqueId val="{00000009-000B-449D-BFCA-7A7BD82956D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108-44A7-9546-531B6A3C48A7}"/>
            </c:ext>
          </c:extLst>
        </c:ser>
        <c:dLbls>
          <c:dLblPos val="outEnd"/>
          <c:showLegendKey val="0"/>
          <c:showVal val="1"/>
          <c:showCatName val="0"/>
          <c:showSerName val="0"/>
          <c:showPercent val="0"/>
          <c:showBubbleSize val="0"/>
        </c:dLbls>
        <c:gapWidth val="150"/>
        <c:axId val="162232687"/>
        <c:axId val="170697775"/>
      </c:barChart>
      <c:catAx>
        <c:axId val="162232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alpha val="87000"/>
                      </a:schemeClr>
                    </a:solidFill>
                    <a:latin typeface="+mn-lt"/>
                    <a:ea typeface="+mn-ea"/>
                    <a:cs typeface="+mn-cs"/>
                  </a:defRPr>
                </a:pPr>
                <a:r>
                  <a:rPr lang="en-US">
                    <a:solidFill>
                      <a:schemeClr val="tx1">
                        <a:alpha val="87000"/>
                      </a:schemeClr>
                    </a:solidFill>
                  </a:rPr>
                  <a:t>Customer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87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70697775"/>
        <c:crosses val="autoZero"/>
        <c:auto val="1"/>
        <c:lblAlgn val="ctr"/>
        <c:lblOffset val="100"/>
        <c:noMultiLvlLbl val="0"/>
      </c:catAx>
      <c:valAx>
        <c:axId val="170697775"/>
        <c:scaling>
          <c:orientation val="minMax"/>
        </c:scaling>
        <c:delete val="0"/>
        <c:axPos val="b"/>
        <c:majorGridlines>
          <c:spPr>
            <a:ln w="1587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alpha val="87000"/>
                      </a:schemeClr>
                    </a:solidFill>
                    <a:latin typeface="+mn-lt"/>
                    <a:ea typeface="+mn-ea"/>
                    <a:cs typeface="+mn-cs"/>
                  </a:defRPr>
                </a:pPr>
                <a:r>
                  <a:rPr lang="en-US">
                    <a:solidFill>
                      <a:schemeClr val="tx1">
                        <a:alpha val="87000"/>
                      </a:schemeClr>
                    </a:solidFill>
                  </a:rPr>
                  <a:t>Sum of Sales</a:t>
                </a:r>
              </a:p>
            </c:rich>
          </c:tx>
          <c:layout>
            <c:manualLayout>
              <c:xMode val="edge"/>
              <c:yMode val="edge"/>
              <c:x val="0.4708247346944227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alpha val="87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87000"/>
                  </a:schemeClr>
                </a:solidFill>
                <a:latin typeface="+mn-lt"/>
                <a:ea typeface="+mn-ea"/>
                <a:cs typeface="+mn-cs"/>
              </a:defRPr>
            </a:pPr>
            <a:endParaRPr lang="en-US"/>
          </a:p>
        </c:txPr>
        <c:crossAx val="16223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2E6EE"/>
    </a:solidFill>
    <a:ln w="9525" cap="flat" cmpd="sng" algn="ctr">
      <a:solidFill>
        <a:schemeClr val="tx1">
          <a:lumMod val="15000"/>
          <a:lumOff val="85000"/>
        </a:schemeClr>
      </a:solidFill>
      <a:round/>
    </a:ln>
    <a:effectLst/>
  </c:spPr>
  <c:txPr>
    <a:bodyPr/>
    <a:lstStyle/>
    <a:p>
      <a:pPr>
        <a:defRPr>
          <a:solidFill>
            <a:srgbClr val="2D6269">
              <a:alpha val="87000"/>
            </a:srgb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116542</xdr:colOff>
      <xdr:row>1</xdr:row>
      <xdr:rowOff>8966</xdr:rowOff>
    </xdr:from>
    <xdr:to>
      <xdr:col>26</xdr:col>
      <xdr:colOff>8965</xdr:colOff>
      <xdr:row>5</xdr:row>
      <xdr:rowOff>8966</xdr:rowOff>
    </xdr:to>
    <xdr:sp macro="" textlink="">
      <xdr:nvSpPr>
        <xdr:cNvPr id="2" name="Rectangle 1">
          <a:extLst>
            <a:ext uri="{FF2B5EF4-FFF2-40B4-BE49-F238E27FC236}">
              <a16:creationId xmlns:a16="http://schemas.microsoft.com/office/drawing/2014/main" id="{C27C5909-F02E-AD1D-B55D-B61A021C5F5F}"/>
            </a:ext>
          </a:extLst>
        </xdr:cNvPr>
        <xdr:cNvSpPr/>
      </xdr:nvSpPr>
      <xdr:spPr>
        <a:xfrm>
          <a:off x="116542" y="66116"/>
          <a:ext cx="15256248" cy="723900"/>
        </a:xfrm>
        <a:prstGeom prst="rect">
          <a:avLst/>
        </a:prstGeom>
        <a:solidFill>
          <a:srgbClr val="1B848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bg1"/>
              </a:solidFill>
            </a:rPr>
            <a:t>COFFEE SALES DASHBOARD</a:t>
          </a:r>
        </a:p>
      </xdr:txBody>
    </xdr:sp>
    <xdr:clientData/>
  </xdr:twoCellAnchor>
  <xdr:twoCellAnchor>
    <xdr:from>
      <xdr:col>0</xdr:col>
      <xdr:colOff>113851</xdr:colOff>
      <xdr:row>14</xdr:row>
      <xdr:rowOff>13223</xdr:rowOff>
    </xdr:from>
    <xdr:to>
      <xdr:col>17</xdr:col>
      <xdr:colOff>26894</xdr:colOff>
      <xdr:row>47</xdr:row>
      <xdr:rowOff>21771</xdr:rowOff>
    </xdr:to>
    <xdr:graphicFrame macro="">
      <xdr:nvGraphicFramePr>
        <xdr:cNvPr id="3" name="Chart 2">
          <a:extLst>
            <a:ext uri="{FF2B5EF4-FFF2-40B4-BE49-F238E27FC236}">
              <a16:creationId xmlns:a16="http://schemas.microsoft.com/office/drawing/2014/main" id="{74C1AF20-0B6F-4664-A4E1-58A493C79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159684</xdr:colOff>
      <xdr:row>10</xdr:row>
      <xdr:rowOff>153298</xdr:rowOff>
    </xdr:from>
    <xdr:to>
      <xdr:col>22</xdr:col>
      <xdr:colOff>7283</xdr:colOff>
      <xdr:row>15</xdr:row>
      <xdr:rowOff>152400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B3BBC6A-2E58-4083-B7F8-65144758962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33027" y="1884127"/>
              <a:ext cx="2895599" cy="924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159445</xdr:colOff>
      <xdr:row>5</xdr:row>
      <xdr:rowOff>70405</xdr:rowOff>
    </xdr:from>
    <xdr:to>
      <xdr:col>26</xdr:col>
      <xdr:colOff>16009</xdr:colOff>
      <xdr:row>10</xdr:row>
      <xdr:rowOff>74439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F52471E-B570-40A4-9F9A-42B73DFA834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32788" y="875948"/>
              <a:ext cx="5342964" cy="929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89647</xdr:colOff>
      <xdr:row>10</xdr:row>
      <xdr:rowOff>150607</xdr:rowOff>
    </xdr:from>
    <xdr:to>
      <xdr:col>26</xdr:col>
      <xdr:colOff>896</xdr:colOff>
      <xdr:row>15</xdr:row>
      <xdr:rowOff>125505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98475EF-CA52-46D2-B7C4-0790552143F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15072" y="1836532"/>
              <a:ext cx="2349649" cy="879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185057</xdr:colOff>
      <xdr:row>16</xdr:row>
      <xdr:rowOff>26892</xdr:rowOff>
    </xdr:from>
    <xdr:to>
      <xdr:col>26</xdr:col>
      <xdr:colOff>44823</xdr:colOff>
      <xdr:row>31</xdr:row>
      <xdr:rowOff>80681</xdr:rowOff>
    </xdr:to>
    <xdr:graphicFrame macro="">
      <xdr:nvGraphicFramePr>
        <xdr:cNvPr id="8" name="Chart 7">
          <a:extLst>
            <a:ext uri="{FF2B5EF4-FFF2-40B4-BE49-F238E27FC236}">
              <a16:creationId xmlns:a16="http://schemas.microsoft.com/office/drawing/2014/main" id="{6F596CF9-0143-4D84-BEB1-73B7B8167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107575</xdr:colOff>
      <xdr:row>5</xdr:row>
      <xdr:rowOff>71717</xdr:rowOff>
    </xdr:from>
    <xdr:to>
      <xdr:col>17</xdr:col>
      <xdr:colOff>0</xdr:colOff>
      <xdr:row>13</xdr:row>
      <xdr:rowOff>71718</xdr:rowOff>
    </xdr:to>
    <mc:AlternateContent xmlns:mc="http://schemas.openxmlformats.org/markup-compatibility/2006" xmlns:tsle="http://schemas.microsoft.com/office/drawing/2012/timeslicer">
      <mc:Choice Requires="tsle">
        <xdr:graphicFrame macro="">
          <xdr:nvGraphicFramePr>
            <xdr:cNvPr id="12" name="Order Date 2">
              <a:extLst>
                <a:ext uri="{FF2B5EF4-FFF2-40B4-BE49-F238E27FC236}">
                  <a16:creationId xmlns:a16="http://schemas.microsoft.com/office/drawing/2014/main" id="{FF04D53A-8B1C-A697-465C-FEFC2EDB6EF7}"/>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07575" y="852767"/>
              <a:ext cx="9769850" cy="1447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175161</xdr:colOff>
      <xdr:row>32</xdr:row>
      <xdr:rowOff>2969</xdr:rowOff>
    </xdr:from>
    <xdr:to>
      <xdr:col>26</xdr:col>
      <xdr:colOff>65314</xdr:colOff>
      <xdr:row>47</xdr:row>
      <xdr:rowOff>21771</xdr:rowOff>
    </xdr:to>
    <xdr:graphicFrame macro="">
      <xdr:nvGraphicFramePr>
        <xdr:cNvPr id="13" name="Chart 12">
          <a:extLst>
            <a:ext uri="{FF2B5EF4-FFF2-40B4-BE49-F238E27FC236}">
              <a16:creationId xmlns:a16="http://schemas.microsoft.com/office/drawing/2014/main" id="{5FB7BA0A-9A35-63B8-1333-1F00F6EB5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 refreshedDate="45284.415829976853" createdVersion="8" refreshedVersion="8" minRefreshableVersion="3" recordCount="1000" xr:uid="{076856C0-E290-4E31-BCA3-E83C71077274}">
  <cacheSource type="worksheet">
    <worksheetSource name="Orders"/>
  </cacheSource>
  <cacheFields count="18">
    <cacheField name="0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i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02845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11EE75-268F-491B-B101-01313023A87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15">
      <pivotArea collapsedLevelsAreSubtotals="1" fieldPosition="0">
        <references count="3">
          <reference field="13" count="1" selected="0">
            <x v="1"/>
          </reference>
          <reference field="16" count="1">
            <x v="4"/>
          </reference>
          <reference field="17" count="1" selected="0">
            <x v="1"/>
          </reference>
        </references>
      </pivotArea>
    </format>
    <format dxfId="14">
      <pivotArea outline="0" fieldPosition="0">
        <references count="1">
          <reference field="4294967294" count="1">
            <x v="0"/>
          </reference>
        </references>
      </pivotArea>
    </format>
  </format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F49E38-CCBA-48A5-9514-C0FF0FAD2A6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formats count="1">
    <format dxfId="13">
      <pivotArea outline="0" fieldPosition="0">
        <references count="1">
          <reference field="4294967294" count="1">
            <x v="0"/>
          </reference>
        </references>
      </pivotArea>
    </format>
  </formats>
  <chartFormats count="4">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8FE95-558B-4FC6-8108-E1B80869850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formats count="1">
    <format dxfId="12">
      <pivotArea outline="0" fieldPosition="0">
        <references count="1">
          <reference field="4294967294" count="1">
            <x v="0"/>
          </reference>
        </references>
      </pivotArea>
    </format>
  </formats>
  <chartFormats count="8">
    <chartFormat chart="9" format="0"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 chart="24" format="11" series="1">
      <pivotArea type="data" outline="0" fieldPosition="0">
        <references count="1">
          <reference field="4294967294" count="1" selected="0">
            <x v="0"/>
          </reference>
        </references>
      </pivotArea>
    </chartFormat>
    <chartFormat chart="24" format="12">
      <pivotArea type="data" outline="0" fieldPosition="0">
        <references count="2">
          <reference field="4294967294" count="1" selected="0">
            <x v="0"/>
          </reference>
          <reference field="5" count="1" selected="0">
            <x v="28"/>
          </reference>
        </references>
      </pivotArea>
    </chartFormat>
    <chartFormat chart="24" format="12">
      <pivotArea type="data" outline="0" fieldPosition="0">
        <references count="2">
          <reference field="4294967294" count="1" selected="0">
            <x v="0"/>
          </reference>
          <reference field="5" count="1" selected="0">
            <x v="125"/>
          </reference>
        </references>
      </pivotArea>
    </chartFormat>
    <chartFormat chart="24" format="13">
      <pivotArea type="data" outline="0" fieldPosition="0">
        <references count="2">
          <reference field="4294967294" count="1" selected="0">
            <x v="0"/>
          </reference>
          <reference field="5" count="1" selected="0">
            <x v="831"/>
          </reference>
        </references>
      </pivotArea>
    </chartFormat>
    <chartFormat chart="24" format="14">
      <pivotArea type="data" outline="0" fieldPosition="0">
        <references count="2">
          <reference field="4294967294" count="1" selected="0">
            <x v="0"/>
          </reference>
          <reference field="5" count="1" selected="0">
            <x v="646"/>
          </reference>
        </references>
      </pivotArea>
    </chartFormat>
    <chartFormat chart="24" format="15">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295AF98-84F2-4B14-A015-E5851D1F421C}" sourceName="Size">
  <pivotTables>
    <pivotTable tabId="19" name="Total sales"/>
    <pivotTable tabId="20" name="Total sales"/>
    <pivotTable tabId="23" name="Total sales"/>
  </pivotTables>
  <data>
    <tabular pivotCacheId="60284588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2356118-02DE-45AE-9ADB-7AFE13E592DF}" sourceName="Roast type Name">
  <pivotTables>
    <pivotTable tabId="19" name="Total sales"/>
    <pivotTable tabId="20" name="Total sales"/>
    <pivotTable tabId="23" name="Total sales"/>
  </pivotTables>
  <data>
    <tabular pivotCacheId="6028458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B3469AC-7709-4779-9693-AA41C3F1705E}" sourceName="Loyalty Card">
  <pivotTables>
    <pivotTable tabId="19" name="Total sales"/>
  </pivotTables>
  <data>
    <tabular pivotCacheId="6028458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982EE8E-0A33-4DB6-80E2-1DC1C0183D60}" cache="Slicer_Size" caption="Size" columnCount="2" rowHeight="234950"/>
  <slicer name="Roast type Name" xr10:uid="{DE95A0BC-398C-4631-B459-6582D4D58DD2}" cache="Slicer_Roast_type_Name" caption="Roast type Name" columnCount="3" rowHeight="234950"/>
  <slicer name="Loyalty Card" xr10:uid="{B41A2EE6-601F-463A-A9D5-7D5B344D16AF}"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720B91-F6BC-4653-9C97-8315E129C695}" name="Orders" displayName="Orders" ref="A1:P1001" totalsRowShown="0" headerRowDxfId="11">
  <autoFilter ref="A1:P1001" xr:uid="{C2720B91-F6BC-4653-9C97-8315E129C695}"/>
  <tableColumns count="16">
    <tableColumn id="1" xr3:uid="{0D4CE8BE-A4E4-4A8B-A434-486F8B29B098}" name="0rder ID" dataDxfId="10"/>
    <tableColumn id="2" xr3:uid="{704E031E-AA1E-4424-A1D1-2457B9024DD5}" name="Order Date" dataDxfId="9"/>
    <tableColumn id="3" xr3:uid="{4CCD6E18-F438-4573-8863-B1B5DF51BE87}" name="Customer ID" dataDxfId="8"/>
    <tableColumn id="4" xr3:uid="{EEC2AF4C-781E-49B0-83B8-619105E3DC01}" name="Product ID"/>
    <tableColumn id="5" xr3:uid="{92E6D62E-DFD0-473E-820E-7723AFFA6F64}" name="Quantity" dataDxfId="7"/>
    <tableColumn id="6" xr3:uid="{23DFF8BB-B7E2-4686-8D49-378ECC173192}" name="Customer Name" dataDxfId="6">
      <calculatedColumnFormula>_xlfn.XLOOKUP(orders!C2,customers!$A$1:$A$1001,customers!$B$1:$B$1001,,0)</calculatedColumnFormula>
    </tableColumn>
    <tableColumn id="7" xr3:uid="{50BA8174-59AC-46DB-AA9B-F55F6DCD8B01}" name="Email" dataDxfId="5">
      <calculatedColumnFormula>IF(_xlfn.XLOOKUP(C2,customers!$A$1:$A$1001,customers!$C$1:$C$1001,,0)=0,"",_xlfn.XLOOKUP(C2,customers!$A$1:$A$1001,customers!$C$1:$C$1001,,0))</calculatedColumnFormula>
    </tableColumn>
    <tableColumn id="8" xr3:uid="{69F727FE-4376-436B-A960-793DDF6D67E6}" name="Country" dataDxfId="4">
      <calculatedColumnFormula>_xlfn.XLOOKUP(C2,customers!$A$1:$A$1001,customers!$G$1:$G$1001,,0)</calculatedColumnFormula>
    </tableColumn>
    <tableColumn id="9" xr3:uid="{5C063E53-BB29-4227-9EAF-EBF607FF4A0A}" name="Coffee Type">
      <calculatedColumnFormula>INDEX(products!$A$1:$G$49,MATCH(orders!$D2,products!$A$1:$A$49,0),MATCH(orders!I$1,products!$A$1:$G$1,0))</calculatedColumnFormula>
    </tableColumn>
    <tableColumn id="10" xr3:uid="{87DE23FA-3E67-4F53-84DA-F5C33A3211D9}" name="Roast Type">
      <calculatedColumnFormula>INDEX(products!$A$1:$G$49,MATCH(orders!$D2,products!$A$1:$A$49,0),MATCH(orders!J$1,products!$A$1:$G$1,0))</calculatedColumnFormula>
    </tableColumn>
    <tableColumn id="11" xr3:uid="{7DB693A5-D17F-4F4F-AD6B-E8DBBED71D1B}" name="Size" dataDxfId="3">
      <calculatedColumnFormula>INDEX(products!$A$1:$G$49,MATCH(orders!$D2,products!$A$1:$A$49,0),MATCH(orders!K$1,products!$A$1:$G$1,0))</calculatedColumnFormula>
    </tableColumn>
    <tableColumn id="12" xr3:uid="{3EA0A10E-8D8F-44D1-834D-7FA09CA97B93}" name="Unit Price" dataDxfId="2">
      <calculatedColumnFormula>INDEX(products!$A$1:$G$49,MATCH(orders!$D2,products!$A$1:$A$49,0),MATCH(orders!L$1,products!$A$1:$G$1,0))</calculatedColumnFormula>
    </tableColumn>
    <tableColumn id="13" xr3:uid="{DE70F3E9-B340-4DB0-95C6-C6C91C30213A}" name="Sales" dataDxfId="1">
      <calculatedColumnFormula>E2*L2</calculatedColumnFormula>
    </tableColumn>
    <tableColumn id="14" xr3:uid="{FCEAC494-4706-4CFC-84FB-3006BABA8EEB}" name="Coffee Type Name">
      <calculatedColumnFormula>IF(I2="Rob","Robusta",IF(I2="Exc", "Excelsa",IF(I2="Ara","Arabica",IF(I2="Lib","Librica",""))))</calculatedColumnFormula>
    </tableColumn>
    <tableColumn id="15" xr3:uid="{563E00EC-52F0-41EE-8E60-D43FFD0CF07D}" name="Roast type Name">
      <calculatedColumnFormula>IF(J2="M","Midium",IF(J2="L","Light",IF(J2="D","Dark","")))</calculatedColumnFormula>
    </tableColumn>
    <tableColumn id="17" xr3:uid="{9BCA1F64-055F-4BD7-BD56-EBBC00069EDC}" name="Loyalty Card" dataDxfId="0">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E12C51-B947-407E-847C-CDA5EF99BAD2}" sourceName="Order Date">
  <pivotTables>
    <pivotTable tabId="19" name="Total sales"/>
    <pivotTable tabId="20" name="Total sales"/>
    <pivotTable tabId="23" name="Total sales"/>
  </pivotTables>
  <state minimalRefreshVersion="6" lastRefreshVersion="6" pivotCacheId="6028458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2E07A1B-8148-4F90-87B7-C3A34101FCE6}" cache="NativeTimeline_Order_Date" caption="Order Date" level="2" selectionLevel="2" scrollPosition="2021-04-10T00:00:00" style="Timeline Style 1"/>
</timeline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2" sqref="P2"/>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8.77734375" bestFit="1" customWidth="1"/>
    <col min="14" max="14" width="18.109375" customWidth="1"/>
    <col min="15" max="15" width="16.88671875" customWidth="1"/>
    <col min="16" max="16" width="13.6640625" bestFit="1" customWidth="1"/>
  </cols>
  <sheetData>
    <row r="1" spans="1:16" x14ac:dyDescent="0.3">
      <c r="A1" s="4" t="s">
        <v>6197</v>
      </c>
      <c r="B1" s="6" t="s">
        <v>0</v>
      </c>
      <c r="C1" s="4" t="s">
        <v>2</v>
      </c>
      <c r="D1" s="4" t="s">
        <v>10</v>
      </c>
      <c r="E1" s="4" t="s">
        <v>13</v>
      </c>
      <c r="F1" s="4" t="s">
        <v>3</v>
      </c>
      <c r="G1" s="4" t="s">
        <v>1</v>
      </c>
      <c r="H1" s="4" t="s">
        <v>6</v>
      </c>
      <c r="I1" s="4" t="s">
        <v>8</v>
      </c>
      <c r="J1" s="4" t="s">
        <v>9</v>
      </c>
      <c r="K1" s="4" t="s">
        <v>11</v>
      </c>
      <c r="L1" s="4" t="s">
        <v>12</v>
      </c>
      <c r="M1" s="4" t="s">
        <v>14</v>
      </c>
      <c r="N1" s="4" t="s">
        <v>6195</v>
      </c>
      <c r="O1" s="4" t="s">
        <v>6196</v>
      </c>
      <c r="P1" s="4" t="s">
        <v>6188</v>
      </c>
    </row>
    <row r="2" spans="1:16" x14ac:dyDescent="0.3">
      <c r="A2" s="2" t="s">
        <v>489</v>
      </c>
      <c r="B2" s="5">
        <v>43713</v>
      </c>
      <c r="C2" s="2" t="s">
        <v>490</v>
      </c>
      <c r="D2" t="s">
        <v>6137</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E2*L2</f>
        <v>19.899999999999999</v>
      </c>
      <c r="N2" t="str">
        <f>IF(I2="Rob","Robusta",IF(I2="Exc", "Excelsa",IF(I2="Ara","Arabica",IF(I2="Lib","Librica",""))))</f>
        <v>Robusta</v>
      </c>
      <c r="O2" t="str">
        <f>IF(J2="M","Midium",IF(J2="L","Light",IF(J2="D","Dark","")))</f>
        <v>Midium</v>
      </c>
      <c r="P2" t="str">
        <f>_xlfn.XLOOKUP(Orders[[#This Row],[Customer ID]],customers!$A$1:$A$1001,customers!$I$1:$I$1001,,0)</f>
        <v>Yes</v>
      </c>
    </row>
    <row r="3" spans="1:16" x14ac:dyDescent="0.3">
      <c r="A3" s="2" t="s">
        <v>489</v>
      </c>
      <c r="B3" s="5">
        <v>43713</v>
      </c>
      <c r="C3" s="2" t="s">
        <v>490</v>
      </c>
      <c r="D3" t="s">
        <v>6138</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E3*L3</f>
        <v>41.25</v>
      </c>
      <c r="N3" t="str">
        <f t="shared" ref="N3:N66" si="1">IF(I3="Rob","Robusta",IF(I3="Exc", "Excelsa",IF(I3="Ara","Arabica",IF(I3="Lib","Librica",""))))</f>
        <v>Excelsa</v>
      </c>
      <c r="O3" t="str">
        <f t="shared" ref="O3:O66" si="2">IF(J3="M","Midium",IF(J3="L","Light",IF(J3="D","Dark","")))</f>
        <v>Midium</v>
      </c>
      <c r="P3" t="str">
        <f>_xlfn.XLOOKUP(Orders[[#This Row],[Customer ID]],customers!$A$1:$A$1001,customers!$I$1:$I$1001,,0)</f>
        <v>Yes</v>
      </c>
    </row>
    <row r="4" spans="1:16" x14ac:dyDescent="0.3">
      <c r="A4" s="2" t="s">
        <v>500</v>
      </c>
      <c r="B4" s="5">
        <v>44364</v>
      </c>
      <c r="C4" s="2" t="s">
        <v>501</v>
      </c>
      <c r="D4" t="s">
        <v>6139</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3">
      <c r="A5" s="2" t="s">
        <v>511</v>
      </c>
      <c r="B5" s="5">
        <v>44392</v>
      </c>
      <c r="C5" s="2" t="s">
        <v>512</v>
      </c>
      <c r="D5" t="s">
        <v>6140</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t="str">
        <f t="shared" si="1"/>
        <v>Excelsa</v>
      </c>
      <c r="O5" t="str">
        <f t="shared" si="2"/>
        <v>Midium</v>
      </c>
      <c r="P5" t="str">
        <f>_xlfn.XLOOKUP(Orders[[#This Row],[Customer ID]],customers!$A$1:$A$1001,customers!$I$1:$I$1001,,0)</f>
        <v>No</v>
      </c>
    </row>
    <row r="6" spans="1:16" x14ac:dyDescent="0.3">
      <c r="A6" s="2" t="s">
        <v>511</v>
      </c>
      <c r="B6" s="5">
        <v>44392</v>
      </c>
      <c r="C6" s="2" t="s">
        <v>512</v>
      </c>
      <c r="D6" t="s">
        <v>6141</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3">
      <c r="A7" s="2" t="s">
        <v>518</v>
      </c>
      <c r="B7" s="5">
        <v>44412</v>
      </c>
      <c r="C7" s="2" t="s">
        <v>519</v>
      </c>
      <c r="D7" t="s">
        <v>6142</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t="str">
        <f t="shared" si="1"/>
        <v>Librica</v>
      </c>
      <c r="O7" t="str">
        <f t="shared" si="2"/>
        <v>Dark</v>
      </c>
      <c r="P7" t="str">
        <f>_xlfn.XLOOKUP(Orders[[#This Row],[Customer ID]],customers!$A$1:$A$1001,customers!$I$1:$I$1001,,0)</f>
        <v>No</v>
      </c>
    </row>
    <row r="8" spans="1:16" x14ac:dyDescent="0.3">
      <c r="A8" s="2" t="s">
        <v>523</v>
      </c>
      <c r="B8" s="5">
        <v>44582</v>
      </c>
      <c r="C8" s="2" t="s">
        <v>524</v>
      </c>
      <c r="D8" t="s">
        <v>6143</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3">
      <c r="A9" s="2" t="s">
        <v>529</v>
      </c>
      <c r="B9" s="5">
        <v>44701</v>
      </c>
      <c r="C9" s="2" t="s">
        <v>530</v>
      </c>
      <c r="D9" t="s">
        <v>6144</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t="str">
        <f t="shared" si="1"/>
        <v>Librica</v>
      </c>
      <c r="O9" t="str">
        <f t="shared" si="2"/>
        <v>Light</v>
      </c>
      <c r="P9" t="str">
        <f>_xlfn.XLOOKUP(Orders[[#This Row],[Customer ID]],customers!$A$1:$A$1001,customers!$I$1:$I$1001,,0)</f>
        <v>Yes</v>
      </c>
    </row>
    <row r="10" spans="1:16" x14ac:dyDescent="0.3">
      <c r="A10" s="2" t="s">
        <v>534</v>
      </c>
      <c r="B10" s="5">
        <v>43467</v>
      </c>
      <c r="C10" s="2" t="s">
        <v>535</v>
      </c>
      <c r="D10" t="s">
        <v>6145</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t="str">
        <f t="shared" si="1"/>
        <v>Robusta</v>
      </c>
      <c r="O10" t="str">
        <f t="shared" si="2"/>
        <v>Midium</v>
      </c>
      <c r="P10" t="str">
        <f>_xlfn.XLOOKUP(Orders[[#This Row],[Customer ID]],customers!$A$1:$A$1001,customers!$I$1:$I$1001,,0)</f>
        <v>No</v>
      </c>
    </row>
    <row r="11" spans="1:16" x14ac:dyDescent="0.3">
      <c r="A11" s="2" t="s">
        <v>540</v>
      </c>
      <c r="B11" s="5">
        <v>43713</v>
      </c>
      <c r="C11" s="2" t="s">
        <v>541</v>
      </c>
      <c r="D11" t="s">
        <v>6145</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t="str">
        <f t="shared" si="1"/>
        <v>Robusta</v>
      </c>
      <c r="O11" t="str">
        <f t="shared" si="2"/>
        <v>Midium</v>
      </c>
      <c r="P11" t="str">
        <f>_xlfn.XLOOKUP(Orders[[#This Row],[Customer ID]],customers!$A$1:$A$1001,customers!$I$1:$I$1001,,0)</f>
        <v>No</v>
      </c>
    </row>
    <row r="12" spans="1:16" x14ac:dyDescent="0.3">
      <c r="A12" s="2" t="s">
        <v>546</v>
      </c>
      <c r="B12" s="5">
        <v>44263</v>
      </c>
      <c r="C12" s="2" t="s">
        <v>547</v>
      </c>
      <c r="D12" t="s">
        <v>6146</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3">
      <c r="A13" s="2" t="s">
        <v>552</v>
      </c>
      <c r="B13" s="5">
        <v>44132</v>
      </c>
      <c r="C13" s="2" t="s">
        <v>553</v>
      </c>
      <c r="D13" t="s">
        <v>6147</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3">
      <c r="A14" s="2" t="s">
        <v>558</v>
      </c>
      <c r="B14" s="5">
        <v>44744</v>
      </c>
      <c r="C14" s="2" t="s">
        <v>559</v>
      </c>
      <c r="D14" t="s">
        <v>6137</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Midium</v>
      </c>
      <c r="P14" t="str">
        <f>_xlfn.XLOOKUP(Orders[[#This Row],[Customer ID]],customers!$A$1:$A$1001,customers!$I$1:$I$1001,,0)</f>
        <v>No</v>
      </c>
    </row>
    <row r="15" spans="1:16" x14ac:dyDescent="0.3">
      <c r="A15" s="2" t="s">
        <v>564</v>
      </c>
      <c r="B15" s="5">
        <v>43973</v>
      </c>
      <c r="C15" s="2" t="s">
        <v>565</v>
      </c>
      <c r="D15" t="s">
        <v>6148</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3">
      <c r="A16" s="2" t="s">
        <v>569</v>
      </c>
      <c r="B16" s="5">
        <v>44656</v>
      </c>
      <c r="C16" s="2" t="s">
        <v>570</v>
      </c>
      <c r="D16" t="s">
        <v>6149</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t="str">
        <f t="shared" si="1"/>
        <v>Librica</v>
      </c>
      <c r="O16" t="str">
        <f t="shared" si="2"/>
        <v>Dark</v>
      </c>
      <c r="P16" t="str">
        <f>_xlfn.XLOOKUP(Orders[[#This Row],[Customer ID]],customers!$A$1:$A$1001,customers!$I$1:$I$1001,,0)</f>
        <v>Yes</v>
      </c>
    </row>
    <row r="17" spans="1:16" x14ac:dyDescent="0.3">
      <c r="A17" s="2" t="s">
        <v>575</v>
      </c>
      <c r="B17" s="5">
        <v>44719</v>
      </c>
      <c r="C17" s="2" t="s">
        <v>576</v>
      </c>
      <c r="D17" t="s">
        <v>6150</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Midium</v>
      </c>
      <c r="P17" t="str">
        <f>_xlfn.XLOOKUP(Orders[[#This Row],[Customer ID]],customers!$A$1:$A$1001,customers!$I$1:$I$1001,,0)</f>
        <v>No</v>
      </c>
    </row>
    <row r="18" spans="1:16" x14ac:dyDescent="0.3">
      <c r="A18" s="2" t="s">
        <v>580</v>
      </c>
      <c r="B18" s="5">
        <v>43544</v>
      </c>
      <c r="C18" s="2" t="s">
        <v>581</v>
      </c>
      <c r="D18" t="s">
        <v>6151</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t="str">
        <f t="shared" si="1"/>
        <v>Arabica</v>
      </c>
      <c r="O18" t="str">
        <f t="shared" si="2"/>
        <v>Midium</v>
      </c>
      <c r="P18" t="str">
        <f>_xlfn.XLOOKUP(Orders[[#This Row],[Customer ID]],customers!$A$1:$A$1001,customers!$I$1:$I$1001,,0)</f>
        <v>No</v>
      </c>
    </row>
    <row r="19" spans="1:16" x14ac:dyDescent="0.3">
      <c r="A19" s="2" t="s">
        <v>586</v>
      </c>
      <c r="B19" s="5">
        <v>43757</v>
      </c>
      <c r="C19" s="2" t="s">
        <v>587</v>
      </c>
      <c r="D19" t="s">
        <v>6139</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3">
      <c r="A20" s="2" t="s">
        <v>592</v>
      </c>
      <c r="B20" s="5">
        <v>43629</v>
      </c>
      <c r="C20" s="2" t="s">
        <v>593</v>
      </c>
      <c r="D20" t="s">
        <v>6148</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3">
      <c r="A21" s="2" t="s">
        <v>597</v>
      </c>
      <c r="B21" s="5">
        <v>44169</v>
      </c>
      <c r="C21" s="2" t="s">
        <v>598</v>
      </c>
      <c r="D21" t="s">
        <v>6151</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t="str">
        <f t="shared" si="1"/>
        <v>Arabica</v>
      </c>
      <c r="O21" t="str">
        <f t="shared" si="2"/>
        <v>Midium</v>
      </c>
      <c r="P21" t="str">
        <f>_xlfn.XLOOKUP(Orders[[#This Row],[Customer ID]],customers!$A$1:$A$1001,customers!$I$1:$I$1001,,0)</f>
        <v>Yes</v>
      </c>
    </row>
    <row r="22" spans="1:16" x14ac:dyDescent="0.3">
      <c r="A22" s="2" t="s">
        <v>597</v>
      </c>
      <c r="B22" s="5">
        <v>44169</v>
      </c>
      <c r="C22" s="2" t="s">
        <v>598</v>
      </c>
      <c r="D22" t="s">
        <v>6152</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3">
      <c r="A23" s="2" t="s">
        <v>607</v>
      </c>
      <c r="B23" s="5">
        <v>44169</v>
      </c>
      <c r="C23" s="2" t="s">
        <v>608</v>
      </c>
      <c r="D23" t="s">
        <v>6153</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3">
      <c r="A24" s="2" t="s">
        <v>613</v>
      </c>
      <c r="B24" s="5">
        <v>44218</v>
      </c>
      <c r="C24" s="2" t="s">
        <v>614</v>
      </c>
      <c r="D24" t="s">
        <v>6150</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Midium</v>
      </c>
      <c r="P24" t="str">
        <f>_xlfn.XLOOKUP(Orders[[#This Row],[Customer ID]],customers!$A$1:$A$1001,customers!$I$1:$I$1001,,0)</f>
        <v>Yes</v>
      </c>
    </row>
    <row r="25" spans="1:16" x14ac:dyDescent="0.3">
      <c r="A25" s="2" t="s">
        <v>619</v>
      </c>
      <c r="B25" s="5">
        <v>44603</v>
      </c>
      <c r="C25" s="2" t="s">
        <v>620</v>
      </c>
      <c r="D25" t="s">
        <v>6153</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3">
      <c r="A26" s="2" t="s">
        <v>625</v>
      </c>
      <c r="B26" s="5">
        <v>44454</v>
      </c>
      <c r="C26" s="2" t="s">
        <v>626</v>
      </c>
      <c r="D26" t="s">
        <v>6154</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t="str">
        <f t="shared" si="1"/>
        <v>Arabica</v>
      </c>
      <c r="O26" t="str">
        <f t="shared" si="2"/>
        <v>Midium</v>
      </c>
      <c r="P26" t="str">
        <f>_xlfn.XLOOKUP(Orders[[#This Row],[Customer ID]],customers!$A$1:$A$1001,customers!$I$1:$I$1001,,0)</f>
        <v>No</v>
      </c>
    </row>
    <row r="27" spans="1:16" x14ac:dyDescent="0.3">
      <c r="A27" s="2" t="s">
        <v>631</v>
      </c>
      <c r="B27" s="5">
        <v>44128</v>
      </c>
      <c r="C27" s="2" t="s">
        <v>632</v>
      </c>
      <c r="D27" t="s">
        <v>6155</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t="str">
        <f t="shared" si="1"/>
        <v>Excelsa</v>
      </c>
      <c r="O27" t="str">
        <f t="shared" si="2"/>
        <v>Midium</v>
      </c>
      <c r="P27" t="str">
        <f>_xlfn.XLOOKUP(Orders[[#This Row],[Customer ID]],customers!$A$1:$A$1001,customers!$I$1:$I$1001,,0)</f>
        <v>Yes</v>
      </c>
    </row>
    <row r="28" spans="1:16" x14ac:dyDescent="0.3">
      <c r="A28" s="2" t="s">
        <v>636</v>
      </c>
      <c r="B28" s="5">
        <v>43516</v>
      </c>
      <c r="C28" s="2" t="s">
        <v>637</v>
      </c>
      <c r="D28" t="s">
        <v>6156</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t="str">
        <f t="shared" si="1"/>
        <v>Arabica</v>
      </c>
      <c r="O28" t="str">
        <f t="shared" si="2"/>
        <v>Midium</v>
      </c>
      <c r="P28" t="str">
        <f>_xlfn.XLOOKUP(Orders[[#This Row],[Customer ID]],customers!$A$1:$A$1001,customers!$I$1:$I$1001,,0)</f>
        <v>Yes</v>
      </c>
    </row>
    <row r="29" spans="1:16" x14ac:dyDescent="0.3">
      <c r="A29" s="2" t="s">
        <v>642</v>
      </c>
      <c r="B29" s="5">
        <v>43746</v>
      </c>
      <c r="C29" s="2" t="s">
        <v>643</v>
      </c>
      <c r="D29" t="s">
        <v>6151</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t="str">
        <f t="shared" si="1"/>
        <v>Arabica</v>
      </c>
      <c r="O29" t="str">
        <f t="shared" si="2"/>
        <v>Midium</v>
      </c>
      <c r="P29" t="str">
        <f>_xlfn.XLOOKUP(Orders[[#This Row],[Customer ID]],customers!$A$1:$A$1001,customers!$I$1:$I$1001,,0)</f>
        <v>No</v>
      </c>
    </row>
    <row r="30" spans="1:16" x14ac:dyDescent="0.3">
      <c r="A30" s="2" t="s">
        <v>648</v>
      </c>
      <c r="B30" s="5">
        <v>44775</v>
      </c>
      <c r="C30" s="2" t="s">
        <v>649</v>
      </c>
      <c r="D30" t="s">
        <v>6157</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3">
      <c r="A31" s="2" t="s">
        <v>654</v>
      </c>
      <c r="B31" s="5">
        <v>43516</v>
      </c>
      <c r="C31" s="2" t="s">
        <v>655</v>
      </c>
      <c r="D31" t="s">
        <v>6146</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3">
      <c r="A32" s="2" t="s">
        <v>660</v>
      </c>
      <c r="B32" s="5">
        <v>44464</v>
      </c>
      <c r="C32" s="2" t="s">
        <v>661</v>
      </c>
      <c r="D32" t="s">
        <v>6158</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t="str">
        <f t="shared" si="1"/>
        <v>Librica</v>
      </c>
      <c r="O32" t="str">
        <f t="shared" si="2"/>
        <v>Midium</v>
      </c>
      <c r="P32" t="str">
        <f>_xlfn.XLOOKUP(Orders[[#This Row],[Customer ID]],customers!$A$1:$A$1001,customers!$I$1:$I$1001,,0)</f>
        <v>No</v>
      </c>
    </row>
    <row r="33" spans="1:16" x14ac:dyDescent="0.3">
      <c r="A33" s="2" t="s">
        <v>660</v>
      </c>
      <c r="B33" s="5">
        <v>44464</v>
      </c>
      <c r="C33" s="2" t="s">
        <v>661</v>
      </c>
      <c r="D33" t="s">
        <v>6157</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3">
      <c r="A34" s="2" t="s">
        <v>660</v>
      </c>
      <c r="B34" s="5">
        <v>44464</v>
      </c>
      <c r="C34" s="2" t="s">
        <v>661</v>
      </c>
      <c r="D34" t="s">
        <v>6159</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t="str">
        <f t="shared" si="1"/>
        <v>Librica</v>
      </c>
      <c r="O34" t="str">
        <f t="shared" si="2"/>
        <v>Midium</v>
      </c>
      <c r="P34" t="str">
        <f>_xlfn.XLOOKUP(Orders[[#This Row],[Customer ID]],customers!$A$1:$A$1001,customers!$I$1:$I$1001,,0)</f>
        <v>No</v>
      </c>
    </row>
    <row r="35" spans="1:16" x14ac:dyDescent="0.3">
      <c r="A35" s="2" t="s">
        <v>675</v>
      </c>
      <c r="B35" s="5">
        <v>44394</v>
      </c>
      <c r="C35" s="2" t="s">
        <v>676</v>
      </c>
      <c r="D35" t="s">
        <v>6144</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t="str">
        <f t="shared" si="1"/>
        <v>Librica</v>
      </c>
      <c r="O35" t="str">
        <f t="shared" si="2"/>
        <v>Light</v>
      </c>
      <c r="P35" t="str">
        <f>_xlfn.XLOOKUP(Orders[[#This Row],[Customer ID]],customers!$A$1:$A$1001,customers!$I$1:$I$1001,,0)</f>
        <v>No</v>
      </c>
    </row>
    <row r="36" spans="1:16" x14ac:dyDescent="0.3">
      <c r="A36" s="2" t="s">
        <v>680</v>
      </c>
      <c r="B36" s="5">
        <v>44011</v>
      </c>
      <c r="C36" s="2" t="s">
        <v>681</v>
      </c>
      <c r="D36" t="s">
        <v>6160</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t="str">
        <f t="shared" si="1"/>
        <v>Librica</v>
      </c>
      <c r="O36" t="str">
        <f t="shared" si="2"/>
        <v>Light</v>
      </c>
      <c r="P36" t="str">
        <f>_xlfn.XLOOKUP(Orders[[#This Row],[Customer ID]],customers!$A$1:$A$1001,customers!$I$1:$I$1001,,0)</f>
        <v>Yes</v>
      </c>
    </row>
    <row r="37" spans="1:16" x14ac:dyDescent="0.3">
      <c r="A37" s="2" t="s">
        <v>686</v>
      </c>
      <c r="B37" s="5">
        <v>44348</v>
      </c>
      <c r="C37" s="2" t="s">
        <v>687</v>
      </c>
      <c r="D37" t="s">
        <v>6157</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3">
      <c r="A38" s="2" t="s">
        <v>692</v>
      </c>
      <c r="B38" s="5">
        <v>44233</v>
      </c>
      <c r="C38" s="2" t="s">
        <v>693</v>
      </c>
      <c r="D38" t="s">
        <v>6158</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t="str">
        <f t="shared" si="1"/>
        <v>Librica</v>
      </c>
      <c r="O38" t="str">
        <f t="shared" si="2"/>
        <v>Midium</v>
      </c>
      <c r="P38" t="str">
        <f>_xlfn.XLOOKUP(Orders[[#This Row],[Customer ID]],customers!$A$1:$A$1001,customers!$I$1:$I$1001,,0)</f>
        <v>No</v>
      </c>
    </row>
    <row r="39" spans="1:16" x14ac:dyDescent="0.3">
      <c r="A39" s="2" t="s">
        <v>698</v>
      </c>
      <c r="B39" s="5">
        <v>43580</v>
      </c>
      <c r="C39" s="2" t="s">
        <v>699</v>
      </c>
      <c r="D39" t="s">
        <v>6160</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t="str">
        <f t="shared" si="1"/>
        <v>Librica</v>
      </c>
      <c r="O39" t="str">
        <f t="shared" si="2"/>
        <v>Light</v>
      </c>
      <c r="P39" t="str">
        <f>_xlfn.XLOOKUP(Orders[[#This Row],[Customer ID]],customers!$A$1:$A$1001,customers!$I$1:$I$1001,,0)</f>
        <v>No</v>
      </c>
    </row>
    <row r="40" spans="1:16" x14ac:dyDescent="0.3">
      <c r="A40" s="2" t="s">
        <v>704</v>
      </c>
      <c r="B40" s="5">
        <v>43946</v>
      </c>
      <c r="C40" s="2" t="s">
        <v>705</v>
      </c>
      <c r="D40" t="s">
        <v>6150</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Midium</v>
      </c>
      <c r="P40" t="str">
        <f>_xlfn.XLOOKUP(Orders[[#This Row],[Customer ID]],customers!$A$1:$A$1001,customers!$I$1:$I$1001,,0)</f>
        <v>No</v>
      </c>
    </row>
    <row r="41" spans="1:16" x14ac:dyDescent="0.3">
      <c r="A41" s="2" t="s">
        <v>710</v>
      </c>
      <c r="B41" s="5">
        <v>44524</v>
      </c>
      <c r="C41" s="2" t="s">
        <v>711</v>
      </c>
      <c r="D41" t="s">
        <v>6137</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Midium</v>
      </c>
      <c r="P41" t="str">
        <f>_xlfn.XLOOKUP(Orders[[#This Row],[Customer ID]],customers!$A$1:$A$1001,customers!$I$1:$I$1001,,0)</f>
        <v>Yes</v>
      </c>
    </row>
    <row r="42" spans="1:16" x14ac:dyDescent="0.3">
      <c r="A42" s="2" t="s">
        <v>714</v>
      </c>
      <c r="B42" s="5">
        <v>44305</v>
      </c>
      <c r="C42" s="2" t="s">
        <v>715</v>
      </c>
      <c r="D42" t="s">
        <v>6161</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t="str">
        <f t="shared" si="1"/>
        <v>Librica</v>
      </c>
      <c r="O42" t="str">
        <f t="shared" si="2"/>
        <v>Midium</v>
      </c>
      <c r="P42" t="str">
        <f>_xlfn.XLOOKUP(Orders[[#This Row],[Customer ID]],customers!$A$1:$A$1001,customers!$I$1:$I$1001,,0)</f>
        <v>No</v>
      </c>
    </row>
    <row r="43" spans="1:16" x14ac:dyDescent="0.3">
      <c r="A43" s="2" t="s">
        <v>719</v>
      </c>
      <c r="B43" s="5">
        <v>44749</v>
      </c>
      <c r="C43" s="2" t="s">
        <v>720</v>
      </c>
      <c r="D43" t="s">
        <v>6152</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3">
      <c r="A44" s="2" t="s">
        <v>725</v>
      </c>
      <c r="B44" s="5">
        <v>43607</v>
      </c>
      <c r="C44" s="2" t="s">
        <v>726</v>
      </c>
      <c r="D44" t="s">
        <v>6162</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3">
      <c r="A45" s="2" t="s">
        <v>732</v>
      </c>
      <c r="B45" s="5">
        <v>44473</v>
      </c>
      <c r="C45" s="2" t="s">
        <v>733</v>
      </c>
      <c r="D45" t="s">
        <v>6163</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t="str">
        <f t="shared" si="1"/>
        <v>Librica</v>
      </c>
      <c r="O45" t="str">
        <f t="shared" si="2"/>
        <v>Light</v>
      </c>
      <c r="P45" t="str">
        <f>_xlfn.XLOOKUP(Orders[[#This Row],[Customer ID]],customers!$A$1:$A$1001,customers!$I$1:$I$1001,,0)</f>
        <v>No</v>
      </c>
    </row>
    <row r="46" spans="1:16" x14ac:dyDescent="0.3">
      <c r="A46" s="2" t="s">
        <v>737</v>
      </c>
      <c r="B46" s="5">
        <v>43932</v>
      </c>
      <c r="C46" s="2" t="s">
        <v>738</v>
      </c>
      <c r="D46" t="s">
        <v>6138</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t="str">
        <f t="shared" si="1"/>
        <v>Excelsa</v>
      </c>
      <c r="O46" t="str">
        <f t="shared" si="2"/>
        <v>Midium</v>
      </c>
      <c r="P46" t="str">
        <f>_xlfn.XLOOKUP(Orders[[#This Row],[Customer ID]],customers!$A$1:$A$1001,customers!$I$1:$I$1001,,0)</f>
        <v>Yes</v>
      </c>
    </row>
    <row r="47" spans="1:16" x14ac:dyDescent="0.3">
      <c r="A47" s="2" t="s">
        <v>743</v>
      </c>
      <c r="B47" s="5">
        <v>44592</v>
      </c>
      <c r="C47" s="2" t="s">
        <v>744</v>
      </c>
      <c r="D47" t="s">
        <v>6164</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t="str">
        <f t="shared" si="1"/>
        <v>Librica</v>
      </c>
      <c r="O47" t="str">
        <f t="shared" si="2"/>
        <v>Dark</v>
      </c>
      <c r="P47" t="str">
        <f>_xlfn.XLOOKUP(Orders[[#This Row],[Customer ID]],customers!$A$1:$A$1001,customers!$I$1:$I$1001,,0)</f>
        <v>No</v>
      </c>
    </row>
    <row r="48" spans="1:16" x14ac:dyDescent="0.3">
      <c r="A48" s="2" t="s">
        <v>749</v>
      </c>
      <c r="B48" s="5">
        <v>43776</v>
      </c>
      <c r="C48" s="2" t="s">
        <v>750</v>
      </c>
      <c r="D48" t="s">
        <v>6165</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Midium</v>
      </c>
      <c r="P48" t="str">
        <f>_xlfn.XLOOKUP(Orders[[#This Row],[Customer ID]],customers!$A$1:$A$1001,customers!$I$1:$I$1001,,0)</f>
        <v>Yes</v>
      </c>
    </row>
    <row r="49" spans="1:16" x14ac:dyDescent="0.3">
      <c r="A49" s="2" t="s">
        <v>754</v>
      </c>
      <c r="B49" s="5">
        <v>43644</v>
      </c>
      <c r="C49" s="2" t="s">
        <v>755</v>
      </c>
      <c r="D49" t="s">
        <v>6166</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3">
      <c r="A50" s="2" t="s">
        <v>760</v>
      </c>
      <c r="B50" s="5">
        <v>44085</v>
      </c>
      <c r="C50" s="2" t="s">
        <v>761</v>
      </c>
      <c r="D50" t="s">
        <v>6167</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3">
      <c r="A51" s="2" t="s">
        <v>765</v>
      </c>
      <c r="B51" s="5">
        <v>44790</v>
      </c>
      <c r="C51" s="2" t="s">
        <v>766</v>
      </c>
      <c r="D51" t="s">
        <v>6139</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3">
      <c r="A52" s="2" t="s">
        <v>771</v>
      </c>
      <c r="B52" s="5">
        <v>44792</v>
      </c>
      <c r="C52" s="2" t="s">
        <v>772</v>
      </c>
      <c r="D52" t="s">
        <v>6168</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t="str">
        <f t="shared" si="1"/>
        <v>Librica</v>
      </c>
      <c r="O52" t="str">
        <f t="shared" si="2"/>
        <v>Dark</v>
      </c>
      <c r="P52" t="str">
        <f>_xlfn.XLOOKUP(Orders[[#This Row],[Customer ID]],customers!$A$1:$A$1001,customers!$I$1:$I$1001,,0)</f>
        <v>No</v>
      </c>
    </row>
    <row r="53" spans="1:16" x14ac:dyDescent="0.3">
      <c r="A53" s="2" t="s">
        <v>777</v>
      </c>
      <c r="B53" s="5">
        <v>43600</v>
      </c>
      <c r="C53" s="2" t="s">
        <v>778</v>
      </c>
      <c r="D53" t="s">
        <v>6163</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t="str">
        <f t="shared" si="1"/>
        <v>Librica</v>
      </c>
      <c r="O53" t="str">
        <f t="shared" si="2"/>
        <v>Light</v>
      </c>
      <c r="P53" t="str">
        <f>_xlfn.XLOOKUP(Orders[[#This Row],[Customer ID]],customers!$A$1:$A$1001,customers!$I$1:$I$1001,,0)</f>
        <v>Yes</v>
      </c>
    </row>
    <row r="54" spans="1:16" x14ac:dyDescent="0.3">
      <c r="A54" s="2" t="s">
        <v>783</v>
      </c>
      <c r="B54" s="5">
        <v>43719</v>
      </c>
      <c r="C54" s="2" t="s">
        <v>784</v>
      </c>
      <c r="D54" t="s">
        <v>6145</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Midium</v>
      </c>
      <c r="P54" t="str">
        <f>_xlfn.XLOOKUP(Orders[[#This Row],[Customer ID]],customers!$A$1:$A$1001,customers!$I$1:$I$1001,,0)</f>
        <v>No</v>
      </c>
    </row>
    <row r="55" spans="1:16" x14ac:dyDescent="0.3">
      <c r="A55" s="2" t="s">
        <v>783</v>
      </c>
      <c r="B55" s="5">
        <v>43719</v>
      </c>
      <c r="C55" s="2" t="s">
        <v>784</v>
      </c>
      <c r="D55" t="s">
        <v>6163</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t="str">
        <f t="shared" si="1"/>
        <v>Librica</v>
      </c>
      <c r="O55" t="str">
        <f t="shared" si="2"/>
        <v>Light</v>
      </c>
      <c r="P55" t="str">
        <f>_xlfn.XLOOKUP(Orders[[#This Row],[Customer ID]],customers!$A$1:$A$1001,customers!$I$1:$I$1001,,0)</f>
        <v>No</v>
      </c>
    </row>
    <row r="56" spans="1:16" x14ac:dyDescent="0.3">
      <c r="A56" s="2" t="s">
        <v>793</v>
      </c>
      <c r="B56" s="5">
        <v>44271</v>
      </c>
      <c r="C56" s="2" t="s">
        <v>794</v>
      </c>
      <c r="D56" t="s">
        <v>6161</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t="str">
        <f t="shared" si="1"/>
        <v>Librica</v>
      </c>
      <c r="O56" t="str">
        <f t="shared" si="2"/>
        <v>Midium</v>
      </c>
      <c r="P56" t="str">
        <f>_xlfn.XLOOKUP(Orders[[#This Row],[Customer ID]],customers!$A$1:$A$1001,customers!$I$1:$I$1001,,0)</f>
        <v>No</v>
      </c>
    </row>
    <row r="57" spans="1:16" x14ac:dyDescent="0.3">
      <c r="A57" s="2" t="s">
        <v>799</v>
      </c>
      <c r="B57" s="5">
        <v>44168</v>
      </c>
      <c r="C57" s="2" t="s">
        <v>800</v>
      </c>
      <c r="D57" t="s">
        <v>6169</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t="str">
        <f t="shared" si="1"/>
        <v>Librica</v>
      </c>
      <c r="O57" t="str">
        <f t="shared" si="2"/>
        <v>Light</v>
      </c>
      <c r="P57" t="str">
        <f>_xlfn.XLOOKUP(Orders[[#This Row],[Customer ID]],customers!$A$1:$A$1001,customers!$I$1:$I$1001,,0)</f>
        <v>No</v>
      </c>
    </row>
    <row r="58" spans="1:16" x14ac:dyDescent="0.3">
      <c r="A58" s="2" t="s">
        <v>804</v>
      </c>
      <c r="B58" s="5">
        <v>43857</v>
      </c>
      <c r="C58" s="2" t="s">
        <v>805</v>
      </c>
      <c r="D58" t="s">
        <v>6152</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3">
      <c r="A59" s="2" t="s">
        <v>810</v>
      </c>
      <c r="B59" s="5">
        <v>44759</v>
      </c>
      <c r="C59" s="2" t="s">
        <v>811</v>
      </c>
      <c r="D59" t="s">
        <v>6170</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3">
      <c r="A60" s="2" t="s">
        <v>816</v>
      </c>
      <c r="B60" s="5">
        <v>44624</v>
      </c>
      <c r="C60" s="2" t="s">
        <v>817</v>
      </c>
      <c r="D60" t="s">
        <v>6164</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t="str">
        <f t="shared" si="1"/>
        <v>Librica</v>
      </c>
      <c r="O60" t="str">
        <f t="shared" si="2"/>
        <v>Dark</v>
      </c>
      <c r="P60" t="str">
        <f>_xlfn.XLOOKUP(Orders[[#This Row],[Customer ID]],customers!$A$1:$A$1001,customers!$I$1:$I$1001,,0)</f>
        <v>Yes</v>
      </c>
    </row>
    <row r="61" spans="1:16" x14ac:dyDescent="0.3">
      <c r="A61" s="2" t="s">
        <v>821</v>
      </c>
      <c r="B61" s="5">
        <v>44537</v>
      </c>
      <c r="C61" s="2" t="s">
        <v>822</v>
      </c>
      <c r="D61" t="s">
        <v>6159</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t="str">
        <f t="shared" si="1"/>
        <v>Librica</v>
      </c>
      <c r="O61" t="str">
        <f t="shared" si="2"/>
        <v>Midium</v>
      </c>
      <c r="P61" t="str">
        <f>_xlfn.XLOOKUP(Orders[[#This Row],[Customer ID]],customers!$A$1:$A$1001,customers!$I$1:$I$1001,,0)</f>
        <v>Yes</v>
      </c>
    </row>
    <row r="62" spans="1:16" x14ac:dyDescent="0.3">
      <c r="A62" s="2" t="s">
        <v>826</v>
      </c>
      <c r="B62" s="5">
        <v>44252</v>
      </c>
      <c r="C62" s="2" t="s">
        <v>827</v>
      </c>
      <c r="D62" t="s">
        <v>6167</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3">
      <c r="A63" s="2" t="s">
        <v>832</v>
      </c>
      <c r="B63" s="5">
        <v>43521</v>
      </c>
      <c r="C63" s="2" t="s">
        <v>833</v>
      </c>
      <c r="D63" t="s">
        <v>6171</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3">
      <c r="A64" s="2" t="s">
        <v>837</v>
      </c>
      <c r="B64" s="5">
        <v>43505</v>
      </c>
      <c r="C64" s="2" t="s">
        <v>838</v>
      </c>
      <c r="D64" t="s">
        <v>6144</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t="str">
        <f t="shared" si="1"/>
        <v>Librica</v>
      </c>
      <c r="O64" t="str">
        <f t="shared" si="2"/>
        <v>Light</v>
      </c>
      <c r="P64" t="str">
        <f>_xlfn.XLOOKUP(Orders[[#This Row],[Customer ID]],customers!$A$1:$A$1001,customers!$I$1:$I$1001,,0)</f>
        <v>Yes</v>
      </c>
    </row>
    <row r="65" spans="1:16" x14ac:dyDescent="0.3">
      <c r="A65" s="2" t="s">
        <v>842</v>
      </c>
      <c r="B65" s="5">
        <v>43868</v>
      </c>
      <c r="C65" s="2" t="s">
        <v>843</v>
      </c>
      <c r="D65" t="s">
        <v>6156</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t="str">
        <f t="shared" si="1"/>
        <v>Arabica</v>
      </c>
      <c r="O65" t="str">
        <f t="shared" si="2"/>
        <v>Midium</v>
      </c>
      <c r="P65" t="str">
        <f>_xlfn.XLOOKUP(Orders[[#This Row],[Customer ID]],customers!$A$1:$A$1001,customers!$I$1:$I$1001,,0)</f>
        <v>No</v>
      </c>
    </row>
    <row r="66" spans="1:16" x14ac:dyDescent="0.3">
      <c r="A66" s="2" t="s">
        <v>848</v>
      </c>
      <c r="B66" s="5">
        <v>43913</v>
      </c>
      <c r="C66" s="2" t="s">
        <v>849</v>
      </c>
      <c r="D66" t="s">
        <v>6145</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t="str">
        <f t="shared" si="1"/>
        <v>Robusta</v>
      </c>
      <c r="O66" t="str">
        <f t="shared" si="2"/>
        <v>Midium</v>
      </c>
      <c r="P66" t="str">
        <f>_xlfn.XLOOKUP(Orders[[#This Row],[Customer ID]],customers!$A$1:$A$1001,customers!$I$1:$I$1001,,0)</f>
        <v>Yes</v>
      </c>
    </row>
    <row r="67" spans="1:16" x14ac:dyDescent="0.3">
      <c r="A67" s="2" t="s">
        <v>853</v>
      </c>
      <c r="B67" s="5">
        <v>44626</v>
      </c>
      <c r="C67" s="2" t="s">
        <v>854</v>
      </c>
      <c r="D67" t="s">
        <v>6148</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E67*L67</f>
        <v>82.339999999999989</v>
      </c>
      <c r="N67" t="str">
        <f t="shared" ref="N67:N130" si="4">IF(I67="Rob","Robusta",IF(I67="Exc", "Excelsa",IF(I67="Ara","Arabica",IF(I67="Lib","Librica",""))))</f>
        <v>Robusta</v>
      </c>
      <c r="O67" t="str">
        <f t="shared" ref="O67:O130" si="5">IF(J67="M","Midium",IF(J67="L","Light",IF(J67="D","Dark","")))</f>
        <v>Dark</v>
      </c>
      <c r="P67" t="str">
        <f>_xlfn.XLOOKUP(Orders[[#This Row],[Customer ID]],customers!$A$1:$A$1001,customers!$I$1:$I$1001,,0)</f>
        <v>Yes</v>
      </c>
    </row>
    <row r="68" spans="1:16" x14ac:dyDescent="0.3">
      <c r="A68" s="2" t="s">
        <v>859</v>
      </c>
      <c r="B68" s="5">
        <v>44666</v>
      </c>
      <c r="C68" s="2" t="s">
        <v>860</v>
      </c>
      <c r="D68" t="s">
        <v>6172</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3">
      <c r="A69" s="2" t="s">
        <v>865</v>
      </c>
      <c r="B69" s="5">
        <v>44519</v>
      </c>
      <c r="C69" s="2" t="s">
        <v>866</v>
      </c>
      <c r="D69" t="s">
        <v>6144</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t="str">
        <f t="shared" si="4"/>
        <v>Librica</v>
      </c>
      <c r="O69" t="str">
        <f t="shared" si="5"/>
        <v>Light</v>
      </c>
      <c r="P69" t="str">
        <f>_xlfn.XLOOKUP(Orders[[#This Row],[Customer ID]],customers!$A$1:$A$1001,customers!$I$1:$I$1001,,0)</f>
        <v>No</v>
      </c>
    </row>
    <row r="70" spans="1:16" x14ac:dyDescent="0.3">
      <c r="A70" s="2" t="s">
        <v>871</v>
      </c>
      <c r="B70" s="5">
        <v>43754</v>
      </c>
      <c r="C70" s="2" t="s">
        <v>872</v>
      </c>
      <c r="D70" t="s">
        <v>6173</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Midium</v>
      </c>
      <c r="P70" t="str">
        <f>_xlfn.XLOOKUP(Orders[[#This Row],[Customer ID]],customers!$A$1:$A$1001,customers!$I$1:$I$1001,,0)</f>
        <v>No</v>
      </c>
    </row>
    <row r="71" spans="1:16" x14ac:dyDescent="0.3">
      <c r="A71" s="2" t="s">
        <v>877</v>
      </c>
      <c r="B71" s="5">
        <v>43795</v>
      </c>
      <c r="C71" s="2" t="s">
        <v>878</v>
      </c>
      <c r="D71" t="s">
        <v>6137</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Midium</v>
      </c>
      <c r="P71" t="str">
        <f>_xlfn.XLOOKUP(Orders[[#This Row],[Customer ID]],customers!$A$1:$A$1001,customers!$I$1:$I$1001,,0)</f>
        <v>Yes</v>
      </c>
    </row>
    <row r="72" spans="1:16" x14ac:dyDescent="0.3">
      <c r="A72" s="2" t="s">
        <v>884</v>
      </c>
      <c r="B72" s="5">
        <v>43646</v>
      </c>
      <c r="C72" s="2" t="s">
        <v>885</v>
      </c>
      <c r="D72" t="s">
        <v>6147</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3">
      <c r="A73" s="2" t="s">
        <v>890</v>
      </c>
      <c r="B73" s="5">
        <v>44200</v>
      </c>
      <c r="C73" s="2" t="s">
        <v>891</v>
      </c>
      <c r="D73" t="s">
        <v>6144</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t="str">
        <f t="shared" si="4"/>
        <v>Librica</v>
      </c>
      <c r="O73" t="str">
        <f t="shared" si="5"/>
        <v>Light</v>
      </c>
      <c r="P73" t="str">
        <f>_xlfn.XLOOKUP(Orders[[#This Row],[Customer ID]],customers!$A$1:$A$1001,customers!$I$1:$I$1001,,0)</f>
        <v>No</v>
      </c>
    </row>
    <row r="74" spans="1:16" x14ac:dyDescent="0.3">
      <c r="A74" s="2" t="s">
        <v>896</v>
      </c>
      <c r="B74" s="5">
        <v>44131</v>
      </c>
      <c r="C74" s="2" t="s">
        <v>897</v>
      </c>
      <c r="D74" t="s">
        <v>6174</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Midium</v>
      </c>
      <c r="P74" t="str">
        <f>_xlfn.XLOOKUP(Orders[[#This Row],[Customer ID]],customers!$A$1:$A$1001,customers!$I$1:$I$1001,,0)</f>
        <v>No</v>
      </c>
    </row>
    <row r="75" spans="1:16" x14ac:dyDescent="0.3">
      <c r="A75" s="2" t="s">
        <v>901</v>
      </c>
      <c r="B75" s="5">
        <v>44362</v>
      </c>
      <c r="C75" s="2" t="s">
        <v>902</v>
      </c>
      <c r="D75" t="s">
        <v>6158</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t="str">
        <f t="shared" si="4"/>
        <v>Librica</v>
      </c>
      <c r="O75" t="str">
        <f t="shared" si="5"/>
        <v>Midium</v>
      </c>
      <c r="P75" t="str">
        <f>_xlfn.XLOOKUP(Orders[[#This Row],[Customer ID]],customers!$A$1:$A$1001,customers!$I$1:$I$1001,,0)</f>
        <v>Yes</v>
      </c>
    </row>
    <row r="76" spans="1:16" x14ac:dyDescent="0.3">
      <c r="A76" s="2" t="s">
        <v>906</v>
      </c>
      <c r="B76" s="5">
        <v>44396</v>
      </c>
      <c r="C76" s="2" t="s">
        <v>907</v>
      </c>
      <c r="D76" t="s">
        <v>6175</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3">
      <c r="A77" s="2" t="s">
        <v>912</v>
      </c>
      <c r="B77" s="5">
        <v>44400</v>
      </c>
      <c r="C77" s="2" t="s">
        <v>913</v>
      </c>
      <c r="D77" t="s">
        <v>6176</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3">
      <c r="A78" s="2" t="s">
        <v>918</v>
      </c>
      <c r="B78" s="5">
        <v>43855</v>
      </c>
      <c r="C78" s="2" t="s">
        <v>919</v>
      </c>
      <c r="D78" t="s">
        <v>6177</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3">
      <c r="A79" s="2" t="s">
        <v>923</v>
      </c>
      <c r="B79" s="5">
        <v>43594</v>
      </c>
      <c r="C79" s="2" t="s">
        <v>924</v>
      </c>
      <c r="D79" t="s">
        <v>6152</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3">
      <c r="A80" s="2" t="s">
        <v>929</v>
      </c>
      <c r="B80" s="5">
        <v>43920</v>
      </c>
      <c r="C80" s="2" t="s">
        <v>930</v>
      </c>
      <c r="D80" t="s">
        <v>6156</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t="str">
        <f t="shared" si="4"/>
        <v>Arabica</v>
      </c>
      <c r="O80" t="str">
        <f t="shared" si="5"/>
        <v>Midium</v>
      </c>
      <c r="P80" t="str">
        <f>_xlfn.XLOOKUP(Orders[[#This Row],[Customer ID]],customers!$A$1:$A$1001,customers!$I$1:$I$1001,,0)</f>
        <v>Yes</v>
      </c>
    </row>
    <row r="81" spans="1:16" x14ac:dyDescent="0.3">
      <c r="A81" s="2" t="s">
        <v>935</v>
      </c>
      <c r="B81" s="5">
        <v>44633</v>
      </c>
      <c r="C81" s="2" t="s">
        <v>936</v>
      </c>
      <c r="D81" t="s">
        <v>6178</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3">
      <c r="A82" s="2" t="s">
        <v>941</v>
      </c>
      <c r="B82" s="5">
        <v>43572</v>
      </c>
      <c r="C82" s="2" t="s">
        <v>942</v>
      </c>
      <c r="D82" t="s">
        <v>6179</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3">
      <c r="A83" s="2" t="s">
        <v>947</v>
      </c>
      <c r="B83" s="5">
        <v>43763</v>
      </c>
      <c r="C83" s="2" t="s">
        <v>948</v>
      </c>
      <c r="D83" t="s">
        <v>6163</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t="str">
        <f t="shared" si="4"/>
        <v>Librica</v>
      </c>
      <c r="O83" t="str">
        <f t="shared" si="5"/>
        <v>Light</v>
      </c>
      <c r="P83" t="str">
        <f>_xlfn.XLOOKUP(Orders[[#This Row],[Customer ID]],customers!$A$1:$A$1001,customers!$I$1:$I$1001,,0)</f>
        <v>Yes</v>
      </c>
    </row>
    <row r="84" spans="1:16" x14ac:dyDescent="0.3">
      <c r="A84" s="2" t="s">
        <v>953</v>
      </c>
      <c r="B84" s="5">
        <v>43721</v>
      </c>
      <c r="C84" s="2" t="s">
        <v>954</v>
      </c>
      <c r="D84" t="s">
        <v>6180</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t="str">
        <f t="shared" si="4"/>
        <v>Librica</v>
      </c>
      <c r="O84" t="str">
        <f t="shared" si="5"/>
        <v>Midium</v>
      </c>
      <c r="P84" t="str">
        <f>_xlfn.XLOOKUP(Orders[[#This Row],[Customer ID]],customers!$A$1:$A$1001,customers!$I$1:$I$1001,,0)</f>
        <v>Yes</v>
      </c>
    </row>
    <row r="85" spans="1:16" x14ac:dyDescent="0.3">
      <c r="A85" s="2" t="s">
        <v>959</v>
      </c>
      <c r="B85" s="5">
        <v>43933</v>
      </c>
      <c r="C85" s="2" t="s">
        <v>960</v>
      </c>
      <c r="D85" t="s">
        <v>6148</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3">
      <c r="A86" s="2" t="s">
        <v>964</v>
      </c>
      <c r="B86" s="5">
        <v>43783</v>
      </c>
      <c r="C86" s="2" t="s">
        <v>965</v>
      </c>
      <c r="D86" t="s">
        <v>6160</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t="str">
        <f t="shared" si="4"/>
        <v>Librica</v>
      </c>
      <c r="O86" t="str">
        <f t="shared" si="5"/>
        <v>Light</v>
      </c>
      <c r="P86" t="str">
        <f>_xlfn.XLOOKUP(Orders[[#This Row],[Customer ID]],customers!$A$1:$A$1001,customers!$I$1:$I$1001,,0)</f>
        <v>No</v>
      </c>
    </row>
    <row r="87" spans="1:16" x14ac:dyDescent="0.3">
      <c r="A87" s="2" t="s">
        <v>970</v>
      </c>
      <c r="B87" s="5">
        <v>43664</v>
      </c>
      <c r="C87" s="2" t="s">
        <v>971</v>
      </c>
      <c r="D87" t="s">
        <v>6181</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3">
      <c r="A88" s="2" t="s">
        <v>970</v>
      </c>
      <c r="B88" s="5">
        <v>43664</v>
      </c>
      <c r="C88" s="2" t="s">
        <v>971</v>
      </c>
      <c r="D88" t="s">
        <v>6153</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3">
      <c r="A89" s="2" t="s">
        <v>979</v>
      </c>
      <c r="B89" s="5">
        <v>44289</v>
      </c>
      <c r="C89" s="2" t="s">
        <v>980</v>
      </c>
      <c r="D89" t="s">
        <v>6154</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t="str">
        <f t="shared" si="4"/>
        <v>Arabica</v>
      </c>
      <c r="O89" t="str">
        <f t="shared" si="5"/>
        <v>Midium</v>
      </c>
      <c r="P89" t="str">
        <f>_xlfn.XLOOKUP(Orders[[#This Row],[Customer ID]],customers!$A$1:$A$1001,customers!$I$1:$I$1001,,0)</f>
        <v>No</v>
      </c>
    </row>
    <row r="90" spans="1:16" x14ac:dyDescent="0.3">
      <c r="A90" s="2" t="s">
        <v>984</v>
      </c>
      <c r="B90" s="5">
        <v>44284</v>
      </c>
      <c r="C90" s="2" t="s">
        <v>985</v>
      </c>
      <c r="D90" t="s">
        <v>6178</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3">
      <c r="A91" s="2" t="s">
        <v>989</v>
      </c>
      <c r="B91" s="5">
        <v>44545</v>
      </c>
      <c r="C91" s="2" t="s">
        <v>990</v>
      </c>
      <c r="D91" t="s">
        <v>6139</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3">
      <c r="A92" s="2" t="s">
        <v>995</v>
      </c>
      <c r="B92" s="5">
        <v>43971</v>
      </c>
      <c r="C92" s="2" t="s">
        <v>996</v>
      </c>
      <c r="D92" t="s">
        <v>6139</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3">
      <c r="A93" s="2" t="s">
        <v>1000</v>
      </c>
      <c r="B93" s="5">
        <v>44137</v>
      </c>
      <c r="C93" s="2" t="s">
        <v>1001</v>
      </c>
      <c r="D93" t="s">
        <v>6174</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Midium</v>
      </c>
      <c r="P93" t="str">
        <f>_xlfn.XLOOKUP(Orders[[#This Row],[Customer ID]],customers!$A$1:$A$1001,customers!$I$1:$I$1001,,0)</f>
        <v>No</v>
      </c>
    </row>
    <row r="94" spans="1:16" x14ac:dyDescent="0.3">
      <c r="A94" s="2" t="s">
        <v>1006</v>
      </c>
      <c r="B94" s="5">
        <v>44037</v>
      </c>
      <c r="C94" s="2" t="s">
        <v>1007</v>
      </c>
      <c r="D94" t="s">
        <v>6170</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3">
      <c r="A95" s="2" t="s">
        <v>1011</v>
      </c>
      <c r="B95" s="5">
        <v>43538</v>
      </c>
      <c r="C95" s="2" t="s">
        <v>1012</v>
      </c>
      <c r="D95" t="s">
        <v>6175</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3">
      <c r="A96" s="2" t="s">
        <v>1017</v>
      </c>
      <c r="B96" s="5">
        <v>44014</v>
      </c>
      <c r="C96" s="2" t="s">
        <v>1018</v>
      </c>
      <c r="D96" t="s">
        <v>6153</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3">
      <c r="A97" s="2" t="s">
        <v>1021</v>
      </c>
      <c r="B97" s="5">
        <v>43816</v>
      </c>
      <c r="C97" s="2" t="s">
        <v>1022</v>
      </c>
      <c r="D97" t="s">
        <v>6174</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Midium</v>
      </c>
      <c r="P97" t="str">
        <f>_xlfn.XLOOKUP(Orders[[#This Row],[Customer ID]],customers!$A$1:$A$1001,customers!$I$1:$I$1001,,0)</f>
        <v>No</v>
      </c>
    </row>
    <row r="98" spans="1:16" x14ac:dyDescent="0.3">
      <c r="A98" s="2" t="s">
        <v>1026</v>
      </c>
      <c r="B98" s="5">
        <v>44171</v>
      </c>
      <c r="C98" s="2" t="s">
        <v>1027</v>
      </c>
      <c r="D98" t="s">
        <v>6153</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3">
      <c r="A99" s="2" t="s">
        <v>1031</v>
      </c>
      <c r="B99" s="5">
        <v>44259</v>
      </c>
      <c r="C99" s="2" t="s">
        <v>1032</v>
      </c>
      <c r="D99" t="s">
        <v>6156</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t="str">
        <f t="shared" si="4"/>
        <v>Arabica</v>
      </c>
      <c r="O99" t="str">
        <f t="shared" si="5"/>
        <v>Midium</v>
      </c>
      <c r="P99" t="str">
        <f>_xlfn.XLOOKUP(Orders[[#This Row],[Customer ID]],customers!$A$1:$A$1001,customers!$I$1:$I$1001,,0)</f>
        <v>No</v>
      </c>
    </row>
    <row r="100" spans="1:16" x14ac:dyDescent="0.3">
      <c r="A100" s="2" t="s">
        <v>1037</v>
      </c>
      <c r="B100" s="5">
        <v>44394</v>
      </c>
      <c r="C100" s="2" t="s">
        <v>1038</v>
      </c>
      <c r="D100" t="s">
        <v>6153</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3">
      <c r="A101" s="2" t="s">
        <v>1042</v>
      </c>
      <c r="B101" s="5">
        <v>44139</v>
      </c>
      <c r="C101" s="2" t="s">
        <v>1043</v>
      </c>
      <c r="D101" t="s">
        <v>6158</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t="str">
        <f t="shared" si="4"/>
        <v>Librica</v>
      </c>
      <c r="O101" t="str">
        <f t="shared" si="5"/>
        <v>Midium</v>
      </c>
      <c r="P101" t="str">
        <f>_xlfn.XLOOKUP(Orders[[#This Row],[Customer ID]],customers!$A$1:$A$1001,customers!$I$1:$I$1001,,0)</f>
        <v>Yes</v>
      </c>
    </row>
    <row r="102" spans="1:16" x14ac:dyDescent="0.3">
      <c r="A102" s="2" t="s">
        <v>1047</v>
      </c>
      <c r="B102" s="5">
        <v>44291</v>
      </c>
      <c r="C102" s="2" t="s">
        <v>1048</v>
      </c>
      <c r="D102" t="s">
        <v>6166</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3">
      <c r="A103" s="2" t="s">
        <v>1052</v>
      </c>
      <c r="B103" s="5">
        <v>43891</v>
      </c>
      <c r="C103" s="2" t="s">
        <v>1053</v>
      </c>
      <c r="D103" t="s">
        <v>6164</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t="str">
        <f t="shared" si="4"/>
        <v>Librica</v>
      </c>
      <c r="O103" t="str">
        <f t="shared" si="5"/>
        <v>Dark</v>
      </c>
      <c r="P103" t="str">
        <f>_xlfn.XLOOKUP(Orders[[#This Row],[Customer ID]],customers!$A$1:$A$1001,customers!$I$1:$I$1001,,0)</f>
        <v>Yes</v>
      </c>
    </row>
    <row r="104" spans="1:16" x14ac:dyDescent="0.3">
      <c r="A104" s="2" t="s">
        <v>1058</v>
      </c>
      <c r="B104" s="5">
        <v>44488</v>
      </c>
      <c r="C104" s="2" t="s">
        <v>1059</v>
      </c>
      <c r="D104" t="s">
        <v>6142</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t="str">
        <f t="shared" si="4"/>
        <v>Librica</v>
      </c>
      <c r="O104" t="str">
        <f t="shared" si="5"/>
        <v>Dark</v>
      </c>
      <c r="P104" t="str">
        <f>_xlfn.XLOOKUP(Orders[[#This Row],[Customer ID]],customers!$A$1:$A$1001,customers!$I$1:$I$1001,,0)</f>
        <v>Yes</v>
      </c>
    </row>
    <row r="105" spans="1:16" x14ac:dyDescent="0.3">
      <c r="A105" s="2" t="s">
        <v>1064</v>
      </c>
      <c r="B105" s="5">
        <v>44750</v>
      </c>
      <c r="C105" s="2" t="s">
        <v>1065</v>
      </c>
      <c r="D105" t="s">
        <v>6173</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Midium</v>
      </c>
      <c r="P105" t="str">
        <f>_xlfn.XLOOKUP(Orders[[#This Row],[Customer ID]],customers!$A$1:$A$1001,customers!$I$1:$I$1001,,0)</f>
        <v>No</v>
      </c>
    </row>
    <row r="106" spans="1:16" x14ac:dyDescent="0.3">
      <c r="A106" s="2" t="s">
        <v>1070</v>
      </c>
      <c r="B106" s="5">
        <v>43694</v>
      </c>
      <c r="C106" s="2" t="s">
        <v>1071</v>
      </c>
      <c r="D106" t="s">
        <v>6161</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t="str">
        <f t="shared" si="4"/>
        <v>Librica</v>
      </c>
      <c r="O106" t="str">
        <f t="shared" si="5"/>
        <v>Midium</v>
      </c>
      <c r="P106" t="str">
        <f>_xlfn.XLOOKUP(Orders[[#This Row],[Customer ID]],customers!$A$1:$A$1001,customers!$I$1:$I$1001,,0)</f>
        <v>No</v>
      </c>
    </row>
    <row r="107" spans="1:16" x14ac:dyDescent="0.3">
      <c r="A107" s="2" t="s">
        <v>1076</v>
      </c>
      <c r="B107" s="5">
        <v>43982</v>
      </c>
      <c r="C107" s="2" t="s">
        <v>1077</v>
      </c>
      <c r="D107" t="s">
        <v>6156</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Midium</v>
      </c>
      <c r="P107" t="str">
        <f>_xlfn.XLOOKUP(Orders[[#This Row],[Customer ID]],customers!$A$1:$A$1001,customers!$I$1:$I$1001,,0)</f>
        <v>Yes</v>
      </c>
    </row>
    <row r="108" spans="1:16" x14ac:dyDescent="0.3">
      <c r="A108" s="2" t="s">
        <v>1082</v>
      </c>
      <c r="B108" s="5">
        <v>43956</v>
      </c>
      <c r="C108" s="2" t="s">
        <v>1083</v>
      </c>
      <c r="D108" t="s">
        <v>6182</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3">
      <c r="A109" s="2" t="s">
        <v>1088</v>
      </c>
      <c r="B109" s="5">
        <v>43569</v>
      </c>
      <c r="C109" s="2" t="s">
        <v>1089</v>
      </c>
      <c r="D109" t="s">
        <v>6145</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Midium</v>
      </c>
      <c r="P109" t="str">
        <f>_xlfn.XLOOKUP(Orders[[#This Row],[Customer ID]],customers!$A$1:$A$1001,customers!$I$1:$I$1001,,0)</f>
        <v>Yes</v>
      </c>
    </row>
    <row r="110" spans="1:16" x14ac:dyDescent="0.3">
      <c r="A110" s="2" t="s">
        <v>1094</v>
      </c>
      <c r="B110" s="5">
        <v>44041</v>
      </c>
      <c r="C110" s="2" t="s">
        <v>1095</v>
      </c>
      <c r="D110" t="s">
        <v>6156</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t="str">
        <f t="shared" si="4"/>
        <v>Arabica</v>
      </c>
      <c r="O110" t="str">
        <f t="shared" si="5"/>
        <v>Midium</v>
      </c>
      <c r="P110" t="str">
        <f>_xlfn.XLOOKUP(Orders[[#This Row],[Customer ID]],customers!$A$1:$A$1001,customers!$I$1:$I$1001,,0)</f>
        <v>No</v>
      </c>
    </row>
    <row r="111" spans="1:16" x14ac:dyDescent="0.3">
      <c r="A111" s="2" t="s">
        <v>1099</v>
      </c>
      <c r="B111" s="5">
        <v>43811</v>
      </c>
      <c r="C111" s="2" t="s">
        <v>1100</v>
      </c>
      <c r="D111" t="s">
        <v>6168</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t="str">
        <f t="shared" si="4"/>
        <v>Librica</v>
      </c>
      <c r="O111" t="str">
        <f t="shared" si="5"/>
        <v>Dark</v>
      </c>
      <c r="P111" t="str">
        <f>_xlfn.XLOOKUP(Orders[[#This Row],[Customer ID]],customers!$A$1:$A$1001,customers!$I$1:$I$1001,,0)</f>
        <v>Yes</v>
      </c>
    </row>
    <row r="112" spans="1:16" x14ac:dyDescent="0.3">
      <c r="A112" s="2" t="s">
        <v>1105</v>
      </c>
      <c r="B112" s="5">
        <v>44727</v>
      </c>
      <c r="C112" s="2" t="s">
        <v>1106</v>
      </c>
      <c r="D112" t="s">
        <v>6183</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3">
      <c r="A113" s="2" t="s">
        <v>1111</v>
      </c>
      <c r="B113" s="5">
        <v>43642</v>
      </c>
      <c r="C113" s="2" t="s">
        <v>1112</v>
      </c>
      <c r="D113" t="s">
        <v>6171</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3">
      <c r="A114" s="2" t="s">
        <v>1116</v>
      </c>
      <c r="B114" s="5">
        <v>44481</v>
      </c>
      <c r="C114" s="2" t="s">
        <v>1117</v>
      </c>
      <c r="D114" t="s">
        <v>6154</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Midium</v>
      </c>
      <c r="P114" t="str">
        <f>_xlfn.XLOOKUP(Orders[[#This Row],[Customer ID]],customers!$A$1:$A$1001,customers!$I$1:$I$1001,,0)</f>
        <v>No</v>
      </c>
    </row>
    <row r="115" spans="1:16" x14ac:dyDescent="0.3">
      <c r="A115" s="2" t="s">
        <v>1122</v>
      </c>
      <c r="B115" s="5">
        <v>43556</v>
      </c>
      <c r="C115" s="2" t="s">
        <v>1123</v>
      </c>
      <c r="D115" t="s">
        <v>6161</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t="str">
        <f t="shared" si="4"/>
        <v>Librica</v>
      </c>
      <c r="O115" t="str">
        <f t="shared" si="5"/>
        <v>Midium</v>
      </c>
      <c r="P115" t="str">
        <f>_xlfn.XLOOKUP(Orders[[#This Row],[Customer ID]],customers!$A$1:$A$1001,customers!$I$1:$I$1001,,0)</f>
        <v>No</v>
      </c>
    </row>
    <row r="116" spans="1:16" x14ac:dyDescent="0.3">
      <c r="A116" s="2" t="s">
        <v>1128</v>
      </c>
      <c r="B116" s="5">
        <v>44265</v>
      </c>
      <c r="C116" s="2" t="s">
        <v>1129</v>
      </c>
      <c r="D116" t="s">
        <v>6177</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3">
      <c r="A117" s="2" t="s">
        <v>1133</v>
      </c>
      <c r="B117" s="5">
        <v>43693</v>
      </c>
      <c r="C117" s="2" t="s">
        <v>1134</v>
      </c>
      <c r="D117" t="s">
        <v>6169</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t="str">
        <f t="shared" si="4"/>
        <v>Librica</v>
      </c>
      <c r="O117" t="str">
        <f t="shared" si="5"/>
        <v>Light</v>
      </c>
      <c r="P117" t="str">
        <f>_xlfn.XLOOKUP(Orders[[#This Row],[Customer ID]],customers!$A$1:$A$1001,customers!$I$1:$I$1001,,0)</f>
        <v>No</v>
      </c>
    </row>
    <row r="118" spans="1:16" x14ac:dyDescent="0.3">
      <c r="A118" s="2" t="s">
        <v>1139</v>
      </c>
      <c r="B118" s="5">
        <v>44054</v>
      </c>
      <c r="C118" s="2" t="s">
        <v>1140</v>
      </c>
      <c r="D118" t="s">
        <v>6144</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t="str">
        <f t="shared" si="4"/>
        <v>Librica</v>
      </c>
      <c r="O118" t="str">
        <f t="shared" si="5"/>
        <v>Light</v>
      </c>
      <c r="P118" t="str">
        <f>_xlfn.XLOOKUP(Orders[[#This Row],[Customer ID]],customers!$A$1:$A$1001,customers!$I$1:$I$1001,,0)</f>
        <v>Yes</v>
      </c>
    </row>
    <row r="119" spans="1:16" x14ac:dyDescent="0.3">
      <c r="A119" s="2" t="s">
        <v>1145</v>
      </c>
      <c r="B119" s="5">
        <v>44656</v>
      </c>
      <c r="C119" s="2" t="s">
        <v>1146</v>
      </c>
      <c r="D119" t="s">
        <v>6160</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t="str">
        <f t="shared" si="4"/>
        <v>Librica</v>
      </c>
      <c r="O119" t="str">
        <f t="shared" si="5"/>
        <v>Light</v>
      </c>
      <c r="P119" t="str">
        <f>_xlfn.XLOOKUP(Orders[[#This Row],[Customer ID]],customers!$A$1:$A$1001,customers!$I$1:$I$1001,,0)</f>
        <v>No</v>
      </c>
    </row>
    <row r="120" spans="1:16" x14ac:dyDescent="0.3">
      <c r="A120" s="2" t="s">
        <v>1151</v>
      </c>
      <c r="B120" s="5">
        <v>43760</v>
      </c>
      <c r="C120" s="2" t="s">
        <v>1152</v>
      </c>
      <c r="D120" t="s">
        <v>6143</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3">
      <c r="A121" s="2" t="s">
        <v>1157</v>
      </c>
      <c r="B121" s="5">
        <v>44471</v>
      </c>
      <c r="C121" s="2" t="s">
        <v>1158</v>
      </c>
      <c r="D121" t="s">
        <v>6155</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Midium</v>
      </c>
      <c r="P121" t="str">
        <f>_xlfn.XLOOKUP(Orders[[#This Row],[Customer ID]],customers!$A$1:$A$1001,customers!$I$1:$I$1001,,0)</f>
        <v>No</v>
      </c>
    </row>
    <row r="122" spans="1:16" x14ac:dyDescent="0.3">
      <c r="A122" s="2" t="s">
        <v>1157</v>
      </c>
      <c r="B122" s="5">
        <v>44471</v>
      </c>
      <c r="C122" s="2" t="s">
        <v>1158</v>
      </c>
      <c r="D122" t="s">
        <v>6166</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3">
      <c r="A123" s="2" t="s">
        <v>1157</v>
      </c>
      <c r="B123" s="5">
        <v>44471</v>
      </c>
      <c r="C123" s="2" t="s">
        <v>1158</v>
      </c>
      <c r="D123" t="s">
        <v>6140</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Midium</v>
      </c>
      <c r="P123" t="str">
        <f>_xlfn.XLOOKUP(Orders[[#This Row],[Customer ID]],customers!$A$1:$A$1001,customers!$I$1:$I$1001,,0)</f>
        <v>No</v>
      </c>
    </row>
    <row r="124" spans="1:16" x14ac:dyDescent="0.3">
      <c r="A124" s="2" t="s">
        <v>1173</v>
      </c>
      <c r="B124" s="5">
        <v>44268</v>
      </c>
      <c r="C124" s="2" t="s">
        <v>1174</v>
      </c>
      <c r="D124" t="s">
        <v>6157</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3">
      <c r="A125" s="2" t="s">
        <v>1179</v>
      </c>
      <c r="B125" s="5">
        <v>44724</v>
      </c>
      <c r="C125" s="2" t="s">
        <v>1180</v>
      </c>
      <c r="D125" t="s">
        <v>6163</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t="str">
        <f t="shared" si="4"/>
        <v>Librica</v>
      </c>
      <c r="O125" t="str">
        <f t="shared" si="5"/>
        <v>Light</v>
      </c>
      <c r="P125" t="str">
        <f>_xlfn.XLOOKUP(Orders[[#This Row],[Customer ID]],customers!$A$1:$A$1001,customers!$I$1:$I$1001,,0)</f>
        <v>No</v>
      </c>
    </row>
    <row r="126" spans="1:16" x14ac:dyDescent="0.3">
      <c r="A126" s="2" t="s">
        <v>1185</v>
      </c>
      <c r="B126" s="5">
        <v>43582</v>
      </c>
      <c r="C126" s="2" t="s">
        <v>1186</v>
      </c>
      <c r="D126" t="s">
        <v>6158</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t="str">
        <f t="shared" si="4"/>
        <v>Librica</v>
      </c>
      <c r="O126" t="str">
        <f t="shared" si="5"/>
        <v>Midium</v>
      </c>
      <c r="P126" t="str">
        <f>_xlfn.XLOOKUP(Orders[[#This Row],[Customer ID]],customers!$A$1:$A$1001,customers!$I$1:$I$1001,,0)</f>
        <v>Yes</v>
      </c>
    </row>
    <row r="127" spans="1:16" x14ac:dyDescent="0.3">
      <c r="A127" s="2" t="s">
        <v>1191</v>
      </c>
      <c r="B127" s="5">
        <v>43608</v>
      </c>
      <c r="C127" s="2" t="s">
        <v>1192</v>
      </c>
      <c r="D127" t="s">
        <v>6159</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t="str">
        <f t="shared" si="4"/>
        <v>Librica</v>
      </c>
      <c r="O127" t="str">
        <f t="shared" si="5"/>
        <v>Midium</v>
      </c>
      <c r="P127" t="str">
        <f>_xlfn.XLOOKUP(Orders[[#This Row],[Customer ID]],customers!$A$1:$A$1001,customers!$I$1:$I$1001,,0)</f>
        <v>Yes</v>
      </c>
    </row>
    <row r="128" spans="1:16" x14ac:dyDescent="0.3">
      <c r="A128" s="2" t="s">
        <v>1197</v>
      </c>
      <c r="B128" s="5">
        <v>44026</v>
      </c>
      <c r="C128" s="2" t="s">
        <v>1198</v>
      </c>
      <c r="D128" t="s">
        <v>6154</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Midium</v>
      </c>
      <c r="P128" t="str">
        <f>_xlfn.XLOOKUP(Orders[[#This Row],[Customer ID]],customers!$A$1:$A$1001,customers!$I$1:$I$1001,,0)</f>
        <v>No</v>
      </c>
    </row>
    <row r="129" spans="1:16" x14ac:dyDescent="0.3">
      <c r="A129" s="2" t="s">
        <v>1203</v>
      </c>
      <c r="B129" s="5">
        <v>44510</v>
      </c>
      <c r="C129" s="2" t="s">
        <v>1204</v>
      </c>
      <c r="D129" t="s">
        <v>6142</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t="str">
        <f t="shared" si="4"/>
        <v>Librica</v>
      </c>
      <c r="O129" t="str">
        <f t="shared" si="5"/>
        <v>Dark</v>
      </c>
      <c r="P129" t="str">
        <f>_xlfn.XLOOKUP(Orders[[#This Row],[Customer ID]],customers!$A$1:$A$1001,customers!$I$1:$I$1001,,0)</f>
        <v>No</v>
      </c>
    </row>
    <row r="130" spans="1:16" x14ac:dyDescent="0.3">
      <c r="A130" s="2" t="s">
        <v>1209</v>
      </c>
      <c r="B130" s="5">
        <v>44439</v>
      </c>
      <c r="C130" s="2" t="s">
        <v>1210</v>
      </c>
      <c r="D130" t="s">
        <v>6156</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Midium</v>
      </c>
      <c r="P130" t="str">
        <f>_xlfn.XLOOKUP(Orders[[#This Row],[Customer ID]],customers!$A$1:$A$1001,customers!$I$1:$I$1001,,0)</f>
        <v>No</v>
      </c>
    </row>
    <row r="131" spans="1:16" x14ac:dyDescent="0.3">
      <c r="A131" s="2" t="s">
        <v>1215</v>
      </c>
      <c r="B131" s="5">
        <v>43652</v>
      </c>
      <c r="C131" s="2" t="s">
        <v>1216</v>
      </c>
      <c r="D131" t="s">
        <v>6182</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E131*L131</f>
        <v>12.15</v>
      </c>
      <c r="N131" t="str">
        <f t="shared" ref="N131:N194" si="7">IF(I131="Rob","Robusta",IF(I131="Exc", "Excelsa",IF(I131="Ara","Arabica",IF(I131="Lib","Librica",""))))</f>
        <v>Excelsa</v>
      </c>
      <c r="O131" t="str">
        <f t="shared" ref="O131:O194" si="8">IF(J131="M","Midium",IF(J131="L","Light",IF(J131="D","Dark","")))</f>
        <v>Dark</v>
      </c>
      <c r="P131" t="str">
        <f>_xlfn.XLOOKUP(Orders[[#This Row],[Customer ID]],customers!$A$1:$A$1001,customers!$I$1:$I$1001,,0)</f>
        <v>Yes</v>
      </c>
    </row>
    <row r="132" spans="1:16" x14ac:dyDescent="0.3">
      <c r="A132" s="2" t="s">
        <v>1221</v>
      </c>
      <c r="B132" s="5">
        <v>44624</v>
      </c>
      <c r="C132" s="2" t="s">
        <v>1222</v>
      </c>
      <c r="D132" t="s">
        <v>6181</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3">
      <c r="A133" s="2" t="s">
        <v>1226</v>
      </c>
      <c r="B133" s="5">
        <v>44196</v>
      </c>
      <c r="C133" s="2" t="s">
        <v>1227</v>
      </c>
      <c r="D133" t="s">
        <v>6143</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3">
      <c r="A134" s="2" t="s">
        <v>1232</v>
      </c>
      <c r="B134" s="5">
        <v>44043</v>
      </c>
      <c r="C134" s="2" t="s">
        <v>1233</v>
      </c>
      <c r="D134" t="s">
        <v>6181</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3">
      <c r="A135" s="2" t="s">
        <v>1238</v>
      </c>
      <c r="B135" s="5">
        <v>44340</v>
      </c>
      <c r="C135" s="2" t="s">
        <v>1239</v>
      </c>
      <c r="D135" t="s">
        <v>6142</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t="str">
        <f t="shared" si="7"/>
        <v>Librica</v>
      </c>
      <c r="O135" t="str">
        <f t="shared" si="8"/>
        <v>Dark</v>
      </c>
      <c r="P135" t="str">
        <f>_xlfn.XLOOKUP(Orders[[#This Row],[Customer ID]],customers!$A$1:$A$1001,customers!$I$1:$I$1001,,0)</f>
        <v>No</v>
      </c>
    </row>
    <row r="136" spans="1:16" x14ac:dyDescent="0.3">
      <c r="A136" s="2" t="s">
        <v>1244</v>
      </c>
      <c r="B136" s="5">
        <v>44758</v>
      </c>
      <c r="C136" s="2" t="s">
        <v>1245</v>
      </c>
      <c r="D136" t="s">
        <v>6165</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Midium</v>
      </c>
      <c r="P136" t="str">
        <f>_xlfn.XLOOKUP(Orders[[#This Row],[Customer ID]],customers!$A$1:$A$1001,customers!$I$1:$I$1001,,0)</f>
        <v>Yes</v>
      </c>
    </row>
    <row r="137" spans="1:16" x14ac:dyDescent="0.3">
      <c r="A137" s="2" t="s">
        <v>1248</v>
      </c>
      <c r="B137" s="5">
        <v>44232</v>
      </c>
      <c r="C137" s="2" t="s">
        <v>975</v>
      </c>
      <c r="D137" t="s">
        <v>6179</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3">
      <c r="A138" s="2" t="s">
        <v>1254</v>
      </c>
      <c r="B138" s="5">
        <v>44406</v>
      </c>
      <c r="C138" s="2" t="s">
        <v>1255</v>
      </c>
      <c r="D138" t="s">
        <v>6153</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3">
      <c r="A139" s="2" t="s">
        <v>1260</v>
      </c>
      <c r="B139" s="5">
        <v>44637</v>
      </c>
      <c r="C139" s="2" t="s">
        <v>1261</v>
      </c>
      <c r="D139" t="s">
        <v>6147</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3">
      <c r="A140" s="2" t="s">
        <v>1265</v>
      </c>
      <c r="B140" s="5">
        <v>44238</v>
      </c>
      <c r="C140" s="2" t="s">
        <v>1266</v>
      </c>
      <c r="D140" t="s">
        <v>6182</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3">
      <c r="A141" s="2" t="s">
        <v>1270</v>
      </c>
      <c r="B141" s="5">
        <v>43509</v>
      </c>
      <c r="C141" s="2" t="s">
        <v>1271</v>
      </c>
      <c r="D141" t="s">
        <v>6142</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t="str">
        <f t="shared" si="7"/>
        <v>Librica</v>
      </c>
      <c r="O141" t="str">
        <f t="shared" si="8"/>
        <v>Dark</v>
      </c>
      <c r="P141" t="str">
        <f>_xlfn.XLOOKUP(Orders[[#This Row],[Customer ID]],customers!$A$1:$A$1001,customers!$I$1:$I$1001,,0)</f>
        <v>Yes</v>
      </c>
    </row>
    <row r="142" spans="1:16" x14ac:dyDescent="0.3">
      <c r="A142" s="2" t="s">
        <v>1275</v>
      </c>
      <c r="B142" s="5">
        <v>44694</v>
      </c>
      <c r="C142" s="2" t="s">
        <v>1276</v>
      </c>
      <c r="D142" t="s">
        <v>6164</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t="str">
        <f t="shared" si="7"/>
        <v>Librica</v>
      </c>
      <c r="O142" t="str">
        <f t="shared" si="8"/>
        <v>Dark</v>
      </c>
      <c r="P142" t="str">
        <f>_xlfn.XLOOKUP(Orders[[#This Row],[Customer ID]],customers!$A$1:$A$1001,customers!$I$1:$I$1001,,0)</f>
        <v>Yes</v>
      </c>
    </row>
    <row r="143" spans="1:16" x14ac:dyDescent="0.3">
      <c r="A143" s="2" t="s">
        <v>1282</v>
      </c>
      <c r="B143" s="5">
        <v>43970</v>
      </c>
      <c r="C143" s="2" t="s">
        <v>1283</v>
      </c>
      <c r="D143" t="s">
        <v>6166</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3">
      <c r="A144" s="2" t="s">
        <v>1288</v>
      </c>
      <c r="B144" s="5">
        <v>44678</v>
      </c>
      <c r="C144" s="2" t="s">
        <v>1289</v>
      </c>
      <c r="D144" t="s">
        <v>6147</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3">
      <c r="A145" s="2" t="s">
        <v>1292</v>
      </c>
      <c r="B145" s="5">
        <v>44083</v>
      </c>
      <c r="C145" s="2" t="s">
        <v>1293</v>
      </c>
      <c r="D145" t="s">
        <v>6159</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t="str">
        <f t="shared" si="7"/>
        <v>Librica</v>
      </c>
      <c r="O145" t="str">
        <f t="shared" si="8"/>
        <v>Midium</v>
      </c>
      <c r="P145" t="str">
        <f>_xlfn.XLOOKUP(Orders[[#This Row],[Customer ID]],customers!$A$1:$A$1001,customers!$I$1:$I$1001,,0)</f>
        <v>No</v>
      </c>
    </row>
    <row r="146" spans="1:16" x14ac:dyDescent="0.3">
      <c r="A146" s="2" t="s">
        <v>1298</v>
      </c>
      <c r="B146" s="5">
        <v>44265</v>
      </c>
      <c r="C146" s="2" t="s">
        <v>1299</v>
      </c>
      <c r="D146" t="s">
        <v>6147</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3">
      <c r="A147" s="2" t="s">
        <v>1304</v>
      </c>
      <c r="B147" s="5">
        <v>43562</v>
      </c>
      <c r="C147" s="2" t="s">
        <v>1305</v>
      </c>
      <c r="D147" t="s">
        <v>6158</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t="str">
        <f t="shared" si="7"/>
        <v>Librica</v>
      </c>
      <c r="O147" t="str">
        <f t="shared" si="8"/>
        <v>Midium</v>
      </c>
      <c r="P147" t="str">
        <f>_xlfn.XLOOKUP(Orders[[#This Row],[Customer ID]],customers!$A$1:$A$1001,customers!$I$1:$I$1001,,0)</f>
        <v>No</v>
      </c>
    </row>
    <row r="148" spans="1:16" x14ac:dyDescent="0.3">
      <c r="A148" s="2" t="s">
        <v>1310</v>
      </c>
      <c r="B148" s="5">
        <v>44024</v>
      </c>
      <c r="C148" s="2" t="s">
        <v>1311</v>
      </c>
      <c r="D148" t="s">
        <v>6161</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t="str">
        <f t="shared" si="7"/>
        <v>Librica</v>
      </c>
      <c r="O148" t="str">
        <f t="shared" si="8"/>
        <v>Midium</v>
      </c>
      <c r="P148" t="str">
        <f>_xlfn.XLOOKUP(Orders[[#This Row],[Customer ID]],customers!$A$1:$A$1001,customers!$I$1:$I$1001,,0)</f>
        <v>No</v>
      </c>
    </row>
    <row r="149" spans="1:16" x14ac:dyDescent="0.3">
      <c r="A149" s="2" t="s">
        <v>1310</v>
      </c>
      <c r="B149" s="5">
        <v>44024</v>
      </c>
      <c r="C149" s="2" t="s">
        <v>1311</v>
      </c>
      <c r="D149" t="s">
        <v>6140</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Midium</v>
      </c>
      <c r="P149" t="str">
        <f>_xlfn.XLOOKUP(Orders[[#This Row],[Customer ID]],customers!$A$1:$A$1001,customers!$I$1:$I$1001,,0)</f>
        <v>No</v>
      </c>
    </row>
    <row r="150" spans="1:16" x14ac:dyDescent="0.3">
      <c r="A150" s="2" t="s">
        <v>1321</v>
      </c>
      <c r="B150" s="5">
        <v>44551</v>
      </c>
      <c r="C150" s="2" t="s">
        <v>1322</v>
      </c>
      <c r="D150" t="s">
        <v>6152</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3">
      <c r="A151" s="2" t="s">
        <v>1327</v>
      </c>
      <c r="B151" s="5">
        <v>44108</v>
      </c>
      <c r="C151" s="2" t="s">
        <v>1328</v>
      </c>
      <c r="D151" t="s">
        <v>6174</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Midium</v>
      </c>
      <c r="P151" t="str">
        <f>_xlfn.XLOOKUP(Orders[[#This Row],[Customer ID]],customers!$A$1:$A$1001,customers!$I$1:$I$1001,,0)</f>
        <v>Yes</v>
      </c>
    </row>
    <row r="152" spans="1:16" x14ac:dyDescent="0.3">
      <c r="A152" s="2" t="s">
        <v>1332</v>
      </c>
      <c r="B152" s="5">
        <v>44051</v>
      </c>
      <c r="C152" s="2" t="s">
        <v>1333</v>
      </c>
      <c r="D152" t="s">
        <v>6142</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t="str">
        <f t="shared" si="7"/>
        <v>Librica</v>
      </c>
      <c r="O152" t="str">
        <f t="shared" si="8"/>
        <v>Dark</v>
      </c>
      <c r="P152" t="str">
        <f>_xlfn.XLOOKUP(Orders[[#This Row],[Customer ID]],customers!$A$1:$A$1001,customers!$I$1:$I$1001,,0)</f>
        <v>Yes</v>
      </c>
    </row>
    <row r="153" spans="1:16" x14ac:dyDescent="0.3">
      <c r="A153" s="2" t="s">
        <v>1338</v>
      </c>
      <c r="B153" s="5">
        <v>44115</v>
      </c>
      <c r="C153" s="2" t="s">
        <v>1339</v>
      </c>
      <c r="D153" t="s">
        <v>6154</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Midium</v>
      </c>
      <c r="P153" t="str">
        <f>_xlfn.XLOOKUP(Orders[[#This Row],[Customer ID]],customers!$A$1:$A$1001,customers!$I$1:$I$1001,,0)</f>
        <v>Yes</v>
      </c>
    </row>
    <row r="154" spans="1:16" x14ac:dyDescent="0.3">
      <c r="A154" s="2" t="s">
        <v>1343</v>
      </c>
      <c r="B154" s="5">
        <v>44510</v>
      </c>
      <c r="C154" s="2" t="s">
        <v>1344</v>
      </c>
      <c r="D154" t="s">
        <v>6150</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Midium</v>
      </c>
      <c r="P154" t="str">
        <f>_xlfn.XLOOKUP(Orders[[#This Row],[Customer ID]],customers!$A$1:$A$1001,customers!$I$1:$I$1001,,0)</f>
        <v>Yes</v>
      </c>
    </row>
    <row r="155" spans="1:16" x14ac:dyDescent="0.3">
      <c r="A155" s="2" t="s">
        <v>1349</v>
      </c>
      <c r="B155" s="5">
        <v>44367</v>
      </c>
      <c r="C155" s="2" t="s">
        <v>1350</v>
      </c>
      <c r="D155" t="s">
        <v>6162</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3">
      <c r="A156" s="2" t="s">
        <v>1354</v>
      </c>
      <c r="B156" s="5">
        <v>44473</v>
      </c>
      <c r="C156" s="2" t="s">
        <v>1355</v>
      </c>
      <c r="D156" t="s">
        <v>6167</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3">
      <c r="A157" s="2" t="s">
        <v>1360</v>
      </c>
      <c r="B157" s="5">
        <v>43640</v>
      </c>
      <c r="C157" s="2" t="s">
        <v>1361</v>
      </c>
      <c r="D157" t="s">
        <v>6174</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Midium</v>
      </c>
      <c r="P157" t="str">
        <f>_xlfn.XLOOKUP(Orders[[#This Row],[Customer ID]],customers!$A$1:$A$1001,customers!$I$1:$I$1001,,0)</f>
        <v>Yes</v>
      </c>
    </row>
    <row r="158" spans="1:16" x14ac:dyDescent="0.3">
      <c r="A158" s="2" t="s">
        <v>1366</v>
      </c>
      <c r="B158" s="5">
        <v>43764</v>
      </c>
      <c r="C158" s="2" t="s">
        <v>1367</v>
      </c>
      <c r="D158" t="s">
        <v>6174</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Midium</v>
      </c>
      <c r="P158" t="str">
        <f>_xlfn.XLOOKUP(Orders[[#This Row],[Customer ID]],customers!$A$1:$A$1001,customers!$I$1:$I$1001,,0)</f>
        <v>Yes</v>
      </c>
    </row>
    <row r="159" spans="1:16" x14ac:dyDescent="0.3">
      <c r="A159" s="2" t="s">
        <v>1372</v>
      </c>
      <c r="B159" s="5">
        <v>44374</v>
      </c>
      <c r="C159" s="2" t="s">
        <v>1373</v>
      </c>
      <c r="D159" t="s">
        <v>6148</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3">
      <c r="A160" s="2" t="s">
        <v>1378</v>
      </c>
      <c r="B160" s="5">
        <v>43714</v>
      </c>
      <c r="C160" s="2" t="s">
        <v>1379</v>
      </c>
      <c r="D160" t="s">
        <v>6148</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
      <c r="A161" s="2" t="s">
        <v>1383</v>
      </c>
      <c r="B161" s="5">
        <v>44316</v>
      </c>
      <c r="C161" s="2" t="s">
        <v>1384</v>
      </c>
      <c r="D161" t="s">
        <v>6163</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t="str">
        <f t="shared" si="7"/>
        <v>Librica</v>
      </c>
      <c r="O161" t="str">
        <f t="shared" si="8"/>
        <v>Light</v>
      </c>
      <c r="P161" t="str">
        <f>_xlfn.XLOOKUP(Orders[[#This Row],[Customer ID]],customers!$A$1:$A$1001,customers!$I$1:$I$1001,,0)</f>
        <v>No</v>
      </c>
    </row>
    <row r="162" spans="1:16" x14ac:dyDescent="0.3">
      <c r="A162" s="2" t="s">
        <v>1388</v>
      </c>
      <c r="B162" s="5">
        <v>43837</v>
      </c>
      <c r="C162" s="2" t="s">
        <v>1389</v>
      </c>
      <c r="D162" t="s">
        <v>6138</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t="str">
        <f t="shared" si="7"/>
        <v>Excelsa</v>
      </c>
      <c r="O162" t="str">
        <f t="shared" si="8"/>
        <v>Midium</v>
      </c>
      <c r="P162" t="str">
        <f>_xlfn.XLOOKUP(Orders[[#This Row],[Customer ID]],customers!$A$1:$A$1001,customers!$I$1:$I$1001,,0)</f>
        <v>No</v>
      </c>
    </row>
    <row r="163" spans="1:16" x14ac:dyDescent="0.3">
      <c r="A163" s="2" t="s">
        <v>1394</v>
      </c>
      <c r="B163" s="5">
        <v>44207</v>
      </c>
      <c r="C163" s="2" t="s">
        <v>1395</v>
      </c>
      <c r="D163" t="s">
        <v>6179</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3">
      <c r="A164" s="2" t="s">
        <v>1400</v>
      </c>
      <c r="B164" s="5">
        <v>44515</v>
      </c>
      <c r="C164" s="2" t="s">
        <v>1401</v>
      </c>
      <c r="D164" t="s">
        <v>6143</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3">
      <c r="A165" s="2" t="s">
        <v>1406</v>
      </c>
      <c r="B165" s="5">
        <v>43619</v>
      </c>
      <c r="C165" s="2" t="s">
        <v>1407</v>
      </c>
      <c r="D165" t="s">
        <v>6162</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3">
      <c r="A166" s="2" t="s">
        <v>1412</v>
      </c>
      <c r="B166" s="5">
        <v>44182</v>
      </c>
      <c r="C166" s="2" t="s">
        <v>1413</v>
      </c>
      <c r="D166" t="s">
        <v>6143</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3">
      <c r="A167" s="2" t="s">
        <v>1419</v>
      </c>
      <c r="B167" s="5">
        <v>44234</v>
      </c>
      <c r="C167" s="2" t="s">
        <v>1420</v>
      </c>
      <c r="D167" t="s">
        <v>6176</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
      <c r="A168" s="2" t="s">
        <v>1424</v>
      </c>
      <c r="B168" s="5">
        <v>44270</v>
      </c>
      <c r="C168" s="2" t="s">
        <v>1425</v>
      </c>
      <c r="D168" t="s">
        <v>6171</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
      <c r="A169" s="2" t="s">
        <v>1429</v>
      </c>
      <c r="B169" s="5">
        <v>44777</v>
      </c>
      <c r="C169" s="2" t="s">
        <v>1430</v>
      </c>
      <c r="D169" t="s">
        <v>6138</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Midium</v>
      </c>
      <c r="P169" t="str">
        <f>_xlfn.XLOOKUP(Orders[[#This Row],[Customer ID]],customers!$A$1:$A$1001,customers!$I$1:$I$1001,,0)</f>
        <v>Yes</v>
      </c>
    </row>
    <row r="170" spans="1:16" x14ac:dyDescent="0.3">
      <c r="A170" s="2" t="s">
        <v>1435</v>
      </c>
      <c r="B170" s="5">
        <v>43484</v>
      </c>
      <c r="C170" s="2" t="s">
        <v>1436</v>
      </c>
      <c r="D170" t="s">
        <v>6156</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Midium</v>
      </c>
      <c r="P170" t="str">
        <f>_xlfn.XLOOKUP(Orders[[#This Row],[Customer ID]],customers!$A$1:$A$1001,customers!$I$1:$I$1001,,0)</f>
        <v>No</v>
      </c>
    </row>
    <row r="171" spans="1:16" x14ac:dyDescent="0.3">
      <c r="A171" s="2" t="s">
        <v>1440</v>
      </c>
      <c r="B171" s="5">
        <v>44643</v>
      </c>
      <c r="C171" s="2" t="s">
        <v>1441</v>
      </c>
      <c r="D171" t="s">
        <v>6176</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3">
      <c r="A172" s="2" t="s">
        <v>1447</v>
      </c>
      <c r="B172" s="5">
        <v>44476</v>
      </c>
      <c r="C172" s="2" t="s">
        <v>1448</v>
      </c>
      <c r="D172" t="s">
        <v>6147</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3">
      <c r="A173" s="2" t="s">
        <v>1452</v>
      </c>
      <c r="B173" s="5">
        <v>43544</v>
      </c>
      <c r="C173" s="2" t="s">
        <v>1453</v>
      </c>
      <c r="D173" t="s">
        <v>6165</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Midium</v>
      </c>
      <c r="P173" t="str">
        <f>_xlfn.XLOOKUP(Orders[[#This Row],[Customer ID]],customers!$A$1:$A$1001,customers!$I$1:$I$1001,,0)</f>
        <v>Yes</v>
      </c>
    </row>
    <row r="174" spans="1:16" x14ac:dyDescent="0.3">
      <c r="A174" s="2" t="s">
        <v>1458</v>
      </c>
      <c r="B174" s="5">
        <v>44545</v>
      </c>
      <c r="C174" s="2" t="s">
        <v>1459</v>
      </c>
      <c r="D174" t="s">
        <v>6143</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3">
      <c r="A175" s="2" t="s">
        <v>1463</v>
      </c>
      <c r="B175" s="5">
        <v>44720</v>
      </c>
      <c r="C175" s="2" t="s">
        <v>1464</v>
      </c>
      <c r="D175" t="s">
        <v>6150</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Midium</v>
      </c>
      <c r="P175" t="str">
        <f>_xlfn.XLOOKUP(Orders[[#This Row],[Customer ID]],customers!$A$1:$A$1001,customers!$I$1:$I$1001,,0)</f>
        <v>No</v>
      </c>
    </row>
    <row r="176" spans="1:16" x14ac:dyDescent="0.3">
      <c r="A176" s="2" t="s">
        <v>1469</v>
      </c>
      <c r="B176" s="5">
        <v>43813</v>
      </c>
      <c r="C176" s="2" t="s">
        <v>1470</v>
      </c>
      <c r="D176" t="s">
        <v>6147</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3">
      <c r="A177" s="2" t="s">
        <v>1474</v>
      </c>
      <c r="B177" s="5">
        <v>44296</v>
      </c>
      <c r="C177" s="2" t="s">
        <v>1475</v>
      </c>
      <c r="D177" t="s">
        <v>6165</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Midium</v>
      </c>
      <c r="P177" t="str">
        <f>_xlfn.XLOOKUP(Orders[[#This Row],[Customer ID]],customers!$A$1:$A$1001,customers!$I$1:$I$1001,,0)</f>
        <v>Yes</v>
      </c>
    </row>
    <row r="178" spans="1:16" x14ac:dyDescent="0.3">
      <c r="A178" s="2" t="s">
        <v>1480</v>
      </c>
      <c r="B178" s="5">
        <v>43900</v>
      </c>
      <c r="C178" s="2" t="s">
        <v>1481</v>
      </c>
      <c r="D178" t="s">
        <v>6147</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3">
      <c r="A179" s="2" t="s">
        <v>1486</v>
      </c>
      <c r="B179" s="5">
        <v>44120</v>
      </c>
      <c r="C179" s="2" t="s">
        <v>1487</v>
      </c>
      <c r="D179" t="s">
        <v>6141</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3">
      <c r="A180" s="2" t="s">
        <v>1491</v>
      </c>
      <c r="B180" s="5">
        <v>43746</v>
      </c>
      <c r="C180" s="2" t="s">
        <v>1492</v>
      </c>
      <c r="D180" t="s">
        <v>6139</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3">
      <c r="A181" s="2" t="s">
        <v>1497</v>
      </c>
      <c r="B181" s="5">
        <v>43830</v>
      </c>
      <c r="C181" s="2" t="s">
        <v>1498</v>
      </c>
      <c r="D181" t="s">
        <v>6153</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3">
      <c r="A182" s="2" t="s">
        <v>1502</v>
      </c>
      <c r="B182" s="5">
        <v>43910</v>
      </c>
      <c r="C182" s="2" t="s">
        <v>1503</v>
      </c>
      <c r="D182" t="s">
        <v>6183</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3">
      <c r="A183" s="2" t="s">
        <v>1502</v>
      </c>
      <c r="B183" s="5">
        <v>43910</v>
      </c>
      <c r="C183" s="2" t="s">
        <v>1503</v>
      </c>
      <c r="D183" t="s">
        <v>6157</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3">
      <c r="A184" s="2" t="s">
        <v>1513</v>
      </c>
      <c r="B184" s="5">
        <v>44284</v>
      </c>
      <c r="C184" s="2" t="s">
        <v>1514</v>
      </c>
      <c r="D184" t="s">
        <v>6171</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3">
      <c r="A185" s="2" t="s">
        <v>1519</v>
      </c>
      <c r="B185" s="5">
        <v>44512</v>
      </c>
      <c r="C185" s="2" t="s">
        <v>1520</v>
      </c>
      <c r="D185" t="s">
        <v>6155</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Midium</v>
      </c>
      <c r="P185" t="str">
        <f>_xlfn.XLOOKUP(Orders[[#This Row],[Customer ID]],customers!$A$1:$A$1001,customers!$I$1:$I$1001,,0)</f>
        <v>No</v>
      </c>
    </row>
    <row r="186" spans="1:16" x14ac:dyDescent="0.3">
      <c r="A186" s="2" t="s">
        <v>1525</v>
      </c>
      <c r="B186" s="5">
        <v>44397</v>
      </c>
      <c r="C186" s="2" t="s">
        <v>1526</v>
      </c>
      <c r="D186" t="s">
        <v>6179</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3">
      <c r="A187" s="2" t="s">
        <v>1531</v>
      </c>
      <c r="B187" s="5">
        <v>43483</v>
      </c>
      <c r="C187" s="2" t="s">
        <v>1532</v>
      </c>
      <c r="D187" t="s">
        <v>6143</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3">
      <c r="A188" s="2" t="s">
        <v>1537</v>
      </c>
      <c r="B188" s="5">
        <v>43684</v>
      </c>
      <c r="C188" s="2" t="s">
        <v>1538</v>
      </c>
      <c r="D188" t="s">
        <v>6150</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Midium</v>
      </c>
      <c r="P188" t="str">
        <f>_xlfn.XLOOKUP(Orders[[#This Row],[Customer ID]],customers!$A$1:$A$1001,customers!$I$1:$I$1001,,0)</f>
        <v>No</v>
      </c>
    </row>
    <row r="189" spans="1:16" x14ac:dyDescent="0.3">
      <c r="A189" s="2" t="s">
        <v>1543</v>
      </c>
      <c r="B189" s="5">
        <v>44633</v>
      </c>
      <c r="C189" s="2" t="s">
        <v>1544</v>
      </c>
      <c r="D189" t="s">
        <v>6159</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t="str">
        <f t="shared" si="7"/>
        <v>Librica</v>
      </c>
      <c r="O189" t="str">
        <f t="shared" si="8"/>
        <v>Midium</v>
      </c>
      <c r="P189" t="str">
        <f>_xlfn.XLOOKUP(Orders[[#This Row],[Customer ID]],customers!$A$1:$A$1001,customers!$I$1:$I$1001,,0)</f>
        <v>Yes</v>
      </c>
    </row>
    <row r="190" spans="1:16" x14ac:dyDescent="0.3">
      <c r="A190" s="2" t="s">
        <v>1548</v>
      </c>
      <c r="B190" s="5">
        <v>44698</v>
      </c>
      <c r="C190" s="2" t="s">
        <v>1549</v>
      </c>
      <c r="D190" t="s">
        <v>6183</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3">
      <c r="A191" s="2" t="s">
        <v>1554</v>
      </c>
      <c r="B191" s="5">
        <v>43813</v>
      </c>
      <c r="C191" s="2" t="s">
        <v>1555</v>
      </c>
      <c r="D191" t="s">
        <v>6161</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t="str">
        <f t="shared" si="7"/>
        <v>Librica</v>
      </c>
      <c r="O191" t="str">
        <f t="shared" si="8"/>
        <v>Midium</v>
      </c>
      <c r="P191" t="str">
        <f>_xlfn.XLOOKUP(Orders[[#This Row],[Customer ID]],customers!$A$1:$A$1001,customers!$I$1:$I$1001,,0)</f>
        <v>Yes</v>
      </c>
    </row>
    <row r="192" spans="1:16" x14ac:dyDescent="0.3">
      <c r="A192" s="2" t="s">
        <v>1560</v>
      </c>
      <c r="B192" s="5">
        <v>43845</v>
      </c>
      <c r="C192" s="2" t="s">
        <v>1561</v>
      </c>
      <c r="D192" t="s">
        <v>6180</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t="str">
        <f t="shared" si="7"/>
        <v>Librica</v>
      </c>
      <c r="O192" t="str">
        <f t="shared" si="8"/>
        <v>Midium</v>
      </c>
      <c r="P192" t="str">
        <f>_xlfn.XLOOKUP(Orders[[#This Row],[Customer ID]],customers!$A$1:$A$1001,customers!$I$1:$I$1001,,0)</f>
        <v>Yes</v>
      </c>
    </row>
    <row r="193" spans="1:16" x14ac:dyDescent="0.3">
      <c r="A193" s="2" t="s">
        <v>1566</v>
      </c>
      <c r="B193" s="5">
        <v>43567</v>
      </c>
      <c r="C193" s="2" t="s">
        <v>1567</v>
      </c>
      <c r="D193" t="s">
        <v>6149</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t="str">
        <f t="shared" si="7"/>
        <v>Librica</v>
      </c>
      <c r="O193" t="str">
        <f t="shared" si="8"/>
        <v>Dark</v>
      </c>
      <c r="P193" t="str">
        <f>_xlfn.XLOOKUP(Orders[[#This Row],[Customer ID]],customers!$A$1:$A$1001,customers!$I$1:$I$1001,,0)</f>
        <v>Yes</v>
      </c>
    </row>
    <row r="194" spans="1:16" x14ac:dyDescent="0.3">
      <c r="A194" s="2" t="s">
        <v>1572</v>
      </c>
      <c r="B194" s="5">
        <v>43919</v>
      </c>
      <c r="C194" s="2" t="s">
        <v>1573</v>
      </c>
      <c r="D194" t="s">
        <v>6182</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3">
      <c r="A195" s="2" t="s">
        <v>1578</v>
      </c>
      <c r="B195" s="5">
        <v>44644</v>
      </c>
      <c r="C195" s="2" t="s">
        <v>1579</v>
      </c>
      <c r="D195" t="s">
        <v>6170</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E195*L195</f>
        <v>44.55</v>
      </c>
      <c r="N195" t="str">
        <f t="shared" ref="N195:N258" si="10">IF(I195="Rob","Robusta",IF(I195="Exc", "Excelsa",IF(I195="Ara","Arabica",IF(I195="Lib","Librica",""))))</f>
        <v>Excelsa</v>
      </c>
      <c r="O195" t="str">
        <f t="shared" ref="O195:O258" si="11">IF(J195="M","Midium",IF(J195="L","Light",IF(J195="D","Dark","")))</f>
        <v>Light</v>
      </c>
      <c r="P195" t="str">
        <f>_xlfn.XLOOKUP(Orders[[#This Row],[Customer ID]],customers!$A$1:$A$1001,customers!$I$1:$I$1001,,0)</f>
        <v>No</v>
      </c>
    </row>
    <row r="196" spans="1:16" x14ac:dyDescent="0.3">
      <c r="A196" s="2" t="s">
        <v>1583</v>
      </c>
      <c r="B196" s="5">
        <v>44398</v>
      </c>
      <c r="C196" s="2" t="s">
        <v>1584</v>
      </c>
      <c r="D196" t="s">
        <v>6143</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3">
      <c r="A197" s="2" t="s">
        <v>1589</v>
      </c>
      <c r="B197" s="5">
        <v>43683</v>
      </c>
      <c r="C197" s="2" t="s">
        <v>1590</v>
      </c>
      <c r="D197" t="s">
        <v>6139</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3">
      <c r="A198" s="2" t="s">
        <v>1595</v>
      </c>
      <c r="B198" s="5">
        <v>44339</v>
      </c>
      <c r="C198" s="2" t="s">
        <v>1596</v>
      </c>
      <c r="D198" t="s">
        <v>6175</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3">
      <c r="A199" s="2" t="s">
        <v>1595</v>
      </c>
      <c r="B199" s="5">
        <v>44339</v>
      </c>
      <c r="C199" s="2" t="s">
        <v>1596</v>
      </c>
      <c r="D199" t="s">
        <v>6164</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t="str">
        <f t="shared" si="10"/>
        <v>Librica</v>
      </c>
      <c r="O199" t="str">
        <f t="shared" si="11"/>
        <v>Dark</v>
      </c>
      <c r="P199" t="str">
        <f>_xlfn.XLOOKUP(Orders[[#This Row],[Customer ID]],customers!$A$1:$A$1001,customers!$I$1:$I$1001,,0)</f>
        <v>No</v>
      </c>
    </row>
    <row r="200" spans="1:16" x14ac:dyDescent="0.3">
      <c r="A200" s="2" t="s">
        <v>1595</v>
      </c>
      <c r="B200" s="5">
        <v>44339</v>
      </c>
      <c r="C200" s="2" t="s">
        <v>1596</v>
      </c>
      <c r="D200" t="s">
        <v>6164</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t="str">
        <f t="shared" si="10"/>
        <v>Librica</v>
      </c>
      <c r="O200" t="str">
        <f t="shared" si="11"/>
        <v>Dark</v>
      </c>
      <c r="P200" t="str">
        <f>_xlfn.XLOOKUP(Orders[[#This Row],[Customer ID]],customers!$A$1:$A$1001,customers!$I$1:$I$1001,,0)</f>
        <v>No</v>
      </c>
    </row>
    <row r="201" spans="1:16" x14ac:dyDescent="0.3">
      <c r="A201" s="2" t="s">
        <v>1595</v>
      </c>
      <c r="B201" s="5">
        <v>44339</v>
      </c>
      <c r="C201" s="2" t="s">
        <v>1596</v>
      </c>
      <c r="D201" t="s">
        <v>6160</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t="str">
        <f t="shared" si="10"/>
        <v>Librica</v>
      </c>
      <c r="O201" t="str">
        <f t="shared" si="11"/>
        <v>Light</v>
      </c>
      <c r="P201" t="str">
        <f>_xlfn.XLOOKUP(Orders[[#This Row],[Customer ID]],customers!$A$1:$A$1001,customers!$I$1:$I$1001,,0)</f>
        <v>No</v>
      </c>
    </row>
    <row r="202" spans="1:16" x14ac:dyDescent="0.3">
      <c r="A202" s="2" t="s">
        <v>1595</v>
      </c>
      <c r="B202" s="5">
        <v>44339</v>
      </c>
      <c r="C202" s="2" t="s">
        <v>1596</v>
      </c>
      <c r="D202" t="s">
        <v>6140</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Midium</v>
      </c>
      <c r="P202" t="str">
        <f>_xlfn.XLOOKUP(Orders[[#This Row],[Customer ID]],customers!$A$1:$A$1001,customers!$I$1:$I$1001,,0)</f>
        <v>No</v>
      </c>
    </row>
    <row r="203" spans="1:16" x14ac:dyDescent="0.3">
      <c r="A203" s="2" t="s">
        <v>1620</v>
      </c>
      <c r="B203" s="5">
        <v>44294</v>
      </c>
      <c r="C203" s="2" t="s">
        <v>1621</v>
      </c>
      <c r="D203" t="s">
        <v>6160</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t="str">
        <f t="shared" si="10"/>
        <v>Librica</v>
      </c>
      <c r="O203" t="str">
        <f t="shared" si="11"/>
        <v>Light</v>
      </c>
      <c r="P203" t="str">
        <f>_xlfn.XLOOKUP(Orders[[#This Row],[Customer ID]],customers!$A$1:$A$1001,customers!$I$1:$I$1001,,0)</f>
        <v>No</v>
      </c>
    </row>
    <row r="204" spans="1:16" x14ac:dyDescent="0.3">
      <c r="A204" s="2" t="s">
        <v>1625</v>
      </c>
      <c r="B204" s="5">
        <v>44486</v>
      </c>
      <c r="C204" s="2" t="s">
        <v>1626</v>
      </c>
      <c r="D204" t="s">
        <v>6164</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t="str">
        <f t="shared" si="10"/>
        <v>Librica</v>
      </c>
      <c r="O204" t="str">
        <f t="shared" si="11"/>
        <v>Dark</v>
      </c>
      <c r="P204" t="str">
        <f>_xlfn.XLOOKUP(Orders[[#This Row],[Customer ID]],customers!$A$1:$A$1001,customers!$I$1:$I$1001,,0)</f>
        <v>Yes</v>
      </c>
    </row>
    <row r="205" spans="1:16" x14ac:dyDescent="0.3">
      <c r="A205" s="2" t="s">
        <v>1631</v>
      </c>
      <c r="B205" s="5">
        <v>44608</v>
      </c>
      <c r="C205" s="2" t="s">
        <v>1632</v>
      </c>
      <c r="D205" t="s">
        <v>6144</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t="str">
        <f t="shared" si="10"/>
        <v>Librica</v>
      </c>
      <c r="O205" t="str">
        <f t="shared" si="11"/>
        <v>Light</v>
      </c>
      <c r="P205" t="str">
        <f>_xlfn.XLOOKUP(Orders[[#This Row],[Customer ID]],customers!$A$1:$A$1001,customers!$I$1:$I$1001,,0)</f>
        <v>No</v>
      </c>
    </row>
    <row r="206" spans="1:16" x14ac:dyDescent="0.3">
      <c r="A206" s="2" t="s">
        <v>1637</v>
      </c>
      <c r="B206" s="5">
        <v>44027</v>
      </c>
      <c r="C206" s="2" t="s">
        <v>1638</v>
      </c>
      <c r="D206" t="s">
        <v>6140</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Midium</v>
      </c>
      <c r="P206" t="str">
        <f>_xlfn.XLOOKUP(Orders[[#This Row],[Customer ID]],customers!$A$1:$A$1001,customers!$I$1:$I$1001,,0)</f>
        <v>No</v>
      </c>
    </row>
    <row r="207" spans="1:16" x14ac:dyDescent="0.3">
      <c r="A207" s="2" t="s">
        <v>1642</v>
      </c>
      <c r="B207" s="5">
        <v>43883</v>
      </c>
      <c r="C207" s="2" t="s">
        <v>1643</v>
      </c>
      <c r="D207" t="s">
        <v>6162</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
      <c r="A208" s="2" t="s">
        <v>1647</v>
      </c>
      <c r="B208" s="5">
        <v>44211</v>
      </c>
      <c r="C208" s="2" t="s">
        <v>1648</v>
      </c>
      <c r="D208" t="s">
        <v>6154</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Midium</v>
      </c>
      <c r="P208" t="str">
        <f>_xlfn.XLOOKUP(Orders[[#This Row],[Customer ID]],customers!$A$1:$A$1001,customers!$I$1:$I$1001,,0)</f>
        <v>No</v>
      </c>
    </row>
    <row r="209" spans="1:16" x14ac:dyDescent="0.3">
      <c r="A209" s="2" t="s">
        <v>1652</v>
      </c>
      <c r="B209" s="5">
        <v>44207</v>
      </c>
      <c r="C209" s="2" t="s">
        <v>1653</v>
      </c>
      <c r="D209" t="s">
        <v>6156</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Midium</v>
      </c>
      <c r="P209" t="str">
        <f>_xlfn.XLOOKUP(Orders[[#This Row],[Customer ID]],customers!$A$1:$A$1001,customers!$I$1:$I$1001,,0)</f>
        <v>Yes</v>
      </c>
    </row>
    <row r="210" spans="1:16" x14ac:dyDescent="0.3">
      <c r="A210" s="2" t="s">
        <v>1658</v>
      </c>
      <c r="B210" s="5">
        <v>44659</v>
      </c>
      <c r="C210" s="2" t="s">
        <v>1659</v>
      </c>
      <c r="D210" t="s">
        <v>6143</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3">
      <c r="A211" s="2" t="s">
        <v>1664</v>
      </c>
      <c r="B211" s="5">
        <v>44105</v>
      </c>
      <c r="C211" s="2" t="s">
        <v>1665</v>
      </c>
      <c r="D211" t="s">
        <v>6156</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Midium</v>
      </c>
      <c r="P211" t="str">
        <f>_xlfn.XLOOKUP(Orders[[#This Row],[Customer ID]],customers!$A$1:$A$1001,customers!$I$1:$I$1001,,0)</f>
        <v>No</v>
      </c>
    </row>
    <row r="212" spans="1:16" x14ac:dyDescent="0.3">
      <c r="A212" s="2" t="s">
        <v>1670</v>
      </c>
      <c r="B212" s="5">
        <v>43766</v>
      </c>
      <c r="C212" s="2" t="s">
        <v>1671</v>
      </c>
      <c r="D212" t="s">
        <v>6142</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t="str">
        <f t="shared" si="10"/>
        <v>Librica</v>
      </c>
      <c r="O212" t="str">
        <f t="shared" si="11"/>
        <v>Dark</v>
      </c>
      <c r="P212" t="str">
        <f>_xlfn.XLOOKUP(Orders[[#This Row],[Customer ID]],customers!$A$1:$A$1001,customers!$I$1:$I$1001,,0)</f>
        <v>Yes</v>
      </c>
    </row>
    <row r="213" spans="1:16" x14ac:dyDescent="0.3">
      <c r="A213" s="2" t="s">
        <v>1676</v>
      </c>
      <c r="B213" s="5">
        <v>44283</v>
      </c>
      <c r="C213" s="2" t="s">
        <v>1677</v>
      </c>
      <c r="D213" t="s">
        <v>6175</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3">
      <c r="A214" s="2" t="s">
        <v>1681</v>
      </c>
      <c r="B214" s="5">
        <v>43921</v>
      </c>
      <c r="C214" s="2" t="s">
        <v>1682</v>
      </c>
      <c r="D214" t="s">
        <v>6152</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3">
      <c r="A215" s="2" t="s">
        <v>1687</v>
      </c>
      <c r="B215" s="5">
        <v>44646</v>
      </c>
      <c r="C215" s="2" t="s">
        <v>1688</v>
      </c>
      <c r="D215" t="s">
        <v>6148</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
      <c r="A216" s="2" t="s">
        <v>1693</v>
      </c>
      <c r="B216" s="5">
        <v>43775</v>
      </c>
      <c r="C216" s="2" t="s">
        <v>1694</v>
      </c>
      <c r="D216" t="s">
        <v>6169</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t="str">
        <f t="shared" si="10"/>
        <v>Librica</v>
      </c>
      <c r="O216" t="str">
        <f t="shared" si="11"/>
        <v>Light</v>
      </c>
      <c r="P216" t="str">
        <f>_xlfn.XLOOKUP(Orders[[#This Row],[Customer ID]],customers!$A$1:$A$1001,customers!$I$1:$I$1001,,0)</f>
        <v>No</v>
      </c>
    </row>
    <row r="217" spans="1:16" x14ac:dyDescent="0.3">
      <c r="A217" s="2" t="s">
        <v>1700</v>
      </c>
      <c r="B217" s="5">
        <v>43829</v>
      </c>
      <c r="C217" s="2" t="s">
        <v>1701</v>
      </c>
      <c r="D217" t="s">
        <v>6149</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t="str">
        <f t="shared" si="10"/>
        <v>Librica</v>
      </c>
      <c r="O217" t="str">
        <f t="shared" si="11"/>
        <v>Dark</v>
      </c>
      <c r="P217" t="str">
        <f>_xlfn.XLOOKUP(Orders[[#This Row],[Customer ID]],customers!$A$1:$A$1001,customers!$I$1:$I$1001,,0)</f>
        <v>No</v>
      </c>
    </row>
    <row r="218" spans="1:16" x14ac:dyDescent="0.3">
      <c r="A218" s="2" t="s">
        <v>1706</v>
      </c>
      <c r="B218" s="5">
        <v>44470</v>
      </c>
      <c r="C218" s="2" t="s">
        <v>1707</v>
      </c>
      <c r="D218" t="s">
        <v>6161</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t="str">
        <f t="shared" si="10"/>
        <v>Librica</v>
      </c>
      <c r="O218" t="str">
        <f t="shared" si="11"/>
        <v>Midium</v>
      </c>
      <c r="P218" t="str">
        <f>_xlfn.XLOOKUP(Orders[[#This Row],[Customer ID]],customers!$A$1:$A$1001,customers!$I$1:$I$1001,,0)</f>
        <v>Yes</v>
      </c>
    </row>
    <row r="219" spans="1:16" x14ac:dyDescent="0.3">
      <c r="A219" s="2" t="s">
        <v>1712</v>
      </c>
      <c r="B219" s="5">
        <v>44174</v>
      </c>
      <c r="C219" s="2" t="s">
        <v>1713</v>
      </c>
      <c r="D219" t="s">
        <v>6175</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3">
      <c r="A220" s="2" t="s">
        <v>1718</v>
      </c>
      <c r="B220" s="5">
        <v>44317</v>
      </c>
      <c r="C220" s="2" t="s">
        <v>1719</v>
      </c>
      <c r="D220" t="s">
        <v>6154</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Midium</v>
      </c>
      <c r="P220" t="str">
        <f>_xlfn.XLOOKUP(Orders[[#This Row],[Customer ID]],customers!$A$1:$A$1001,customers!$I$1:$I$1001,,0)</f>
        <v>Yes</v>
      </c>
    </row>
    <row r="221" spans="1:16" x14ac:dyDescent="0.3">
      <c r="A221" s="2" t="s">
        <v>1724</v>
      </c>
      <c r="B221" s="5">
        <v>44777</v>
      </c>
      <c r="C221" s="2" t="s">
        <v>1725</v>
      </c>
      <c r="D221" t="s">
        <v>6177</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3">
      <c r="A222" s="2" t="s">
        <v>1724</v>
      </c>
      <c r="B222" s="5">
        <v>44777</v>
      </c>
      <c r="C222" s="2" t="s">
        <v>1725</v>
      </c>
      <c r="D222" t="s">
        <v>6173</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Midium</v>
      </c>
      <c r="P222" t="str">
        <f>_xlfn.XLOOKUP(Orders[[#This Row],[Customer ID]],customers!$A$1:$A$1001,customers!$I$1:$I$1001,,0)</f>
        <v>No</v>
      </c>
    </row>
    <row r="223" spans="1:16" x14ac:dyDescent="0.3">
      <c r="A223" s="2" t="s">
        <v>1735</v>
      </c>
      <c r="B223" s="5">
        <v>44513</v>
      </c>
      <c r="C223" s="2" t="s">
        <v>1736</v>
      </c>
      <c r="D223" t="s">
        <v>6139</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3">
      <c r="A224" s="2" t="s">
        <v>1741</v>
      </c>
      <c r="B224" s="5">
        <v>44090</v>
      </c>
      <c r="C224" s="2" t="s">
        <v>1742</v>
      </c>
      <c r="D224" t="s">
        <v>6168</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t="str">
        <f t="shared" si="10"/>
        <v>Librica</v>
      </c>
      <c r="O224" t="str">
        <f t="shared" si="11"/>
        <v>Dark</v>
      </c>
      <c r="P224" t="str">
        <f>_xlfn.XLOOKUP(Orders[[#This Row],[Customer ID]],customers!$A$1:$A$1001,customers!$I$1:$I$1001,,0)</f>
        <v>No</v>
      </c>
    </row>
    <row r="225" spans="1:16" x14ac:dyDescent="0.3">
      <c r="A225" s="2" t="s">
        <v>1747</v>
      </c>
      <c r="B225" s="5">
        <v>44109</v>
      </c>
      <c r="C225" s="2" t="s">
        <v>1748</v>
      </c>
      <c r="D225" t="s">
        <v>6170</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3">
      <c r="A226" s="2" t="s">
        <v>1752</v>
      </c>
      <c r="B226" s="5">
        <v>43836</v>
      </c>
      <c r="C226" s="2" t="s">
        <v>1753</v>
      </c>
      <c r="D226" t="s">
        <v>6164</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t="str">
        <f t="shared" si="10"/>
        <v>Librica</v>
      </c>
      <c r="O226" t="str">
        <f t="shared" si="11"/>
        <v>Dark</v>
      </c>
      <c r="P226" t="str">
        <f>_xlfn.XLOOKUP(Orders[[#This Row],[Customer ID]],customers!$A$1:$A$1001,customers!$I$1:$I$1001,,0)</f>
        <v>Yes</v>
      </c>
    </row>
    <row r="227" spans="1:16" x14ac:dyDescent="0.3">
      <c r="A227" s="2" t="s">
        <v>1758</v>
      </c>
      <c r="B227" s="5">
        <v>44337</v>
      </c>
      <c r="C227" s="2" t="s">
        <v>1759</v>
      </c>
      <c r="D227" t="s">
        <v>6177</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3">
      <c r="A228" s="2" t="s">
        <v>1764</v>
      </c>
      <c r="B228" s="5">
        <v>43887</v>
      </c>
      <c r="C228" s="2" t="s">
        <v>1765</v>
      </c>
      <c r="D228" t="s">
        <v>6174</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Midium</v>
      </c>
      <c r="P228" t="str">
        <f>_xlfn.XLOOKUP(Orders[[#This Row],[Customer ID]],customers!$A$1:$A$1001,customers!$I$1:$I$1001,,0)</f>
        <v>No</v>
      </c>
    </row>
    <row r="229" spans="1:16" x14ac:dyDescent="0.3">
      <c r="A229" s="2" t="s">
        <v>1770</v>
      </c>
      <c r="B229" s="5">
        <v>43880</v>
      </c>
      <c r="C229" s="2" t="s">
        <v>1771</v>
      </c>
      <c r="D229" t="s">
        <v>6162</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3">
      <c r="A230" s="2" t="s">
        <v>1776</v>
      </c>
      <c r="B230" s="5">
        <v>44376</v>
      </c>
      <c r="C230" s="2" t="s">
        <v>1777</v>
      </c>
      <c r="D230" t="s">
        <v>6177</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3">
      <c r="A231" s="2" t="s">
        <v>1782</v>
      </c>
      <c r="B231" s="5">
        <v>44282</v>
      </c>
      <c r="C231" s="2" t="s">
        <v>1783</v>
      </c>
      <c r="D231" t="s">
        <v>6158</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t="str">
        <f t="shared" si="10"/>
        <v>Librica</v>
      </c>
      <c r="O231" t="str">
        <f t="shared" si="11"/>
        <v>Midium</v>
      </c>
      <c r="P231" t="str">
        <f>_xlfn.XLOOKUP(Orders[[#This Row],[Customer ID]],customers!$A$1:$A$1001,customers!$I$1:$I$1001,,0)</f>
        <v>No</v>
      </c>
    </row>
    <row r="232" spans="1:16" x14ac:dyDescent="0.3">
      <c r="A232" s="2" t="s">
        <v>1788</v>
      </c>
      <c r="B232" s="5">
        <v>44496</v>
      </c>
      <c r="C232" s="2" t="s">
        <v>1789</v>
      </c>
      <c r="D232" t="s">
        <v>6174</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Midium</v>
      </c>
      <c r="P232" t="str">
        <f>_xlfn.XLOOKUP(Orders[[#This Row],[Customer ID]],customers!$A$1:$A$1001,customers!$I$1:$I$1001,,0)</f>
        <v>No</v>
      </c>
    </row>
    <row r="233" spans="1:16" x14ac:dyDescent="0.3">
      <c r="A233" s="2" t="s">
        <v>1794</v>
      </c>
      <c r="B233" s="5">
        <v>43628</v>
      </c>
      <c r="C233" s="2" t="s">
        <v>1795</v>
      </c>
      <c r="D233" t="s">
        <v>6158</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t="str">
        <f t="shared" si="10"/>
        <v>Librica</v>
      </c>
      <c r="O233" t="str">
        <f t="shared" si="11"/>
        <v>Midium</v>
      </c>
      <c r="P233" t="str">
        <f>_xlfn.XLOOKUP(Orders[[#This Row],[Customer ID]],customers!$A$1:$A$1001,customers!$I$1:$I$1001,,0)</f>
        <v>Yes</v>
      </c>
    </row>
    <row r="234" spans="1:16" x14ac:dyDescent="0.3">
      <c r="A234" s="2" t="s">
        <v>1799</v>
      </c>
      <c r="B234" s="5">
        <v>44010</v>
      </c>
      <c r="C234" s="2" t="s">
        <v>1800</v>
      </c>
      <c r="D234" t="s">
        <v>6144</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t="str">
        <f t="shared" si="10"/>
        <v>Librica</v>
      </c>
      <c r="O234" t="str">
        <f t="shared" si="11"/>
        <v>Light</v>
      </c>
      <c r="P234" t="str">
        <f>_xlfn.XLOOKUP(Orders[[#This Row],[Customer ID]],customers!$A$1:$A$1001,customers!$I$1:$I$1001,,0)</f>
        <v>No</v>
      </c>
    </row>
    <row r="235" spans="1:16" x14ac:dyDescent="0.3">
      <c r="A235" s="2" t="s">
        <v>1805</v>
      </c>
      <c r="B235" s="5">
        <v>44278</v>
      </c>
      <c r="C235" s="2" t="s">
        <v>1806</v>
      </c>
      <c r="D235" t="s">
        <v>6155</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Midium</v>
      </c>
      <c r="P235" t="str">
        <f>_xlfn.XLOOKUP(Orders[[#This Row],[Customer ID]],customers!$A$1:$A$1001,customers!$I$1:$I$1001,,0)</f>
        <v>No</v>
      </c>
    </row>
    <row r="236" spans="1:16" x14ac:dyDescent="0.3">
      <c r="A236" s="2" t="s">
        <v>1811</v>
      </c>
      <c r="B236" s="5">
        <v>44602</v>
      </c>
      <c r="C236" s="2" t="s">
        <v>1812</v>
      </c>
      <c r="D236" t="s">
        <v>6163</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t="str">
        <f t="shared" si="10"/>
        <v>Librica</v>
      </c>
      <c r="O236" t="str">
        <f t="shared" si="11"/>
        <v>Light</v>
      </c>
      <c r="P236" t="str">
        <f>_xlfn.XLOOKUP(Orders[[#This Row],[Customer ID]],customers!$A$1:$A$1001,customers!$I$1:$I$1001,,0)</f>
        <v>No</v>
      </c>
    </row>
    <row r="237" spans="1:16" x14ac:dyDescent="0.3">
      <c r="A237" s="2" t="s">
        <v>1817</v>
      </c>
      <c r="B237" s="5">
        <v>43571</v>
      </c>
      <c r="C237" s="2" t="s">
        <v>1818</v>
      </c>
      <c r="D237" t="s">
        <v>6163</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t="str">
        <f t="shared" si="10"/>
        <v>Librica</v>
      </c>
      <c r="O237" t="str">
        <f t="shared" si="11"/>
        <v>Light</v>
      </c>
      <c r="P237" t="str">
        <f>_xlfn.XLOOKUP(Orders[[#This Row],[Customer ID]],customers!$A$1:$A$1001,customers!$I$1:$I$1001,,0)</f>
        <v>No</v>
      </c>
    </row>
    <row r="238" spans="1:16" x14ac:dyDescent="0.3">
      <c r="A238" s="2" t="s">
        <v>1821</v>
      </c>
      <c r="B238" s="5">
        <v>43873</v>
      </c>
      <c r="C238" s="2" t="s">
        <v>1822</v>
      </c>
      <c r="D238" t="s">
        <v>6164</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t="str">
        <f t="shared" si="10"/>
        <v>Librica</v>
      </c>
      <c r="O238" t="str">
        <f t="shared" si="11"/>
        <v>Dark</v>
      </c>
      <c r="P238" t="str">
        <f>_xlfn.XLOOKUP(Orders[[#This Row],[Customer ID]],customers!$A$1:$A$1001,customers!$I$1:$I$1001,,0)</f>
        <v>No</v>
      </c>
    </row>
    <row r="239" spans="1:16" x14ac:dyDescent="0.3">
      <c r="A239" s="2" t="s">
        <v>1827</v>
      </c>
      <c r="B239" s="5">
        <v>44563</v>
      </c>
      <c r="C239" s="2" t="s">
        <v>1828</v>
      </c>
      <c r="D239" t="s">
        <v>6177</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3">
      <c r="A240" s="2" t="s">
        <v>1832</v>
      </c>
      <c r="B240" s="5">
        <v>44172</v>
      </c>
      <c r="C240" s="2" t="s">
        <v>1833</v>
      </c>
      <c r="D240" t="s">
        <v>6150</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Midium</v>
      </c>
      <c r="P240" t="str">
        <f>_xlfn.XLOOKUP(Orders[[#This Row],[Customer ID]],customers!$A$1:$A$1001,customers!$I$1:$I$1001,,0)</f>
        <v>Yes</v>
      </c>
    </row>
    <row r="241" spans="1:16" x14ac:dyDescent="0.3">
      <c r="A241" s="2" t="s">
        <v>1838</v>
      </c>
      <c r="B241" s="5">
        <v>43881</v>
      </c>
      <c r="C241" s="2" t="s">
        <v>1839</v>
      </c>
      <c r="D241" t="s">
        <v>6170</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3">
      <c r="A242" s="2" t="s">
        <v>1844</v>
      </c>
      <c r="B242" s="5">
        <v>43993</v>
      </c>
      <c r="C242" s="2" t="s">
        <v>1845</v>
      </c>
      <c r="D242" t="s">
        <v>6174</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Midium</v>
      </c>
      <c r="P242" t="str">
        <f>_xlfn.XLOOKUP(Orders[[#This Row],[Customer ID]],customers!$A$1:$A$1001,customers!$I$1:$I$1001,,0)</f>
        <v>Yes</v>
      </c>
    </row>
    <row r="243" spans="1:16" x14ac:dyDescent="0.3">
      <c r="A243" s="2" t="s">
        <v>1848</v>
      </c>
      <c r="B243" s="5">
        <v>44082</v>
      </c>
      <c r="C243" s="2" t="s">
        <v>1849</v>
      </c>
      <c r="D243" t="s">
        <v>6150</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Midium</v>
      </c>
      <c r="P243" t="str">
        <f>_xlfn.XLOOKUP(Orders[[#This Row],[Customer ID]],customers!$A$1:$A$1001,customers!$I$1:$I$1001,,0)</f>
        <v>No</v>
      </c>
    </row>
    <row r="244" spans="1:16" x14ac:dyDescent="0.3">
      <c r="A244" s="2" t="s">
        <v>1853</v>
      </c>
      <c r="B244" s="5">
        <v>43918</v>
      </c>
      <c r="C244" s="2" t="s">
        <v>1854</v>
      </c>
      <c r="D244" t="s">
        <v>6182</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3">
      <c r="A245" s="2" t="s">
        <v>1859</v>
      </c>
      <c r="B245" s="5">
        <v>44114</v>
      </c>
      <c r="C245" s="2" t="s">
        <v>1860</v>
      </c>
      <c r="D245" t="s">
        <v>6143</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3">
      <c r="A246" s="2" t="s">
        <v>1865</v>
      </c>
      <c r="B246" s="5">
        <v>44702</v>
      </c>
      <c r="C246" s="2" t="s">
        <v>1866</v>
      </c>
      <c r="D246" t="s">
        <v>6180</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t="str">
        <f t="shared" si="10"/>
        <v>Librica</v>
      </c>
      <c r="O246" t="str">
        <f t="shared" si="11"/>
        <v>Midium</v>
      </c>
      <c r="P246" t="str">
        <f>_xlfn.XLOOKUP(Orders[[#This Row],[Customer ID]],customers!$A$1:$A$1001,customers!$I$1:$I$1001,,0)</f>
        <v>No</v>
      </c>
    </row>
    <row r="247" spans="1:16" x14ac:dyDescent="0.3">
      <c r="A247" s="2" t="s">
        <v>1871</v>
      </c>
      <c r="B247" s="5">
        <v>43951</v>
      </c>
      <c r="C247" s="2" t="s">
        <v>1872</v>
      </c>
      <c r="D247" t="s">
        <v>6144</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t="str">
        <f t="shared" si="10"/>
        <v>Librica</v>
      </c>
      <c r="O247" t="str">
        <f t="shared" si="11"/>
        <v>Light</v>
      </c>
      <c r="P247" t="str">
        <f>_xlfn.XLOOKUP(Orders[[#This Row],[Customer ID]],customers!$A$1:$A$1001,customers!$I$1:$I$1001,,0)</f>
        <v>Yes</v>
      </c>
    </row>
    <row r="248" spans="1:16" x14ac:dyDescent="0.3">
      <c r="A248" s="2" t="s">
        <v>1877</v>
      </c>
      <c r="B248" s="5">
        <v>44542</v>
      </c>
      <c r="C248" s="2" t="s">
        <v>1878</v>
      </c>
      <c r="D248" t="s">
        <v>6142</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t="str">
        <f t="shared" si="10"/>
        <v>Librica</v>
      </c>
      <c r="O248" t="str">
        <f t="shared" si="11"/>
        <v>Dark</v>
      </c>
      <c r="P248" t="str">
        <f>_xlfn.XLOOKUP(Orders[[#This Row],[Customer ID]],customers!$A$1:$A$1001,customers!$I$1:$I$1001,,0)</f>
        <v>No</v>
      </c>
    </row>
    <row r="249" spans="1:16" x14ac:dyDescent="0.3">
      <c r="A249" s="2" t="s">
        <v>1883</v>
      </c>
      <c r="B249" s="5">
        <v>44131</v>
      </c>
      <c r="C249" s="2" t="s">
        <v>1884</v>
      </c>
      <c r="D249" t="s">
        <v>6177</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3">
      <c r="A250" s="2" t="s">
        <v>1888</v>
      </c>
      <c r="B250" s="5">
        <v>44019</v>
      </c>
      <c r="C250" s="2" t="s">
        <v>1889</v>
      </c>
      <c r="D250" t="s">
        <v>6146</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
      <c r="A251" s="2" t="s">
        <v>1894</v>
      </c>
      <c r="B251" s="5">
        <v>43861</v>
      </c>
      <c r="C251" s="2" t="s">
        <v>1934</v>
      </c>
      <c r="D251" t="s">
        <v>6169</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t="str">
        <f t="shared" si="10"/>
        <v>Librica</v>
      </c>
      <c r="O251" t="str">
        <f t="shared" si="11"/>
        <v>Light</v>
      </c>
      <c r="P251" t="str">
        <f>_xlfn.XLOOKUP(Orders[[#This Row],[Customer ID]],customers!$A$1:$A$1001,customers!$I$1:$I$1001,,0)</f>
        <v>Yes</v>
      </c>
    </row>
    <row r="252" spans="1:16" x14ac:dyDescent="0.3">
      <c r="A252" s="2" t="s">
        <v>1899</v>
      </c>
      <c r="B252" s="5">
        <v>43879</v>
      </c>
      <c r="C252" s="2" t="s">
        <v>1900</v>
      </c>
      <c r="D252" t="s">
        <v>6173</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Midium</v>
      </c>
      <c r="P252" t="str">
        <f>_xlfn.XLOOKUP(Orders[[#This Row],[Customer ID]],customers!$A$1:$A$1001,customers!$I$1:$I$1001,,0)</f>
        <v>Yes</v>
      </c>
    </row>
    <row r="253" spans="1:16" x14ac:dyDescent="0.3">
      <c r="A253" s="2" t="s">
        <v>1905</v>
      </c>
      <c r="B253" s="5">
        <v>44360</v>
      </c>
      <c r="C253" s="2" t="s">
        <v>1906</v>
      </c>
      <c r="D253" t="s">
        <v>6140</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Midium</v>
      </c>
      <c r="P253" t="str">
        <f>_xlfn.XLOOKUP(Orders[[#This Row],[Customer ID]],customers!$A$1:$A$1001,customers!$I$1:$I$1001,,0)</f>
        <v>Yes</v>
      </c>
    </row>
    <row r="254" spans="1:16" x14ac:dyDescent="0.3">
      <c r="A254" s="2" t="s">
        <v>1911</v>
      </c>
      <c r="B254" s="5">
        <v>44779</v>
      </c>
      <c r="C254" s="2" t="s">
        <v>1912</v>
      </c>
      <c r="D254" t="s">
        <v>6146</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
      <c r="A255" s="2" t="s">
        <v>1916</v>
      </c>
      <c r="B255" s="5">
        <v>44523</v>
      </c>
      <c r="C255" s="2" t="s">
        <v>1917</v>
      </c>
      <c r="D255" t="s">
        <v>6161</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t="str">
        <f t="shared" si="10"/>
        <v>Librica</v>
      </c>
      <c r="O255" t="str">
        <f t="shared" si="11"/>
        <v>Midium</v>
      </c>
      <c r="P255" t="str">
        <f>_xlfn.XLOOKUP(Orders[[#This Row],[Customer ID]],customers!$A$1:$A$1001,customers!$I$1:$I$1001,,0)</f>
        <v>No</v>
      </c>
    </row>
    <row r="256" spans="1:16" x14ac:dyDescent="0.3">
      <c r="A256" s="2" t="s">
        <v>1922</v>
      </c>
      <c r="B256" s="5">
        <v>44482</v>
      </c>
      <c r="C256" s="2" t="s">
        <v>1923</v>
      </c>
      <c r="D256" t="s">
        <v>6172</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3">
      <c r="A257" s="2" t="s">
        <v>1927</v>
      </c>
      <c r="B257" s="5">
        <v>44439</v>
      </c>
      <c r="C257" s="2" t="s">
        <v>1928</v>
      </c>
      <c r="D257" t="s">
        <v>6172</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3">
      <c r="A258" s="2" t="s">
        <v>1933</v>
      </c>
      <c r="B258" s="5">
        <v>43846</v>
      </c>
      <c r="C258" s="2" t="s">
        <v>1934</v>
      </c>
      <c r="D258" t="s">
        <v>6159</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t="str">
        <f t="shared" si="10"/>
        <v>Librica</v>
      </c>
      <c r="O258" t="str">
        <f t="shared" si="11"/>
        <v>Midium</v>
      </c>
      <c r="P258" t="str">
        <f>_xlfn.XLOOKUP(Orders[[#This Row],[Customer ID]],customers!$A$1:$A$1001,customers!$I$1:$I$1001,,0)</f>
        <v>Yes</v>
      </c>
    </row>
    <row r="259" spans="1:16" x14ac:dyDescent="0.3">
      <c r="A259" s="2" t="s">
        <v>1939</v>
      </c>
      <c r="B259" s="5">
        <v>44676</v>
      </c>
      <c r="C259" s="2" t="s">
        <v>1940</v>
      </c>
      <c r="D259" t="s">
        <v>6184</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E259*L259</f>
        <v>27.945</v>
      </c>
      <c r="N259" t="str">
        <f t="shared" ref="N259:N322" si="13">IF(I259="Rob","Robusta",IF(I259="Exc", "Excelsa",IF(I259="Ara","Arabica",IF(I259="Lib","Librica",""))))</f>
        <v>Excelsa</v>
      </c>
      <c r="O259" t="str">
        <f t="shared" ref="O259:O322" si="14">IF(J259="M","Midium",IF(J259="L","Light",IF(J259="D","Dark","")))</f>
        <v>Dark</v>
      </c>
      <c r="P259" t="str">
        <f>_xlfn.XLOOKUP(Orders[[#This Row],[Customer ID]],customers!$A$1:$A$1001,customers!$I$1:$I$1001,,0)</f>
        <v>Yes</v>
      </c>
    </row>
    <row r="260" spans="1:16" x14ac:dyDescent="0.3">
      <c r="A260" s="2" t="s">
        <v>1945</v>
      </c>
      <c r="B260" s="5">
        <v>44513</v>
      </c>
      <c r="C260" s="2" t="s">
        <v>1946</v>
      </c>
      <c r="D260" t="s">
        <v>6184</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3">
      <c r="A261" s="2" t="s">
        <v>1951</v>
      </c>
      <c r="B261" s="5">
        <v>44355</v>
      </c>
      <c r="C261" s="2" t="s">
        <v>1952</v>
      </c>
      <c r="D261" t="s">
        <v>6173</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Midium</v>
      </c>
      <c r="P261" t="str">
        <f>_xlfn.XLOOKUP(Orders[[#This Row],[Customer ID]],customers!$A$1:$A$1001,customers!$I$1:$I$1001,,0)</f>
        <v>No</v>
      </c>
    </row>
    <row r="262" spans="1:16" x14ac:dyDescent="0.3">
      <c r="A262" s="2" t="s">
        <v>1957</v>
      </c>
      <c r="B262" s="5">
        <v>44156</v>
      </c>
      <c r="C262" s="2" t="s">
        <v>1958</v>
      </c>
      <c r="D262" t="s">
        <v>6141</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3">
      <c r="A263" s="2" t="s">
        <v>1962</v>
      </c>
      <c r="B263" s="5">
        <v>43538</v>
      </c>
      <c r="C263" s="2" t="s">
        <v>1963</v>
      </c>
      <c r="D263" t="s">
        <v>6178</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3">
      <c r="A264" s="2" t="s">
        <v>1968</v>
      </c>
      <c r="B264" s="5">
        <v>43693</v>
      </c>
      <c r="C264" s="2" t="s">
        <v>1969</v>
      </c>
      <c r="D264" t="s">
        <v>6140</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Midium</v>
      </c>
      <c r="P264" t="str">
        <f>_xlfn.XLOOKUP(Orders[[#This Row],[Customer ID]],customers!$A$1:$A$1001,customers!$I$1:$I$1001,,0)</f>
        <v>No</v>
      </c>
    </row>
    <row r="265" spans="1:16" x14ac:dyDescent="0.3">
      <c r="A265" s="2" t="s">
        <v>1974</v>
      </c>
      <c r="B265" s="5">
        <v>43577</v>
      </c>
      <c r="C265" s="2" t="s">
        <v>1975</v>
      </c>
      <c r="D265" t="s">
        <v>6180</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t="str">
        <f t="shared" si="13"/>
        <v>Librica</v>
      </c>
      <c r="O265" t="str">
        <f t="shared" si="14"/>
        <v>Midium</v>
      </c>
      <c r="P265" t="str">
        <f>_xlfn.XLOOKUP(Orders[[#This Row],[Customer ID]],customers!$A$1:$A$1001,customers!$I$1:$I$1001,,0)</f>
        <v>No</v>
      </c>
    </row>
    <row r="266" spans="1:16" x14ac:dyDescent="0.3">
      <c r="A266" s="2" t="s">
        <v>1979</v>
      </c>
      <c r="B266" s="5">
        <v>44683</v>
      </c>
      <c r="C266" s="2" t="s">
        <v>1980</v>
      </c>
      <c r="D266" t="s">
        <v>6178</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3">
      <c r="A267" s="2" t="s">
        <v>1985</v>
      </c>
      <c r="B267" s="5">
        <v>43872</v>
      </c>
      <c r="C267" s="2" t="s">
        <v>1986</v>
      </c>
      <c r="D267" t="s">
        <v>6157</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3">
      <c r="A268" s="2" t="s">
        <v>1991</v>
      </c>
      <c r="B268" s="5">
        <v>44283</v>
      </c>
      <c r="C268" s="2" t="s">
        <v>1992</v>
      </c>
      <c r="D268" t="s">
        <v>6182</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3">
      <c r="A269" s="2" t="s">
        <v>1997</v>
      </c>
      <c r="B269" s="5">
        <v>44324</v>
      </c>
      <c r="C269" s="2" t="s">
        <v>1998</v>
      </c>
      <c r="D269" t="s">
        <v>6152</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3">
      <c r="A270" s="2" t="s">
        <v>2003</v>
      </c>
      <c r="B270" s="5">
        <v>43790</v>
      </c>
      <c r="C270" s="2" t="s">
        <v>1671</v>
      </c>
      <c r="D270" t="s">
        <v>6146</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
      <c r="A271" s="2" t="s">
        <v>2008</v>
      </c>
      <c r="B271" s="5">
        <v>44333</v>
      </c>
      <c r="C271" s="2" t="s">
        <v>2009</v>
      </c>
      <c r="D271" t="s">
        <v>6153</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3">
      <c r="A272" s="2" t="s">
        <v>2014</v>
      </c>
      <c r="B272" s="5">
        <v>43655</v>
      </c>
      <c r="C272" s="2" t="s">
        <v>2015</v>
      </c>
      <c r="D272" t="s">
        <v>6143</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3">
      <c r="A273" s="2" t="s">
        <v>2018</v>
      </c>
      <c r="B273" s="5">
        <v>43971</v>
      </c>
      <c r="C273" s="2" t="s">
        <v>2019</v>
      </c>
      <c r="D273" t="s">
        <v>6153</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3">
      <c r="A274" s="2" t="s">
        <v>2024</v>
      </c>
      <c r="B274" s="5">
        <v>44435</v>
      </c>
      <c r="C274" s="2" t="s">
        <v>2025</v>
      </c>
      <c r="D274" t="s">
        <v>6178</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3">
      <c r="A275" s="2" t="s">
        <v>2031</v>
      </c>
      <c r="B275" s="5">
        <v>44681</v>
      </c>
      <c r="C275" s="2" t="s">
        <v>2032</v>
      </c>
      <c r="D275" t="s">
        <v>6166</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3">
      <c r="A276" s="2" t="s">
        <v>2037</v>
      </c>
      <c r="B276" s="5">
        <v>43985</v>
      </c>
      <c r="C276" s="2" t="s">
        <v>2038</v>
      </c>
      <c r="D276" t="s">
        <v>6174</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Midium</v>
      </c>
      <c r="P276" t="str">
        <f>_xlfn.XLOOKUP(Orders[[#This Row],[Customer ID]],customers!$A$1:$A$1001,customers!$I$1:$I$1001,,0)</f>
        <v>No</v>
      </c>
    </row>
    <row r="277" spans="1:16" x14ac:dyDescent="0.3">
      <c r="A277" s="2" t="s">
        <v>2043</v>
      </c>
      <c r="B277" s="5">
        <v>44725</v>
      </c>
      <c r="C277" s="2" t="s">
        <v>2044</v>
      </c>
      <c r="D277" t="s">
        <v>6147</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3">
      <c r="A278" s="2" t="s">
        <v>2049</v>
      </c>
      <c r="B278" s="5">
        <v>43992</v>
      </c>
      <c r="C278" s="2" t="s">
        <v>2050</v>
      </c>
      <c r="D278" t="s">
        <v>6141</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3">
      <c r="A279" s="2" t="s">
        <v>2055</v>
      </c>
      <c r="B279" s="5">
        <v>44183</v>
      </c>
      <c r="C279" s="2" t="s">
        <v>2056</v>
      </c>
      <c r="D279" t="s">
        <v>6170</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3">
      <c r="A280" s="2" t="s">
        <v>2061</v>
      </c>
      <c r="B280" s="5">
        <v>43708</v>
      </c>
      <c r="C280" s="2" t="s">
        <v>2062</v>
      </c>
      <c r="D280" t="s">
        <v>6166</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3">
      <c r="A281" s="2" t="s">
        <v>2067</v>
      </c>
      <c r="B281" s="5">
        <v>43521</v>
      </c>
      <c r="C281" s="2" t="s">
        <v>2068</v>
      </c>
      <c r="D281" t="s">
        <v>6180</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t="str">
        <f t="shared" si="13"/>
        <v>Librica</v>
      </c>
      <c r="O281" t="str">
        <f t="shared" si="14"/>
        <v>Midium</v>
      </c>
      <c r="P281" t="str">
        <f>_xlfn.XLOOKUP(Orders[[#This Row],[Customer ID]],customers!$A$1:$A$1001,customers!$I$1:$I$1001,,0)</f>
        <v>Yes</v>
      </c>
    </row>
    <row r="282" spans="1:16" x14ac:dyDescent="0.3">
      <c r="A282" s="2" t="s">
        <v>2073</v>
      </c>
      <c r="B282" s="5">
        <v>44234</v>
      </c>
      <c r="C282" s="2" t="s">
        <v>2074</v>
      </c>
      <c r="D282" t="s">
        <v>6138</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Midium</v>
      </c>
      <c r="P282" t="str">
        <f>_xlfn.XLOOKUP(Orders[[#This Row],[Customer ID]],customers!$A$1:$A$1001,customers!$I$1:$I$1001,,0)</f>
        <v>Yes</v>
      </c>
    </row>
    <row r="283" spans="1:16" x14ac:dyDescent="0.3">
      <c r="A283" s="2" t="s">
        <v>2078</v>
      </c>
      <c r="B283" s="5">
        <v>44210</v>
      </c>
      <c r="C283" s="2" t="s">
        <v>2079</v>
      </c>
      <c r="D283" t="s">
        <v>6170</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3">
      <c r="A284" s="2" t="s">
        <v>2084</v>
      </c>
      <c r="B284" s="5">
        <v>43520</v>
      </c>
      <c r="C284" s="2" t="s">
        <v>2085</v>
      </c>
      <c r="D284" t="s">
        <v>6179</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3">
      <c r="A285" s="2" t="s">
        <v>2090</v>
      </c>
      <c r="B285" s="5">
        <v>43639</v>
      </c>
      <c r="C285" s="2" t="s">
        <v>2091</v>
      </c>
      <c r="D285" t="s">
        <v>6171</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
      <c r="A286" s="2" t="s">
        <v>2096</v>
      </c>
      <c r="B286" s="5">
        <v>43960</v>
      </c>
      <c r="C286" s="2" t="s">
        <v>2097</v>
      </c>
      <c r="D286" t="s">
        <v>6165</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Midium</v>
      </c>
      <c r="P286" t="str">
        <f>_xlfn.XLOOKUP(Orders[[#This Row],[Customer ID]],customers!$A$1:$A$1001,customers!$I$1:$I$1001,,0)</f>
        <v>No</v>
      </c>
    </row>
    <row r="287" spans="1:16" x14ac:dyDescent="0.3">
      <c r="A287" s="2" t="s">
        <v>2101</v>
      </c>
      <c r="B287" s="5">
        <v>44030</v>
      </c>
      <c r="C287" s="2" t="s">
        <v>2102</v>
      </c>
      <c r="D287" t="s">
        <v>6163</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t="str">
        <f t="shared" si="13"/>
        <v>Librica</v>
      </c>
      <c r="O287" t="str">
        <f t="shared" si="14"/>
        <v>Light</v>
      </c>
      <c r="P287" t="str">
        <f>_xlfn.XLOOKUP(Orders[[#This Row],[Customer ID]],customers!$A$1:$A$1001,customers!$I$1:$I$1001,,0)</f>
        <v>No</v>
      </c>
    </row>
    <row r="288" spans="1:16" x14ac:dyDescent="0.3">
      <c r="A288" s="2" t="s">
        <v>2106</v>
      </c>
      <c r="B288" s="5">
        <v>43755</v>
      </c>
      <c r="C288" s="2" t="s">
        <v>2107</v>
      </c>
      <c r="D288" t="s">
        <v>6151</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Midium</v>
      </c>
      <c r="P288" t="str">
        <f>_xlfn.XLOOKUP(Orders[[#This Row],[Customer ID]],customers!$A$1:$A$1001,customers!$I$1:$I$1001,,0)</f>
        <v>Yes</v>
      </c>
    </row>
    <row r="289" spans="1:16" x14ac:dyDescent="0.3">
      <c r="A289" s="2" t="s">
        <v>2111</v>
      </c>
      <c r="B289" s="5">
        <v>44697</v>
      </c>
      <c r="C289" s="2" t="s">
        <v>2112</v>
      </c>
      <c r="D289" t="s">
        <v>6177</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3">
      <c r="A290" s="2" t="s">
        <v>2117</v>
      </c>
      <c r="B290" s="5">
        <v>44279</v>
      </c>
      <c r="C290" s="2" t="s">
        <v>2118</v>
      </c>
      <c r="D290" t="s">
        <v>6138</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Midium</v>
      </c>
      <c r="P290" t="str">
        <f>_xlfn.XLOOKUP(Orders[[#This Row],[Customer ID]],customers!$A$1:$A$1001,customers!$I$1:$I$1001,,0)</f>
        <v>Yes</v>
      </c>
    </row>
    <row r="291" spans="1:16" x14ac:dyDescent="0.3">
      <c r="A291" s="2" t="s">
        <v>2122</v>
      </c>
      <c r="B291" s="5">
        <v>43772</v>
      </c>
      <c r="C291" s="2" t="s">
        <v>2123</v>
      </c>
      <c r="D291" t="s">
        <v>6162</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
      <c r="A292" s="2" t="s">
        <v>2126</v>
      </c>
      <c r="B292" s="5">
        <v>44497</v>
      </c>
      <c r="C292" s="2" t="s">
        <v>2127</v>
      </c>
      <c r="D292" t="s">
        <v>6146</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3">
      <c r="A293" s="2" t="s">
        <v>2132</v>
      </c>
      <c r="B293" s="5">
        <v>44181</v>
      </c>
      <c r="C293" s="2" t="s">
        <v>2133</v>
      </c>
      <c r="D293" t="s">
        <v>6138</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Midium</v>
      </c>
      <c r="P293" t="str">
        <f>_xlfn.XLOOKUP(Orders[[#This Row],[Customer ID]],customers!$A$1:$A$1001,customers!$I$1:$I$1001,,0)</f>
        <v>No</v>
      </c>
    </row>
    <row r="294" spans="1:16" x14ac:dyDescent="0.3">
      <c r="A294" s="2" t="s">
        <v>2136</v>
      </c>
      <c r="B294" s="5">
        <v>44529</v>
      </c>
      <c r="C294" s="2" t="s">
        <v>2137</v>
      </c>
      <c r="D294" t="s">
        <v>6157</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3">
      <c r="A295" s="2" t="s">
        <v>2141</v>
      </c>
      <c r="B295" s="5">
        <v>44275</v>
      </c>
      <c r="C295" s="2" t="s">
        <v>2142</v>
      </c>
      <c r="D295" t="s">
        <v>6157</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3">
      <c r="A296" s="2" t="s">
        <v>2147</v>
      </c>
      <c r="B296" s="5">
        <v>44659</v>
      </c>
      <c r="C296" s="2" t="s">
        <v>2148</v>
      </c>
      <c r="D296" t="s">
        <v>6170</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3">
      <c r="A297" s="2" t="s">
        <v>2152</v>
      </c>
      <c r="B297" s="5">
        <v>44057</v>
      </c>
      <c r="C297" s="2" t="s">
        <v>2153</v>
      </c>
      <c r="D297" t="s">
        <v>6140</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Midium</v>
      </c>
      <c r="P297" t="str">
        <f>_xlfn.XLOOKUP(Orders[[#This Row],[Customer ID]],customers!$A$1:$A$1001,customers!$I$1:$I$1001,,0)</f>
        <v>No</v>
      </c>
    </row>
    <row r="298" spans="1:16" x14ac:dyDescent="0.3">
      <c r="A298" s="2" t="s">
        <v>2156</v>
      </c>
      <c r="B298" s="5">
        <v>43597</v>
      </c>
      <c r="C298" s="2" t="s">
        <v>2157</v>
      </c>
      <c r="D298" t="s">
        <v>6145</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Midium</v>
      </c>
      <c r="P298" t="str">
        <f>_xlfn.XLOOKUP(Orders[[#This Row],[Customer ID]],customers!$A$1:$A$1001,customers!$I$1:$I$1001,,0)</f>
        <v>Yes</v>
      </c>
    </row>
    <row r="299" spans="1:16" x14ac:dyDescent="0.3">
      <c r="A299" s="2" t="s">
        <v>2162</v>
      </c>
      <c r="B299" s="5">
        <v>44258</v>
      </c>
      <c r="C299" s="2" t="s">
        <v>2163</v>
      </c>
      <c r="D299" t="s">
        <v>6171</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3">
      <c r="A300" s="2" t="s">
        <v>2168</v>
      </c>
      <c r="B300" s="5">
        <v>43872</v>
      </c>
      <c r="C300" s="2" t="s">
        <v>2169</v>
      </c>
      <c r="D300" t="s">
        <v>6183</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3">
      <c r="A301" s="2" t="s">
        <v>2174</v>
      </c>
      <c r="B301" s="5">
        <v>43582</v>
      </c>
      <c r="C301" s="2" t="s">
        <v>2175</v>
      </c>
      <c r="D301" t="s">
        <v>6147</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3">
      <c r="A302" s="2" t="s">
        <v>2180</v>
      </c>
      <c r="B302" s="5">
        <v>44646</v>
      </c>
      <c r="C302" s="2" t="s">
        <v>2181</v>
      </c>
      <c r="D302" t="s">
        <v>6139</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3">
      <c r="A303" s="2" t="s">
        <v>2186</v>
      </c>
      <c r="B303" s="5">
        <v>44102</v>
      </c>
      <c r="C303" s="2" t="s">
        <v>2187</v>
      </c>
      <c r="D303" t="s">
        <v>6149</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t="str">
        <f t="shared" si="13"/>
        <v>Librica</v>
      </c>
      <c r="O303" t="str">
        <f t="shared" si="14"/>
        <v>Dark</v>
      </c>
      <c r="P303" t="str">
        <f>_xlfn.XLOOKUP(Orders[[#This Row],[Customer ID]],customers!$A$1:$A$1001,customers!$I$1:$I$1001,,0)</f>
        <v>Yes</v>
      </c>
    </row>
    <row r="304" spans="1:16" x14ac:dyDescent="0.3">
      <c r="A304" s="2" t="s">
        <v>2192</v>
      </c>
      <c r="B304" s="5">
        <v>43762</v>
      </c>
      <c r="C304" s="2" t="s">
        <v>2193</v>
      </c>
      <c r="D304" t="s">
        <v>6156</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Midium</v>
      </c>
      <c r="P304" t="str">
        <f>_xlfn.XLOOKUP(Orders[[#This Row],[Customer ID]],customers!$A$1:$A$1001,customers!$I$1:$I$1001,,0)</f>
        <v>No</v>
      </c>
    </row>
    <row r="305" spans="1:16" x14ac:dyDescent="0.3">
      <c r="A305" s="2" t="s">
        <v>2198</v>
      </c>
      <c r="B305" s="5">
        <v>44412</v>
      </c>
      <c r="C305" s="2" t="s">
        <v>2199</v>
      </c>
      <c r="D305" t="s">
        <v>6184</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3">
      <c r="A306" s="2" t="s">
        <v>2203</v>
      </c>
      <c r="B306" s="5">
        <v>43828</v>
      </c>
      <c r="C306" s="2" t="s">
        <v>2244</v>
      </c>
      <c r="D306" t="s">
        <v>6166</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3">
      <c r="A307" s="2" t="s">
        <v>2208</v>
      </c>
      <c r="B307" s="5">
        <v>43796</v>
      </c>
      <c r="C307" s="2" t="s">
        <v>2209</v>
      </c>
      <c r="D307" t="s">
        <v>6158</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t="str">
        <f t="shared" si="13"/>
        <v>Librica</v>
      </c>
      <c r="O307" t="str">
        <f t="shared" si="14"/>
        <v>Midium</v>
      </c>
      <c r="P307" t="str">
        <f>_xlfn.XLOOKUP(Orders[[#This Row],[Customer ID]],customers!$A$1:$A$1001,customers!$I$1:$I$1001,,0)</f>
        <v>No</v>
      </c>
    </row>
    <row r="308" spans="1:16" x14ac:dyDescent="0.3">
      <c r="A308" s="2" t="s">
        <v>2214</v>
      </c>
      <c r="B308" s="5">
        <v>43890</v>
      </c>
      <c r="C308" s="2" t="s">
        <v>2215</v>
      </c>
      <c r="D308" t="s">
        <v>6173</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Midium</v>
      </c>
      <c r="P308" t="str">
        <f>_xlfn.XLOOKUP(Orders[[#This Row],[Customer ID]],customers!$A$1:$A$1001,customers!$I$1:$I$1001,,0)</f>
        <v>No</v>
      </c>
    </row>
    <row r="309" spans="1:16" x14ac:dyDescent="0.3">
      <c r="A309" s="2" t="s">
        <v>2220</v>
      </c>
      <c r="B309" s="5">
        <v>44227</v>
      </c>
      <c r="C309" s="2" t="s">
        <v>2221</v>
      </c>
      <c r="D309" t="s">
        <v>6154</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Midium</v>
      </c>
      <c r="P309" t="str">
        <f>_xlfn.XLOOKUP(Orders[[#This Row],[Customer ID]],customers!$A$1:$A$1001,customers!$I$1:$I$1001,,0)</f>
        <v>Yes</v>
      </c>
    </row>
    <row r="310" spans="1:16" x14ac:dyDescent="0.3">
      <c r="A310" s="2" t="s">
        <v>2226</v>
      </c>
      <c r="B310" s="5">
        <v>44729</v>
      </c>
      <c r="C310" s="2" t="s">
        <v>2227</v>
      </c>
      <c r="D310" t="s">
        <v>6154</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Midium</v>
      </c>
      <c r="P310" t="str">
        <f>_xlfn.XLOOKUP(Orders[[#This Row],[Customer ID]],customers!$A$1:$A$1001,customers!$I$1:$I$1001,,0)</f>
        <v>No</v>
      </c>
    </row>
    <row r="311" spans="1:16" x14ac:dyDescent="0.3">
      <c r="A311" s="2" t="s">
        <v>2231</v>
      </c>
      <c r="B311" s="5">
        <v>43864</v>
      </c>
      <c r="C311" s="2" t="s">
        <v>2232</v>
      </c>
      <c r="D311" t="s">
        <v>6158</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t="str">
        <f t="shared" si="13"/>
        <v>Librica</v>
      </c>
      <c r="O311" t="str">
        <f t="shared" si="14"/>
        <v>Midium</v>
      </c>
      <c r="P311" t="str">
        <f>_xlfn.XLOOKUP(Orders[[#This Row],[Customer ID]],customers!$A$1:$A$1001,customers!$I$1:$I$1001,,0)</f>
        <v>Yes</v>
      </c>
    </row>
    <row r="312" spans="1:16" x14ac:dyDescent="0.3">
      <c r="A312" s="2" t="s">
        <v>2237</v>
      </c>
      <c r="B312" s="5">
        <v>44586</v>
      </c>
      <c r="C312" s="2" t="s">
        <v>2238</v>
      </c>
      <c r="D312" t="s">
        <v>6170</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3">
      <c r="A313" s="2" t="s">
        <v>2243</v>
      </c>
      <c r="B313" s="5">
        <v>43951</v>
      </c>
      <c r="C313" s="2" t="s">
        <v>2244</v>
      </c>
      <c r="D313" t="s">
        <v>6165</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Midium</v>
      </c>
      <c r="P313" t="str">
        <f>_xlfn.XLOOKUP(Orders[[#This Row],[Customer ID]],customers!$A$1:$A$1001,customers!$I$1:$I$1001,,0)</f>
        <v>Yes</v>
      </c>
    </row>
    <row r="314" spans="1:16" x14ac:dyDescent="0.3">
      <c r="A314" s="2" t="s">
        <v>2249</v>
      </c>
      <c r="B314" s="5">
        <v>44317</v>
      </c>
      <c r="C314" s="2" t="s">
        <v>2250</v>
      </c>
      <c r="D314" t="s">
        <v>6145</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Midium</v>
      </c>
      <c r="P314" t="str">
        <f>_xlfn.XLOOKUP(Orders[[#This Row],[Customer ID]],customers!$A$1:$A$1001,customers!$I$1:$I$1001,,0)</f>
        <v>Yes</v>
      </c>
    </row>
    <row r="315" spans="1:16" x14ac:dyDescent="0.3">
      <c r="A315" s="2" t="s">
        <v>2255</v>
      </c>
      <c r="B315" s="5">
        <v>44497</v>
      </c>
      <c r="C315" s="2" t="s">
        <v>2256</v>
      </c>
      <c r="D315" t="s">
        <v>6137</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Midium</v>
      </c>
      <c r="P315" t="str">
        <f>_xlfn.XLOOKUP(Orders[[#This Row],[Customer ID]],customers!$A$1:$A$1001,customers!$I$1:$I$1001,,0)</f>
        <v>Yes</v>
      </c>
    </row>
    <row r="316" spans="1:16" x14ac:dyDescent="0.3">
      <c r="A316" s="2" t="s">
        <v>2261</v>
      </c>
      <c r="B316" s="5">
        <v>44437</v>
      </c>
      <c r="C316" s="2" t="s">
        <v>2262</v>
      </c>
      <c r="D316" t="s">
        <v>6176</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3">
      <c r="A317" s="2" t="s">
        <v>2266</v>
      </c>
      <c r="B317" s="5">
        <v>43826</v>
      </c>
      <c r="C317" s="2" t="s">
        <v>2267</v>
      </c>
      <c r="D317" t="s">
        <v>6147</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3">
      <c r="A318" s="2" t="s">
        <v>2272</v>
      </c>
      <c r="B318" s="5">
        <v>43641</v>
      </c>
      <c r="C318" s="2" t="s">
        <v>2273</v>
      </c>
      <c r="D318" t="s">
        <v>6147</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3">
      <c r="A319" s="2" t="s">
        <v>2278</v>
      </c>
      <c r="B319" s="5">
        <v>43526</v>
      </c>
      <c r="C319" s="2" t="s">
        <v>2279</v>
      </c>
      <c r="D319" t="s">
        <v>6143</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3">
      <c r="A320" s="2" t="s">
        <v>2284</v>
      </c>
      <c r="B320" s="5">
        <v>44563</v>
      </c>
      <c r="C320" s="2" t="s">
        <v>2285</v>
      </c>
      <c r="D320" t="s">
        <v>6174</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Midium</v>
      </c>
      <c r="P320" t="str">
        <f>_xlfn.XLOOKUP(Orders[[#This Row],[Customer ID]],customers!$A$1:$A$1001,customers!$I$1:$I$1001,,0)</f>
        <v>Yes</v>
      </c>
    </row>
    <row r="321" spans="1:16" x14ac:dyDescent="0.3">
      <c r="A321" s="2" t="s">
        <v>2290</v>
      </c>
      <c r="B321" s="5">
        <v>43676</v>
      </c>
      <c r="C321" s="2" t="s">
        <v>2291</v>
      </c>
      <c r="D321" t="s">
        <v>6155</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Midium</v>
      </c>
      <c r="P321" t="str">
        <f>_xlfn.XLOOKUP(Orders[[#This Row],[Customer ID]],customers!$A$1:$A$1001,customers!$I$1:$I$1001,,0)</f>
        <v>Yes</v>
      </c>
    </row>
    <row r="322" spans="1:16" x14ac:dyDescent="0.3">
      <c r="A322" s="2" t="s">
        <v>2290</v>
      </c>
      <c r="B322" s="5">
        <v>43676</v>
      </c>
      <c r="C322" s="2" t="s">
        <v>2291</v>
      </c>
      <c r="D322" t="s">
        <v>6166</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3">
      <c r="A323" s="2" t="s">
        <v>2300</v>
      </c>
      <c r="B323" s="5">
        <v>44170</v>
      </c>
      <c r="C323" s="2" t="s">
        <v>2301</v>
      </c>
      <c r="D323" t="s">
        <v>6151</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E323*L323</f>
        <v>20.25</v>
      </c>
      <c r="N323" t="str">
        <f t="shared" ref="N323:N386" si="16">IF(I323="Rob","Robusta",IF(I323="Exc", "Excelsa",IF(I323="Ara","Arabica",IF(I323="Lib","Librica",""))))</f>
        <v>Arabica</v>
      </c>
      <c r="O323" t="str">
        <f t="shared" ref="O323:O386" si="17">IF(J323="M","Midium",IF(J323="L","Light",IF(J323="D","Dark","")))</f>
        <v>Midium</v>
      </c>
      <c r="P323" t="str">
        <f>_xlfn.XLOOKUP(Orders[[#This Row],[Customer ID]],customers!$A$1:$A$1001,customers!$I$1:$I$1001,,0)</f>
        <v>Yes</v>
      </c>
    </row>
    <row r="324" spans="1:16" x14ac:dyDescent="0.3">
      <c r="A324" s="2" t="s">
        <v>2306</v>
      </c>
      <c r="B324" s="5">
        <v>44182</v>
      </c>
      <c r="C324" s="2" t="s">
        <v>2307</v>
      </c>
      <c r="D324" t="s">
        <v>6168</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t="str">
        <f t="shared" si="16"/>
        <v>Librica</v>
      </c>
      <c r="O324" t="str">
        <f t="shared" si="17"/>
        <v>Dark</v>
      </c>
      <c r="P324" t="str">
        <f>_xlfn.XLOOKUP(Orders[[#This Row],[Customer ID]],customers!$A$1:$A$1001,customers!$I$1:$I$1001,,0)</f>
        <v>No</v>
      </c>
    </row>
    <row r="325" spans="1:16" x14ac:dyDescent="0.3">
      <c r="A325" s="2" t="s">
        <v>2312</v>
      </c>
      <c r="B325" s="5">
        <v>44373</v>
      </c>
      <c r="C325" s="2" t="s">
        <v>2313</v>
      </c>
      <c r="D325" t="s">
        <v>6152</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3">
      <c r="A326" s="2" t="s">
        <v>2318</v>
      </c>
      <c r="B326" s="5">
        <v>43666</v>
      </c>
      <c r="C326" s="2" t="s">
        <v>2319</v>
      </c>
      <c r="D326" t="s">
        <v>6140</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Midium</v>
      </c>
      <c r="P326" t="str">
        <f>_xlfn.XLOOKUP(Orders[[#This Row],[Customer ID]],customers!$A$1:$A$1001,customers!$I$1:$I$1001,,0)</f>
        <v>No</v>
      </c>
    </row>
    <row r="327" spans="1:16" x14ac:dyDescent="0.3">
      <c r="A327" s="2" t="s">
        <v>2323</v>
      </c>
      <c r="B327" s="5">
        <v>44756</v>
      </c>
      <c r="C327" s="2" t="s">
        <v>2324</v>
      </c>
      <c r="D327" t="s">
        <v>6181</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3">
      <c r="A328" s="2" t="s">
        <v>2329</v>
      </c>
      <c r="B328" s="5">
        <v>44057</v>
      </c>
      <c r="C328" s="2" t="s">
        <v>2330</v>
      </c>
      <c r="D328" t="s">
        <v>6176</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3">
      <c r="A329" s="2" t="s">
        <v>2334</v>
      </c>
      <c r="B329" s="5">
        <v>43579</v>
      </c>
      <c r="C329" s="2" t="s">
        <v>2335</v>
      </c>
      <c r="D329" t="s">
        <v>6176</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3">
      <c r="A330" s="2" t="s">
        <v>2340</v>
      </c>
      <c r="B330" s="5">
        <v>43620</v>
      </c>
      <c r="C330" s="2" t="s">
        <v>2341</v>
      </c>
      <c r="D330" t="s">
        <v>6160</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t="str">
        <f t="shared" si="16"/>
        <v>Librica</v>
      </c>
      <c r="O330" t="str">
        <f t="shared" si="17"/>
        <v>Light</v>
      </c>
      <c r="P330" t="str">
        <f>_xlfn.XLOOKUP(Orders[[#This Row],[Customer ID]],customers!$A$1:$A$1001,customers!$I$1:$I$1001,,0)</f>
        <v>Yes</v>
      </c>
    </row>
    <row r="331" spans="1:16" x14ac:dyDescent="0.3">
      <c r="A331" s="2" t="s">
        <v>2345</v>
      </c>
      <c r="B331" s="5">
        <v>44781</v>
      </c>
      <c r="C331" s="2" t="s">
        <v>2346</v>
      </c>
      <c r="D331" t="s">
        <v>6171</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
      <c r="A332" s="2" t="s">
        <v>2350</v>
      </c>
      <c r="B332" s="5">
        <v>43782</v>
      </c>
      <c r="C332" s="2" t="s">
        <v>2279</v>
      </c>
      <c r="D332" t="s">
        <v>6171</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3">
      <c r="A333" s="2" t="s">
        <v>2356</v>
      </c>
      <c r="B333" s="5">
        <v>43989</v>
      </c>
      <c r="C333" s="2" t="s">
        <v>2357</v>
      </c>
      <c r="D333" t="s">
        <v>6150</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Midium</v>
      </c>
      <c r="P333" t="str">
        <f>_xlfn.XLOOKUP(Orders[[#This Row],[Customer ID]],customers!$A$1:$A$1001,customers!$I$1:$I$1001,,0)</f>
        <v>Yes</v>
      </c>
    </row>
    <row r="334" spans="1:16" x14ac:dyDescent="0.3">
      <c r="A334" s="2" t="s">
        <v>2362</v>
      </c>
      <c r="B334" s="5">
        <v>43689</v>
      </c>
      <c r="C334" s="2" t="s">
        <v>2363</v>
      </c>
      <c r="D334" t="s">
        <v>6157</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3">
      <c r="A335" s="2" t="s">
        <v>2368</v>
      </c>
      <c r="B335" s="5">
        <v>43712</v>
      </c>
      <c r="C335" s="2" t="s">
        <v>2369</v>
      </c>
      <c r="D335" t="s">
        <v>6145</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Midium</v>
      </c>
      <c r="P335" t="str">
        <f>_xlfn.XLOOKUP(Orders[[#This Row],[Customer ID]],customers!$A$1:$A$1001,customers!$I$1:$I$1001,,0)</f>
        <v>Yes</v>
      </c>
    </row>
    <row r="336" spans="1:16" x14ac:dyDescent="0.3">
      <c r="A336" s="2" t="s">
        <v>2374</v>
      </c>
      <c r="B336" s="5">
        <v>43742</v>
      </c>
      <c r="C336" s="2" t="s">
        <v>2375</v>
      </c>
      <c r="D336" t="s">
        <v>6178</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3">
      <c r="A337" s="2" t="s">
        <v>2378</v>
      </c>
      <c r="B337" s="5">
        <v>43885</v>
      </c>
      <c r="C337" s="2" t="s">
        <v>2379</v>
      </c>
      <c r="D337" t="s">
        <v>6144</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t="str">
        <f t="shared" si="16"/>
        <v>Librica</v>
      </c>
      <c r="O337" t="str">
        <f t="shared" si="17"/>
        <v>Light</v>
      </c>
      <c r="P337" t="str">
        <f>_xlfn.XLOOKUP(Orders[[#This Row],[Customer ID]],customers!$A$1:$A$1001,customers!$I$1:$I$1001,,0)</f>
        <v>Yes</v>
      </c>
    </row>
    <row r="338" spans="1:16" x14ac:dyDescent="0.3">
      <c r="A338" s="2" t="s">
        <v>2384</v>
      </c>
      <c r="B338" s="5">
        <v>44434</v>
      </c>
      <c r="C338" s="2" t="s">
        <v>2385</v>
      </c>
      <c r="D338" t="s">
        <v>6154</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Midium</v>
      </c>
      <c r="P338" t="str">
        <f>_xlfn.XLOOKUP(Orders[[#This Row],[Customer ID]],customers!$A$1:$A$1001,customers!$I$1:$I$1001,,0)</f>
        <v>No</v>
      </c>
    </row>
    <row r="339" spans="1:16" x14ac:dyDescent="0.3">
      <c r="A339" s="2" t="s">
        <v>2390</v>
      </c>
      <c r="B339" s="5">
        <v>44472</v>
      </c>
      <c r="C339" s="2" t="s">
        <v>2330</v>
      </c>
      <c r="D339" t="s">
        <v>6184</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3">
      <c r="A340" s="2" t="s">
        <v>2395</v>
      </c>
      <c r="B340" s="5">
        <v>43995</v>
      </c>
      <c r="C340" s="2" t="s">
        <v>2396</v>
      </c>
      <c r="D340" t="s">
        <v>6170</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3">
      <c r="A341" s="2" t="s">
        <v>2401</v>
      </c>
      <c r="B341" s="5">
        <v>44256</v>
      </c>
      <c r="C341" s="2" t="s">
        <v>2402</v>
      </c>
      <c r="D341" t="s">
        <v>6152</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3">
      <c r="A342" s="2" t="s">
        <v>2407</v>
      </c>
      <c r="B342" s="5">
        <v>43528</v>
      </c>
      <c r="C342" s="2" t="s">
        <v>2408</v>
      </c>
      <c r="D342" t="s">
        <v>6143</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3">
      <c r="A343" s="2" t="s">
        <v>2413</v>
      </c>
      <c r="B343" s="5">
        <v>43751</v>
      </c>
      <c r="C343" s="2" t="s">
        <v>2414</v>
      </c>
      <c r="D343" t="s">
        <v>6175</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3">
      <c r="A344" s="2" t="s">
        <v>2413</v>
      </c>
      <c r="B344" s="5">
        <v>43751</v>
      </c>
      <c r="C344" s="2" t="s">
        <v>2414</v>
      </c>
      <c r="D344" t="s">
        <v>6168</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t="str">
        <f t="shared" si="16"/>
        <v>Librica</v>
      </c>
      <c r="O344" t="str">
        <f t="shared" si="17"/>
        <v>Dark</v>
      </c>
      <c r="P344" t="str">
        <f>_xlfn.XLOOKUP(Orders[[#This Row],[Customer ID]],customers!$A$1:$A$1001,customers!$I$1:$I$1001,,0)</f>
        <v>No</v>
      </c>
    </row>
    <row r="345" spans="1:16" x14ac:dyDescent="0.3">
      <c r="A345" s="2" t="s">
        <v>2423</v>
      </c>
      <c r="B345" s="5">
        <v>43692</v>
      </c>
      <c r="C345" s="2" t="s">
        <v>2424</v>
      </c>
      <c r="D345" t="s">
        <v>6171</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3">
      <c r="A346" s="2" t="s">
        <v>2428</v>
      </c>
      <c r="B346" s="5">
        <v>44529</v>
      </c>
      <c r="C346" s="2" t="s">
        <v>2429</v>
      </c>
      <c r="D346" t="s">
        <v>6137</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Midium</v>
      </c>
      <c r="P346" t="str">
        <f>_xlfn.XLOOKUP(Orders[[#This Row],[Customer ID]],customers!$A$1:$A$1001,customers!$I$1:$I$1001,,0)</f>
        <v>Yes</v>
      </c>
    </row>
    <row r="347" spans="1:16" x14ac:dyDescent="0.3">
      <c r="A347" s="2" t="s">
        <v>2433</v>
      </c>
      <c r="B347" s="5">
        <v>43849</v>
      </c>
      <c r="C347" s="2" t="s">
        <v>2434</v>
      </c>
      <c r="D347" t="s">
        <v>6178</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3">
      <c r="A348" s="2" t="s">
        <v>2439</v>
      </c>
      <c r="B348" s="5">
        <v>44344</v>
      </c>
      <c r="C348" s="2" t="s">
        <v>2440</v>
      </c>
      <c r="D348" t="s">
        <v>6179</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3">
      <c r="A349" s="2" t="s">
        <v>2445</v>
      </c>
      <c r="B349" s="5">
        <v>44576</v>
      </c>
      <c r="C349" s="2" t="s">
        <v>2446</v>
      </c>
      <c r="D349" t="s">
        <v>6161</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t="str">
        <f t="shared" si="16"/>
        <v>Librica</v>
      </c>
      <c r="O349" t="str">
        <f t="shared" si="17"/>
        <v>Midium</v>
      </c>
      <c r="P349" t="str">
        <f>_xlfn.XLOOKUP(Orders[[#This Row],[Customer ID]],customers!$A$1:$A$1001,customers!$I$1:$I$1001,,0)</f>
        <v>No</v>
      </c>
    </row>
    <row r="350" spans="1:16" x14ac:dyDescent="0.3">
      <c r="A350" s="2" t="s">
        <v>2451</v>
      </c>
      <c r="B350" s="5">
        <v>43803</v>
      </c>
      <c r="C350" s="2" t="s">
        <v>2452</v>
      </c>
      <c r="D350" t="s">
        <v>6147</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3">
      <c r="A351" s="2" t="s">
        <v>2457</v>
      </c>
      <c r="B351" s="5">
        <v>44743</v>
      </c>
      <c r="C351" s="2" t="s">
        <v>2458</v>
      </c>
      <c r="D351" t="s">
        <v>6177</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3">
      <c r="A352" s="2" t="s">
        <v>2463</v>
      </c>
      <c r="B352" s="5">
        <v>43592</v>
      </c>
      <c r="C352" s="2" t="s">
        <v>2464</v>
      </c>
      <c r="D352" t="s">
        <v>6157</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3">
      <c r="A353" s="2" t="s">
        <v>2469</v>
      </c>
      <c r="B353" s="5">
        <v>44066</v>
      </c>
      <c r="C353" s="2" t="s">
        <v>2470</v>
      </c>
      <c r="D353" t="s">
        <v>6154</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Midium</v>
      </c>
      <c r="P353" t="str">
        <f>_xlfn.XLOOKUP(Orders[[#This Row],[Customer ID]],customers!$A$1:$A$1001,customers!$I$1:$I$1001,,0)</f>
        <v>No</v>
      </c>
    </row>
    <row r="354" spans="1:16" x14ac:dyDescent="0.3">
      <c r="A354" s="2" t="s">
        <v>2475</v>
      </c>
      <c r="B354" s="5">
        <v>43984</v>
      </c>
      <c r="C354" s="2" t="s">
        <v>2330</v>
      </c>
      <c r="D354" t="s">
        <v>6143</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3">
      <c r="A355" s="2" t="s">
        <v>2481</v>
      </c>
      <c r="B355" s="5">
        <v>43860</v>
      </c>
      <c r="C355" s="2" t="s">
        <v>2482</v>
      </c>
      <c r="D355" t="s">
        <v>6156</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Midium</v>
      </c>
      <c r="P355" t="str">
        <f>_xlfn.XLOOKUP(Orders[[#This Row],[Customer ID]],customers!$A$1:$A$1001,customers!$I$1:$I$1001,,0)</f>
        <v>Yes</v>
      </c>
    </row>
    <row r="356" spans="1:16" x14ac:dyDescent="0.3">
      <c r="A356" s="2" t="s">
        <v>2486</v>
      </c>
      <c r="B356" s="5">
        <v>43876</v>
      </c>
      <c r="C356" s="2" t="s">
        <v>2487</v>
      </c>
      <c r="D356" t="s">
        <v>6174</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Midium</v>
      </c>
      <c r="P356" t="str">
        <f>_xlfn.XLOOKUP(Orders[[#This Row],[Customer ID]],customers!$A$1:$A$1001,customers!$I$1:$I$1001,,0)</f>
        <v>No</v>
      </c>
    </row>
    <row r="357" spans="1:16" x14ac:dyDescent="0.3">
      <c r="A357" s="2" t="s">
        <v>2491</v>
      </c>
      <c r="B357" s="5">
        <v>44358</v>
      </c>
      <c r="C357" s="2" t="s">
        <v>2492</v>
      </c>
      <c r="D357" t="s">
        <v>6167</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
      <c r="A358" s="2" t="s">
        <v>2497</v>
      </c>
      <c r="B358" s="5">
        <v>44631</v>
      </c>
      <c r="C358" s="2" t="s">
        <v>2498</v>
      </c>
      <c r="D358" t="s">
        <v>6142</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t="str">
        <f t="shared" si="16"/>
        <v>Librica</v>
      </c>
      <c r="O358" t="str">
        <f t="shared" si="17"/>
        <v>Dark</v>
      </c>
      <c r="P358" t="str">
        <f>_xlfn.XLOOKUP(Orders[[#This Row],[Customer ID]],customers!$A$1:$A$1001,customers!$I$1:$I$1001,,0)</f>
        <v>Yes</v>
      </c>
    </row>
    <row r="359" spans="1:16" x14ac:dyDescent="0.3">
      <c r="A359" s="2" t="s">
        <v>2503</v>
      </c>
      <c r="B359" s="5">
        <v>44448</v>
      </c>
      <c r="C359" s="2" t="s">
        <v>2504</v>
      </c>
      <c r="D359" t="s">
        <v>6174</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Midium</v>
      </c>
      <c r="P359" t="str">
        <f>_xlfn.XLOOKUP(Orders[[#This Row],[Customer ID]],customers!$A$1:$A$1001,customers!$I$1:$I$1001,,0)</f>
        <v>No</v>
      </c>
    </row>
    <row r="360" spans="1:16" x14ac:dyDescent="0.3">
      <c r="A360" s="2" t="s">
        <v>2508</v>
      </c>
      <c r="B360" s="5">
        <v>43599</v>
      </c>
      <c r="C360" s="2" t="s">
        <v>2509</v>
      </c>
      <c r="D360" t="s">
        <v>6181</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3">
      <c r="A361" s="2" t="s">
        <v>2514</v>
      </c>
      <c r="B361" s="5">
        <v>43563</v>
      </c>
      <c r="C361" s="2" t="s">
        <v>2515</v>
      </c>
      <c r="D361" t="s">
        <v>6177</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3">
      <c r="A362" s="2" t="s">
        <v>2520</v>
      </c>
      <c r="B362" s="5">
        <v>44058</v>
      </c>
      <c r="C362" s="2" t="s">
        <v>2521</v>
      </c>
      <c r="D362" t="s">
        <v>6148</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
      <c r="A363" s="2" t="s">
        <v>2520</v>
      </c>
      <c r="B363" s="5">
        <v>44058</v>
      </c>
      <c r="C363" s="2" t="s">
        <v>2521</v>
      </c>
      <c r="D363" t="s">
        <v>6145</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Midium</v>
      </c>
      <c r="P363" t="str">
        <f>_xlfn.XLOOKUP(Orders[[#This Row],[Customer ID]],customers!$A$1:$A$1001,customers!$I$1:$I$1001,,0)</f>
        <v>No</v>
      </c>
    </row>
    <row r="364" spans="1:16" x14ac:dyDescent="0.3">
      <c r="A364" s="2" t="s">
        <v>2531</v>
      </c>
      <c r="B364" s="5">
        <v>44686</v>
      </c>
      <c r="C364" s="2" t="s">
        <v>2532</v>
      </c>
      <c r="D364" t="s">
        <v>6170</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3">
      <c r="A365" s="2" t="s">
        <v>2537</v>
      </c>
      <c r="B365" s="5">
        <v>44282</v>
      </c>
      <c r="C365" s="2" t="s">
        <v>2538</v>
      </c>
      <c r="D365" t="s">
        <v>6161</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t="str">
        <f t="shared" si="16"/>
        <v>Librica</v>
      </c>
      <c r="O365" t="str">
        <f t="shared" si="17"/>
        <v>Midium</v>
      </c>
      <c r="P365" t="str">
        <f>_xlfn.XLOOKUP(Orders[[#This Row],[Customer ID]],customers!$A$1:$A$1001,customers!$I$1:$I$1001,,0)</f>
        <v>No</v>
      </c>
    </row>
    <row r="366" spans="1:16" x14ac:dyDescent="0.3">
      <c r="A366" s="2" t="s">
        <v>2542</v>
      </c>
      <c r="B366" s="5">
        <v>43582</v>
      </c>
      <c r="C366" s="2" t="s">
        <v>2543</v>
      </c>
      <c r="D366" t="s">
        <v>6182</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3">
      <c r="A367" s="2" t="s">
        <v>2548</v>
      </c>
      <c r="B367" s="5">
        <v>44464</v>
      </c>
      <c r="C367" s="2" t="s">
        <v>2549</v>
      </c>
      <c r="D367" t="s">
        <v>6168</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t="str">
        <f t="shared" si="16"/>
        <v>Librica</v>
      </c>
      <c r="O367" t="str">
        <f t="shared" si="17"/>
        <v>Dark</v>
      </c>
      <c r="P367" t="str">
        <f>_xlfn.XLOOKUP(Orders[[#This Row],[Customer ID]],customers!$A$1:$A$1001,customers!$I$1:$I$1001,,0)</f>
        <v>No</v>
      </c>
    </row>
    <row r="368" spans="1:16" x14ac:dyDescent="0.3">
      <c r="A368" s="2" t="s">
        <v>2553</v>
      </c>
      <c r="B368" s="5">
        <v>43874</v>
      </c>
      <c r="C368" s="2" t="s">
        <v>2554</v>
      </c>
      <c r="D368" t="s">
        <v>6143</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3">
      <c r="A369" s="2" t="s">
        <v>2558</v>
      </c>
      <c r="B369" s="5">
        <v>44393</v>
      </c>
      <c r="C369" s="2" t="s">
        <v>2559</v>
      </c>
      <c r="D369" t="s">
        <v>6158</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t="str">
        <f t="shared" si="16"/>
        <v>Librica</v>
      </c>
      <c r="O369" t="str">
        <f t="shared" si="17"/>
        <v>Midium</v>
      </c>
      <c r="P369" t="str">
        <f>_xlfn.XLOOKUP(Orders[[#This Row],[Customer ID]],customers!$A$1:$A$1001,customers!$I$1:$I$1001,,0)</f>
        <v>Yes</v>
      </c>
    </row>
    <row r="370" spans="1:16" x14ac:dyDescent="0.3">
      <c r="A370" s="2" t="s">
        <v>2562</v>
      </c>
      <c r="B370" s="5">
        <v>44692</v>
      </c>
      <c r="C370" s="2" t="s">
        <v>2563</v>
      </c>
      <c r="D370" t="s">
        <v>6165</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Midium</v>
      </c>
      <c r="P370" t="str">
        <f>_xlfn.XLOOKUP(Orders[[#This Row],[Customer ID]],customers!$A$1:$A$1001,customers!$I$1:$I$1001,,0)</f>
        <v>No</v>
      </c>
    </row>
    <row r="371" spans="1:16" x14ac:dyDescent="0.3">
      <c r="A371" s="2" t="s">
        <v>2568</v>
      </c>
      <c r="B371" s="5">
        <v>43500</v>
      </c>
      <c r="C371" s="2" t="s">
        <v>2569</v>
      </c>
      <c r="D371" t="s">
        <v>6175</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3">
      <c r="A372" s="2" t="s">
        <v>2572</v>
      </c>
      <c r="B372" s="5">
        <v>43501</v>
      </c>
      <c r="C372" s="2" t="s">
        <v>2573</v>
      </c>
      <c r="D372" t="s">
        <v>6182</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3">
      <c r="A373" s="2" t="s">
        <v>2578</v>
      </c>
      <c r="B373" s="5">
        <v>44705</v>
      </c>
      <c r="C373" s="2" t="s">
        <v>2579</v>
      </c>
      <c r="D373" t="s">
        <v>6179</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3">
      <c r="A374" s="2" t="s">
        <v>2584</v>
      </c>
      <c r="B374" s="5">
        <v>44108</v>
      </c>
      <c r="C374" s="2" t="s">
        <v>2585</v>
      </c>
      <c r="D374" t="s">
        <v>6172</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3">
      <c r="A375" s="2" t="s">
        <v>2590</v>
      </c>
      <c r="B375" s="5">
        <v>44742</v>
      </c>
      <c r="C375" s="2" t="s">
        <v>2591</v>
      </c>
      <c r="D375" t="s">
        <v>6157</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3">
      <c r="A376" s="2" t="s">
        <v>2596</v>
      </c>
      <c r="B376" s="5">
        <v>44125</v>
      </c>
      <c r="C376" s="2" t="s">
        <v>2597</v>
      </c>
      <c r="D376" t="s">
        <v>6160</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t="str">
        <f t="shared" si="16"/>
        <v>Librica</v>
      </c>
      <c r="O376" t="str">
        <f t="shared" si="17"/>
        <v>Light</v>
      </c>
      <c r="P376" t="str">
        <f>_xlfn.XLOOKUP(Orders[[#This Row],[Customer ID]],customers!$A$1:$A$1001,customers!$I$1:$I$1001,,0)</f>
        <v>Yes</v>
      </c>
    </row>
    <row r="377" spans="1:16" x14ac:dyDescent="0.3">
      <c r="A377" s="2" t="s">
        <v>2602</v>
      </c>
      <c r="B377" s="5">
        <v>44120</v>
      </c>
      <c r="C377" s="2" t="s">
        <v>2603</v>
      </c>
      <c r="D377" t="s">
        <v>6151</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Midium</v>
      </c>
      <c r="P377" t="str">
        <f>_xlfn.XLOOKUP(Orders[[#This Row],[Customer ID]],customers!$A$1:$A$1001,customers!$I$1:$I$1001,,0)</f>
        <v>Yes</v>
      </c>
    </row>
    <row r="378" spans="1:16" x14ac:dyDescent="0.3">
      <c r="A378" s="2" t="s">
        <v>2608</v>
      </c>
      <c r="B378" s="5">
        <v>44097</v>
      </c>
      <c r="C378" s="2" t="s">
        <v>2609</v>
      </c>
      <c r="D378" t="s">
        <v>6145</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Midium</v>
      </c>
      <c r="P378" t="str">
        <f>_xlfn.XLOOKUP(Orders[[#This Row],[Customer ID]],customers!$A$1:$A$1001,customers!$I$1:$I$1001,,0)</f>
        <v>Yes</v>
      </c>
    </row>
    <row r="379" spans="1:16" x14ac:dyDescent="0.3">
      <c r="A379" s="2" t="s">
        <v>2614</v>
      </c>
      <c r="B379" s="5">
        <v>43532</v>
      </c>
      <c r="C379" s="2" t="s">
        <v>2615</v>
      </c>
      <c r="D379" t="s">
        <v>6162</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
      <c r="A380" s="2" t="s">
        <v>2620</v>
      </c>
      <c r="B380" s="5">
        <v>44377</v>
      </c>
      <c r="C380" s="2" t="s">
        <v>2621</v>
      </c>
      <c r="D380" t="s">
        <v>6179</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3">
      <c r="A381" s="2" t="s">
        <v>2626</v>
      </c>
      <c r="B381" s="5">
        <v>43690</v>
      </c>
      <c r="C381" s="2" t="s">
        <v>2627</v>
      </c>
      <c r="D381" t="s">
        <v>6172</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3">
      <c r="A382" s="2" t="s">
        <v>2631</v>
      </c>
      <c r="B382" s="5">
        <v>44249</v>
      </c>
      <c r="C382" s="2" t="s">
        <v>2330</v>
      </c>
      <c r="D382" t="s">
        <v>6168</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t="str">
        <f t="shared" si="16"/>
        <v>Librica</v>
      </c>
      <c r="O382" t="str">
        <f t="shared" si="17"/>
        <v>Dark</v>
      </c>
      <c r="P382" t="str">
        <f>_xlfn.XLOOKUP(Orders[[#This Row],[Customer ID]],customers!$A$1:$A$1001,customers!$I$1:$I$1001,,0)</f>
        <v>No</v>
      </c>
    </row>
    <row r="383" spans="1:16" x14ac:dyDescent="0.3">
      <c r="A383" s="2" t="s">
        <v>2637</v>
      </c>
      <c r="B383" s="5">
        <v>44646</v>
      </c>
      <c r="C383" s="2" t="s">
        <v>2638</v>
      </c>
      <c r="D383" t="s">
        <v>6153</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
      <c r="A384" s="2" t="s">
        <v>2643</v>
      </c>
      <c r="B384" s="5">
        <v>43840</v>
      </c>
      <c r="C384" s="2" t="s">
        <v>2644</v>
      </c>
      <c r="D384" t="s">
        <v>6143</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3">
      <c r="A385" s="2" t="s">
        <v>2649</v>
      </c>
      <c r="B385" s="5">
        <v>43586</v>
      </c>
      <c r="C385" s="2" t="s">
        <v>2650</v>
      </c>
      <c r="D385" t="s">
        <v>6175</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3">
      <c r="A386" s="2" t="s">
        <v>2654</v>
      </c>
      <c r="B386" s="5">
        <v>43870</v>
      </c>
      <c r="C386" s="2" t="s">
        <v>2655</v>
      </c>
      <c r="D386" t="s">
        <v>6181</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3">
      <c r="A387" s="2" t="s">
        <v>2659</v>
      </c>
      <c r="B387" s="5">
        <v>44559</v>
      </c>
      <c r="C387" s="2" t="s">
        <v>2660</v>
      </c>
      <c r="D387" t="s">
        <v>6159</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E387*L387</f>
        <v>43.650000000000006</v>
      </c>
      <c r="N387" t="str">
        <f t="shared" ref="N387:N450" si="19">IF(I387="Rob","Robusta",IF(I387="Exc", "Excelsa",IF(I387="Ara","Arabica",IF(I387="Lib","Librica",""))))</f>
        <v>Librica</v>
      </c>
      <c r="O387" t="str">
        <f t="shared" ref="O387:O450" si="20">IF(J387="M","Midium",IF(J387="L","Light",IF(J387="D","Dark","")))</f>
        <v>Midium</v>
      </c>
      <c r="P387" t="str">
        <f>_xlfn.XLOOKUP(Orders[[#This Row],[Customer ID]],customers!$A$1:$A$1001,customers!$I$1:$I$1001,,0)</f>
        <v>Yes</v>
      </c>
    </row>
    <row r="388" spans="1:16" x14ac:dyDescent="0.3">
      <c r="A388" s="2" t="s">
        <v>2665</v>
      </c>
      <c r="B388" s="5">
        <v>44083</v>
      </c>
      <c r="C388" s="2" t="s">
        <v>2666</v>
      </c>
      <c r="D388" t="s">
        <v>6153</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3">
      <c r="A389" s="2" t="s">
        <v>2670</v>
      </c>
      <c r="B389" s="5">
        <v>44455</v>
      </c>
      <c r="C389" s="2" t="s">
        <v>2671</v>
      </c>
      <c r="D389" t="s">
        <v>6170</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3">
      <c r="A390" s="2" t="s">
        <v>2676</v>
      </c>
      <c r="B390" s="5">
        <v>44130</v>
      </c>
      <c r="C390" s="2" t="s">
        <v>2677</v>
      </c>
      <c r="D390" t="s">
        <v>6149</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t="str">
        <f t="shared" si="19"/>
        <v>Librica</v>
      </c>
      <c r="O390" t="str">
        <f t="shared" si="20"/>
        <v>Dark</v>
      </c>
      <c r="P390" t="str">
        <f>_xlfn.XLOOKUP(Orders[[#This Row],[Customer ID]],customers!$A$1:$A$1001,customers!$I$1:$I$1001,,0)</f>
        <v>Yes</v>
      </c>
    </row>
    <row r="391" spans="1:16" x14ac:dyDescent="0.3">
      <c r="A391" s="2" t="s">
        <v>2682</v>
      </c>
      <c r="B391" s="5">
        <v>43536</v>
      </c>
      <c r="C391" s="2" t="s">
        <v>2683</v>
      </c>
      <c r="D391" t="s">
        <v>6168</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t="str">
        <f t="shared" si="19"/>
        <v>Librica</v>
      </c>
      <c r="O391" t="str">
        <f t="shared" si="20"/>
        <v>Dark</v>
      </c>
      <c r="P391" t="str">
        <f>_xlfn.XLOOKUP(Orders[[#This Row],[Customer ID]],customers!$A$1:$A$1001,customers!$I$1:$I$1001,,0)</f>
        <v>Yes</v>
      </c>
    </row>
    <row r="392" spans="1:16" x14ac:dyDescent="0.3">
      <c r="A392" s="2" t="s">
        <v>2688</v>
      </c>
      <c r="B392" s="5">
        <v>44245</v>
      </c>
      <c r="C392" s="2" t="s">
        <v>2689</v>
      </c>
      <c r="D392" t="s">
        <v>6143</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3">
      <c r="A393" s="2" t="s">
        <v>2693</v>
      </c>
      <c r="B393" s="5">
        <v>44133</v>
      </c>
      <c r="C393" s="2" t="s">
        <v>2694</v>
      </c>
      <c r="D393" t="s">
        <v>6156</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Midium</v>
      </c>
      <c r="P393" t="str">
        <f>_xlfn.XLOOKUP(Orders[[#This Row],[Customer ID]],customers!$A$1:$A$1001,customers!$I$1:$I$1001,,0)</f>
        <v>No</v>
      </c>
    </row>
    <row r="394" spans="1:16" x14ac:dyDescent="0.3">
      <c r="A394" s="2" t="s">
        <v>2698</v>
      </c>
      <c r="B394" s="5">
        <v>44445</v>
      </c>
      <c r="C394" s="2" t="s">
        <v>2699</v>
      </c>
      <c r="D394" t="s">
        <v>6170</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3">
      <c r="A395" s="2" t="s">
        <v>2698</v>
      </c>
      <c r="B395" s="5">
        <v>44445</v>
      </c>
      <c r="C395" s="2" t="s">
        <v>2699</v>
      </c>
      <c r="D395" t="s">
        <v>6166</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3">
      <c r="A396" s="2" t="s">
        <v>2709</v>
      </c>
      <c r="B396" s="5">
        <v>44083</v>
      </c>
      <c r="C396" s="2" t="s">
        <v>2710</v>
      </c>
      <c r="D396" t="s">
        <v>6141</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3">
      <c r="A397" s="2" t="s">
        <v>2715</v>
      </c>
      <c r="B397" s="5">
        <v>44465</v>
      </c>
      <c r="C397" s="2" t="s">
        <v>2716</v>
      </c>
      <c r="D397" t="s">
        <v>6168</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t="str">
        <f t="shared" si="19"/>
        <v>Librica</v>
      </c>
      <c r="O397" t="str">
        <f t="shared" si="20"/>
        <v>Dark</v>
      </c>
      <c r="P397" t="str">
        <f>_xlfn.XLOOKUP(Orders[[#This Row],[Customer ID]],customers!$A$1:$A$1001,customers!$I$1:$I$1001,,0)</f>
        <v>Yes</v>
      </c>
    </row>
    <row r="398" spans="1:16" x14ac:dyDescent="0.3">
      <c r="A398" s="2" t="s">
        <v>2720</v>
      </c>
      <c r="B398" s="5">
        <v>44140</v>
      </c>
      <c r="C398" s="2" t="s">
        <v>2721</v>
      </c>
      <c r="D398" t="s">
        <v>6179</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3">
      <c r="A399" s="2" t="s">
        <v>2726</v>
      </c>
      <c r="B399" s="5">
        <v>43720</v>
      </c>
      <c r="C399" s="2" t="s">
        <v>2727</v>
      </c>
      <c r="D399" t="s">
        <v>6168</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t="str">
        <f t="shared" si="19"/>
        <v>Librica</v>
      </c>
      <c r="O399" t="str">
        <f t="shared" si="20"/>
        <v>Dark</v>
      </c>
      <c r="P399" t="str">
        <f>_xlfn.XLOOKUP(Orders[[#This Row],[Customer ID]],customers!$A$1:$A$1001,customers!$I$1:$I$1001,,0)</f>
        <v>Yes</v>
      </c>
    </row>
    <row r="400" spans="1:16" x14ac:dyDescent="0.3">
      <c r="A400" s="2" t="s">
        <v>2732</v>
      </c>
      <c r="B400" s="5">
        <v>43677</v>
      </c>
      <c r="C400" s="2" t="s">
        <v>2733</v>
      </c>
      <c r="D400" t="s">
        <v>6153</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3">
      <c r="A401" s="2" t="s">
        <v>2738</v>
      </c>
      <c r="B401" s="5">
        <v>43539</v>
      </c>
      <c r="C401" s="2" t="s">
        <v>2739</v>
      </c>
      <c r="D401" t="s">
        <v>6184</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3">
      <c r="A402" s="2" t="s">
        <v>2744</v>
      </c>
      <c r="B402" s="5">
        <v>44332</v>
      </c>
      <c r="C402" s="2" t="s">
        <v>2745</v>
      </c>
      <c r="D402" t="s">
        <v>6169</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t="str">
        <f t="shared" si="19"/>
        <v>Librica</v>
      </c>
      <c r="O402" t="str">
        <f t="shared" si="20"/>
        <v>Light</v>
      </c>
      <c r="P402" t="str">
        <f>_xlfn.XLOOKUP(Orders[[#This Row],[Customer ID]],customers!$A$1:$A$1001,customers!$I$1:$I$1001,,0)</f>
        <v>No</v>
      </c>
    </row>
    <row r="403" spans="1:16" x14ac:dyDescent="0.3">
      <c r="A403" s="2" t="s">
        <v>2750</v>
      </c>
      <c r="B403" s="5">
        <v>43591</v>
      </c>
      <c r="C403" s="2" t="s">
        <v>2751</v>
      </c>
      <c r="D403" t="s">
        <v>6158</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t="str">
        <f t="shared" si="19"/>
        <v>Librica</v>
      </c>
      <c r="O403" t="str">
        <f t="shared" si="20"/>
        <v>Midium</v>
      </c>
      <c r="P403" t="str">
        <f>_xlfn.XLOOKUP(Orders[[#This Row],[Customer ID]],customers!$A$1:$A$1001,customers!$I$1:$I$1001,,0)</f>
        <v>Yes</v>
      </c>
    </row>
    <row r="404" spans="1:16" x14ac:dyDescent="0.3">
      <c r="A404" s="2" t="s">
        <v>2756</v>
      </c>
      <c r="B404" s="5">
        <v>43502</v>
      </c>
      <c r="C404" s="2" t="s">
        <v>2757</v>
      </c>
      <c r="D404" t="s">
        <v>6176</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
      <c r="A405" s="2" t="s">
        <v>2762</v>
      </c>
      <c r="B405" s="5">
        <v>44295</v>
      </c>
      <c r="C405" s="2" t="s">
        <v>2763</v>
      </c>
      <c r="D405" t="s">
        <v>6144</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t="str">
        <f t="shared" si="19"/>
        <v>Librica</v>
      </c>
      <c r="O405" t="str">
        <f t="shared" si="20"/>
        <v>Light</v>
      </c>
      <c r="P405" t="str">
        <f>_xlfn.XLOOKUP(Orders[[#This Row],[Customer ID]],customers!$A$1:$A$1001,customers!$I$1:$I$1001,,0)</f>
        <v>No</v>
      </c>
    </row>
    <row r="406" spans="1:16" x14ac:dyDescent="0.3">
      <c r="A406" s="2" t="s">
        <v>2768</v>
      </c>
      <c r="B406" s="5">
        <v>43971</v>
      </c>
      <c r="C406" s="2" t="s">
        <v>2769</v>
      </c>
      <c r="D406" t="s">
        <v>6146</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
      <c r="A407" s="2" t="s">
        <v>2774</v>
      </c>
      <c r="B407" s="5">
        <v>44167</v>
      </c>
      <c r="C407" s="2" t="s">
        <v>2775</v>
      </c>
      <c r="D407" t="s">
        <v>6138</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Midium</v>
      </c>
      <c r="P407" t="str">
        <f>_xlfn.XLOOKUP(Orders[[#This Row],[Customer ID]],customers!$A$1:$A$1001,customers!$I$1:$I$1001,,0)</f>
        <v>Yes</v>
      </c>
    </row>
    <row r="408" spans="1:16" x14ac:dyDescent="0.3">
      <c r="A408" s="2" t="s">
        <v>2780</v>
      </c>
      <c r="B408" s="5">
        <v>44416</v>
      </c>
      <c r="C408" s="2" t="s">
        <v>2781</v>
      </c>
      <c r="D408" t="s">
        <v>6140</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Midium</v>
      </c>
      <c r="P408" t="str">
        <f>_xlfn.XLOOKUP(Orders[[#This Row],[Customer ID]],customers!$A$1:$A$1001,customers!$I$1:$I$1001,,0)</f>
        <v>Yes</v>
      </c>
    </row>
    <row r="409" spans="1:16" x14ac:dyDescent="0.3">
      <c r="A409" s="2" t="s">
        <v>2786</v>
      </c>
      <c r="B409" s="5">
        <v>44595</v>
      </c>
      <c r="C409" s="2" t="s">
        <v>2787</v>
      </c>
      <c r="D409" t="s">
        <v>6138</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Midium</v>
      </c>
      <c r="P409" t="str">
        <f>_xlfn.XLOOKUP(Orders[[#This Row],[Customer ID]],customers!$A$1:$A$1001,customers!$I$1:$I$1001,,0)</f>
        <v>No</v>
      </c>
    </row>
    <row r="410" spans="1:16" x14ac:dyDescent="0.3">
      <c r="A410" s="2" t="s">
        <v>2791</v>
      </c>
      <c r="B410" s="5">
        <v>44659</v>
      </c>
      <c r="C410" s="2" t="s">
        <v>2792</v>
      </c>
      <c r="D410" t="s">
        <v>6174</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Midium</v>
      </c>
      <c r="P410" t="str">
        <f>_xlfn.XLOOKUP(Orders[[#This Row],[Customer ID]],customers!$A$1:$A$1001,customers!$I$1:$I$1001,,0)</f>
        <v>Yes</v>
      </c>
    </row>
    <row r="411" spans="1:16" x14ac:dyDescent="0.3">
      <c r="A411" s="2" t="s">
        <v>2797</v>
      </c>
      <c r="B411" s="5">
        <v>44203</v>
      </c>
      <c r="C411" s="2" t="s">
        <v>2798</v>
      </c>
      <c r="D411" t="s">
        <v>6169</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t="str">
        <f t="shared" si="19"/>
        <v>Librica</v>
      </c>
      <c r="O411" t="str">
        <f t="shared" si="20"/>
        <v>Light</v>
      </c>
      <c r="P411" t="str">
        <f>_xlfn.XLOOKUP(Orders[[#This Row],[Customer ID]],customers!$A$1:$A$1001,customers!$I$1:$I$1001,,0)</f>
        <v>Yes</v>
      </c>
    </row>
    <row r="412" spans="1:16" x14ac:dyDescent="0.3">
      <c r="A412" s="2" t="s">
        <v>2802</v>
      </c>
      <c r="B412" s="5">
        <v>44441</v>
      </c>
      <c r="C412" s="2" t="s">
        <v>2803</v>
      </c>
      <c r="D412" t="s">
        <v>6166</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3">
      <c r="A413" s="2" t="s">
        <v>2807</v>
      </c>
      <c r="B413" s="5">
        <v>44504</v>
      </c>
      <c r="C413" s="2" t="s">
        <v>2808</v>
      </c>
      <c r="D413" t="s">
        <v>6161</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t="str">
        <f t="shared" si="19"/>
        <v>Librica</v>
      </c>
      <c r="O413" t="str">
        <f t="shared" si="20"/>
        <v>Midium</v>
      </c>
      <c r="P413" t="str">
        <f>_xlfn.XLOOKUP(Orders[[#This Row],[Customer ID]],customers!$A$1:$A$1001,customers!$I$1:$I$1001,,0)</f>
        <v>Yes</v>
      </c>
    </row>
    <row r="414" spans="1:16" x14ac:dyDescent="0.3">
      <c r="A414" s="2" t="s">
        <v>2812</v>
      </c>
      <c r="B414" s="5">
        <v>44410</v>
      </c>
      <c r="C414" s="2" t="s">
        <v>2813</v>
      </c>
      <c r="D414" t="s">
        <v>6154</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Midium</v>
      </c>
      <c r="P414" t="str">
        <f>_xlfn.XLOOKUP(Orders[[#This Row],[Customer ID]],customers!$A$1:$A$1001,customers!$I$1:$I$1001,,0)</f>
        <v>Yes</v>
      </c>
    </row>
    <row r="415" spans="1:16" x14ac:dyDescent="0.3">
      <c r="A415" s="2" t="s">
        <v>2817</v>
      </c>
      <c r="B415" s="5">
        <v>43857</v>
      </c>
      <c r="C415" s="2" t="s">
        <v>2818</v>
      </c>
      <c r="D415" t="s">
        <v>6163</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t="str">
        <f t="shared" si="19"/>
        <v>Librica</v>
      </c>
      <c r="O415" t="str">
        <f t="shared" si="20"/>
        <v>Light</v>
      </c>
      <c r="P415" t="str">
        <f>_xlfn.XLOOKUP(Orders[[#This Row],[Customer ID]],customers!$A$1:$A$1001,customers!$I$1:$I$1001,,0)</f>
        <v>Yes</v>
      </c>
    </row>
    <row r="416" spans="1:16" x14ac:dyDescent="0.3">
      <c r="A416" s="2" t="s">
        <v>2823</v>
      </c>
      <c r="B416" s="5">
        <v>43802</v>
      </c>
      <c r="C416" s="2" t="s">
        <v>2824</v>
      </c>
      <c r="D416" t="s">
        <v>6177</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3">
      <c r="A417" s="2" t="s">
        <v>2828</v>
      </c>
      <c r="B417" s="5">
        <v>43683</v>
      </c>
      <c r="C417" s="2" t="s">
        <v>2829</v>
      </c>
      <c r="D417" t="s">
        <v>6173</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Midium</v>
      </c>
      <c r="P417" t="str">
        <f>_xlfn.XLOOKUP(Orders[[#This Row],[Customer ID]],customers!$A$1:$A$1001,customers!$I$1:$I$1001,,0)</f>
        <v>No</v>
      </c>
    </row>
    <row r="418" spans="1:16" x14ac:dyDescent="0.3">
      <c r="A418" s="2" t="s">
        <v>2833</v>
      </c>
      <c r="B418" s="5">
        <v>43901</v>
      </c>
      <c r="C418" s="2" t="s">
        <v>2834</v>
      </c>
      <c r="D418" t="s">
        <v>6179</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3">
      <c r="A419" s="2" t="s">
        <v>2838</v>
      </c>
      <c r="B419" s="5">
        <v>44457</v>
      </c>
      <c r="C419" s="2" t="s">
        <v>2839</v>
      </c>
      <c r="D419" t="s">
        <v>6181</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3">
      <c r="A420" s="2" t="s">
        <v>2843</v>
      </c>
      <c r="B420" s="5">
        <v>44142</v>
      </c>
      <c r="C420" s="2" t="s">
        <v>2844</v>
      </c>
      <c r="D420" t="s">
        <v>6181</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3">
      <c r="A421" s="2" t="s">
        <v>2848</v>
      </c>
      <c r="B421" s="5">
        <v>44739</v>
      </c>
      <c r="C421" s="2" t="s">
        <v>2849</v>
      </c>
      <c r="D421" t="s">
        <v>6159</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t="str">
        <f t="shared" si="19"/>
        <v>Librica</v>
      </c>
      <c r="O421" t="str">
        <f t="shared" si="20"/>
        <v>Midium</v>
      </c>
      <c r="P421" t="str">
        <f>_xlfn.XLOOKUP(Orders[[#This Row],[Customer ID]],customers!$A$1:$A$1001,customers!$I$1:$I$1001,,0)</f>
        <v>Yes</v>
      </c>
    </row>
    <row r="422" spans="1:16" x14ac:dyDescent="0.3">
      <c r="A422" s="2" t="s">
        <v>2854</v>
      </c>
      <c r="B422" s="5">
        <v>43866</v>
      </c>
      <c r="C422" s="2" t="s">
        <v>2585</v>
      </c>
      <c r="D422" t="s">
        <v>6168</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t="str">
        <f t="shared" si="19"/>
        <v>Librica</v>
      </c>
      <c r="O422" t="str">
        <f t="shared" si="20"/>
        <v>Dark</v>
      </c>
      <c r="P422" t="str">
        <f>_xlfn.XLOOKUP(Orders[[#This Row],[Customer ID]],customers!$A$1:$A$1001,customers!$I$1:$I$1001,,0)</f>
        <v>No</v>
      </c>
    </row>
    <row r="423" spans="1:16" x14ac:dyDescent="0.3">
      <c r="A423" s="2" t="s">
        <v>2854</v>
      </c>
      <c r="B423" s="5">
        <v>43866</v>
      </c>
      <c r="C423" s="2" t="s">
        <v>2585</v>
      </c>
      <c r="D423" t="s">
        <v>6167</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3">
      <c r="A424" s="2" t="s">
        <v>2865</v>
      </c>
      <c r="B424" s="5">
        <v>43868</v>
      </c>
      <c r="C424" s="2" t="s">
        <v>2866</v>
      </c>
      <c r="D424" t="s">
        <v>6157</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3">
      <c r="A425" s="2" t="s">
        <v>2870</v>
      </c>
      <c r="B425" s="5">
        <v>44183</v>
      </c>
      <c r="C425" s="2" t="s">
        <v>2871</v>
      </c>
      <c r="D425" t="s">
        <v>6145</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Midium</v>
      </c>
      <c r="P425" t="str">
        <f>_xlfn.XLOOKUP(Orders[[#This Row],[Customer ID]],customers!$A$1:$A$1001,customers!$I$1:$I$1001,,0)</f>
        <v>No</v>
      </c>
    </row>
    <row r="426" spans="1:16" x14ac:dyDescent="0.3">
      <c r="A426" s="2" t="s">
        <v>2875</v>
      </c>
      <c r="B426" s="5">
        <v>44431</v>
      </c>
      <c r="C426" s="2" t="s">
        <v>2876</v>
      </c>
      <c r="D426" t="s">
        <v>6175</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3">
      <c r="A427" s="2" t="s">
        <v>2881</v>
      </c>
      <c r="B427" s="5">
        <v>44428</v>
      </c>
      <c r="C427" s="2" t="s">
        <v>2882</v>
      </c>
      <c r="D427" t="s">
        <v>6176</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
      <c r="A428" s="2" t="s">
        <v>2887</v>
      </c>
      <c r="B428" s="5">
        <v>43556</v>
      </c>
      <c r="C428" s="2" t="s">
        <v>2888</v>
      </c>
      <c r="D428" t="s">
        <v>6177</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3">
      <c r="A429" s="2" t="s">
        <v>2893</v>
      </c>
      <c r="B429" s="5">
        <v>44224</v>
      </c>
      <c r="C429" s="2" t="s">
        <v>2894</v>
      </c>
      <c r="D429" t="s">
        <v>6174</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Midium</v>
      </c>
      <c r="P429" t="str">
        <f>_xlfn.XLOOKUP(Orders[[#This Row],[Customer ID]],customers!$A$1:$A$1001,customers!$I$1:$I$1001,,0)</f>
        <v>Yes</v>
      </c>
    </row>
    <row r="430" spans="1:16" x14ac:dyDescent="0.3">
      <c r="A430" s="2" t="s">
        <v>2898</v>
      </c>
      <c r="B430" s="5">
        <v>43759</v>
      </c>
      <c r="C430" s="2" t="s">
        <v>2899</v>
      </c>
      <c r="D430" t="s">
        <v>6178</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3">
      <c r="A431" s="2" t="s">
        <v>2904</v>
      </c>
      <c r="B431" s="5">
        <v>44367</v>
      </c>
      <c r="C431" s="2" t="s">
        <v>2585</v>
      </c>
      <c r="D431" t="s">
        <v>6139</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3">
      <c r="A432" s="2" t="s">
        <v>2910</v>
      </c>
      <c r="B432" s="5">
        <v>44504</v>
      </c>
      <c r="C432" s="2" t="s">
        <v>2911</v>
      </c>
      <c r="D432" t="s">
        <v>6162</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
      <c r="A433" s="2" t="s">
        <v>2916</v>
      </c>
      <c r="B433" s="5">
        <v>44291</v>
      </c>
      <c r="C433" s="2" t="s">
        <v>2917</v>
      </c>
      <c r="D433" t="s">
        <v>6184</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3">
      <c r="A434" s="2" t="s">
        <v>2922</v>
      </c>
      <c r="B434" s="5">
        <v>43808</v>
      </c>
      <c r="C434" s="2" t="s">
        <v>2923</v>
      </c>
      <c r="D434" t="s">
        <v>6154</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Midium</v>
      </c>
      <c r="P434" t="str">
        <f>_xlfn.XLOOKUP(Orders[[#This Row],[Customer ID]],customers!$A$1:$A$1001,customers!$I$1:$I$1001,,0)</f>
        <v>No</v>
      </c>
    </row>
    <row r="435" spans="1:16" x14ac:dyDescent="0.3">
      <c r="A435" s="2" t="s">
        <v>2927</v>
      </c>
      <c r="B435" s="5">
        <v>44563</v>
      </c>
      <c r="C435" s="2" t="s">
        <v>2928</v>
      </c>
      <c r="D435" t="s">
        <v>6180</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t="str">
        <f t="shared" si="19"/>
        <v>Librica</v>
      </c>
      <c r="O435" t="str">
        <f t="shared" si="20"/>
        <v>Midium</v>
      </c>
      <c r="P435" t="str">
        <f>_xlfn.XLOOKUP(Orders[[#This Row],[Customer ID]],customers!$A$1:$A$1001,customers!$I$1:$I$1001,,0)</f>
        <v>Yes</v>
      </c>
    </row>
    <row r="436" spans="1:16" x14ac:dyDescent="0.3">
      <c r="A436" s="2" t="s">
        <v>2933</v>
      </c>
      <c r="B436" s="5">
        <v>43807</v>
      </c>
      <c r="C436" s="2" t="s">
        <v>2934</v>
      </c>
      <c r="D436" t="s">
        <v>6154</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Midium</v>
      </c>
      <c r="P436" t="str">
        <f>_xlfn.XLOOKUP(Orders[[#This Row],[Customer ID]],customers!$A$1:$A$1001,customers!$I$1:$I$1001,,0)</f>
        <v>No</v>
      </c>
    </row>
    <row r="437" spans="1:16" x14ac:dyDescent="0.3">
      <c r="A437" s="2" t="s">
        <v>2938</v>
      </c>
      <c r="B437" s="5">
        <v>44528</v>
      </c>
      <c r="C437" s="2" t="s">
        <v>2939</v>
      </c>
      <c r="D437" t="s">
        <v>6138</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Midium</v>
      </c>
      <c r="P437" t="str">
        <f>_xlfn.XLOOKUP(Orders[[#This Row],[Customer ID]],customers!$A$1:$A$1001,customers!$I$1:$I$1001,,0)</f>
        <v>No</v>
      </c>
    </row>
    <row r="438" spans="1:16" x14ac:dyDescent="0.3">
      <c r="A438" s="2" t="s">
        <v>2944</v>
      </c>
      <c r="B438" s="5">
        <v>44631</v>
      </c>
      <c r="C438" s="2" t="s">
        <v>2945</v>
      </c>
      <c r="D438" t="s">
        <v>6144</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t="str">
        <f t="shared" si="19"/>
        <v>Librica</v>
      </c>
      <c r="O438" t="str">
        <f t="shared" si="20"/>
        <v>Light</v>
      </c>
      <c r="P438" t="str">
        <f>_xlfn.XLOOKUP(Orders[[#This Row],[Customer ID]],customers!$A$1:$A$1001,customers!$I$1:$I$1001,,0)</f>
        <v>Yes</v>
      </c>
    </row>
    <row r="439" spans="1:16" x14ac:dyDescent="0.3">
      <c r="A439" s="2" t="s">
        <v>2950</v>
      </c>
      <c r="B439" s="5">
        <v>44213</v>
      </c>
      <c r="C439" s="2" t="s">
        <v>2951</v>
      </c>
      <c r="D439" t="s">
        <v>6164</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t="str">
        <f t="shared" si="19"/>
        <v>Librica</v>
      </c>
      <c r="O439" t="str">
        <f t="shared" si="20"/>
        <v>Dark</v>
      </c>
      <c r="P439" t="str">
        <f>_xlfn.XLOOKUP(Orders[[#This Row],[Customer ID]],customers!$A$1:$A$1001,customers!$I$1:$I$1001,,0)</f>
        <v>No</v>
      </c>
    </row>
    <row r="440" spans="1:16" x14ac:dyDescent="0.3">
      <c r="A440" s="2" t="s">
        <v>2955</v>
      </c>
      <c r="B440" s="5">
        <v>43483</v>
      </c>
      <c r="C440" s="2" t="s">
        <v>3041</v>
      </c>
      <c r="D440" t="s">
        <v>6168</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t="str">
        <f t="shared" si="19"/>
        <v>Librica</v>
      </c>
      <c r="O440" t="str">
        <f t="shared" si="20"/>
        <v>Dark</v>
      </c>
      <c r="P440" t="str">
        <f>_xlfn.XLOOKUP(Orders[[#This Row],[Customer ID]],customers!$A$1:$A$1001,customers!$I$1:$I$1001,,0)</f>
        <v>No</v>
      </c>
    </row>
    <row r="441" spans="1:16" x14ac:dyDescent="0.3">
      <c r="A441" s="2" t="s">
        <v>2961</v>
      </c>
      <c r="B441" s="5">
        <v>43562</v>
      </c>
      <c r="C441" s="2" t="s">
        <v>2962</v>
      </c>
      <c r="D441" t="s">
        <v>6175</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3">
      <c r="A442" s="2" t="s">
        <v>2967</v>
      </c>
      <c r="B442" s="5">
        <v>44230</v>
      </c>
      <c r="C442" s="2" t="s">
        <v>2968</v>
      </c>
      <c r="D442" t="s">
        <v>6174</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Midium</v>
      </c>
      <c r="P442" t="str">
        <f>_xlfn.XLOOKUP(Orders[[#This Row],[Customer ID]],customers!$A$1:$A$1001,customers!$I$1:$I$1001,,0)</f>
        <v>Yes</v>
      </c>
    </row>
    <row r="443" spans="1:16" x14ac:dyDescent="0.3">
      <c r="A443" s="2" t="s">
        <v>2973</v>
      </c>
      <c r="B443" s="5">
        <v>43573</v>
      </c>
      <c r="C443" s="2" t="s">
        <v>2974</v>
      </c>
      <c r="D443" t="s">
        <v>6182</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3">
      <c r="A444" s="2" t="s">
        <v>2979</v>
      </c>
      <c r="B444" s="5">
        <v>44384</v>
      </c>
      <c r="C444" s="2" t="s">
        <v>2980</v>
      </c>
      <c r="D444" t="s">
        <v>6172</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3">
      <c r="A445" s="2" t="s">
        <v>2985</v>
      </c>
      <c r="B445" s="5">
        <v>44250</v>
      </c>
      <c r="C445" s="2" t="s">
        <v>2986</v>
      </c>
      <c r="D445" t="s">
        <v>6183</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3">
      <c r="A446" s="2" t="s">
        <v>2991</v>
      </c>
      <c r="B446" s="5">
        <v>44418</v>
      </c>
      <c r="C446" s="2" t="s">
        <v>2992</v>
      </c>
      <c r="D446" t="s">
        <v>6155</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Midium</v>
      </c>
      <c r="P446" t="str">
        <f>_xlfn.XLOOKUP(Orders[[#This Row],[Customer ID]],customers!$A$1:$A$1001,customers!$I$1:$I$1001,,0)</f>
        <v>No</v>
      </c>
    </row>
    <row r="447" spans="1:16" x14ac:dyDescent="0.3">
      <c r="A447" s="2" t="s">
        <v>2998</v>
      </c>
      <c r="B447" s="5">
        <v>43784</v>
      </c>
      <c r="C447" s="2" t="s">
        <v>2999</v>
      </c>
      <c r="D447" t="s">
        <v>6180</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t="str">
        <f t="shared" si="19"/>
        <v>Librica</v>
      </c>
      <c r="O447" t="str">
        <f t="shared" si="20"/>
        <v>Midium</v>
      </c>
      <c r="P447" t="str">
        <f>_xlfn.XLOOKUP(Orders[[#This Row],[Customer ID]],customers!$A$1:$A$1001,customers!$I$1:$I$1001,,0)</f>
        <v>Yes</v>
      </c>
    </row>
    <row r="448" spans="1:16" x14ac:dyDescent="0.3">
      <c r="A448" s="2" t="s">
        <v>3003</v>
      </c>
      <c r="B448" s="5">
        <v>43816</v>
      </c>
      <c r="C448" s="2" t="s">
        <v>3004</v>
      </c>
      <c r="D448" t="s">
        <v>6159</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t="str">
        <f t="shared" si="19"/>
        <v>Librica</v>
      </c>
      <c r="O448" t="str">
        <f t="shared" si="20"/>
        <v>Midium</v>
      </c>
      <c r="P448" t="str">
        <f>_xlfn.XLOOKUP(Orders[[#This Row],[Customer ID]],customers!$A$1:$A$1001,customers!$I$1:$I$1001,,0)</f>
        <v>Yes</v>
      </c>
    </row>
    <row r="449" spans="1:16" x14ac:dyDescent="0.3">
      <c r="A449" s="2" t="s">
        <v>3009</v>
      </c>
      <c r="B449" s="5">
        <v>43908</v>
      </c>
      <c r="C449" s="2" t="s">
        <v>3010</v>
      </c>
      <c r="D449" t="s">
        <v>6145</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Midium</v>
      </c>
      <c r="P449" t="str">
        <f>_xlfn.XLOOKUP(Orders[[#This Row],[Customer ID]],customers!$A$1:$A$1001,customers!$I$1:$I$1001,,0)</f>
        <v>No</v>
      </c>
    </row>
    <row r="450" spans="1:16" x14ac:dyDescent="0.3">
      <c r="A450" s="2" t="s">
        <v>3014</v>
      </c>
      <c r="B450" s="5">
        <v>44718</v>
      </c>
      <c r="C450" s="2" t="s">
        <v>3015</v>
      </c>
      <c r="D450" t="s">
        <v>6172</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3">
      <c r="A451" s="2" t="s">
        <v>3020</v>
      </c>
      <c r="B451" s="5">
        <v>44336</v>
      </c>
      <c r="C451" s="2" t="s">
        <v>3021</v>
      </c>
      <c r="D451" t="s">
        <v>6162</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E451*L451</f>
        <v>5.3699999999999992</v>
      </c>
      <c r="N451" t="str">
        <f t="shared" ref="N451:N514" si="22">IF(I451="Rob","Robusta",IF(I451="Exc", "Excelsa",IF(I451="Ara","Arabica",IF(I451="Lib","Librica",""))))</f>
        <v>Robusta</v>
      </c>
      <c r="O451" t="str">
        <f t="shared" ref="O451:O514" si="23">IF(J451="M","Midium",IF(J451="L","Light",IF(J451="D","Dark","")))</f>
        <v>Dark</v>
      </c>
      <c r="P451" t="str">
        <f>_xlfn.XLOOKUP(Orders[[#This Row],[Customer ID]],customers!$A$1:$A$1001,customers!$I$1:$I$1001,,0)</f>
        <v>No</v>
      </c>
    </row>
    <row r="452" spans="1:16" x14ac:dyDescent="0.3">
      <c r="A452" s="2" t="s">
        <v>3026</v>
      </c>
      <c r="B452" s="5">
        <v>44207</v>
      </c>
      <c r="C452" s="2" t="s">
        <v>3027</v>
      </c>
      <c r="D452" t="s">
        <v>6144</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t="str">
        <f t="shared" si="22"/>
        <v>Librica</v>
      </c>
      <c r="O452" t="str">
        <f t="shared" si="23"/>
        <v>Light</v>
      </c>
      <c r="P452" t="str">
        <f>_xlfn.XLOOKUP(Orders[[#This Row],[Customer ID]],customers!$A$1:$A$1001,customers!$I$1:$I$1001,,0)</f>
        <v>No</v>
      </c>
    </row>
    <row r="453" spans="1:16" x14ac:dyDescent="0.3">
      <c r="A453" s="2" t="s">
        <v>3034</v>
      </c>
      <c r="B453" s="5">
        <v>43518</v>
      </c>
      <c r="C453" s="2" t="s">
        <v>3035</v>
      </c>
      <c r="D453" t="s">
        <v>6148</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
      <c r="A454" s="2" t="s">
        <v>3040</v>
      </c>
      <c r="B454" s="5">
        <v>44524</v>
      </c>
      <c r="C454" s="2" t="s">
        <v>3041</v>
      </c>
      <c r="D454" t="s">
        <v>6166</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3">
      <c r="A455" s="2" t="s">
        <v>3046</v>
      </c>
      <c r="B455" s="5">
        <v>44579</v>
      </c>
      <c r="C455" s="2" t="s">
        <v>3047</v>
      </c>
      <c r="D455" t="s">
        <v>6160</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t="str">
        <f t="shared" si="22"/>
        <v>Librica</v>
      </c>
      <c r="O455" t="str">
        <f t="shared" si="23"/>
        <v>Light</v>
      </c>
      <c r="P455" t="str">
        <f>_xlfn.XLOOKUP(Orders[[#This Row],[Customer ID]],customers!$A$1:$A$1001,customers!$I$1:$I$1001,,0)</f>
        <v>No</v>
      </c>
    </row>
    <row r="456" spans="1:16" x14ac:dyDescent="0.3">
      <c r="A456" s="2" t="s">
        <v>3052</v>
      </c>
      <c r="B456" s="5">
        <v>44421</v>
      </c>
      <c r="C456" s="2" t="s">
        <v>3053</v>
      </c>
      <c r="D456" t="s">
        <v>6148</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
      <c r="A457" s="2" t="s">
        <v>3057</v>
      </c>
      <c r="B457" s="5">
        <v>43841</v>
      </c>
      <c r="C457" s="2" t="s">
        <v>3058</v>
      </c>
      <c r="D457" t="s">
        <v>6144</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t="str">
        <f t="shared" si="22"/>
        <v>Librica</v>
      </c>
      <c r="O457" t="str">
        <f t="shared" si="23"/>
        <v>Light</v>
      </c>
      <c r="P457" t="str">
        <f>_xlfn.XLOOKUP(Orders[[#This Row],[Customer ID]],customers!$A$1:$A$1001,customers!$I$1:$I$1001,,0)</f>
        <v>Yes</v>
      </c>
    </row>
    <row r="458" spans="1:16" x14ac:dyDescent="0.3">
      <c r="A458" s="2" t="s">
        <v>3063</v>
      </c>
      <c r="B458" s="5">
        <v>44017</v>
      </c>
      <c r="C458" s="2" t="s">
        <v>3064</v>
      </c>
      <c r="D458" t="s">
        <v>6148</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
      <c r="A459" s="2" t="s">
        <v>3069</v>
      </c>
      <c r="B459" s="5">
        <v>43671</v>
      </c>
      <c r="C459" s="2" t="s">
        <v>3070</v>
      </c>
      <c r="D459" t="s">
        <v>6160</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t="str">
        <f t="shared" si="22"/>
        <v>Librica</v>
      </c>
      <c r="O459" t="str">
        <f t="shared" si="23"/>
        <v>Light</v>
      </c>
      <c r="P459" t="str">
        <f>_xlfn.XLOOKUP(Orders[[#This Row],[Customer ID]],customers!$A$1:$A$1001,customers!$I$1:$I$1001,,0)</f>
        <v>No</v>
      </c>
    </row>
    <row r="460" spans="1:16" x14ac:dyDescent="0.3">
      <c r="A460" s="2" t="s">
        <v>3075</v>
      </c>
      <c r="B460" s="5">
        <v>44707</v>
      </c>
      <c r="C460" s="2" t="s">
        <v>3076</v>
      </c>
      <c r="D460" t="s">
        <v>6154</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Midium</v>
      </c>
      <c r="P460" t="str">
        <f>_xlfn.XLOOKUP(Orders[[#This Row],[Customer ID]],customers!$A$1:$A$1001,customers!$I$1:$I$1001,,0)</f>
        <v>No</v>
      </c>
    </row>
    <row r="461" spans="1:16" x14ac:dyDescent="0.3">
      <c r="A461" s="2" t="s">
        <v>3081</v>
      </c>
      <c r="B461" s="5">
        <v>43840</v>
      </c>
      <c r="C461" s="2" t="s">
        <v>3082</v>
      </c>
      <c r="D461" t="s">
        <v>6144</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t="str">
        <f t="shared" si="22"/>
        <v>Librica</v>
      </c>
      <c r="O461" t="str">
        <f t="shared" si="23"/>
        <v>Light</v>
      </c>
      <c r="P461" t="str">
        <f>_xlfn.XLOOKUP(Orders[[#This Row],[Customer ID]],customers!$A$1:$A$1001,customers!$I$1:$I$1001,,0)</f>
        <v>No</v>
      </c>
    </row>
    <row r="462" spans="1:16" x14ac:dyDescent="0.3">
      <c r="A462" s="2" t="s">
        <v>3087</v>
      </c>
      <c r="B462" s="5">
        <v>43602</v>
      </c>
      <c r="C462" s="2" t="s">
        <v>3088</v>
      </c>
      <c r="D462" t="s">
        <v>6171</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3">
      <c r="A463" s="2" t="s">
        <v>3093</v>
      </c>
      <c r="B463" s="5">
        <v>44036</v>
      </c>
      <c r="C463" s="2" t="s">
        <v>3094</v>
      </c>
      <c r="D463" t="s">
        <v>6162</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
      <c r="A464" s="2" t="s">
        <v>3099</v>
      </c>
      <c r="B464" s="5">
        <v>44124</v>
      </c>
      <c r="C464" s="2" t="s">
        <v>3100</v>
      </c>
      <c r="D464" t="s">
        <v>6146</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3">
      <c r="A465" s="2" t="s">
        <v>3105</v>
      </c>
      <c r="B465" s="5">
        <v>43730</v>
      </c>
      <c r="C465" s="2" t="s">
        <v>3106</v>
      </c>
      <c r="D465" t="s">
        <v>6140</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Midium</v>
      </c>
      <c r="P465" t="str">
        <f>_xlfn.XLOOKUP(Orders[[#This Row],[Customer ID]],customers!$A$1:$A$1001,customers!$I$1:$I$1001,,0)</f>
        <v>No</v>
      </c>
    </row>
    <row r="466" spans="1:16" x14ac:dyDescent="0.3">
      <c r="A466" s="2" t="s">
        <v>3111</v>
      </c>
      <c r="B466" s="5">
        <v>43989</v>
      </c>
      <c r="C466" s="2" t="s">
        <v>3112</v>
      </c>
      <c r="D466" t="s">
        <v>6164</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t="str">
        <f t="shared" si="22"/>
        <v>Librica</v>
      </c>
      <c r="O466" t="str">
        <f t="shared" si="23"/>
        <v>Dark</v>
      </c>
      <c r="P466" t="str">
        <f>_xlfn.XLOOKUP(Orders[[#This Row],[Customer ID]],customers!$A$1:$A$1001,customers!$I$1:$I$1001,,0)</f>
        <v>No</v>
      </c>
    </row>
    <row r="467" spans="1:16" x14ac:dyDescent="0.3">
      <c r="A467" s="2" t="s">
        <v>3117</v>
      </c>
      <c r="B467" s="5">
        <v>43814</v>
      </c>
      <c r="C467" s="2" t="s">
        <v>3118</v>
      </c>
      <c r="D467" t="s">
        <v>6148</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
      <c r="A468" s="2" t="s">
        <v>3123</v>
      </c>
      <c r="B468" s="5">
        <v>44171</v>
      </c>
      <c r="C468" s="2" t="s">
        <v>3124</v>
      </c>
      <c r="D468" t="s">
        <v>6153</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
      <c r="A469" s="2" t="s">
        <v>3129</v>
      </c>
      <c r="B469" s="5">
        <v>44536</v>
      </c>
      <c r="C469" s="2" t="s">
        <v>3130</v>
      </c>
      <c r="D469" t="s">
        <v>6157</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3">
      <c r="A470" s="2" t="s">
        <v>3135</v>
      </c>
      <c r="B470" s="5">
        <v>44023</v>
      </c>
      <c r="C470" s="2" t="s">
        <v>3136</v>
      </c>
      <c r="D470" t="s">
        <v>6140</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Midium</v>
      </c>
      <c r="P470" t="str">
        <f>_xlfn.XLOOKUP(Orders[[#This Row],[Customer ID]],customers!$A$1:$A$1001,customers!$I$1:$I$1001,,0)</f>
        <v>Yes</v>
      </c>
    </row>
    <row r="471" spans="1:16" x14ac:dyDescent="0.3">
      <c r="A471" s="2" t="s">
        <v>3140</v>
      </c>
      <c r="B471" s="5">
        <v>44375</v>
      </c>
      <c r="C471" s="2" t="s">
        <v>3193</v>
      </c>
      <c r="D471" t="s">
        <v>6183</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3">
      <c r="A472" s="2" t="s">
        <v>3146</v>
      </c>
      <c r="B472" s="5">
        <v>44656</v>
      </c>
      <c r="C472" s="2" t="s">
        <v>3147</v>
      </c>
      <c r="D472" t="s">
        <v>6156</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Midium</v>
      </c>
      <c r="P472" t="str">
        <f>_xlfn.XLOOKUP(Orders[[#This Row],[Customer ID]],customers!$A$1:$A$1001,customers!$I$1:$I$1001,,0)</f>
        <v>Yes</v>
      </c>
    </row>
    <row r="473" spans="1:16" x14ac:dyDescent="0.3">
      <c r="A473" s="2" t="s">
        <v>3152</v>
      </c>
      <c r="B473" s="5">
        <v>44644</v>
      </c>
      <c r="C473" s="2" t="s">
        <v>3153</v>
      </c>
      <c r="D473" t="s">
        <v>6180</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t="str">
        <f t="shared" si="22"/>
        <v>Librica</v>
      </c>
      <c r="O473" t="str">
        <f t="shared" si="23"/>
        <v>Midium</v>
      </c>
      <c r="P473" t="str">
        <f>_xlfn.XLOOKUP(Orders[[#This Row],[Customer ID]],customers!$A$1:$A$1001,customers!$I$1:$I$1001,,0)</f>
        <v>Yes</v>
      </c>
    </row>
    <row r="474" spans="1:16" x14ac:dyDescent="0.3">
      <c r="A474" s="2" t="s">
        <v>3157</v>
      </c>
      <c r="B474" s="5">
        <v>43869</v>
      </c>
      <c r="C474" s="2" t="s">
        <v>3158</v>
      </c>
      <c r="D474" t="s">
        <v>6153</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3">
      <c r="A475" s="2" t="s">
        <v>3163</v>
      </c>
      <c r="B475" s="5">
        <v>44603</v>
      </c>
      <c r="C475" s="2" t="s">
        <v>3164</v>
      </c>
      <c r="D475" t="s">
        <v>6139</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3">
      <c r="A476" s="2" t="s">
        <v>3169</v>
      </c>
      <c r="B476" s="5">
        <v>44014</v>
      </c>
      <c r="C476" s="2" t="s">
        <v>3170</v>
      </c>
      <c r="D476" t="s">
        <v>6165</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Midium</v>
      </c>
      <c r="P476" t="str">
        <f>_xlfn.XLOOKUP(Orders[[#This Row],[Customer ID]],customers!$A$1:$A$1001,customers!$I$1:$I$1001,,0)</f>
        <v>Yes</v>
      </c>
    </row>
    <row r="477" spans="1:16" x14ac:dyDescent="0.3">
      <c r="A477" s="2" t="s">
        <v>3175</v>
      </c>
      <c r="B477" s="5">
        <v>44767</v>
      </c>
      <c r="C477" s="2" t="s">
        <v>3176</v>
      </c>
      <c r="D477" t="s">
        <v>6158</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t="str">
        <f t="shared" si="22"/>
        <v>Librica</v>
      </c>
      <c r="O477" t="str">
        <f t="shared" si="23"/>
        <v>Midium</v>
      </c>
      <c r="P477" t="str">
        <f>_xlfn.XLOOKUP(Orders[[#This Row],[Customer ID]],customers!$A$1:$A$1001,customers!$I$1:$I$1001,,0)</f>
        <v>No</v>
      </c>
    </row>
    <row r="478" spans="1:16" x14ac:dyDescent="0.3">
      <c r="A478" s="2" t="s">
        <v>3180</v>
      </c>
      <c r="B478" s="5">
        <v>44274</v>
      </c>
      <c r="C478" s="2" t="s">
        <v>3181</v>
      </c>
      <c r="D478" t="s">
        <v>6183</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3">
      <c r="A479" s="2" t="s">
        <v>3186</v>
      </c>
      <c r="B479" s="5">
        <v>43962</v>
      </c>
      <c r="C479" s="2" t="s">
        <v>3187</v>
      </c>
      <c r="D479" t="s">
        <v>6158</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t="str">
        <f t="shared" si="22"/>
        <v>Librica</v>
      </c>
      <c r="O479" t="str">
        <f t="shared" si="23"/>
        <v>Midium</v>
      </c>
      <c r="P479" t="str">
        <f>_xlfn.XLOOKUP(Orders[[#This Row],[Customer ID]],customers!$A$1:$A$1001,customers!$I$1:$I$1001,,0)</f>
        <v>No</v>
      </c>
    </row>
    <row r="480" spans="1:16" x14ac:dyDescent="0.3">
      <c r="A480" s="2" t="s">
        <v>3192</v>
      </c>
      <c r="B480" s="5">
        <v>43624</v>
      </c>
      <c r="C480" s="2" t="s">
        <v>3193</v>
      </c>
      <c r="D480" t="s">
        <v>6176</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
      <c r="A481" s="2" t="s">
        <v>3192</v>
      </c>
      <c r="B481" s="5">
        <v>43624</v>
      </c>
      <c r="C481" s="2" t="s">
        <v>3193</v>
      </c>
      <c r="D481" t="s">
        <v>6165</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Midium</v>
      </c>
      <c r="P481" t="str">
        <f>_xlfn.XLOOKUP(Orders[[#This Row],[Customer ID]],customers!$A$1:$A$1001,customers!$I$1:$I$1001,,0)</f>
        <v>Yes</v>
      </c>
    </row>
    <row r="482" spans="1:16" x14ac:dyDescent="0.3">
      <c r="A482" s="2" t="s">
        <v>3192</v>
      </c>
      <c r="B482" s="5">
        <v>43624</v>
      </c>
      <c r="C482" s="2" t="s">
        <v>3193</v>
      </c>
      <c r="D482" t="s">
        <v>6155</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Midium</v>
      </c>
      <c r="P482" t="str">
        <f>_xlfn.XLOOKUP(Orders[[#This Row],[Customer ID]],customers!$A$1:$A$1001,customers!$I$1:$I$1001,,0)</f>
        <v>Yes</v>
      </c>
    </row>
    <row r="483" spans="1:16" x14ac:dyDescent="0.3">
      <c r="A483" s="2" t="s">
        <v>3207</v>
      </c>
      <c r="B483" s="5">
        <v>43747</v>
      </c>
      <c r="C483" s="2" t="s">
        <v>3208</v>
      </c>
      <c r="D483" t="s">
        <v>6178</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3">
      <c r="A484" s="2" t="s">
        <v>3213</v>
      </c>
      <c r="B484" s="5">
        <v>44247</v>
      </c>
      <c r="C484" s="2" t="s">
        <v>3214</v>
      </c>
      <c r="D484" t="s">
        <v>6184</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3">
      <c r="A485" s="2" t="s">
        <v>3219</v>
      </c>
      <c r="B485" s="5">
        <v>43790</v>
      </c>
      <c r="C485" s="2" t="s">
        <v>3220</v>
      </c>
      <c r="D485" t="s">
        <v>6164</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t="str">
        <f t="shared" si="22"/>
        <v>Librica</v>
      </c>
      <c r="O485" t="str">
        <f t="shared" si="23"/>
        <v>Dark</v>
      </c>
      <c r="P485" t="str">
        <f>_xlfn.XLOOKUP(Orders[[#This Row],[Customer ID]],customers!$A$1:$A$1001,customers!$I$1:$I$1001,,0)</f>
        <v>Yes</v>
      </c>
    </row>
    <row r="486" spans="1:16" x14ac:dyDescent="0.3">
      <c r="A486" s="2" t="s">
        <v>3224</v>
      </c>
      <c r="B486" s="5">
        <v>44479</v>
      </c>
      <c r="C486" s="2" t="s">
        <v>3225</v>
      </c>
      <c r="D486" t="s">
        <v>6160</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t="str">
        <f t="shared" si="22"/>
        <v>Librica</v>
      </c>
      <c r="O486" t="str">
        <f t="shared" si="23"/>
        <v>Light</v>
      </c>
      <c r="P486" t="str">
        <f>_xlfn.XLOOKUP(Orders[[#This Row],[Customer ID]],customers!$A$1:$A$1001,customers!$I$1:$I$1001,,0)</f>
        <v>No</v>
      </c>
    </row>
    <row r="487" spans="1:16" x14ac:dyDescent="0.3">
      <c r="A487" s="2" t="s">
        <v>3229</v>
      </c>
      <c r="B487" s="5">
        <v>44413</v>
      </c>
      <c r="C487" s="2" t="s">
        <v>3230</v>
      </c>
      <c r="D487" t="s">
        <v>6177</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3">
      <c r="A488" s="2" t="s">
        <v>3235</v>
      </c>
      <c r="B488" s="5">
        <v>44043</v>
      </c>
      <c r="C488" s="2" t="s">
        <v>3236</v>
      </c>
      <c r="D488" t="s">
        <v>6159</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t="str">
        <f t="shared" si="22"/>
        <v>Librica</v>
      </c>
      <c r="O488" t="str">
        <f t="shared" si="23"/>
        <v>Midium</v>
      </c>
      <c r="P488" t="str">
        <f>_xlfn.XLOOKUP(Orders[[#This Row],[Customer ID]],customers!$A$1:$A$1001,customers!$I$1:$I$1001,,0)</f>
        <v>Yes</v>
      </c>
    </row>
    <row r="489" spans="1:16" x14ac:dyDescent="0.3">
      <c r="A489" s="2" t="s">
        <v>3241</v>
      </c>
      <c r="B489" s="5">
        <v>44093</v>
      </c>
      <c r="C489" s="2" t="s">
        <v>3242</v>
      </c>
      <c r="D489" t="s">
        <v>6182</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3">
      <c r="A490" s="2" t="s">
        <v>3247</v>
      </c>
      <c r="B490" s="5">
        <v>43954</v>
      </c>
      <c r="C490" s="2" t="s">
        <v>3248</v>
      </c>
      <c r="D490" t="s">
        <v>6173</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Midium</v>
      </c>
      <c r="P490" t="str">
        <f>_xlfn.XLOOKUP(Orders[[#This Row],[Customer ID]],customers!$A$1:$A$1001,customers!$I$1:$I$1001,,0)</f>
        <v>Yes</v>
      </c>
    </row>
    <row r="491" spans="1:16" x14ac:dyDescent="0.3">
      <c r="A491" s="2" t="s">
        <v>3253</v>
      </c>
      <c r="B491" s="5">
        <v>43654</v>
      </c>
      <c r="C491" s="2" t="s">
        <v>3254</v>
      </c>
      <c r="D491" t="s">
        <v>6169</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t="str">
        <f t="shared" si="22"/>
        <v>Librica</v>
      </c>
      <c r="O491" t="str">
        <f t="shared" si="23"/>
        <v>Light</v>
      </c>
      <c r="P491" t="str">
        <f>_xlfn.XLOOKUP(Orders[[#This Row],[Customer ID]],customers!$A$1:$A$1001,customers!$I$1:$I$1001,,0)</f>
        <v>No</v>
      </c>
    </row>
    <row r="492" spans="1:16" x14ac:dyDescent="0.3">
      <c r="A492" s="2" t="s">
        <v>3259</v>
      </c>
      <c r="B492" s="5">
        <v>43764</v>
      </c>
      <c r="C492" s="2" t="s">
        <v>3260</v>
      </c>
      <c r="D492" t="s">
        <v>6168</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t="str">
        <f t="shared" si="22"/>
        <v>Librica</v>
      </c>
      <c r="O492" t="str">
        <f t="shared" si="23"/>
        <v>Dark</v>
      </c>
      <c r="P492" t="str">
        <f>_xlfn.XLOOKUP(Orders[[#This Row],[Customer ID]],customers!$A$1:$A$1001,customers!$I$1:$I$1001,,0)</f>
        <v>No</v>
      </c>
    </row>
    <row r="493" spans="1:16" x14ac:dyDescent="0.3">
      <c r="A493" s="2" t="s">
        <v>3265</v>
      </c>
      <c r="B493" s="5">
        <v>44101</v>
      </c>
      <c r="C493" s="2" t="s">
        <v>3266</v>
      </c>
      <c r="D493" t="s">
        <v>6149</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t="str">
        <f t="shared" si="22"/>
        <v>Librica</v>
      </c>
      <c r="O493" t="str">
        <f t="shared" si="23"/>
        <v>Dark</v>
      </c>
      <c r="P493" t="str">
        <f>_xlfn.XLOOKUP(Orders[[#This Row],[Customer ID]],customers!$A$1:$A$1001,customers!$I$1:$I$1001,,0)</f>
        <v>No</v>
      </c>
    </row>
    <row r="494" spans="1:16" x14ac:dyDescent="0.3">
      <c r="A494" s="2" t="s">
        <v>3270</v>
      </c>
      <c r="B494" s="5">
        <v>44620</v>
      </c>
      <c r="C494" s="2" t="s">
        <v>3271</v>
      </c>
      <c r="D494" t="s">
        <v>6155</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Midium</v>
      </c>
      <c r="P494" t="str">
        <f>_xlfn.XLOOKUP(Orders[[#This Row],[Customer ID]],customers!$A$1:$A$1001,customers!$I$1:$I$1001,,0)</f>
        <v>Yes</v>
      </c>
    </row>
    <row r="495" spans="1:16" x14ac:dyDescent="0.3">
      <c r="A495" s="2" t="s">
        <v>3276</v>
      </c>
      <c r="B495" s="5">
        <v>44090</v>
      </c>
      <c r="C495" s="2" t="s">
        <v>3277</v>
      </c>
      <c r="D495" t="s">
        <v>6145</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Midium</v>
      </c>
      <c r="P495" t="str">
        <f>_xlfn.XLOOKUP(Orders[[#This Row],[Customer ID]],customers!$A$1:$A$1001,customers!$I$1:$I$1001,,0)</f>
        <v>No</v>
      </c>
    </row>
    <row r="496" spans="1:16" x14ac:dyDescent="0.3">
      <c r="A496" s="2" t="s">
        <v>3282</v>
      </c>
      <c r="B496" s="5">
        <v>44132</v>
      </c>
      <c r="C496" s="2" t="s">
        <v>3283</v>
      </c>
      <c r="D496" t="s">
        <v>6169</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t="str">
        <f t="shared" si="22"/>
        <v>Librica</v>
      </c>
      <c r="O496" t="str">
        <f t="shared" si="23"/>
        <v>Light</v>
      </c>
      <c r="P496" t="str">
        <f>_xlfn.XLOOKUP(Orders[[#This Row],[Customer ID]],customers!$A$1:$A$1001,customers!$I$1:$I$1001,,0)</f>
        <v>No</v>
      </c>
    </row>
    <row r="497" spans="1:16" x14ac:dyDescent="0.3">
      <c r="A497" s="2" t="s">
        <v>3288</v>
      </c>
      <c r="B497" s="5">
        <v>43710</v>
      </c>
      <c r="C497" s="2" t="s">
        <v>3289</v>
      </c>
      <c r="D497" t="s">
        <v>6169</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t="str">
        <f t="shared" si="22"/>
        <v>Librica</v>
      </c>
      <c r="O497" t="str">
        <f t="shared" si="23"/>
        <v>Light</v>
      </c>
      <c r="P497" t="str">
        <f>_xlfn.XLOOKUP(Orders[[#This Row],[Customer ID]],customers!$A$1:$A$1001,customers!$I$1:$I$1001,,0)</f>
        <v>Yes</v>
      </c>
    </row>
    <row r="498" spans="1:16" x14ac:dyDescent="0.3">
      <c r="A498" s="2" t="s">
        <v>3293</v>
      </c>
      <c r="B498" s="5">
        <v>44438</v>
      </c>
      <c r="C498" s="2" t="s">
        <v>3294</v>
      </c>
      <c r="D498" t="s">
        <v>6152</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3">
      <c r="A499" s="2" t="s">
        <v>3299</v>
      </c>
      <c r="B499" s="5">
        <v>44351</v>
      </c>
      <c r="C499" s="2" t="s">
        <v>3300</v>
      </c>
      <c r="D499" t="s">
        <v>6146</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
      <c r="A500" s="2" t="s">
        <v>3306</v>
      </c>
      <c r="B500" s="5">
        <v>44159</v>
      </c>
      <c r="C500" s="2" t="s">
        <v>3367</v>
      </c>
      <c r="D500" t="s">
        <v>6137</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Midium</v>
      </c>
      <c r="P500" t="str">
        <f>_xlfn.XLOOKUP(Orders[[#This Row],[Customer ID]],customers!$A$1:$A$1001,customers!$I$1:$I$1001,,0)</f>
        <v>Yes</v>
      </c>
    </row>
    <row r="501" spans="1:16" x14ac:dyDescent="0.3">
      <c r="A501" s="2" t="s">
        <v>3312</v>
      </c>
      <c r="B501" s="5">
        <v>44003</v>
      </c>
      <c r="C501" s="2" t="s">
        <v>3313</v>
      </c>
      <c r="D501" t="s">
        <v>6162</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
      <c r="A502" s="2" t="s">
        <v>3317</v>
      </c>
      <c r="B502" s="5">
        <v>44025</v>
      </c>
      <c r="C502" s="2" t="s">
        <v>3318</v>
      </c>
      <c r="D502" t="s">
        <v>6178</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3">
      <c r="A503" s="2" t="s">
        <v>3322</v>
      </c>
      <c r="B503" s="5">
        <v>43467</v>
      </c>
      <c r="C503" s="2" t="s">
        <v>3323</v>
      </c>
      <c r="D503" t="s">
        <v>6173</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Midium</v>
      </c>
      <c r="P503" t="str">
        <f>_xlfn.XLOOKUP(Orders[[#This Row],[Customer ID]],customers!$A$1:$A$1001,customers!$I$1:$I$1001,,0)</f>
        <v>No</v>
      </c>
    </row>
    <row r="504" spans="1:16" x14ac:dyDescent="0.3">
      <c r="A504" s="2" t="s">
        <v>3322</v>
      </c>
      <c r="B504" s="5">
        <v>43467</v>
      </c>
      <c r="C504" s="2" t="s">
        <v>3323</v>
      </c>
      <c r="D504" t="s">
        <v>6155</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Midium</v>
      </c>
      <c r="P504" t="str">
        <f>_xlfn.XLOOKUP(Orders[[#This Row],[Customer ID]],customers!$A$1:$A$1001,customers!$I$1:$I$1001,,0)</f>
        <v>No</v>
      </c>
    </row>
    <row r="505" spans="1:16" x14ac:dyDescent="0.3">
      <c r="A505" s="2" t="s">
        <v>3322</v>
      </c>
      <c r="B505" s="5">
        <v>43467</v>
      </c>
      <c r="C505" s="2" t="s">
        <v>3323</v>
      </c>
      <c r="D505" t="s">
        <v>6142</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t="str">
        <f t="shared" si="22"/>
        <v>Librica</v>
      </c>
      <c r="O505" t="str">
        <f t="shared" si="23"/>
        <v>Dark</v>
      </c>
      <c r="P505" t="str">
        <f>_xlfn.XLOOKUP(Orders[[#This Row],[Customer ID]],customers!$A$1:$A$1001,customers!$I$1:$I$1001,,0)</f>
        <v>No</v>
      </c>
    </row>
    <row r="506" spans="1:16" x14ac:dyDescent="0.3">
      <c r="A506" s="2" t="s">
        <v>3322</v>
      </c>
      <c r="B506" s="5">
        <v>43467</v>
      </c>
      <c r="C506" s="2" t="s">
        <v>3323</v>
      </c>
      <c r="D506" t="s">
        <v>6144</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t="str">
        <f t="shared" si="22"/>
        <v>Librica</v>
      </c>
      <c r="O506" t="str">
        <f t="shared" si="23"/>
        <v>Light</v>
      </c>
      <c r="P506" t="str">
        <f>_xlfn.XLOOKUP(Orders[[#This Row],[Customer ID]],customers!$A$1:$A$1001,customers!$I$1:$I$1001,,0)</f>
        <v>No</v>
      </c>
    </row>
    <row r="507" spans="1:16" x14ac:dyDescent="0.3">
      <c r="A507" s="2" t="s">
        <v>3342</v>
      </c>
      <c r="B507" s="5">
        <v>44609</v>
      </c>
      <c r="C507" s="2" t="s">
        <v>3343</v>
      </c>
      <c r="D507" t="s">
        <v>6158</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t="str">
        <f t="shared" si="22"/>
        <v>Librica</v>
      </c>
      <c r="O507" t="str">
        <f t="shared" si="23"/>
        <v>Midium</v>
      </c>
      <c r="P507" t="str">
        <f>_xlfn.XLOOKUP(Orders[[#This Row],[Customer ID]],customers!$A$1:$A$1001,customers!$I$1:$I$1001,,0)</f>
        <v>No</v>
      </c>
    </row>
    <row r="508" spans="1:16" x14ac:dyDescent="0.3">
      <c r="A508" s="2" t="s">
        <v>3348</v>
      </c>
      <c r="B508" s="5">
        <v>44184</v>
      </c>
      <c r="C508" s="2" t="s">
        <v>3349</v>
      </c>
      <c r="D508" t="s">
        <v>6139</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3">
      <c r="A509" s="2" t="s">
        <v>3354</v>
      </c>
      <c r="B509" s="5">
        <v>43516</v>
      </c>
      <c r="C509" s="2" t="s">
        <v>3355</v>
      </c>
      <c r="D509" t="s">
        <v>6181</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3">
      <c r="A510" s="2" t="s">
        <v>3360</v>
      </c>
      <c r="B510" s="5">
        <v>44210</v>
      </c>
      <c r="C510" s="2" t="s">
        <v>3361</v>
      </c>
      <c r="D510" t="s">
        <v>6168</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t="str">
        <f t="shared" si="22"/>
        <v>Librica</v>
      </c>
      <c r="O510" t="str">
        <f t="shared" si="23"/>
        <v>Dark</v>
      </c>
      <c r="P510" t="str">
        <f>_xlfn.XLOOKUP(Orders[[#This Row],[Customer ID]],customers!$A$1:$A$1001,customers!$I$1:$I$1001,,0)</f>
        <v>No</v>
      </c>
    </row>
    <row r="511" spans="1:16" x14ac:dyDescent="0.3">
      <c r="A511" s="2" t="s">
        <v>3366</v>
      </c>
      <c r="B511" s="5">
        <v>43785</v>
      </c>
      <c r="C511" s="2" t="s">
        <v>3367</v>
      </c>
      <c r="D511" t="s">
        <v>6146</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
      <c r="A512" s="2" t="s">
        <v>3372</v>
      </c>
      <c r="B512" s="5">
        <v>43803</v>
      </c>
      <c r="C512" s="2" t="s">
        <v>3373</v>
      </c>
      <c r="D512" t="s">
        <v>6177</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3">
      <c r="A513" s="2" t="s">
        <v>3378</v>
      </c>
      <c r="B513" s="5">
        <v>44043</v>
      </c>
      <c r="C513" s="2" t="s">
        <v>3379</v>
      </c>
      <c r="D513" t="s">
        <v>6151</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Midium</v>
      </c>
      <c r="P513" t="str">
        <f>_xlfn.XLOOKUP(Orders[[#This Row],[Customer ID]],customers!$A$1:$A$1001,customers!$I$1:$I$1001,,0)</f>
        <v>Yes</v>
      </c>
    </row>
    <row r="514" spans="1:16" x14ac:dyDescent="0.3">
      <c r="A514" s="2" t="s">
        <v>3384</v>
      </c>
      <c r="B514" s="5">
        <v>43535</v>
      </c>
      <c r="C514" s="2" t="s">
        <v>3385</v>
      </c>
      <c r="D514" t="s">
        <v>6169</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t="str">
        <f t="shared" si="22"/>
        <v>Librica</v>
      </c>
      <c r="O514" t="str">
        <f t="shared" si="23"/>
        <v>Light</v>
      </c>
      <c r="P514" t="str">
        <f>_xlfn.XLOOKUP(Orders[[#This Row],[Customer ID]],customers!$A$1:$A$1001,customers!$I$1:$I$1001,,0)</f>
        <v>No</v>
      </c>
    </row>
    <row r="515" spans="1:16" x14ac:dyDescent="0.3">
      <c r="A515" s="2" t="s">
        <v>3390</v>
      </c>
      <c r="B515" s="5">
        <v>44691</v>
      </c>
      <c r="C515" s="2" t="s">
        <v>3391</v>
      </c>
      <c r="D515" t="s">
        <v>6169</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E515*L515</f>
        <v>79.25</v>
      </c>
      <c r="N515" t="str">
        <f t="shared" ref="N515:N578" si="25">IF(I515="Rob","Robusta",IF(I515="Exc", "Excelsa",IF(I515="Ara","Arabica",IF(I515="Lib","Librica",""))))</f>
        <v>Librica</v>
      </c>
      <c r="O515" t="str">
        <f t="shared" ref="O515:O578" si="26">IF(J515="M","Midium",IF(J515="L","Light",IF(J515="D","Dark","")))</f>
        <v>Light</v>
      </c>
      <c r="P515" t="str">
        <f>_xlfn.XLOOKUP(Orders[[#This Row],[Customer ID]],customers!$A$1:$A$1001,customers!$I$1:$I$1001,,0)</f>
        <v>No</v>
      </c>
    </row>
    <row r="516" spans="1:16" x14ac:dyDescent="0.3">
      <c r="A516" s="2" t="s">
        <v>3395</v>
      </c>
      <c r="B516" s="5">
        <v>44555</v>
      </c>
      <c r="C516" s="2" t="s">
        <v>3396</v>
      </c>
      <c r="D516" t="s">
        <v>6158</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t="str">
        <f t="shared" si="25"/>
        <v>Librica</v>
      </c>
      <c r="O516" t="str">
        <f t="shared" si="26"/>
        <v>Midium</v>
      </c>
      <c r="P516" t="str">
        <f>_xlfn.XLOOKUP(Orders[[#This Row],[Customer ID]],customers!$A$1:$A$1001,customers!$I$1:$I$1001,,0)</f>
        <v>Yes</v>
      </c>
    </row>
    <row r="517" spans="1:16" x14ac:dyDescent="0.3">
      <c r="A517" s="2" t="s">
        <v>3401</v>
      </c>
      <c r="B517" s="5">
        <v>44673</v>
      </c>
      <c r="C517" s="2" t="s">
        <v>3402</v>
      </c>
      <c r="D517" t="s">
        <v>6172</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3">
      <c r="A518" s="2" t="s">
        <v>3407</v>
      </c>
      <c r="B518" s="5">
        <v>44723</v>
      </c>
      <c r="C518" s="2" t="s">
        <v>3408</v>
      </c>
      <c r="D518" t="s">
        <v>6148</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
      <c r="A519" s="2" t="s">
        <v>3412</v>
      </c>
      <c r="B519" s="5">
        <v>44678</v>
      </c>
      <c r="C519" s="2" t="s">
        <v>3413</v>
      </c>
      <c r="D519" t="s">
        <v>6149</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t="str">
        <f t="shared" si="25"/>
        <v>Librica</v>
      </c>
      <c r="O519" t="str">
        <f t="shared" si="26"/>
        <v>Dark</v>
      </c>
      <c r="P519" t="str">
        <f>_xlfn.XLOOKUP(Orders[[#This Row],[Customer ID]],customers!$A$1:$A$1001,customers!$I$1:$I$1001,,0)</f>
        <v>No</v>
      </c>
    </row>
    <row r="520" spans="1:16" x14ac:dyDescent="0.3">
      <c r="A520" s="2" t="s">
        <v>3417</v>
      </c>
      <c r="B520" s="5">
        <v>44194</v>
      </c>
      <c r="C520" s="2" t="s">
        <v>3418</v>
      </c>
      <c r="D520" t="s">
        <v>6184</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3">
      <c r="A521" s="2" t="s">
        <v>3423</v>
      </c>
      <c r="B521" s="5">
        <v>44026</v>
      </c>
      <c r="C521" s="2" t="s">
        <v>3367</v>
      </c>
      <c r="D521" t="s">
        <v>6157</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3">
      <c r="A522" s="2" t="s">
        <v>3429</v>
      </c>
      <c r="B522" s="5">
        <v>44446</v>
      </c>
      <c r="C522" s="2" t="s">
        <v>3430</v>
      </c>
      <c r="D522" t="s">
        <v>6149</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t="str">
        <f t="shared" si="25"/>
        <v>Librica</v>
      </c>
      <c r="O522" t="str">
        <f t="shared" si="26"/>
        <v>Dark</v>
      </c>
      <c r="P522" t="str">
        <f>_xlfn.XLOOKUP(Orders[[#This Row],[Customer ID]],customers!$A$1:$A$1001,customers!$I$1:$I$1001,,0)</f>
        <v>No</v>
      </c>
    </row>
    <row r="523" spans="1:16" x14ac:dyDescent="0.3">
      <c r="A523" s="2" t="s">
        <v>3429</v>
      </c>
      <c r="B523" s="5">
        <v>44446</v>
      </c>
      <c r="C523" s="2" t="s">
        <v>3430</v>
      </c>
      <c r="D523" t="s">
        <v>6137</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Midium</v>
      </c>
      <c r="P523" t="str">
        <f>_xlfn.XLOOKUP(Orders[[#This Row],[Customer ID]],customers!$A$1:$A$1001,customers!$I$1:$I$1001,,0)</f>
        <v>No</v>
      </c>
    </row>
    <row r="524" spans="1:16" x14ac:dyDescent="0.3">
      <c r="A524" s="2" t="s">
        <v>3440</v>
      </c>
      <c r="B524" s="5">
        <v>43625</v>
      </c>
      <c r="C524" s="2" t="s">
        <v>3441</v>
      </c>
      <c r="D524" t="s">
        <v>6145</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Midium</v>
      </c>
      <c r="P524" t="str">
        <f>_xlfn.XLOOKUP(Orders[[#This Row],[Customer ID]],customers!$A$1:$A$1001,customers!$I$1:$I$1001,,0)</f>
        <v>No</v>
      </c>
    </row>
    <row r="525" spans="1:16" x14ac:dyDescent="0.3">
      <c r="A525" s="2" t="s">
        <v>3446</v>
      </c>
      <c r="B525" s="5">
        <v>44129</v>
      </c>
      <c r="C525" s="2" t="s">
        <v>3447</v>
      </c>
      <c r="D525" t="s">
        <v>6164</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t="str">
        <f t="shared" si="25"/>
        <v>Librica</v>
      </c>
      <c r="O525" t="str">
        <f t="shared" si="26"/>
        <v>Dark</v>
      </c>
      <c r="P525" t="str">
        <f>_xlfn.XLOOKUP(Orders[[#This Row],[Customer ID]],customers!$A$1:$A$1001,customers!$I$1:$I$1001,,0)</f>
        <v>No</v>
      </c>
    </row>
    <row r="526" spans="1:16" x14ac:dyDescent="0.3">
      <c r="A526" s="2" t="s">
        <v>3452</v>
      </c>
      <c r="B526" s="5">
        <v>44255</v>
      </c>
      <c r="C526" s="2" t="s">
        <v>3453</v>
      </c>
      <c r="D526" t="s">
        <v>6163</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t="str">
        <f t="shared" si="25"/>
        <v>Librica</v>
      </c>
      <c r="O526" t="str">
        <f t="shared" si="26"/>
        <v>Light</v>
      </c>
      <c r="P526" t="str">
        <f>_xlfn.XLOOKUP(Orders[[#This Row],[Customer ID]],customers!$A$1:$A$1001,customers!$I$1:$I$1001,,0)</f>
        <v>No</v>
      </c>
    </row>
    <row r="527" spans="1:16" x14ac:dyDescent="0.3">
      <c r="A527" s="2" t="s">
        <v>3457</v>
      </c>
      <c r="B527" s="5">
        <v>44038</v>
      </c>
      <c r="C527" s="2" t="s">
        <v>3458</v>
      </c>
      <c r="D527" t="s">
        <v>6162</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
      <c r="A528" s="2" t="s">
        <v>3462</v>
      </c>
      <c r="B528" s="5">
        <v>44717</v>
      </c>
      <c r="C528" s="2" t="s">
        <v>3463</v>
      </c>
      <c r="D528" t="s">
        <v>6165</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Midium</v>
      </c>
      <c r="P528" t="str">
        <f>_xlfn.XLOOKUP(Orders[[#This Row],[Customer ID]],customers!$A$1:$A$1001,customers!$I$1:$I$1001,,0)</f>
        <v>Yes</v>
      </c>
    </row>
    <row r="529" spans="1:16" x14ac:dyDescent="0.3">
      <c r="A529" s="2" t="s">
        <v>3468</v>
      </c>
      <c r="B529" s="5">
        <v>43517</v>
      </c>
      <c r="C529" s="2" t="s">
        <v>3469</v>
      </c>
      <c r="D529" t="s">
        <v>6138</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Midium</v>
      </c>
      <c r="P529" t="str">
        <f>_xlfn.XLOOKUP(Orders[[#This Row],[Customer ID]],customers!$A$1:$A$1001,customers!$I$1:$I$1001,,0)</f>
        <v>No</v>
      </c>
    </row>
    <row r="530" spans="1:16" x14ac:dyDescent="0.3">
      <c r="A530" s="2" t="s">
        <v>3474</v>
      </c>
      <c r="B530" s="5">
        <v>43926</v>
      </c>
      <c r="C530" s="2" t="s">
        <v>3475</v>
      </c>
      <c r="D530" t="s">
        <v>6175</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3">
      <c r="A531" s="2" t="s">
        <v>3480</v>
      </c>
      <c r="B531" s="5">
        <v>43475</v>
      </c>
      <c r="C531" s="2" t="s">
        <v>3481</v>
      </c>
      <c r="D531" t="s">
        <v>6137</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Midium</v>
      </c>
      <c r="P531" t="str">
        <f>_xlfn.XLOOKUP(Orders[[#This Row],[Customer ID]],customers!$A$1:$A$1001,customers!$I$1:$I$1001,,0)</f>
        <v>No</v>
      </c>
    </row>
    <row r="532" spans="1:16" x14ac:dyDescent="0.3">
      <c r="A532" s="2" t="s">
        <v>3486</v>
      </c>
      <c r="B532" s="5">
        <v>44663</v>
      </c>
      <c r="C532" s="2" t="s">
        <v>3487</v>
      </c>
      <c r="D532" t="s">
        <v>6137</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Midium</v>
      </c>
      <c r="P532" t="str">
        <f>_xlfn.XLOOKUP(Orders[[#This Row],[Customer ID]],customers!$A$1:$A$1001,customers!$I$1:$I$1001,,0)</f>
        <v>No</v>
      </c>
    </row>
    <row r="533" spans="1:16" x14ac:dyDescent="0.3">
      <c r="A533" s="2" t="s">
        <v>3492</v>
      </c>
      <c r="B533" s="5">
        <v>44591</v>
      </c>
      <c r="C533" s="2" t="s">
        <v>3493</v>
      </c>
      <c r="D533" t="s">
        <v>6176</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3">
      <c r="A534" s="2" t="s">
        <v>3498</v>
      </c>
      <c r="B534" s="5">
        <v>44330</v>
      </c>
      <c r="C534" s="2" t="s">
        <v>3499</v>
      </c>
      <c r="D534" t="s">
        <v>6138</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Midium</v>
      </c>
      <c r="P534" t="str">
        <f>_xlfn.XLOOKUP(Orders[[#This Row],[Customer ID]],customers!$A$1:$A$1001,customers!$I$1:$I$1001,,0)</f>
        <v>Yes</v>
      </c>
    </row>
    <row r="535" spans="1:16" x14ac:dyDescent="0.3">
      <c r="A535" s="2" t="s">
        <v>3504</v>
      </c>
      <c r="B535" s="5">
        <v>44724</v>
      </c>
      <c r="C535" s="2" t="s">
        <v>3505</v>
      </c>
      <c r="D535" t="s">
        <v>6171</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
      <c r="A536" s="2" t="s">
        <v>3509</v>
      </c>
      <c r="B536" s="5">
        <v>44563</v>
      </c>
      <c r="C536" s="2" t="s">
        <v>3510</v>
      </c>
      <c r="D536" t="s">
        <v>6150</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Midium</v>
      </c>
      <c r="P536" t="str">
        <f>_xlfn.XLOOKUP(Orders[[#This Row],[Customer ID]],customers!$A$1:$A$1001,customers!$I$1:$I$1001,,0)</f>
        <v>Yes</v>
      </c>
    </row>
    <row r="537" spans="1:16" x14ac:dyDescent="0.3">
      <c r="A537" s="2" t="s">
        <v>3515</v>
      </c>
      <c r="B537" s="5">
        <v>44585</v>
      </c>
      <c r="C537" s="2" t="s">
        <v>3516</v>
      </c>
      <c r="D537" t="s">
        <v>6144</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t="str">
        <f t="shared" si="25"/>
        <v>Librica</v>
      </c>
      <c r="O537" t="str">
        <f t="shared" si="26"/>
        <v>Light</v>
      </c>
      <c r="P537" t="str">
        <f>_xlfn.XLOOKUP(Orders[[#This Row],[Customer ID]],customers!$A$1:$A$1001,customers!$I$1:$I$1001,,0)</f>
        <v>No</v>
      </c>
    </row>
    <row r="538" spans="1:16" x14ac:dyDescent="0.3">
      <c r="A538" s="2" t="s">
        <v>3520</v>
      </c>
      <c r="B538" s="5">
        <v>43544</v>
      </c>
      <c r="C538" s="2" t="s">
        <v>3367</v>
      </c>
      <c r="D538" t="s">
        <v>6162</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
      <c r="A539" s="2" t="s">
        <v>3526</v>
      </c>
      <c r="B539" s="5">
        <v>44156</v>
      </c>
      <c r="C539" s="2" t="s">
        <v>3527</v>
      </c>
      <c r="D539" t="s">
        <v>6184</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3">
      <c r="A540" s="2" t="s">
        <v>3531</v>
      </c>
      <c r="B540" s="5">
        <v>44482</v>
      </c>
      <c r="C540" s="2" t="s">
        <v>3532</v>
      </c>
      <c r="D540" t="s">
        <v>6162</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
      <c r="A541" s="2" t="s">
        <v>3536</v>
      </c>
      <c r="B541" s="5">
        <v>44488</v>
      </c>
      <c r="C541" s="2" t="s">
        <v>3537</v>
      </c>
      <c r="D541" t="s">
        <v>6171</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
      <c r="A542" s="2" t="s">
        <v>3541</v>
      </c>
      <c r="B542" s="5">
        <v>43584</v>
      </c>
      <c r="C542" s="2" t="s">
        <v>3542</v>
      </c>
      <c r="D542" t="s">
        <v>6169</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t="str">
        <f t="shared" si="25"/>
        <v>Librica</v>
      </c>
      <c r="O542" t="str">
        <f t="shared" si="26"/>
        <v>Light</v>
      </c>
      <c r="P542" t="str">
        <f>_xlfn.XLOOKUP(Orders[[#This Row],[Customer ID]],customers!$A$1:$A$1001,customers!$I$1:$I$1001,,0)</f>
        <v>Yes</v>
      </c>
    </row>
    <row r="543" spans="1:16" x14ac:dyDescent="0.3">
      <c r="A543" s="2" t="s">
        <v>3547</v>
      </c>
      <c r="B543" s="5">
        <v>43750</v>
      </c>
      <c r="C543" s="2" t="s">
        <v>3548</v>
      </c>
      <c r="D543" t="s">
        <v>6167</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
      <c r="A544" s="2" t="s">
        <v>3552</v>
      </c>
      <c r="B544" s="5">
        <v>44335</v>
      </c>
      <c r="C544" s="2" t="s">
        <v>3553</v>
      </c>
      <c r="D544" t="s">
        <v>6174</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Midium</v>
      </c>
      <c r="P544" t="str">
        <f>_xlfn.XLOOKUP(Orders[[#This Row],[Customer ID]],customers!$A$1:$A$1001,customers!$I$1:$I$1001,,0)</f>
        <v>No</v>
      </c>
    </row>
    <row r="545" spans="1:16" x14ac:dyDescent="0.3">
      <c r="A545" s="2" t="s">
        <v>3558</v>
      </c>
      <c r="B545" s="5">
        <v>44380</v>
      </c>
      <c r="C545" s="2" t="s">
        <v>3559</v>
      </c>
      <c r="D545" t="s">
        <v>6141</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3">
      <c r="A546" s="2" t="s">
        <v>3564</v>
      </c>
      <c r="B546" s="5">
        <v>43869</v>
      </c>
      <c r="C546" s="2" t="s">
        <v>3565</v>
      </c>
      <c r="D546" t="s">
        <v>6179</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3">
      <c r="A547" s="2" t="s">
        <v>3570</v>
      </c>
      <c r="B547" s="5">
        <v>44120</v>
      </c>
      <c r="C547" s="2" t="s">
        <v>3571</v>
      </c>
      <c r="D547" t="s">
        <v>6149</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t="str">
        <f t="shared" si="25"/>
        <v>Librica</v>
      </c>
      <c r="O547" t="str">
        <f t="shared" si="26"/>
        <v>Dark</v>
      </c>
      <c r="P547" t="str">
        <f>_xlfn.XLOOKUP(Orders[[#This Row],[Customer ID]],customers!$A$1:$A$1001,customers!$I$1:$I$1001,,0)</f>
        <v>No</v>
      </c>
    </row>
    <row r="548" spans="1:16" x14ac:dyDescent="0.3">
      <c r="A548" s="2" t="s">
        <v>3576</v>
      </c>
      <c r="B548" s="5">
        <v>44127</v>
      </c>
      <c r="C548" s="2" t="s">
        <v>3577</v>
      </c>
      <c r="D548" t="s">
        <v>6184</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3">
      <c r="A549" s="2" t="s">
        <v>3581</v>
      </c>
      <c r="B549" s="5">
        <v>44265</v>
      </c>
      <c r="C549" s="2" t="s">
        <v>3593</v>
      </c>
      <c r="D549" t="s">
        <v>6177</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3">
      <c r="A550" s="2" t="s">
        <v>3586</v>
      </c>
      <c r="B550" s="5">
        <v>44384</v>
      </c>
      <c r="C550" s="2" t="s">
        <v>3587</v>
      </c>
      <c r="D550" t="s">
        <v>6183</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3">
      <c r="A551" s="2" t="s">
        <v>3592</v>
      </c>
      <c r="B551" s="5">
        <v>44232</v>
      </c>
      <c r="C551" s="2" t="s">
        <v>3593</v>
      </c>
      <c r="D551" t="s">
        <v>6183</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3">
      <c r="A552" s="2" t="s">
        <v>3598</v>
      </c>
      <c r="B552" s="5">
        <v>44176</v>
      </c>
      <c r="C552" s="2" t="s">
        <v>3599</v>
      </c>
      <c r="D552" t="s">
        <v>6149</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t="str">
        <f t="shared" si="25"/>
        <v>Librica</v>
      </c>
      <c r="O552" t="str">
        <f t="shared" si="26"/>
        <v>Dark</v>
      </c>
      <c r="P552" t="str">
        <f>_xlfn.XLOOKUP(Orders[[#This Row],[Customer ID]],customers!$A$1:$A$1001,customers!$I$1:$I$1001,,0)</f>
        <v>Yes</v>
      </c>
    </row>
    <row r="553" spans="1:16" x14ac:dyDescent="0.3">
      <c r="A553" s="2" t="s">
        <v>3604</v>
      </c>
      <c r="B553" s="5">
        <v>44694</v>
      </c>
      <c r="C553" s="2" t="s">
        <v>3605</v>
      </c>
      <c r="D553" t="s">
        <v>6152</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3">
      <c r="A554" s="2" t="s">
        <v>3610</v>
      </c>
      <c r="B554" s="5">
        <v>43761</v>
      </c>
      <c r="C554" s="2" t="s">
        <v>3611</v>
      </c>
      <c r="D554" t="s">
        <v>6183</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3">
      <c r="A555" s="2" t="s">
        <v>3616</v>
      </c>
      <c r="B555" s="5">
        <v>44085</v>
      </c>
      <c r="C555" s="2" t="s">
        <v>3617</v>
      </c>
      <c r="D555" t="s">
        <v>6140</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Midium</v>
      </c>
      <c r="P555" t="str">
        <f>_xlfn.XLOOKUP(Orders[[#This Row],[Customer ID]],customers!$A$1:$A$1001,customers!$I$1:$I$1001,,0)</f>
        <v>No</v>
      </c>
    </row>
    <row r="556" spans="1:16" x14ac:dyDescent="0.3">
      <c r="A556" s="2" t="s">
        <v>3621</v>
      </c>
      <c r="B556" s="5">
        <v>43737</v>
      </c>
      <c r="C556" s="2" t="s">
        <v>3622</v>
      </c>
      <c r="D556" t="s">
        <v>6141</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3">
      <c r="A557" s="2" t="s">
        <v>3626</v>
      </c>
      <c r="B557" s="5">
        <v>44258</v>
      </c>
      <c r="C557" s="2" t="s">
        <v>3627</v>
      </c>
      <c r="D557" t="s">
        <v>6140</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Midium</v>
      </c>
      <c r="P557" t="str">
        <f>_xlfn.XLOOKUP(Orders[[#This Row],[Customer ID]],customers!$A$1:$A$1001,customers!$I$1:$I$1001,,0)</f>
        <v>No</v>
      </c>
    </row>
    <row r="558" spans="1:16" x14ac:dyDescent="0.3">
      <c r="A558" s="2" t="s">
        <v>3632</v>
      </c>
      <c r="B558" s="5">
        <v>44523</v>
      </c>
      <c r="C558" s="2" t="s">
        <v>3633</v>
      </c>
      <c r="D558" t="s">
        <v>6158</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t="str">
        <f t="shared" si="25"/>
        <v>Librica</v>
      </c>
      <c r="O558" t="str">
        <f t="shared" si="26"/>
        <v>Midium</v>
      </c>
      <c r="P558" t="str">
        <f>_xlfn.XLOOKUP(Orders[[#This Row],[Customer ID]],customers!$A$1:$A$1001,customers!$I$1:$I$1001,,0)</f>
        <v>Yes</v>
      </c>
    </row>
    <row r="559" spans="1:16" x14ac:dyDescent="0.3">
      <c r="A559" s="2" t="s">
        <v>3637</v>
      </c>
      <c r="B559" s="5">
        <v>44506</v>
      </c>
      <c r="C559" s="2" t="s">
        <v>3367</v>
      </c>
      <c r="D559" t="s">
        <v>6170</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3">
      <c r="A560" s="2" t="s">
        <v>3642</v>
      </c>
      <c r="B560" s="5">
        <v>44225</v>
      </c>
      <c r="C560" s="2" t="s">
        <v>3643</v>
      </c>
      <c r="D560" t="s">
        <v>6149</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t="str">
        <f t="shared" si="25"/>
        <v>Librica</v>
      </c>
      <c r="O560" t="str">
        <f t="shared" si="26"/>
        <v>Dark</v>
      </c>
      <c r="P560" t="str">
        <f>_xlfn.XLOOKUP(Orders[[#This Row],[Customer ID]],customers!$A$1:$A$1001,customers!$I$1:$I$1001,,0)</f>
        <v>Yes</v>
      </c>
    </row>
    <row r="561" spans="1:16" x14ac:dyDescent="0.3">
      <c r="A561" s="2" t="s">
        <v>3647</v>
      </c>
      <c r="B561" s="5">
        <v>44667</v>
      </c>
      <c r="C561" s="2" t="s">
        <v>3648</v>
      </c>
      <c r="D561" t="s">
        <v>6139</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3">
      <c r="A562" s="2" t="s">
        <v>3653</v>
      </c>
      <c r="B562" s="5">
        <v>44401</v>
      </c>
      <c r="C562" s="2" t="s">
        <v>3654</v>
      </c>
      <c r="D562" t="s">
        <v>6165</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Midium</v>
      </c>
      <c r="P562" t="str">
        <f>_xlfn.XLOOKUP(Orders[[#This Row],[Customer ID]],customers!$A$1:$A$1001,customers!$I$1:$I$1001,,0)</f>
        <v>Yes</v>
      </c>
    </row>
    <row r="563" spans="1:16" x14ac:dyDescent="0.3">
      <c r="A563" s="2" t="s">
        <v>3658</v>
      </c>
      <c r="B563" s="5">
        <v>43688</v>
      </c>
      <c r="C563" s="2" t="s">
        <v>3659</v>
      </c>
      <c r="D563" t="s">
        <v>6153</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3">
      <c r="A564" s="2" t="s">
        <v>3664</v>
      </c>
      <c r="B564" s="5">
        <v>43669</v>
      </c>
      <c r="C564" s="2" t="s">
        <v>3665</v>
      </c>
      <c r="D564" t="s">
        <v>6144</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t="str">
        <f t="shared" si="25"/>
        <v>Librica</v>
      </c>
      <c r="O564" t="str">
        <f t="shared" si="26"/>
        <v>Light</v>
      </c>
      <c r="P564" t="str">
        <f>_xlfn.XLOOKUP(Orders[[#This Row],[Customer ID]],customers!$A$1:$A$1001,customers!$I$1:$I$1001,,0)</f>
        <v>No</v>
      </c>
    </row>
    <row r="565" spans="1:16" x14ac:dyDescent="0.3">
      <c r="A565" s="2" t="s">
        <v>3670</v>
      </c>
      <c r="B565" s="5">
        <v>43991</v>
      </c>
      <c r="C565" s="2" t="s">
        <v>3751</v>
      </c>
      <c r="D565" t="s">
        <v>6140</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Midium</v>
      </c>
      <c r="P565" t="str">
        <f>_xlfn.XLOOKUP(Orders[[#This Row],[Customer ID]],customers!$A$1:$A$1001,customers!$I$1:$I$1001,,0)</f>
        <v>No</v>
      </c>
    </row>
    <row r="566" spans="1:16" x14ac:dyDescent="0.3">
      <c r="A566" s="2" t="s">
        <v>3676</v>
      </c>
      <c r="B566" s="5">
        <v>43883</v>
      </c>
      <c r="C566" s="2" t="s">
        <v>3677</v>
      </c>
      <c r="D566" t="s">
        <v>6172</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3">
      <c r="A567" s="2" t="s">
        <v>3682</v>
      </c>
      <c r="B567" s="5">
        <v>44031</v>
      </c>
      <c r="C567" s="2" t="s">
        <v>3683</v>
      </c>
      <c r="D567" t="s">
        <v>6148</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
      <c r="A568" s="2" t="s">
        <v>3688</v>
      </c>
      <c r="B568" s="5">
        <v>44459</v>
      </c>
      <c r="C568" s="2" t="s">
        <v>3689</v>
      </c>
      <c r="D568" t="s">
        <v>6151</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Midium</v>
      </c>
      <c r="P568" t="str">
        <f>_xlfn.XLOOKUP(Orders[[#This Row],[Customer ID]],customers!$A$1:$A$1001,customers!$I$1:$I$1001,,0)</f>
        <v>Yes</v>
      </c>
    </row>
    <row r="569" spans="1:16" x14ac:dyDescent="0.3">
      <c r="A569" s="2" t="s">
        <v>3694</v>
      </c>
      <c r="B569" s="5">
        <v>44318</v>
      </c>
      <c r="C569" s="2" t="s">
        <v>3695</v>
      </c>
      <c r="D569" t="s">
        <v>6141</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3">
      <c r="A570" s="2" t="s">
        <v>3699</v>
      </c>
      <c r="B570" s="5">
        <v>44526</v>
      </c>
      <c r="C570" s="2" t="s">
        <v>3700</v>
      </c>
      <c r="D570" t="s">
        <v>6144</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t="str">
        <f t="shared" si="25"/>
        <v>Librica</v>
      </c>
      <c r="O570" t="str">
        <f t="shared" si="26"/>
        <v>Light</v>
      </c>
      <c r="P570" t="str">
        <f>_xlfn.XLOOKUP(Orders[[#This Row],[Customer ID]],customers!$A$1:$A$1001,customers!$I$1:$I$1001,,0)</f>
        <v>Yes</v>
      </c>
    </row>
    <row r="571" spans="1:16" x14ac:dyDescent="0.3">
      <c r="A571" s="2" t="s">
        <v>3705</v>
      </c>
      <c r="B571" s="5">
        <v>43879</v>
      </c>
      <c r="C571" s="2" t="s">
        <v>3751</v>
      </c>
      <c r="D571" t="s">
        <v>6167</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3">
      <c r="A572" s="2" t="s">
        <v>3711</v>
      </c>
      <c r="B572" s="5">
        <v>43928</v>
      </c>
      <c r="C572" s="2" t="s">
        <v>3712</v>
      </c>
      <c r="D572" t="s">
        <v>6156</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Midium</v>
      </c>
      <c r="P572" t="str">
        <f>_xlfn.XLOOKUP(Orders[[#This Row],[Customer ID]],customers!$A$1:$A$1001,customers!$I$1:$I$1001,,0)</f>
        <v>No</v>
      </c>
    </row>
    <row r="573" spans="1:16" x14ac:dyDescent="0.3">
      <c r="A573" s="2" t="s">
        <v>3717</v>
      </c>
      <c r="B573" s="5">
        <v>44592</v>
      </c>
      <c r="C573" s="2" t="s">
        <v>3718</v>
      </c>
      <c r="D573" t="s">
        <v>6175</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3">
      <c r="A574" s="2" t="s">
        <v>3723</v>
      </c>
      <c r="B574" s="5">
        <v>43515</v>
      </c>
      <c r="C574" s="2" t="s">
        <v>3724</v>
      </c>
      <c r="D574" t="s">
        <v>6153</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3">
      <c r="A575" s="2" t="s">
        <v>3727</v>
      </c>
      <c r="B575" s="5">
        <v>43781</v>
      </c>
      <c r="C575" s="2" t="s">
        <v>3728</v>
      </c>
      <c r="D575" t="s">
        <v>6154</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Midium</v>
      </c>
      <c r="P575" t="str">
        <f>_xlfn.XLOOKUP(Orders[[#This Row],[Customer ID]],customers!$A$1:$A$1001,customers!$I$1:$I$1001,,0)</f>
        <v>No</v>
      </c>
    </row>
    <row r="576" spans="1:16" x14ac:dyDescent="0.3">
      <c r="A576" s="2" t="s">
        <v>3733</v>
      </c>
      <c r="B576" s="5">
        <v>44697</v>
      </c>
      <c r="C576" s="2" t="s">
        <v>3734</v>
      </c>
      <c r="D576" t="s">
        <v>6177</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3">
      <c r="A577" s="2" t="s">
        <v>3738</v>
      </c>
      <c r="B577" s="5">
        <v>44239</v>
      </c>
      <c r="C577" s="2" t="s">
        <v>3739</v>
      </c>
      <c r="D577" t="s">
        <v>6180</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t="str">
        <f t="shared" si="25"/>
        <v>Librica</v>
      </c>
      <c r="O577" t="str">
        <f t="shared" si="26"/>
        <v>Midium</v>
      </c>
      <c r="P577" t="str">
        <f>_xlfn.XLOOKUP(Orders[[#This Row],[Customer ID]],customers!$A$1:$A$1001,customers!$I$1:$I$1001,,0)</f>
        <v>No</v>
      </c>
    </row>
    <row r="578" spans="1:16" x14ac:dyDescent="0.3">
      <c r="A578" s="2" t="s">
        <v>3744</v>
      </c>
      <c r="B578" s="5">
        <v>44290</v>
      </c>
      <c r="C578" s="2" t="s">
        <v>3745</v>
      </c>
      <c r="D578" t="s">
        <v>6153</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3">
      <c r="A579" s="2" t="s">
        <v>3750</v>
      </c>
      <c r="B579" s="5">
        <v>44410</v>
      </c>
      <c r="C579" s="2" t="s">
        <v>3751</v>
      </c>
      <c r="D579" t="s">
        <v>6161</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E579*L579</f>
        <v>58.2</v>
      </c>
      <c r="N579" t="str">
        <f t="shared" ref="N579:N642" si="28">IF(I579="Rob","Robusta",IF(I579="Exc", "Excelsa",IF(I579="Ara","Arabica",IF(I579="Lib","Librica",""))))</f>
        <v>Librica</v>
      </c>
      <c r="O579" t="str">
        <f t="shared" ref="O579:O642" si="29">IF(J579="M","Midium",IF(J579="L","Light",IF(J579="D","Dark","")))</f>
        <v>Midium</v>
      </c>
      <c r="P579" t="str">
        <f>_xlfn.XLOOKUP(Orders[[#This Row],[Customer ID]],customers!$A$1:$A$1001,customers!$I$1:$I$1001,,0)</f>
        <v>No</v>
      </c>
    </row>
    <row r="580" spans="1:16" x14ac:dyDescent="0.3">
      <c r="A580" s="2" t="s">
        <v>3755</v>
      </c>
      <c r="B580" s="5">
        <v>44720</v>
      </c>
      <c r="C580" s="2" t="s">
        <v>3756</v>
      </c>
      <c r="D580" t="s">
        <v>6183</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3">
      <c r="A581" s="2" t="s">
        <v>3755</v>
      </c>
      <c r="B581" s="5">
        <v>44720</v>
      </c>
      <c r="C581" s="2" t="s">
        <v>3756</v>
      </c>
      <c r="D581" t="s">
        <v>6156</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Midium</v>
      </c>
      <c r="P581" t="str">
        <f>_xlfn.XLOOKUP(Orders[[#This Row],[Customer ID]],customers!$A$1:$A$1001,customers!$I$1:$I$1001,,0)</f>
        <v>No</v>
      </c>
    </row>
    <row r="582" spans="1:16" x14ac:dyDescent="0.3">
      <c r="A582" s="2" t="s">
        <v>3766</v>
      </c>
      <c r="B582" s="5">
        <v>43965</v>
      </c>
      <c r="C582" s="2" t="s">
        <v>3767</v>
      </c>
      <c r="D582" t="s">
        <v>6170</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3">
      <c r="A583" s="2" t="s">
        <v>3772</v>
      </c>
      <c r="B583" s="5">
        <v>44190</v>
      </c>
      <c r="C583" s="2" t="s">
        <v>3773</v>
      </c>
      <c r="D583" t="s">
        <v>6175</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3">
      <c r="A584" s="2" t="s">
        <v>3777</v>
      </c>
      <c r="B584" s="5">
        <v>44382</v>
      </c>
      <c r="C584" s="2" t="s">
        <v>3778</v>
      </c>
      <c r="D584" t="s">
        <v>6182</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3">
      <c r="A585" s="2" t="s">
        <v>3783</v>
      </c>
      <c r="B585" s="5">
        <v>43538</v>
      </c>
      <c r="C585" s="2" t="s">
        <v>3784</v>
      </c>
      <c r="D585" t="s">
        <v>6177</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3">
      <c r="A586" s="2" t="s">
        <v>3789</v>
      </c>
      <c r="B586" s="5">
        <v>44262</v>
      </c>
      <c r="C586" s="2" t="s">
        <v>3790</v>
      </c>
      <c r="D586" t="s">
        <v>6177</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3">
      <c r="A587" s="2" t="s">
        <v>3795</v>
      </c>
      <c r="B587" s="5">
        <v>44505</v>
      </c>
      <c r="C587" s="2" t="s">
        <v>3839</v>
      </c>
      <c r="D587" t="s">
        <v>6138</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Midium</v>
      </c>
      <c r="P587" t="str">
        <f>_xlfn.XLOOKUP(Orders[[#This Row],[Customer ID]],customers!$A$1:$A$1001,customers!$I$1:$I$1001,,0)</f>
        <v>Yes</v>
      </c>
    </row>
    <row r="588" spans="1:16" x14ac:dyDescent="0.3">
      <c r="A588" s="2" t="s">
        <v>3801</v>
      </c>
      <c r="B588" s="5">
        <v>43867</v>
      </c>
      <c r="C588" s="2" t="s">
        <v>3802</v>
      </c>
      <c r="D588" t="s">
        <v>6141</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3">
      <c r="A589" s="2" t="s">
        <v>3806</v>
      </c>
      <c r="B589" s="5">
        <v>44267</v>
      </c>
      <c r="C589" s="2" t="s">
        <v>3807</v>
      </c>
      <c r="D589" t="s">
        <v>6168</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t="str">
        <f t="shared" si="28"/>
        <v>Librica</v>
      </c>
      <c r="O589" t="str">
        <f t="shared" si="29"/>
        <v>Dark</v>
      </c>
      <c r="P589" t="str">
        <f>_xlfn.XLOOKUP(Orders[[#This Row],[Customer ID]],customers!$A$1:$A$1001,customers!$I$1:$I$1001,,0)</f>
        <v>Yes</v>
      </c>
    </row>
    <row r="590" spans="1:16" x14ac:dyDescent="0.3">
      <c r="A590" s="2" t="s">
        <v>3811</v>
      </c>
      <c r="B590" s="5">
        <v>44046</v>
      </c>
      <c r="C590" s="2" t="s">
        <v>3812</v>
      </c>
      <c r="D590" t="s">
        <v>6145</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Midium</v>
      </c>
      <c r="P590" t="str">
        <f>_xlfn.XLOOKUP(Orders[[#This Row],[Customer ID]],customers!$A$1:$A$1001,customers!$I$1:$I$1001,,0)</f>
        <v>Yes</v>
      </c>
    </row>
    <row r="591" spans="1:16" x14ac:dyDescent="0.3">
      <c r="A591" s="2" t="s">
        <v>3817</v>
      </c>
      <c r="B591" s="5">
        <v>43671</v>
      </c>
      <c r="C591" s="2" t="s">
        <v>3818</v>
      </c>
      <c r="D591" t="s">
        <v>6147</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3">
      <c r="A592" s="2" t="s">
        <v>3822</v>
      </c>
      <c r="B592" s="5">
        <v>43950</v>
      </c>
      <c r="C592" s="2" t="s">
        <v>3823</v>
      </c>
      <c r="D592" t="s">
        <v>6165</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Midium</v>
      </c>
      <c r="P592" t="str">
        <f>_xlfn.XLOOKUP(Orders[[#This Row],[Customer ID]],customers!$A$1:$A$1001,customers!$I$1:$I$1001,,0)</f>
        <v>Yes</v>
      </c>
    </row>
    <row r="593" spans="1:16" x14ac:dyDescent="0.3">
      <c r="A593" s="2" t="s">
        <v>3828</v>
      </c>
      <c r="B593" s="5">
        <v>43587</v>
      </c>
      <c r="C593" s="2" t="s">
        <v>3829</v>
      </c>
      <c r="D593" t="s">
        <v>6162</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
      <c r="A594" s="2" t="s">
        <v>3833</v>
      </c>
      <c r="B594" s="5">
        <v>44437</v>
      </c>
      <c r="C594" s="2" t="s">
        <v>3834</v>
      </c>
      <c r="D594" t="s">
        <v>6174</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Midium</v>
      </c>
      <c r="P594" t="str">
        <f>_xlfn.XLOOKUP(Orders[[#This Row],[Customer ID]],customers!$A$1:$A$1001,customers!$I$1:$I$1001,,0)</f>
        <v>No</v>
      </c>
    </row>
    <row r="595" spans="1:16" x14ac:dyDescent="0.3">
      <c r="A595" s="2" t="s">
        <v>3838</v>
      </c>
      <c r="B595" s="5">
        <v>43903</v>
      </c>
      <c r="C595" s="2" t="s">
        <v>3839</v>
      </c>
      <c r="D595" t="s">
        <v>6184</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3">
      <c r="A596" s="2" t="s">
        <v>3843</v>
      </c>
      <c r="B596" s="5">
        <v>43512</v>
      </c>
      <c r="C596" s="2" t="s">
        <v>3844</v>
      </c>
      <c r="D596" t="s">
        <v>6181</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3">
      <c r="A597" s="2" t="s">
        <v>3849</v>
      </c>
      <c r="B597" s="5">
        <v>44527</v>
      </c>
      <c r="C597" s="2" t="s">
        <v>3850</v>
      </c>
      <c r="D597" t="s">
        <v>6170</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3">
      <c r="A598" s="2" t="s">
        <v>3853</v>
      </c>
      <c r="B598" s="5">
        <v>44523</v>
      </c>
      <c r="C598" s="2" t="s">
        <v>3854</v>
      </c>
      <c r="D598" t="s">
        <v>6156</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Midium</v>
      </c>
      <c r="P598" t="str">
        <f>_xlfn.XLOOKUP(Orders[[#This Row],[Customer ID]],customers!$A$1:$A$1001,customers!$I$1:$I$1001,,0)</f>
        <v>No</v>
      </c>
    </row>
    <row r="599" spans="1:16" x14ac:dyDescent="0.3">
      <c r="A599" s="2" t="s">
        <v>3859</v>
      </c>
      <c r="B599" s="5">
        <v>44532</v>
      </c>
      <c r="C599" s="2" t="s">
        <v>3860</v>
      </c>
      <c r="D599" t="s">
        <v>6163</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t="str">
        <f t="shared" si="28"/>
        <v>Librica</v>
      </c>
      <c r="O599" t="str">
        <f t="shared" si="29"/>
        <v>Light</v>
      </c>
      <c r="P599" t="str">
        <f>_xlfn.XLOOKUP(Orders[[#This Row],[Customer ID]],customers!$A$1:$A$1001,customers!$I$1:$I$1001,,0)</f>
        <v>Yes</v>
      </c>
    </row>
    <row r="600" spans="1:16" x14ac:dyDescent="0.3">
      <c r="A600" s="2" t="s">
        <v>3865</v>
      </c>
      <c r="B600" s="5">
        <v>43471</v>
      </c>
      <c r="C600" s="2" t="s">
        <v>3866</v>
      </c>
      <c r="D600" t="s">
        <v>6173</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Midium</v>
      </c>
      <c r="P600" t="str">
        <f>_xlfn.XLOOKUP(Orders[[#This Row],[Customer ID]],customers!$A$1:$A$1001,customers!$I$1:$I$1001,,0)</f>
        <v>Yes</v>
      </c>
    </row>
    <row r="601" spans="1:16" x14ac:dyDescent="0.3">
      <c r="A601" s="2" t="s">
        <v>3871</v>
      </c>
      <c r="B601" s="5">
        <v>44321</v>
      </c>
      <c r="C601" s="2" t="s">
        <v>3872</v>
      </c>
      <c r="D601" t="s">
        <v>6153</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3">
      <c r="A602" s="2" t="s">
        <v>3876</v>
      </c>
      <c r="B602" s="5">
        <v>44492</v>
      </c>
      <c r="C602" s="2" t="s">
        <v>3877</v>
      </c>
      <c r="D602" t="s">
        <v>6168</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t="str">
        <f t="shared" si="28"/>
        <v>Librica</v>
      </c>
      <c r="O602" t="str">
        <f t="shared" si="29"/>
        <v>Dark</v>
      </c>
      <c r="P602" t="str">
        <f>_xlfn.XLOOKUP(Orders[[#This Row],[Customer ID]],customers!$A$1:$A$1001,customers!$I$1:$I$1001,,0)</f>
        <v>No</v>
      </c>
    </row>
    <row r="603" spans="1:16" x14ac:dyDescent="0.3">
      <c r="A603" s="2" t="s">
        <v>3882</v>
      </c>
      <c r="B603" s="5">
        <v>43815</v>
      </c>
      <c r="C603" s="2" t="s">
        <v>3883</v>
      </c>
      <c r="D603" t="s">
        <v>6141</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3">
      <c r="A604" s="2" t="s">
        <v>3888</v>
      </c>
      <c r="B604" s="5">
        <v>43603</v>
      </c>
      <c r="C604" s="2" t="s">
        <v>3889</v>
      </c>
      <c r="D604" t="s">
        <v>6183</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3">
      <c r="A605" s="2" t="s">
        <v>3894</v>
      </c>
      <c r="B605" s="5">
        <v>43660</v>
      </c>
      <c r="C605" s="2" t="s">
        <v>3895</v>
      </c>
      <c r="D605" t="s">
        <v>6173</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Midium</v>
      </c>
      <c r="P605" t="str">
        <f>_xlfn.XLOOKUP(Orders[[#This Row],[Customer ID]],customers!$A$1:$A$1001,customers!$I$1:$I$1001,,0)</f>
        <v>No</v>
      </c>
    </row>
    <row r="606" spans="1:16" x14ac:dyDescent="0.3">
      <c r="A606" s="2" t="s">
        <v>3899</v>
      </c>
      <c r="B606" s="5">
        <v>44148</v>
      </c>
      <c r="C606" s="2" t="s">
        <v>3900</v>
      </c>
      <c r="D606" t="s">
        <v>6164</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t="str">
        <f t="shared" si="28"/>
        <v>Librica</v>
      </c>
      <c r="O606" t="str">
        <f t="shared" si="29"/>
        <v>Dark</v>
      </c>
      <c r="P606" t="str">
        <f>_xlfn.XLOOKUP(Orders[[#This Row],[Customer ID]],customers!$A$1:$A$1001,customers!$I$1:$I$1001,,0)</f>
        <v>No</v>
      </c>
    </row>
    <row r="607" spans="1:16" x14ac:dyDescent="0.3">
      <c r="A607" s="2" t="s">
        <v>3904</v>
      </c>
      <c r="B607" s="5">
        <v>44028</v>
      </c>
      <c r="C607" s="2" t="s">
        <v>3905</v>
      </c>
      <c r="D607" t="s">
        <v>6181</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3">
      <c r="A608" s="2" t="s">
        <v>3910</v>
      </c>
      <c r="B608" s="5">
        <v>44138</v>
      </c>
      <c r="C608" s="2" t="s">
        <v>3839</v>
      </c>
      <c r="D608" t="s">
        <v>6163</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t="str">
        <f t="shared" si="28"/>
        <v>Librica</v>
      </c>
      <c r="O608" t="str">
        <f t="shared" si="29"/>
        <v>Light</v>
      </c>
      <c r="P608" t="str">
        <f>_xlfn.XLOOKUP(Orders[[#This Row],[Customer ID]],customers!$A$1:$A$1001,customers!$I$1:$I$1001,,0)</f>
        <v>Yes</v>
      </c>
    </row>
    <row r="609" spans="1:16" x14ac:dyDescent="0.3">
      <c r="A609" s="2" t="s">
        <v>3916</v>
      </c>
      <c r="B609" s="5">
        <v>44640</v>
      </c>
      <c r="C609" s="2" t="s">
        <v>3917</v>
      </c>
      <c r="D609" t="s">
        <v>6152</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3">
      <c r="A610" s="2" t="s">
        <v>3922</v>
      </c>
      <c r="B610" s="5">
        <v>44608</v>
      </c>
      <c r="C610" s="2" t="s">
        <v>3923</v>
      </c>
      <c r="D610" t="s">
        <v>6184</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3">
      <c r="A611" s="2" t="s">
        <v>3926</v>
      </c>
      <c r="B611" s="5">
        <v>44147</v>
      </c>
      <c r="C611" s="2" t="s">
        <v>3927</v>
      </c>
      <c r="D611" t="s">
        <v>6158</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t="str">
        <f t="shared" si="28"/>
        <v>Librica</v>
      </c>
      <c r="O611" t="str">
        <f t="shared" si="29"/>
        <v>Midium</v>
      </c>
      <c r="P611" t="str">
        <f>_xlfn.XLOOKUP(Orders[[#This Row],[Customer ID]],customers!$A$1:$A$1001,customers!$I$1:$I$1001,,0)</f>
        <v>Yes</v>
      </c>
    </row>
    <row r="612" spans="1:16" x14ac:dyDescent="0.3">
      <c r="A612" s="2" t="s">
        <v>3932</v>
      </c>
      <c r="B612" s="5">
        <v>43743</v>
      </c>
      <c r="C612" s="2" t="s">
        <v>3933</v>
      </c>
      <c r="D612" t="s">
        <v>6137</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Midium</v>
      </c>
      <c r="P612" t="str">
        <f>_xlfn.XLOOKUP(Orders[[#This Row],[Customer ID]],customers!$A$1:$A$1001,customers!$I$1:$I$1001,,0)</f>
        <v>No</v>
      </c>
    </row>
    <row r="613" spans="1:16" x14ac:dyDescent="0.3">
      <c r="A613" s="2" t="s">
        <v>3938</v>
      </c>
      <c r="B613" s="5">
        <v>43739</v>
      </c>
      <c r="C613" s="2" t="s">
        <v>3939</v>
      </c>
      <c r="D613" t="s">
        <v>6147</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3">
      <c r="A614" s="2" t="s">
        <v>3944</v>
      </c>
      <c r="B614" s="5">
        <v>43896</v>
      </c>
      <c r="C614" s="2" t="s">
        <v>3945</v>
      </c>
      <c r="D614" t="s">
        <v>6151</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Midium</v>
      </c>
      <c r="P614" t="str">
        <f>_xlfn.XLOOKUP(Orders[[#This Row],[Customer ID]],customers!$A$1:$A$1001,customers!$I$1:$I$1001,,0)</f>
        <v>No</v>
      </c>
    </row>
    <row r="615" spans="1:16" x14ac:dyDescent="0.3">
      <c r="A615" s="2" t="s">
        <v>3949</v>
      </c>
      <c r="B615" s="5">
        <v>43761</v>
      </c>
      <c r="C615" s="2" t="s">
        <v>3950</v>
      </c>
      <c r="D615" t="s">
        <v>6145</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Midium</v>
      </c>
      <c r="P615" t="str">
        <f>_xlfn.XLOOKUP(Orders[[#This Row],[Customer ID]],customers!$A$1:$A$1001,customers!$I$1:$I$1001,,0)</f>
        <v>No</v>
      </c>
    </row>
    <row r="616" spans="1:16" x14ac:dyDescent="0.3">
      <c r="A616" s="2" t="s">
        <v>3954</v>
      </c>
      <c r="B616" s="5">
        <v>43944</v>
      </c>
      <c r="C616" s="2" t="s">
        <v>3839</v>
      </c>
      <c r="D616" t="s">
        <v>6145</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Midium</v>
      </c>
      <c r="P616" t="str">
        <f>_xlfn.XLOOKUP(Orders[[#This Row],[Customer ID]],customers!$A$1:$A$1001,customers!$I$1:$I$1001,,0)</f>
        <v>Yes</v>
      </c>
    </row>
    <row r="617" spans="1:16" x14ac:dyDescent="0.3">
      <c r="A617" s="2" t="s">
        <v>3959</v>
      </c>
      <c r="B617" s="5">
        <v>44006</v>
      </c>
      <c r="C617" s="2" t="s">
        <v>3960</v>
      </c>
      <c r="D617" t="s">
        <v>6163</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t="str">
        <f t="shared" si="28"/>
        <v>Librica</v>
      </c>
      <c r="O617" t="str">
        <f t="shared" si="29"/>
        <v>Light</v>
      </c>
      <c r="P617" t="str">
        <f>_xlfn.XLOOKUP(Orders[[#This Row],[Customer ID]],customers!$A$1:$A$1001,customers!$I$1:$I$1001,,0)</f>
        <v>Yes</v>
      </c>
    </row>
    <row r="618" spans="1:16" x14ac:dyDescent="0.3">
      <c r="A618" s="2" t="s">
        <v>3965</v>
      </c>
      <c r="B618" s="5">
        <v>44271</v>
      </c>
      <c r="C618" s="2" t="s">
        <v>3966</v>
      </c>
      <c r="D618" t="s">
        <v>6165</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Midium</v>
      </c>
      <c r="P618" t="str">
        <f>_xlfn.XLOOKUP(Orders[[#This Row],[Customer ID]],customers!$A$1:$A$1001,customers!$I$1:$I$1001,,0)</f>
        <v>No</v>
      </c>
    </row>
    <row r="619" spans="1:16" x14ac:dyDescent="0.3">
      <c r="A619" s="2" t="s">
        <v>3971</v>
      </c>
      <c r="B619" s="5">
        <v>43928</v>
      </c>
      <c r="C619" s="2" t="s">
        <v>3972</v>
      </c>
      <c r="D619" t="s">
        <v>6180</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t="str">
        <f t="shared" si="28"/>
        <v>Librica</v>
      </c>
      <c r="O619" t="str">
        <f t="shared" si="29"/>
        <v>Midium</v>
      </c>
      <c r="P619" t="str">
        <f>_xlfn.XLOOKUP(Orders[[#This Row],[Customer ID]],customers!$A$1:$A$1001,customers!$I$1:$I$1001,,0)</f>
        <v>No</v>
      </c>
    </row>
    <row r="620" spans="1:16" x14ac:dyDescent="0.3">
      <c r="A620" s="2" t="s">
        <v>3977</v>
      </c>
      <c r="B620" s="5">
        <v>44469</v>
      </c>
      <c r="C620" s="2" t="s">
        <v>3978</v>
      </c>
      <c r="D620" t="s">
        <v>6182</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3">
      <c r="A621" s="2" t="s">
        <v>3983</v>
      </c>
      <c r="B621" s="5">
        <v>44682</v>
      </c>
      <c r="C621" s="2" t="s">
        <v>3984</v>
      </c>
      <c r="D621" t="s">
        <v>6168</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t="str">
        <f t="shared" si="28"/>
        <v>Librica</v>
      </c>
      <c r="O621" t="str">
        <f t="shared" si="29"/>
        <v>Dark</v>
      </c>
      <c r="P621" t="str">
        <f>_xlfn.XLOOKUP(Orders[[#This Row],[Customer ID]],customers!$A$1:$A$1001,customers!$I$1:$I$1001,,0)</f>
        <v>Yes</v>
      </c>
    </row>
    <row r="622" spans="1:16" x14ac:dyDescent="0.3">
      <c r="A622" s="2" t="s">
        <v>3989</v>
      </c>
      <c r="B622" s="5">
        <v>44217</v>
      </c>
      <c r="C622" s="2" t="s">
        <v>4041</v>
      </c>
      <c r="D622" t="s">
        <v>6151</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Midium</v>
      </c>
      <c r="P622" t="str">
        <f>_xlfn.XLOOKUP(Orders[[#This Row],[Customer ID]],customers!$A$1:$A$1001,customers!$I$1:$I$1001,,0)</f>
        <v>No</v>
      </c>
    </row>
    <row r="623" spans="1:16" x14ac:dyDescent="0.3">
      <c r="A623" s="2" t="s">
        <v>3995</v>
      </c>
      <c r="B623" s="5">
        <v>44006</v>
      </c>
      <c r="C623" s="2" t="s">
        <v>3996</v>
      </c>
      <c r="D623" t="s">
        <v>6139</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3">
      <c r="A624" s="2" t="s">
        <v>4001</v>
      </c>
      <c r="B624" s="5">
        <v>43527</v>
      </c>
      <c r="C624" s="2" t="s">
        <v>4002</v>
      </c>
      <c r="D624" t="s">
        <v>6180</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t="str">
        <f t="shared" si="28"/>
        <v>Librica</v>
      </c>
      <c r="O624" t="str">
        <f t="shared" si="29"/>
        <v>Midium</v>
      </c>
      <c r="P624" t="str">
        <f>_xlfn.XLOOKUP(Orders[[#This Row],[Customer ID]],customers!$A$1:$A$1001,customers!$I$1:$I$1001,,0)</f>
        <v>No</v>
      </c>
    </row>
    <row r="625" spans="1:16" x14ac:dyDescent="0.3">
      <c r="A625" s="2" t="s">
        <v>4006</v>
      </c>
      <c r="B625" s="5">
        <v>44224</v>
      </c>
      <c r="C625" s="2" t="s">
        <v>4007</v>
      </c>
      <c r="D625" t="s">
        <v>6182</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3">
      <c r="A626" s="2" t="s">
        <v>4011</v>
      </c>
      <c r="B626" s="5">
        <v>44010</v>
      </c>
      <c r="C626" s="2" t="s">
        <v>4012</v>
      </c>
      <c r="D626" t="s">
        <v>6165</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Midium</v>
      </c>
      <c r="P626" t="str">
        <f>_xlfn.XLOOKUP(Orders[[#This Row],[Customer ID]],customers!$A$1:$A$1001,customers!$I$1:$I$1001,,0)</f>
        <v>Yes</v>
      </c>
    </row>
    <row r="627" spans="1:16" x14ac:dyDescent="0.3">
      <c r="A627" s="2" t="s">
        <v>4016</v>
      </c>
      <c r="B627" s="5">
        <v>44017</v>
      </c>
      <c r="C627" s="2" t="s">
        <v>4017</v>
      </c>
      <c r="D627" t="s">
        <v>6172</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3">
      <c r="A628" s="2" t="s">
        <v>4022</v>
      </c>
      <c r="B628" s="5">
        <v>43526</v>
      </c>
      <c r="C628" s="2" t="s">
        <v>4023</v>
      </c>
      <c r="D628" t="s">
        <v>6174</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Midium</v>
      </c>
      <c r="P628" t="str">
        <f>_xlfn.XLOOKUP(Orders[[#This Row],[Customer ID]],customers!$A$1:$A$1001,customers!$I$1:$I$1001,,0)</f>
        <v>No</v>
      </c>
    </row>
    <row r="629" spans="1:16" x14ac:dyDescent="0.3">
      <c r="A629" s="2" t="s">
        <v>4028</v>
      </c>
      <c r="B629" s="5">
        <v>44682</v>
      </c>
      <c r="C629" s="2" t="s">
        <v>4029</v>
      </c>
      <c r="D629" t="s">
        <v>6165</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Midium</v>
      </c>
      <c r="P629" t="str">
        <f>_xlfn.XLOOKUP(Orders[[#This Row],[Customer ID]],customers!$A$1:$A$1001,customers!$I$1:$I$1001,,0)</f>
        <v>Yes</v>
      </c>
    </row>
    <row r="630" spans="1:16" x14ac:dyDescent="0.3">
      <c r="A630" s="2" t="s">
        <v>4034</v>
      </c>
      <c r="B630" s="5">
        <v>44680</v>
      </c>
      <c r="C630" s="2" t="s">
        <v>4035</v>
      </c>
      <c r="D630" t="s">
        <v>6183</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3">
      <c r="A631" s="2" t="s">
        <v>4034</v>
      </c>
      <c r="B631" s="5">
        <v>44680</v>
      </c>
      <c r="C631" s="2" t="s">
        <v>4035</v>
      </c>
      <c r="D631" t="s">
        <v>6168</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t="str">
        <f t="shared" si="28"/>
        <v>Librica</v>
      </c>
      <c r="O631" t="str">
        <f t="shared" si="29"/>
        <v>Dark</v>
      </c>
      <c r="P631" t="str">
        <f>_xlfn.XLOOKUP(Orders[[#This Row],[Customer ID]],customers!$A$1:$A$1001,customers!$I$1:$I$1001,,0)</f>
        <v>Yes</v>
      </c>
    </row>
    <row r="632" spans="1:16" x14ac:dyDescent="0.3">
      <c r="A632" s="2" t="s">
        <v>4034</v>
      </c>
      <c r="B632" s="5">
        <v>44680</v>
      </c>
      <c r="C632" s="2" t="s">
        <v>4035</v>
      </c>
      <c r="D632" t="s">
        <v>6153</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
      <c r="A633" s="2" t="s">
        <v>4034</v>
      </c>
      <c r="B633" s="5">
        <v>44680</v>
      </c>
      <c r="C633" s="2" t="s">
        <v>4035</v>
      </c>
      <c r="D633" t="s">
        <v>6148</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
      <c r="A634" s="2" t="s">
        <v>4055</v>
      </c>
      <c r="B634" s="5">
        <v>44049</v>
      </c>
      <c r="C634" s="2" t="s">
        <v>4056</v>
      </c>
      <c r="D634" t="s">
        <v>6175</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3">
      <c r="A635" s="2" t="s">
        <v>4061</v>
      </c>
      <c r="B635" s="5">
        <v>43820</v>
      </c>
      <c r="C635" s="2" t="s">
        <v>4062</v>
      </c>
      <c r="D635" t="s">
        <v>6178</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3">
      <c r="A636" s="2" t="s">
        <v>4067</v>
      </c>
      <c r="B636" s="5">
        <v>43940</v>
      </c>
      <c r="C636" s="2" t="s">
        <v>4068</v>
      </c>
      <c r="D636" t="s">
        <v>6161</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t="str">
        <f t="shared" si="28"/>
        <v>Librica</v>
      </c>
      <c r="O636" t="str">
        <f t="shared" si="29"/>
        <v>Midium</v>
      </c>
      <c r="P636" t="str">
        <f>_xlfn.XLOOKUP(Orders[[#This Row],[Customer ID]],customers!$A$1:$A$1001,customers!$I$1:$I$1001,,0)</f>
        <v>No</v>
      </c>
    </row>
    <row r="637" spans="1:16" x14ac:dyDescent="0.3">
      <c r="A637" s="2" t="s">
        <v>4073</v>
      </c>
      <c r="B637" s="5">
        <v>44578</v>
      </c>
      <c r="C637" s="2" t="s">
        <v>4074</v>
      </c>
      <c r="D637" t="s">
        <v>6175</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3">
      <c r="A638" s="2" t="s">
        <v>4079</v>
      </c>
      <c r="B638" s="5">
        <v>43487</v>
      </c>
      <c r="C638" s="2" t="s">
        <v>4080</v>
      </c>
      <c r="D638" t="s">
        <v>6169</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t="str">
        <f t="shared" si="28"/>
        <v>Librica</v>
      </c>
      <c r="O638" t="str">
        <f t="shared" si="29"/>
        <v>Light</v>
      </c>
      <c r="P638" t="str">
        <f>_xlfn.XLOOKUP(Orders[[#This Row],[Customer ID]],customers!$A$1:$A$1001,customers!$I$1:$I$1001,,0)</f>
        <v>Yes</v>
      </c>
    </row>
    <row r="639" spans="1:16" x14ac:dyDescent="0.3">
      <c r="A639" s="2" t="s">
        <v>4085</v>
      </c>
      <c r="B639" s="5">
        <v>43889</v>
      </c>
      <c r="C639" s="2" t="s">
        <v>4086</v>
      </c>
      <c r="D639" t="s">
        <v>6165</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Midium</v>
      </c>
      <c r="P639" t="str">
        <f>_xlfn.XLOOKUP(Orders[[#This Row],[Customer ID]],customers!$A$1:$A$1001,customers!$I$1:$I$1001,,0)</f>
        <v>Yes</v>
      </c>
    </row>
    <row r="640" spans="1:16" x14ac:dyDescent="0.3">
      <c r="A640" s="2" t="s">
        <v>4092</v>
      </c>
      <c r="B640" s="5">
        <v>43684</v>
      </c>
      <c r="C640" s="2" t="s">
        <v>4093</v>
      </c>
      <c r="D640" t="s">
        <v>6174</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Midium</v>
      </c>
      <c r="P640" t="str">
        <f>_xlfn.XLOOKUP(Orders[[#This Row],[Customer ID]],customers!$A$1:$A$1001,customers!$I$1:$I$1001,,0)</f>
        <v>Yes</v>
      </c>
    </row>
    <row r="641" spans="1:16" x14ac:dyDescent="0.3">
      <c r="A641" s="2" t="s">
        <v>4097</v>
      </c>
      <c r="B641" s="5">
        <v>44331</v>
      </c>
      <c r="C641" s="2" t="s">
        <v>4098</v>
      </c>
      <c r="D641" t="s">
        <v>6149</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t="str">
        <f t="shared" si="28"/>
        <v>Librica</v>
      </c>
      <c r="O641" t="str">
        <f t="shared" si="29"/>
        <v>Dark</v>
      </c>
      <c r="P641" t="str">
        <f>_xlfn.XLOOKUP(Orders[[#This Row],[Customer ID]],customers!$A$1:$A$1001,customers!$I$1:$I$1001,,0)</f>
        <v>Yes</v>
      </c>
    </row>
    <row r="642" spans="1:16" x14ac:dyDescent="0.3">
      <c r="A642" s="2" t="s">
        <v>4103</v>
      </c>
      <c r="B642" s="5">
        <v>44547</v>
      </c>
      <c r="C642" s="2" t="s">
        <v>4151</v>
      </c>
      <c r="D642" t="s">
        <v>6141</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3">
      <c r="A643" s="2" t="s">
        <v>4108</v>
      </c>
      <c r="B643" s="5">
        <v>44448</v>
      </c>
      <c r="C643" s="2" t="s">
        <v>4109</v>
      </c>
      <c r="D643" t="s">
        <v>6178</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E643*L643</f>
        <v>35.849999999999994</v>
      </c>
      <c r="N643" t="str">
        <f t="shared" ref="N643:N706" si="31">IF(I643="Rob","Robusta",IF(I643="Exc", "Excelsa",IF(I643="Ara","Arabica",IF(I643="Lib","Librica",""))))</f>
        <v>Robusta</v>
      </c>
      <c r="O643" t="str">
        <f t="shared" ref="O643:O706" si="32">IF(J643="M","Midium",IF(J643="L","Light",IF(J643="D","Dark","")))</f>
        <v>Light</v>
      </c>
      <c r="P643" t="str">
        <f>_xlfn.XLOOKUP(Orders[[#This Row],[Customer ID]],customers!$A$1:$A$1001,customers!$I$1:$I$1001,,0)</f>
        <v>Yes</v>
      </c>
    </row>
    <row r="644" spans="1:16" x14ac:dyDescent="0.3">
      <c r="A644" s="2" t="s">
        <v>4114</v>
      </c>
      <c r="B644" s="5">
        <v>43880</v>
      </c>
      <c r="C644" s="2" t="s">
        <v>4115</v>
      </c>
      <c r="D644" t="s">
        <v>6155</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Midium</v>
      </c>
      <c r="P644" t="str">
        <f>_xlfn.XLOOKUP(Orders[[#This Row],[Customer ID]],customers!$A$1:$A$1001,customers!$I$1:$I$1001,,0)</f>
        <v>Yes</v>
      </c>
    </row>
    <row r="645" spans="1:16" x14ac:dyDescent="0.3">
      <c r="A645" s="2" t="s">
        <v>4122</v>
      </c>
      <c r="B645" s="5">
        <v>44011</v>
      </c>
      <c r="C645" s="2" t="s">
        <v>4123</v>
      </c>
      <c r="D645" t="s">
        <v>6147</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3">
      <c r="A646" s="2" t="s">
        <v>4127</v>
      </c>
      <c r="B646" s="5">
        <v>44694</v>
      </c>
      <c r="C646" s="2" t="s">
        <v>4128</v>
      </c>
      <c r="D646" t="s">
        <v>6148</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
      <c r="A647" s="2" t="s">
        <v>4132</v>
      </c>
      <c r="B647" s="5">
        <v>44106</v>
      </c>
      <c r="C647" s="2" t="s">
        <v>4133</v>
      </c>
      <c r="D647" t="s">
        <v>6167</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
      <c r="A648" s="2" t="s">
        <v>4138</v>
      </c>
      <c r="B648" s="5">
        <v>44532</v>
      </c>
      <c r="C648" s="2" t="s">
        <v>4139</v>
      </c>
      <c r="D648" t="s">
        <v>6146</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
      <c r="A649" s="2" t="s">
        <v>4144</v>
      </c>
      <c r="B649" s="5">
        <v>44502</v>
      </c>
      <c r="C649" s="2" t="s">
        <v>4145</v>
      </c>
      <c r="D649" t="s">
        <v>6160</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t="str">
        <f t="shared" si="31"/>
        <v>Librica</v>
      </c>
      <c r="O649" t="str">
        <f t="shared" si="32"/>
        <v>Light</v>
      </c>
      <c r="P649" t="str">
        <f>_xlfn.XLOOKUP(Orders[[#This Row],[Customer ID]],customers!$A$1:$A$1001,customers!$I$1:$I$1001,,0)</f>
        <v>Yes</v>
      </c>
    </row>
    <row r="650" spans="1:16" x14ac:dyDescent="0.3">
      <c r="A650" s="2" t="s">
        <v>4150</v>
      </c>
      <c r="B650" s="5">
        <v>43884</v>
      </c>
      <c r="C650" s="2" t="s">
        <v>4151</v>
      </c>
      <c r="D650" t="s">
        <v>6162</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3">
      <c r="A651" s="2" t="s">
        <v>4156</v>
      </c>
      <c r="B651" s="5">
        <v>44015</v>
      </c>
      <c r="C651" s="2" t="s">
        <v>4157</v>
      </c>
      <c r="D651" t="s">
        <v>6169</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t="str">
        <f t="shared" si="31"/>
        <v>Librica</v>
      </c>
      <c r="O651" t="str">
        <f t="shared" si="32"/>
        <v>Light</v>
      </c>
      <c r="P651" t="str">
        <f>_xlfn.XLOOKUP(Orders[[#This Row],[Customer ID]],customers!$A$1:$A$1001,customers!$I$1:$I$1001,,0)</f>
        <v>No</v>
      </c>
    </row>
    <row r="652" spans="1:16" x14ac:dyDescent="0.3">
      <c r="A652" s="2" t="s">
        <v>4162</v>
      </c>
      <c r="B652" s="5">
        <v>43507</v>
      </c>
      <c r="C652" s="2" t="s">
        <v>4163</v>
      </c>
      <c r="D652" t="s">
        <v>6171</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
      <c r="A653" s="2" t="s">
        <v>4168</v>
      </c>
      <c r="B653" s="5">
        <v>44084</v>
      </c>
      <c r="C653" s="2" t="s">
        <v>4169</v>
      </c>
      <c r="D653" t="s">
        <v>6178</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3">
      <c r="A654" s="2" t="s">
        <v>4173</v>
      </c>
      <c r="B654" s="5">
        <v>43892</v>
      </c>
      <c r="C654" s="2" t="s">
        <v>4174</v>
      </c>
      <c r="D654" t="s">
        <v>6169</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t="str">
        <f t="shared" si="31"/>
        <v>Librica</v>
      </c>
      <c r="O654" t="str">
        <f t="shared" si="32"/>
        <v>Light</v>
      </c>
      <c r="P654" t="str">
        <f>_xlfn.XLOOKUP(Orders[[#This Row],[Customer ID]],customers!$A$1:$A$1001,customers!$I$1:$I$1001,,0)</f>
        <v>No</v>
      </c>
    </row>
    <row r="655" spans="1:16" x14ac:dyDescent="0.3">
      <c r="A655" s="2" t="s">
        <v>4178</v>
      </c>
      <c r="B655" s="5">
        <v>44375</v>
      </c>
      <c r="C655" s="2" t="s">
        <v>4179</v>
      </c>
      <c r="D655" t="s">
        <v>6174</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Midium</v>
      </c>
      <c r="P655" t="str">
        <f>_xlfn.XLOOKUP(Orders[[#This Row],[Customer ID]],customers!$A$1:$A$1001,customers!$I$1:$I$1001,,0)</f>
        <v>No</v>
      </c>
    </row>
    <row r="656" spans="1:16" x14ac:dyDescent="0.3">
      <c r="A656" s="2" t="s">
        <v>4184</v>
      </c>
      <c r="B656" s="5">
        <v>43476</v>
      </c>
      <c r="C656" s="2" t="s">
        <v>4185</v>
      </c>
      <c r="D656" t="s">
        <v>6167</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
      <c r="A657" s="2" t="s">
        <v>4190</v>
      </c>
      <c r="B657" s="5">
        <v>43728</v>
      </c>
      <c r="C657" s="2" t="s">
        <v>4191</v>
      </c>
      <c r="D657" t="s">
        <v>6150</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Midium</v>
      </c>
      <c r="P657" t="str">
        <f>_xlfn.XLOOKUP(Orders[[#This Row],[Customer ID]],customers!$A$1:$A$1001,customers!$I$1:$I$1001,,0)</f>
        <v>Yes</v>
      </c>
    </row>
    <row r="658" spans="1:16" x14ac:dyDescent="0.3">
      <c r="A658" s="2" t="s">
        <v>4195</v>
      </c>
      <c r="B658" s="5">
        <v>44485</v>
      </c>
      <c r="C658" s="2" t="s">
        <v>4196</v>
      </c>
      <c r="D658" t="s">
        <v>6142</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t="str">
        <f t="shared" si="31"/>
        <v>Librica</v>
      </c>
      <c r="O658" t="str">
        <f t="shared" si="32"/>
        <v>Dark</v>
      </c>
      <c r="P658" t="str">
        <f>_xlfn.XLOOKUP(Orders[[#This Row],[Customer ID]],customers!$A$1:$A$1001,customers!$I$1:$I$1001,,0)</f>
        <v>No</v>
      </c>
    </row>
    <row r="659" spans="1:16" x14ac:dyDescent="0.3">
      <c r="A659" s="2" t="s">
        <v>4200</v>
      </c>
      <c r="B659" s="5">
        <v>43831</v>
      </c>
      <c r="C659" s="2" t="s">
        <v>4201</v>
      </c>
      <c r="D659" t="s">
        <v>6156</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Midium</v>
      </c>
      <c r="P659" t="str">
        <f>_xlfn.XLOOKUP(Orders[[#This Row],[Customer ID]],customers!$A$1:$A$1001,customers!$I$1:$I$1001,,0)</f>
        <v>Yes</v>
      </c>
    </row>
    <row r="660" spans="1:16" x14ac:dyDescent="0.3">
      <c r="A660" s="2" t="s">
        <v>4206</v>
      </c>
      <c r="B660" s="5">
        <v>44630</v>
      </c>
      <c r="C660" s="2" t="s">
        <v>4262</v>
      </c>
      <c r="D660" t="s">
        <v>6138</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Midium</v>
      </c>
      <c r="P660" t="str">
        <f>_xlfn.XLOOKUP(Orders[[#This Row],[Customer ID]],customers!$A$1:$A$1001,customers!$I$1:$I$1001,,0)</f>
        <v>Yes</v>
      </c>
    </row>
    <row r="661" spans="1:16" x14ac:dyDescent="0.3">
      <c r="A661" s="2" t="s">
        <v>4210</v>
      </c>
      <c r="B661" s="5">
        <v>44693</v>
      </c>
      <c r="C661" s="2" t="s">
        <v>4211</v>
      </c>
      <c r="D661" t="s">
        <v>6167</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
      <c r="A662" s="2" t="s">
        <v>4216</v>
      </c>
      <c r="B662" s="5">
        <v>44084</v>
      </c>
      <c r="C662" s="2" t="s">
        <v>4217</v>
      </c>
      <c r="D662" t="s">
        <v>6175</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3">
      <c r="A663" s="2" t="s">
        <v>4222</v>
      </c>
      <c r="B663" s="5">
        <v>44485</v>
      </c>
      <c r="C663" s="2" t="s">
        <v>4223</v>
      </c>
      <c r="D663" t="s">
        <v>6151</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Midium</v>
      </c>
      <c r="P663" t="str">
        <f>_xlfn.XLOOKUP(Orders[[#This Row],[Customer ID]],customers!$A$1:$A$1001,customers!$I$1:$I$1001,,0)</f>
        <v>Yes</v>
      </c>
    </row>
    <row r="664" spans="1:16" x14ac:dyDescent="0.3">
      <c r="A664" s="2" t="s">
        <v>4228</v>
      </c>
      <c r="B664" s="5">
        <v>44364</v>
      </c>
      <c r="C664" s="2" t="s">
        <v>4229</v>
      </c>
      <c r="D664" t="s">
        <v>6164</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t="str">
        <f t="shared" si="31"/>
        <v>Librica</v>
      </c>
      <c r="O664" t="str">
        <f t="shared" si="32"/>
        <v>Dark</v>
      </c>
      <c r="P664" t="str">
        <f>_xlfn.XLOOKUP(Orders[[#This Row],[Customer ID]],customers!$A$1:$A$1001,customers!$I$1:$I$1001,,0)</f>
        <v>No</v>
      </c>
    </row>
    <row r="665" spans="1:16" x14ac:dyDescent="0.3">
      <c r="A665" s="2" t="s">
        <v>4233</v>
      </c>
      <c r="B665" s="5">
        <v>43554</v>
      </c>
      <c r="C665" s="2" t="s">
        <v>4234</v>
      </c>
      <c r="D665" t="s">
        <v>6154</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Midium</v>
      </c>
      <c r="P665" t="str">
        <f>_xlfn.XLOOKUP(Orders[[#This Row],[Customer ID]],customers!$A$1:$A$1001,customers!$I$1:$I$1001,,0)</f>
        <v>No</v>
      </c>
    </row>
    <row r="666" spans="1:16" x14ac:dyDescent="0.3">
      <c r="A666" s="2" t="s">
        <v>4238</v>
      </c>
      <c r="B666" s="5">
        <v>44549</v>
      </c>
      <c r="C666" s="2" t="s">
        <v>4239</v>
      </c>
      <c r="D666" t="s">
        <v>6182</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3">
      <c r="A667" s="2" t="s">
        <v>4238</v>
      </c>
      <c r="B667" s="5">
        <v>44549</v>
      </c>
      <c r="C667" s="2" t="s">
        <v>4239</v>
      </c>
      <c r="D667" t="s">
        <v>6149</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t="str">
        <f t="shared" si="31"/>
        <v>Librica</v>
      </c>
      <c r="O667" t="str">
        <f t="shared" si="32"/>
        <v>Dark</v>
      </c>
      <c r="P667" t="str">
        <f>_xlfn.XLOOKUP(Orders[[#This Row],[Customer ID]],customers!$A$1:$A$1001,customers!$I$1:$I$1001,,0)</f>
        <v>No</v>
      </c>
    </row>
    <row r="668" spans="1:16" x14ac:dyDescent="0.3">
      <c r="A668" s="2" t="s">
        <v>4249</v>
      </c>
      <c r="B668" s="5">
        <v>43987</v>
      </c>
      <c r="C668" s="2" t="s">
        <v>4250</v>
      </c>
      <c r="D668" t="s">
        <v>6167</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
      <c r="A669" s="2" t="s">
        <v>4255</v>
      </c>
      <c r="B669" s="5">
        <v>44451</v>
      </c>
      <c r="C669" s="2" t="s">
        <v>4256</v>
      </c>
      <c r="D669" t="s">
        <v>6146</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
      <c r="A670" s="2" t="s">
        <v>4261</v>
      </c>
      <c r="B670" s="5">
        <v>44636</v>
      </c>
      <c r="C670" s="2" t="s">
        <v>4262</v>
      </c>
      <c r="D670" t="s">
        <v>6141</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3">
      <c r="A671" s="2" t="s">
        <v>4267</v>
      </c>
      <c r="B671" s="5">
        <v>44551</v>
      </c>
      <c r="C671" s="2" t="s">
        <v>4268</v>
      </c>
      <c r="D671" t="s">
        <v>6180</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t="str">
        <f t="shared" si="31"/>
        <v>Librica</v>
      </c>
      <c r="O671" t="str">
        <f t="shared" si="32"/>
        <v>Midium</v>
      </c>
      <c r="P671" t="str">
        <f>_xlfn.XLOOKUP(Orders[[#This Row],[Customer ID]],customers!$A$1:$A$1001,customers!$I$1:$I$1001,,0)</f>
        <v>No</v>
      </c>
    </row>
    <row r="672" spans="1:16" x14ac:dyDescent="0.3">
      <c r="A672" s="2" t="s">
        <v>4273</v>
      </c>
      <c r="B672" s="5">
        <v>43606</v>
      </c>
      <c r="C672" s="2" t="s">
        <v>4274</v>
      </c>
      <c r="D672" t="s">
        <v>6158</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t="str">
        <f t="shared" si="31"/>
        <v>Librica</v>
      </c>
      <c r="O672" t="str">
        <f t="shared" si="32"/>
        <v>Midium</v>
      </c>
      <c r="P672" t="str">
        <f>_xlfn.XLOOKUP(Orders[[#This Row],[Customer ID]],customers!$A$1:$A$1001,customers!$I$1:$I$1001,,0)</f>
        <v>Yes</v>
      </c>
    </row>
    <row r="673" spans="1:16" x14ac:dyDescent="0.3">
      <c r="A673" s="2" t="s">
        <v>4279</v>
      </c>
      <c r="B673" s="5">
        <v>44495</v>
      </c>
      <c r="C673" s="2" t="s">
        <v>4280</v>
      </c>
      <c r="D673" t="s">
        <v>6178</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3">
      <c r="A674" s="2" t="s">
        <v>4285</v>
      </c>
      <c r="B674" s="5">
        <v>43916</v>
      </c>
      <c r="C674" s="2" t="s">
        <v>4286</v>
      </c>
      <c r="D674" t="s">
        <v>6159</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t="str">
        <f t="shared" si="31"/>
        <v>Librica</v>
      </c>
      <c r="O674" t="str">
        <f t="shared" si="32"/>
        <v>Midium</v>
      </c>
      <c r="P674" t="str">
        <f>_xlfn.XLOOKUP(Orders[[#This Row],[Customer ID]],customers!$A$1:$A$1001,customers!$I$1:$I$1001,,0)</f>
        <v>Yes</v>
      </c>
    </row>
    <row r="675" spans="1:16" x14ac:dyDescent="0.3">
      <c r="A675" s="2" t="s">
        <v>4290</v>
      </c>
      <c r="B675" s="5">
        <v>44118</v>
      </c>
      <c r="C675" s="2" t="s">
        <v>4291</v>
      </c>
      <c r="D675" t="s">
        <v>6140</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Midium</v>
      </c>
      <c r="P675" t="str">
        <f>_xlfn.XLOOKUP(Orders[[#This Row],[Customer ID]],customers!$A$1:$A$1001,customers!$I$1:$I$1001,,0)</f>
        <v>Yes</v>
      </c>
    </row>
    <row r="676" spans="1:16" x14ac:dyDescent="0.3">
      <c r="A676" s="2" t="s">
        <v>4296</v>
      </c>
      <c r="B676" s="5">
        <v>44543</v>
      </c>
      <c r="C676" s="2" t="s">
        <v>4297</v>
      </c>
      <c r="D676" t="s">
        <v>6181</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3">
      <c r="A677" s="2" t="s">
        <v>4302</v>
      </c>
      <c r="B677" s="5">
        <v>44263</v>
      </c>
      <c r="C677" s="2" t="s">
        <v>4303</v>
      </c>
      <c r="D677" t="s">
        <v>6164</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t="str">
        <f t="shared" si="31"/>
        <v>Librica</v>
      </c>
      <c r="O677" t="str">
        <f t="shared" si="32"/>
        <v>Dark</v>
      </c>
      <c r="P677" t="str">
        <f>_xlfn.XLOOKUP(Orders[[#This Row],[Customer ID]],customers!$A$1:$A$1001,customers!$I$1:$I$1001,,0)</f>
        <v>Yes</v>
      </c>
    </row>
    <row r="678" spans="1:16" x14ac:dyDescent="0.3">
      <c r="A678" s="2" t="s">
        <v>4307</v>
      </c>
      <c r="B678" s="5">
        <v>44217</v>
      </c>
      <c r="C678" s="2" t="s">
        <v>4308</v>
      </c>
      <c r="D678" t="s">
        <v>6160</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t="str">
        <f t="shared" si="31"/>
        <v>Librica</v>
      </c>
      <c r="O678" t="str">
        <f t="shared" si="32"/>
        <v>Light</v>
      </c>
      <c r="P678" t="str">
        <f>_xlfn.XLOOKUP(Orders[[#This Row],[Customer ID]],customers!$A$1:$A$1001,customers!$I$1:$I$1001,,0)</f>
        <v>No</v>
      </c>
    </row>
    <row r="679" spans="1:16" x14ac:dyDescent="0.3">
      <c r="A679" s="2" t="s">
        <v>4312</v>
      </c>
      <c r="B679" s="5">
        <v>44206</v>
      </c>
      <c r="C679" s="2" t="s">
        <v>4313</v>
      </c>
      <c r="D679" t="s">
        <v>6159</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t="str">
        <f t="shared" si="31"/>
        <v>Librica</v>
      </c>
      <c r="O679" t="str">
        <f t="shared" si="32"/>
        <v>Midium</v>
      </c>
      <c r="P679" t="str">
        <f>_xlfn.XLOOKUP(Orders[[#This Row],[Customer ID]],customers!$A$1:$A$1001,customers!$I$1:$I$1001,,0)</f>
        <v>No</v>
      </c>
    </row>
    <row r="680" spans="1:16" x14ac:dyDescent="0.3">
      <c r="A680" s="2" t="s">
        <v>4318</v>
      </c>
      <c r="B680" s="5">
        <v>44281</v>
      </c>
      <c r="C680" s="2" t="s">
        <v>4319</v>
      </c>
      <c r="D680" t="s">
        <v>6181</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3">
      <c r="A681" s="2" t="s">
        <v>4324</v>
      </c>
      <c r="B681" s="5">
        <v>44645</v>
      </c>
      <c r="C681" s="2" t="s">
        <v>4325</v>
      </c>
      <c r="D681" t="s">
        <v>6141</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3">
      <c r="A682" s="2" t="s">
        <v>4330</v>
      </c>
      <c r="B682" s="5">
        <v>44399</v>
      </c>
      <c r="C682" s="2" t="s">
        <v>4331</v>
      </c>
      <c r="D682" t="s">
        <v>6154</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Midium</v>
      </c>
      <c r="P682" t="str">
        <f>_xlfn.XLOOKUP(Orders[[#This Row],[Customer ID]],customers!$A$1:$A$1001,customers!$I$1:$I$1001,,0)</f>
        <v>No</v>
      </c>
    </row>
    <row r="683" spans="1:16" x14ac:dyDescent="0.3">
      <c r="A683" s="2" t="s">
        <v>4335</v>
      </c>
      <c r="B683" s="5">
        <v>44080</v>
      </c>
      <c r="C683" s="2" t="s">
        <v>4336</v>
      </c>
      <c r="D683" t="s">
        <v>6144</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t="str">
        <f t="shared" si="31"/>
        <v>Librica</v>
      </c>
      <c r="O683" t="str">
        <f t="shared" si="32"/>
        <v>Light</v>
      </c>
      <c r="P683" t="str">
        <f>_xlfn.XLOOKUP(Orders[[#This Row],[Customer ID]],customers!$A$1:$A$1001,customers!$I$1:$I$1001,,0)</f>
        <v>Yes</v>
      </c>
    </row>
    <row r="684" spans="1:16" x14ac:dyDescent="0.3">
      <c r="A684" s="2" t="s">
        <v>4341</v>
      </c>
      <c r="B684" s="5">
        <v>43827</v>
      </c>
      <c r="C684" s="2" t="s">
        <v>4342</v>
      </c>
      <c r="D684" t="s">
        <v>6155</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Midium</v>
      </c>
      <c r="P684" t="str">
        <f>_xlfn.XLOOKUP(Orders[[#This Row],[Customer ID]],customers!$A$1:$A$1001,customers!$I$1:$I$1001,,0)</f>
        <v>Yes</v>
      </c>
    </row>
    <row r="685" spans="1:16" x14ac:dyDescent="0.3">
      <c r="A685" s="2" t="s">
        <v>4347</v>
      </c>
      <c r="B685" s="5">
        <v>43941</v>
      </c>
      <c r="C685" s="2" t="s">
        <v>4348</v>
      </c>
      <c r="D685" t="s">
        <v>6168</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t="str">
        <f t="shared" si="31"/>
        <v>Librica</v>
      </c>
      <c r="O685" t="str">
        <f t="shared" si="32"/>
        <v>Dark</v>
      </c>
      <c r="P685" t="str">
        <f>_xlfn.XLOOKUP(Orders[[#This Row],[Customer ID]],customers!$A$1:$A$1001,customers!$I$1:$I$1001,,0)</f>
        <v>No</v>
      </c>
    </row>
    <row r="686" spans="1:16" x14ac:dyDescent="0.3">
      <c r="A686" s="2" t="s">
        <v>4353</v>
      </c>
      <c r="B686" s="5">
        <v>43517</v>
      </c>
      <c r="C686" s="2" t="s">
        <v>4354</v>
      </c>
      <c r="D686" t="s">
        <v>6178</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3">
      <c r="A687" s="2" t="s">
        <v>4358</v>
      </c>
      <c r="B687" s="5">
        <v>44637</v>
      </c>
      <c r="C687" s="2" t="s">
        <v>4359</v>
      </c>
      <c r="D687" t="s">
        <v>6163</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t="str">
        <f t="shared" si="31"/>
        <v>Librica</v>
      </c>
      <c r="O687" t="str">
        <f t="shared" si="32"/>
        <v>Light</v>
      </c>
      <c r="P687" t="str">
        <f>_xlfn.XLOOKUP(Orders[[#This Row],[Customer ID]],customers!$A$1:$A$1001,customers!$I$1:$I$1001,,0)</f>
        <v>Yes</v>
      </c>
    </row>
    <row r="688" spans="1:16" x14ac:dyDescent="0.3">
      <c r="A688" s="2" t="s">
        <v>4364</v>
      </c>
      <c r="B688" s="5">
        <v>44330</v>
      </c>
      <c r="C688" s="2" t="s">
        <v>4365</v>
      </c>
      <c r="D688" t="s">
        <v>6162</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
      <c r="A689" s="2" t="s">
        <v>4370</v>
      </c>
      <c r="B689" s="5">
        <v>43471</v>
      </c>
      <c r="C689" s="2" t="s">
        <v>4371</v>
      </c>
      <c r="D689" t="s">
        <v>6138</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Midium</v>
      </c>
      <c r="P689" t="str">
        <f>_xlfn.XLOOKUP(Orders[[#This Row],[Customer ID]],customers!$A$1:$A$1001,customers!$I$1:$I$1001,,0)</f>
        <v>No</v>
      </c>
    </row>
    <row r="690" spans="1:16" x14ac:dyDescent="0.3">
      <c r="A690" s="2" t="s">
        <v>4376</v>
      </c>
      <c r="B690" s="5">
        <v>43579</v>
      </c>
      <c r="C690" s="2" t="s">
        <v>4377</v>
      </c>
      <c r="D690" t="s">
        <v>6139</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3">
      <c r="A691" s="2" t="s">
        <v>4382</v>
      </c>
      <c r="B691" s="5">
        <v>44346</v>
      </c>
      <c r="C691" s="2" t="s">
        <v>4383</v>
      </c>
      <c r="D691" t="s">
        <v>6156</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Midium</v>
      </c>
      <c r="P691" t="str">
        <f>_xlfn.XLOOKUP(Orders[[#This Row],[Customer ID]],customers!$A$1:$A$1001,customers!$I$1:$I$1001,,0)</f>
        <v>No</v>
      </c>
    </row>
    <row r="692" spans="1:16" x14ac:dyDescent="0.3">
      <c r="A692" s="2" t="s">
        <v>4388</v>
      </c>
      <c r="B692" s="5">
        <v>44754</v>
      </c>
      <c r="C692" s="2" t="s">
        <v>4389</v>
      </c>
      <c r="D692" t="s">
        <v>6164</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t="str">
        <f t="shared" si="31"/>
        <v>Librica</v>
      </c>
      <c r="O692" t="str">
        <f t="shared" si="32"/>
        <v>Dark</v>
      </c>
      <c r="P692" t="str">
        <f>_xlfn.XLOOKUP(Orders[[#This Row],[Customer ID]],customers!$A$1:$A$1001,customers!$I$1:$I$1001,,0)</f>
        <v>No</v>
      </c>
    </row>
    <row r="693" spans="1:16" x14ac:dyDescent="0.3">
      <c r="A693" s="2" t="s">
        <v>4392</v>
      </c>
      <c r="B693" s="5">
        <v>44227</v>
      </c>
      <c r="C693" s="2" t="s">
        <v>4433</v>
      </c>
      <c r="D693" t="s">
        <v>6154</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Midium</v>
      </c>
      <c r="P693" t="str">
        <f>_xlfn.XLOOKUP(Orders[[#This Row],[Customer ID]],customers!$A$1:$A$1001,customers!$I$1:$I$1001,,0)</f>
        <v>No</v>
      </c>
    </row>
    <row r="694" spans="1:16" x14ac:dyDescent="0.3">
      <c r="A694" s="2" t="s">
        <v>4398</v>
      </c>
      <c r="B694" s="5">
        <v>43720</v>
      </c>
      <c r="C694" s="2" t="s">
        <v>4399</v>
      </c>
      <c r="D694" t="s">
        <v>6142</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t="str">
        <f t="shared" si="31"/>
        <v>Librica</v>
      </c>
      <c r="O694" t="str">
        <f t="shared" si="32"/>
        <v>Dark</v>
      </c>
      <c r="P694" t="str">
        <f>_xlfn.XLOOKUP(Orders[[#This Row],[Customer ID]],customers!$A$1:$A$1001,customers!$I$1:$I$1001,,0)</f>
        <v>No</v>
      </c>
    </row>
    <row r="695" spans="1:16" x14ac:dyDescent="0.3">
      <c r="A695" s="2" t="s">
        <v>4404</v>
      </c>
      <c r="B695" s="5">
        <v>44012</v>
      </c>
      <c r="C695" s="2" t="s">
        <v>4405</v>
      </c>
      <c r="D695" t="s">
        <v>6174</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Midium</v>
      </c>
      <c r="P695" t="str">
        <f>_xlfn.XLOOKUP(Orders[[#This Row],[Customer ID]],customers!$A$1:$A$1001,customers!$I$1:$I$1001,,0)</f>
        <v>Yes</v>
      </c>
    </row>
    <row r="696" spans="1:16" x14ac:dyDescent="0.3">
      <c r="A696" s="2" t="s">
        <v>4410</v>
      </c>
      <c r="B696" s="5">
        <v>43915</v>
      </c>
      <c r="C696" s="2" t="s">
        <v>4411</v>
      </c>
      <c r="D696" t="s">
        <v>6143</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3">
      <c r="A697" s="2" t="s">
        <v>4416</v>
      </c>
      <c r="B697" s="5">
        <v>44300</v>
      </c>
      <c r="C697" s="2" t="s">
        <v>4417</v>
      </c>
      <c r="D697" t="s">
        <v>6163</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t="str">
        <f t="shared" si="31"/>
        <v>Librica</v>
      </c>
      <c r="O697" t="str">
        <f t="shared" si="32"/>
        <v>Light</v>
      </c>
      <c r="P697" t="str">
        <f>_xlfn.XLOOKUP(Orders[[#This Row],[Customer ID]],customers!$A$1:$A$1001,customers!$I$1:$I$1001,,0)</f>
        <v>Yes</v>
      </c>
    </row>
    <row r="698" spans="1:16" x14ac:dyDescent="0.3">
      <c r="A698" s="2" t="s">
        <v>4422</v>
      </c>
      <c r="B698" s="5">
        <v>43693</v>
      </c>
      <c r="C698" s="2" t="s">
        <v>4423</v>
      </c>
      <c r="D698" t="s">
        <v>6168</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t="str">
        <f t="shared" si="31"/>
        <v>Librica</v>
      </c>
      <c r="O698" t="str">
        <f t="shared" si="32"/>
        <v>Dark</v>
      </c>
      <c r="P698" t="str">
        <f>_xlfn.XLOOKUP(Orders[[#This Row],[Customer ID]],customers!$A$1:$A$1001,customers!$I$1:$I$1001,,0)</f>
        <v>No</v>
      </c>
    </row>
    <row r="699" spans="1:16" x14ac:dyDescent="0.3">
      <c r="A699" s="2" t="s">
        <v>4428</v>
      </c>
      <c r="B699" s="5">
        <v>44547</v>
      </c>
      <c r="C699" s="2" t="s">
        <v>4429</v>
      </c>
      <c r="D699" t="s">
        <v>6156</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Midium</v>
      </c>
      <c r="P699" t="str">
        <f>_xlfn.XLOOKUP(Orders[[#This Row],[Customer ID]],customers!$A$1:$A$1001,customers!$I$1:$I$1001,,0)</f>
        <v>No</v>
      </c>
    </row>
    <row r="700" spans="1:16" x14ac:dyDescent="0.3">
      <c r="A700" s="2" t="s">
        <v>4432</v>
      </c>
      <c r="B700" s="5">
        <v>43830</v>
      </c>
      <c r="C700" s="2" t="s">
        <v>4433</v>
      </c>
      <c r="D700" t="s">
        <v>6142</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t="str">
        <f t="shared" si="31"/>
        <v>Librica</v>
      </c>
      <c r="O700" t="str">
        <f t="shared" si="32"/>
        <v>Dark</v>
      </c>
      <c r="P700" t="str">
        <f>_xlfn.XLOOKUP(Orders[[#This Row],[Customer ID]],customers!$A$1:$A$1001,customers!$I$1:$I$1001,,0)</f>
        <v>No</v>
      </c>
    </row>
    <row r="701" spans="1:16" x14ac:dyDescent="0.3">
      <c r="A701" s="2" t="s">
        <v>4438</v>
      </c>
      <c r="B701" s="5">
        <v>44298</v>
      </c>
      <c r="C701" s="2" t="s">
        <v>4439</v>
      </c>
      <c r="D701" t="s">
        <v>6157</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3">
      <c r="A702" s="2" t="s">
        <v>4444</v>
      </c>
      <c r="B702" s="5">
        <v>43736</v>
      </c>
      <c r="C702" s="2" t="s">
        <v>4445</v>
      </c>
      <c r="D702" t="s">
        <v>6160</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t="str">
        <f t="shared" si="31"/>
        <v>Librica</v>
      </c>
      <c r="O702" t="str">
        <f t="shared" si="32"/>
        <v>Light</v>
      </c>
      <c r="P702" t="str">
        <f>_xlfn.XLOOKUP(Orders[[#This Row],[Customer ID]],customers!$A$1:$A$1001,customers!$I$1:$I$1001,,0)</f>
        <v>No</v>
      </c>
    </row>
    <row r="703" spans="1:16" x14ac:dyDescent="0.3">
      <c r="A703" s="2" t="s">
        <v>4449</v>
      </c>
      <c r="B703" s="5">
        <v>44727</v>
      </c>
      <c r="C703" s="2" t="s">
        <v>4450</v>
      </c>
      <c r="D703" t="s">
        <v>6157</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3">
      <c r="A704" s="2" t="s">
        <v>4455</v>
      </c>
      <c r="B704" s="5">
        <v>43661</v>
      </c>
      <c r="C704" s="2" t="s">
        <v>4456</v>
      </c>
      <c r="D704" t="s">
        <v>6179</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3">
      <c r="A705" s="2" t="s">
        <v>4460</v>
      </c>
      <c r="B705" s="5">
        <v>43506</v>
      </c>
      <c r="C705" s="2" t="s">
        <v>4461</v>
      </c>
      <c r="D705" t="s">
        <v>6164</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t="str">
        <f t="shared" si="31"/>
        <v>Librica</v>
      </c>
      <c r="O705" t="str">
        <f t="shared" si="32"/>
        <v>Dark</v>
      </c>
      <c r="P705" t="str">
        <f>_xlfn.XLOOKUP(Orders[[#This Row],[Customer ID]],customers!$A$1:$A$1001,customers!$I$1:$I$1001,,0)</f>
        <v>Yes</v>
      </c>
    </row>
    <row r="706" spans="1:16" x14ac:dyDescent="0.3">
      <c r="A706" s="2" t="s">
        <v>4465</v>
      </c>
      <c r="B706" s="5">
        <v>44716</v>
      </c>
      <c r="C706" s="2" t="s">
        <v>4466</v>
      </c>
      <c r="D706" t="s">
        <v>6152</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3">
      <c r="A707" s="2" t="s">
        <v>4470</v>
      </c>
      <c r="B707" s="5">
        <v>44114</v>
      </c>
      <c r="C707" s="2" t="s">
        <v>4471</v>
      </c>
      <c r="D707" t="s">
        <v>6175</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E707*L707</f>
        <v>17.82</v>
      </c>
      <c r="N707" t="str">
        <f t="shared" ref="N707:N770" si="34">IF(I707="Rob","Robusta",IF(I707="Exc", "Excelsa",IF(I707="Ara","Arabica",IF(I707="Lib","Librica",""))))</f>
        <v>Excelsa</v>
      </c>
      <c r="O707" t="str">
        <f t="shared" ref="O707:O770" si="35">IF(J707="M","Midium",IF(J707="L","Light",IF(J707="D","Dark","")))</f>
        <v>Light</v>
      </c>
      <c r="P707" t="str">
        <f>_xlfn.XLOOKUP(Orders[[#This Row],[Customer ID]],customers!$A$1:$A$1001,customers!$I$1:$I$1001,,0)</f>
        <v>No</v>
      </c>
    </row>
    <row r="708" spans="1:16" x14ac:dyDescent="0.3">
      <c r="A708" s="2" t="s">
        <v>4476</v>
      </c>
      <c r="B708" s="5">
        <v>44353</v>
      </c>
      <c r="C708" s="2" t="s">
        <v>4477</v>
      </c>
      <c r="D708" t="s">
        <v>6155</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Midium</v>
      </c>
      <c r="P708" t="str">
        <f>_xlfn.XLOOKUP(Orders[[#This Row],[Customer ID]],customers!$A$1:$A$1001,customers!$I$1:$I$1001,,0)</f>
        <v>No</v>
      </c>
    </row>
    <row r="709" spans="1:16" x14ac:dyDescent="0.3">
      <c r="A709" s="2" t="s">
        <v>4482</v>
      </c>
      <c r="B709" s="5">
        <v>43540</v>
      </c>
      <c r="C709" s="2" t="s">
        <v>4483</v>
      </c>
      <c r="D709" t="s">
        <v>6142</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t="str">
        <f t="shared" si="34"/>
        <v>Librica</v>
      </c>
      <c r="O709" t="str">
        <f t="shared" si="35"/>
        <v>Dark</v>
      </c>
      <c r="P709" t="str">
        <f>_xlfn.XLOOKUP(Orders[[#This Row],[Customer ID]],customers!$A$1:$A$1001,customers!$I$1:$I$1001,,0)</f>
        <v>No</v>
      </c>
    </row>
    <row r="710" spans="1:16" x14ac:dyDescent="0.3">
      <c r="A710" s="2" t="s">
        <v>4487</v>
      </c>
      <c r="B710" s="5">
        <v>43804</v>
      </c>
      <c r="C710" s="2" t="s">
        <v>4488</v>
      </c>
      <c r="D710" t="s">
        <v>6156</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Midium</v>
      </c>
      <c r="P710" t="str">
        <f>_xlfn.XLOOKUP(Orders[[#This Row],[Customer ID]],customers!$A$1:$A$1001,customers!$I$1:$I$1001,,0)</f>
        <v>Yes</v>
      </c>
    </row>
    <row r="711" spans="1:16" x14ac:dyDescent="0.3">
      <c r="A711" s="2" t="s">
        <v>4493</v>
      </c>
      <c r="B711" s="5">
        <v>43485</v>
      </c>
      <c r="C711" s="2" t="s">
        <v>4494</v>
      </c>
      <c r="D711" t="s">
        <v>6175</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3">
      <c r="A712" s="2" t="s">
        <v>4498</v>
      </c>
      <c r="B712" s="5">
        <v>44655</v>
      </c>
      <c r="C712" s="2" t="s">
        <v>4499</v>
      </c>
      <c r="D712" t="s">
        <v>6138</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Midium</v>
      </c>
      <c r="P712" t="str">
        <f>_xlfn.XLOOKUP(Orders[[#This Row],[Customer ID]],customers!$A$1:$A$1001,customers!$I$1:$I$1001,,0)</f>
        <v>No</v>
      </c>
    </row>
    <row r="713" spans="1:16" x14ac:dyDescent="0.3">
      <c r="A713" s="2" t="s">
        <v>4504</v>
      </c>
      <c r="B713" s="5">
        <v>44600</v>
      </c>
      <c r="C713" s="2" t="s">
        <v>4505</v>
      </c>
      <c r="D713" t="s">
        <v>6173</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Midium</v>
      </c>
      <c r="P713" t="str">
        <f>_xlfn.XLOOKUP(Orders[[#This Row],[Customer ID]],customers!$A$1:$A$1001,customers!$I$1:$I$1001,,0)</f>
        <v>No</v>
      </c>
    </row>
    <row r="714" spans="1:16" x14ac:dyDescent="0.3">
      <c r="A714" s="2" t="s">
        <v>4511</v>
      </c>
      <c r="B714" s="5">
        <v>43646</v>
      </c>
      <c r="C714" s="2" t="s">
        <v>4512</v>
      </c>
      <c r="D714" t="s">
        <v>6138</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Midium</v>
      </c>
      <c r="P714" t="str">
        <f>_xlfn.XLOOKUP(Orders[[#This Row],[Customer ID]],customers!$A$1:$A$1001,customers!$I$1:$I$1001,,0)</f>
        <v>No</v>
      </c>
    </row>
    <row r="715" spans="1:16" x14ac:dyDescent="0.3">
      <c r="A715" s="2" t="s">
        <v>4515</v>
      </c>
      <c r="B715" s="5">
        <v>43960</v>
      </c>
      <c r="C715" s="2" t="s">
        <v>4516</v>
      </c>
      <c r="D715" t="s">
        <v>6173</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Midium</v>
      </c>
      <c r="P715" t="str">
        <f>_xlfn.XLOOKUP(Orders[[#This Row],[Customer ID]],customers!$A$1:$A$1001,customers!$I$1:$I$1001,,0)</f>
        <v>No</v>
      </c>
    </row>
    <row r="716" spans="1:16" x14ac:dyDescent="0.3">
      <c r="A716" s="2" t="s">
        <v>4521</v>
      </c>
      <c r="B716" s="5">
        <v>44358</v>
      </c>
      <c r="C716" s="2" t="s">
        <v>4522</v>
      </c>
      <c r="D716" t="s">
        <v>6152</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3">
      <c r="A717" s="2" t="s">
        <v>4527</v>
      </c>
      <c r="B717" s="5">
        <v>44504</v>
      </c>
      <c r="C717" s="2" t="s">
        <v>4528</v>
      </c>
      <c r="D717" t="s">
        <v>6170</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3">
      <c r="A718" s="2" t="s">
        <v>4532</v>
      </c>
      <c r="B718" s="5">
        <v>44612</v>
      </c>
      <c r="C718" s="2" t="s">
        <v>4433</v>
      </c>
      <c r="D718" t="s">
        <v>6178</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3">
      <c r="A719" s="2" t="s">
        <v>4538</v>
      </c>
      <c r="B719" s="5">
        <v>43649</v>
      </c>
      <c r="C719" s="2" t="s">
        <v>4539</v>
      </c>
      <c r="D719" t="s">
        <v>6167</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
      <c r="A720" s="2" t="s">
        <v>4544</v>
      </c>
      <c r="B720" s="5">
        <v>44348</v>
      </c>
      <c r="C720" s="2" t="s">
        <v>4545</v>
      </c>
      <c r="D720" t="s">
        <v>6142</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t="str">
        <f t="shared" si="34"/>
        <v>Librica</v>
      </c>
      <c r="O720" t="str">
        <f t="shared" si="35"/>
        <v>Dark</v>
      </c>
      <c r="P720" t="str">
        <f>_xlfn.XLOOKUP(Orders[[#This Row],[Customer ID]],customers!$A$1:$A$1001,customers!$I$1:$I$1001,,0)</f>
        <v>No</v>
      </c>
    </row>
    <row r="721" spans="1:16" x14ac:dyDescent="0.3">
      <c r="A721" s="2" t="s">
        <v>4550</v>
      </c>
      <c r="B721" s="5">
        <v>44150</v>
      </c>
      <c r="C721" s="2" t="s">
        <v>4551</v>
      </c>
      <c r="D721" t="s">
        <v>6169</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t="str">
        <f t="shared" si="34"/>
        <v>Librica</v>
      </c>
      <c r="O721" t="str">
        <f t="shared" si="35"/>
        <v>Light</v>
      </c>
      <c r="P721" t="str">
        <f>_xlfn.XLOOKUP(Orders[[#This Row],[Customer ID]],customers!$A$1:$A$1001,customers!$I$1:$I$1001,,0)</f>
        <v>Yes</v>
      </c>
    </row>
    <row r="722" spans="1:16" x14ac:dyDescent="0.3">
      <c r="A722" s="2" t="s">
        <v>4556</v>
      </c>
      <c r="B722" s="5">
        <v>44215</v>
      </c>
      <c r="C722" s="2" t="s">
        <v>4557</v>
      </c>
      <c r="D722" t="s">
        <v>6143</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3">
      <c r="A723" s="2" t="s">
        <v>4562</v>
      </c>
      <c r="B723" s="5">
        <v>44479</v>
      </c>
      <c r="C723" s="2" t="s">
        <v>4563</v>
      </c>
      <c r="D723" t="s">
        <v>6173</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Midium</v>
      </c>
      <c r="P723" t="str">
        <f>_xlfn.XLOOKUP(Orders[[#This Row],[Customer ID]],customers!$A$1:$A$1001,customers!$I$1:$I$1001,,0)</f>
        <v>Yes</v>
      </c>
    </row>
    <row r="724" spans="1:16" x14ac:dyDescent="0.3">
      <c r="A724" s="2" t="s">
        <v>4568</v>
      </c>
      <c r="B724" s="5">
        <v>44620</v>
      </c>
      <c r="C724" s="2" t="s">
        <v>4569</v>
      </c>
      <c r="D724" t="s">
        <v>6182</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3">
      <c r="A725" s="2" t="s">
        <v>4573</v>
      </c>
      <c r="B725" s="5">
        <v>44470</v>
      </c>
      <c r="C725" s="2" t="s">
        <v>4574</v>
      </c>
      <c r="D725" t="s">
        <v>6165</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Midium</v>
      </c>
      <c r="P725" t="str">
        <f>_xlfn.XLOOKUP(Orders[[#This Row],[Customer ID]],customers!$A$1:$A$1001,customers!$I$1:$I$1001,,0)</f>
        <v>No</v>
      </c>
    </row>
    <row r="726" spans="1:16" x14ac:dyDescent="0.3">
      <c r="A726" s="2" t="s">
        <v>4579</v>
      </c>
      <c r="B726" s="5">
        <v>44076</v>
      </c>
      <c r="C726" s="2" t="s">
        <v>4580</v>
      </c>
      <c r="D726" t="s">
        <v>6151</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Midium</v>
      </c>
      <c r="P726" t="str">
        <f>_xlfn.XLOOKUP(Orders[[#This Row],[Customer ID]],customers!$A$1:$A$1001,customers!$I$1:$I$1001,,0)</f>
        <v>Yes</v>
      </c>
    </row>
    <row r="727" spans="1:16" x14ac:dyDescent="0.3">
      <c r="A727" s="2" t="s">
        <v>4584</v>
      </c>
      <c r="B727" s="5">
        <v>44043</v>
      </c>
      <c r="C727" s="2" t="s">
        <v>4585</v>
      </c>
      <c r="D727" t="s">
        <v>6166</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3">
      <c r="A728" s="2" t="s">
        <v>4590</v>
      </c>
      <c r="B728" s="5">
        <v>44571</v>
      </c>
      <c r="C728" s="2" t="s">
        <v>4591</v>
      </c>
      <c r="D728" t="s">
        <v>6163</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t="str">
        <f t="shared" si="34"/>
        <v>Librica</v>
      </c>
      <c r="O728" t="str">
        <f t="shared" si="35"/>
        <v>Light</v>
      </c>
      <c r="P728" t="str">
        <f>_xlfn.XLOOKUP(Orders[[#This Row],[Customer ID]],customers!$A$1:$A$1001,customers!$I$1:$I$1001,,0)</f>
        <v>No</v>
      </c>
    </row>
    <row r="729" spans="1:16" x14ac:dyDescent="0.3">
      <c r="A729" s="2" t="s">
        <v>4595</v>
      </c>
      <c r="B729" s="5">
        <v>44264</v>
      </c>
      <c r="C729" s="2" t="s">
        <v>4596</v>
      </c>
      <c r="D729" t="s">
        <v>6145</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Midium</v>
      </c>
      <c r="P729" t="str">
        <f>_xlfn.XLOOKUP(Orders[[#This Row],[Customer ID]],customers!$A$1:$A$1001,customers!$I$1:$I$1001,,0)</f>
        <v>Yes</v>
      </c>
    </row>
    <row r="730" spans="1:16" x14ac:dyDescent="0.3">
      <c r="A730" s="2" t="s">
        <v>4601</v>
      </c>
      <c r="B730" s="5">
        <v>44155</v>
      </c>
      <c r="C730" s="2" t="s">
        <v>4602</v>
      </c>
      <c r="D730" t="s">
        <v>6143</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3">
      <c r="A731" s="2" t="s">
        <v>4607</v>
      </c>
      <c r="B731" s="5">
        <v>44634</v>
      </c>
      <c r="C731" s="2" t="s">
        <v>4608</v>
      </c>
      <c r="D731" t="s">
        <v>6158</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t="str">
        <f t="shared" si="34"/>
        <v>Librica</v>
      </c>
      <c r="O731" t="str">
        <f t="shared" si="35"/>
        <v>Midium</v>
      </c>
      <c r="P731" t="str">
        <f>_xlfn.XLOOKUP(Orders[[#This Row],[Customer ID]],customers!$A$1:$A$1001,customers!$I$1:$I$1001,,0)</f>
        <v>No</v>
      </c>
    </row>
    <row r="732" spans="1:16" x14ac:dyDescent="0.3">
      <c r="A732" s="2" t="s">
        <v>4613</v>
      </c>
      <c r="B732" s="5">
        <v>43475</v>
      </c>
      <c r="C732" s="2" t="s">
        <v>4614</v>
      </c>
      <c r="D732" t="s">
        <v>6163</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t="str">
        <f t="shared" si="34"/>
        <v>Librica</v>
      </c>
      <c r="O732" t="str">
        <f t="shared" si="35"/>
        <v>Light</v>
      </c>
      <c r="P732" t="str">
        <f>_xlfn.XLOOKUP(Orders[[#This Row],[Customer ID]],customers!$A$1:$A$1001,customers!$I$1:$I$1001,,0)</f>
        <v>No</v>
      </c>
    </row>
    <row r="733" spans="1:16" x14ac:dyDescent="0.3">
      <c r="A733" s="2" t="s">
        <v>4619</v>
      </c>
      <c r="B733" s="5">
        <v>44222</v>
      </c>
      <c r="C733" s="2" t="s">
        <v>4620</v>
      </c>
      <c r="D733" t="s">
        <v>6149</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t="str">
        <f t="shared" si="34"/>
        <v>Librica</v>
      </c>
      <c r="O733" t="str">
        <f t="shared" si="35"/>
        <v>Dark</v>
      </c>
      <c r="P733" t="str">
        <f>_xlfn.XLOOKUP(Orders[[#This Row],[Customer ID]],customers!$A$1:$A$1001,customers!$I$1:$I$1001,,0)</f>
        <v>Yes</v>
      </c>
    </row>
    <row r="734" spans="1:16" x14ac:dyDescent="0.3">
      <c r="A734" s="2" t="s">
        <v>4624</v>
      </c>
      <c r="B734" s="5">
        <v>44312</v>
      </c>
      <c r="C734" s="2" t="s">
        <v>4625</v>
      </c>
      <c r="D734" t="s">
        <v>6183</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3">
      <c r="A735" s="2" t="s">
        <v>4630</v>
      </c>
      <c r="B735" s="5">
        <v>44565</v>
      </c>
      <c r="C735" s="2" t="s">
        <v>4631</v>
      </c>
      <c r="D735" t="s">
        <v>6180</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t="str">
        <f t="shared" si="34"/>
        <v>Librica</v>
      </c>
      <c r="O735" t="str">
        <f t="shared" si="35"/>
        <v>Midium</v>
      </c>
      <c r="P735" t="str">
        <f>_xlfn.XLOOKUP(Orders[[#This Row],[Customer ID]],customers!$A$1:$A$1001,customers!$I$1:$I$1001,,0)</f>
        <v>Yes</v>
      </c>
    </row>
    <row r="736" spans="1:16" x14ac:dyDescent="0.3">
      <c r="A736" s="2" t="s">
        <v>4636</v>
      </c>
      <c r="B736" s="5">
        <v>43697</v>
      </c>
      <c r="C736" s="2" t="s">
        <v>4637</v>
      </c>
      <c r="D736" t="s">
        <v>6162</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
      <c r="A737" s="2" t="s">
        <v>4641</v>
      </c>
      <c r="B737" s="5">
        <v>44757</v>
      </c>
      <c r="C737" s="2" t="s">
        <v>4642</v>
      </c>
      <c r="D737" t="s">
        <v>6152</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3">
      <c r="A738" s="2" t="s">
        <v>4646</v>
      </c>
      <c r="B738" s="5">
        <v>43508</v>
      </c>
      <c r="C738" s="2" t="s">
        <v>4647</v>
      </c>
      <c r="D738" t="s">
        <v>6142</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t="str">
        <f t="shared" si="34"/>
        <v>Librica</v>
      </c>
      <c r="O738" t="str">
        <f t="shared" si="35"/>
        <v>Dark</v>
      </c>
      <c r="P738" t="str">
        <f>_xlfn.XLOOKUP(Orders[[#This Row],[Customer ID]],customers!$A$1:$A$1001,customers!$I$1:$I$1001,,0)</f>
        <v>Yes</v>
      </c>
    </row>
    <row r="739" spans="1:16" x14ac:dyDescent="0.3">
      <c r="A739" s="2" t="s">
        <v>4652</v>
      </c>
      <c r="B739" s="5">
        <v>44447</v>
      </c>
      <c r="C739" s="2" t="s">
        <v>4653</v>
      </c>
      <c r="D739" t="s">
        <v>6154</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Midium</v>
      </c>
      <c r="P739" t="str">
        <f>_xlfn.XLOOKUP(Orders[[#This Row],[Customer ID]],customers!$A$1:$A$1001,customers!$I$1:$I$1001,,0)</f>
        <v>No</v>
      </c>
    </row>
    <row r="740" spans="1:16" x14ac:dyDescent="0.3">
      <c r="A740" s="2" t="s">
        <v>4658</v>
      </c>
      <c r="B740" s="5">
        <v>43812</v>
      </c>
      <c r="C740" s="2" t="s">
        <v>4659</v>
      </c>
      <c r="D740" t="s">
        <v>6177</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3">
      <c r="A741" s="2" t="s">
        <v>4664</v>
      </c>
      <c r="B741" s="5">
        <v>44433</v>
      </c>
      <c r="C741" s="2" t="s">
        <v>4433</v>
      </c>
      <c r="D741" t="s">
        <v>6152</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3">
      <c r="A742" s="2" t="s">
        <v>4669</v>
      </c>
      <c r="B742" s="5">
        <v>44643</v>
      </c>
      <c r="C742" s="2" t="s">
        <v>4670</v>
      </c>
      <c r="D742" t="s">
        <v>6172</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3">
      <c r="A743" s="2" t="s">
        <v>4675</v>
      </c>
      <c r="B743" s="5">
        <v>43566</v>
      </c>
      <c r="C743" s="2" t="s">
        <v>4676</v>
      </c>
      <c r="D743" t="s">
        <v>6158</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t="str">
        <f t="shared" si="34"/>
        <v>Librica</v>
      </c>
      <c r="O743" t="str">
        <f t="shared" si="35"/>
        <v>Midium</v>
      </c>
      <c r="P743" t="str">
        <f>_xlfn.XLOOKUP(Orders[[#This Row],[Customer ID]],customers!$A$1:$A$1001,customers!$I$1:$I$1001,,0)</f>
        <v>No</v>
      </c>
    </row>
    <row r="744" spans="1:16" x14ac:dyDescent="0.3">
      <c r="A744" s="2" t="s">
        <v>4681</v>
      </c>
      <c r="B744" s="5">
        <v>44133</v>
      </c>
      <c r="C744" s="2" t="s">
        <v>4682</v>
      </c>
      <c r="D744" t="s">
        <v>6161</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t="str">
        <f t="shared" si="34"/>
        <v>Librica</v>
      </c>
      <c r="O744" t="str">
        <f t="shared" si="35"/>
        <v>Midium</v>
      </c>
      <c r="P744" t="str">
        <f>_xlfn.XLOOKUP(Orders[[#This Row],[Customer ID]],customers!$A$1:$A$1001,customers!$I$1:$I$1001,,0)</f>
        <v>No</v>
      </c>
    </row>
    <row r="745" spans="1:16" x14ac:dyDescent="0.3">
      <c r="A745" s="2" t="s">
        <v>4687</v>
      </c>
      <c r="B745" s="5">
        <v>44042</v>
      </c>
      <c r="C745" s="2" t="s">
        <v>4688</v>
      </c>
      <c r="D745" t="s">
        <v>6157</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3">
      <c r="A746" s="2" t="s">
        <v>4693</v>
      </c>
      <c r="B746" s="5">
        <v>43539</v>
      </c>
      <c r="C746" s="2" t="s">
        <v>4694</v>
      </c>
      <c r="D746" t="s">
        <v>6173</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Midium</v>
      </c>
      <c r="P746" t="str">
        <f>_xlfn.XLOOKUP(Orders[[#This Row],[Customer ID]],customers!$A$1:$A$1001,customers!$I$1:$I$1001,,0)</f>
        <v>Yes</v>
      </c>
    </row>
    <row r="747" spans="1:16" x14ac:dyDescent="0.3">
      <c r="A747" s="2" t="s">
        <v>4698</v>
      </c>
      <c r="B747" s="5">
        <v>44557</v>
      </c>
      <c r="C747" s="2" t="s">
        <v>4699</v>
      </c>
      <c r="D747" t="s">
        <v>6143</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3">
      <c r="A748" s="2" t="s">
        <v>4704</v>
      </c>
      <c r="B748" s="5">
        <v>43741</v>
      </c>
      <c r="C748" s="2" t="s">
        <v>4705</v>
      </c>
      <c r="D748" t="s">
        <v>6154</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Midium</v>
      </c>
      <c r="P748" t="str">
        <f>_xlfn.XLOOKUP(Orders[[#This Row],[Customer ID]],customers!$A$1:$A$1001,customers!$I$1:$I$1001,,0)</f>
        <v>No</v>
      </c>
    </row>
    <row r="749" spans="1:16" x14ac:dyDescent="0.3">
      <c r="A749" s="2" t="s">
        <v>4710</v>
      </c>
      <c r="B749" s="5">
        <v>43501</v>
      </c>
      <c r="C749" s="2" t="s">
        <v>4711</v>
      </c>
      <c r="D749" t="s">
        <v>6159</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t="str">
        <f t="shared" si="34"/>
        <v>Librica</v>
      </c>
      <c r="O749" t="str">
        <f t="shared" si="35"/>
        <v>Midium</v>
      </c>
      <c r="P749" t="str">
        <f>_xlfn.XLOOKUP(Orders[[#This Row],[Customer ID]],customers!$A$1:$A$1001,customers!$I$1:$I$1001,,0)</f>
        <v>Yes</v>
      </c>
    </row>
    <row r="750" spans="1:16" x14ac:dyDescent="0.3">
      <c r="A750" s="2" t="s">
        <v>4716</v>
      </c>
      <c r="B750" s="5">
        <v>44074</v>
      </c>
      <c r="C750" s="2" t="s">
        <v>4717</v>
      </c>
      <c r="D750" t="s">
        <v>6143</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3">
      <c r="A751" s="2" t="s">
        <v>4722</v>
      </c>
      <c r="B751" s="5">
        <v>44209</v>
      </c>
      <c r="C751" s="2" t="s">
        <v>4723</v>
      </c>
      <c r="D751" t="s">
        <v>6162</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
      <c r="A752" s="2" t="s">
        <v>4729</v>
      </c>
      <c r="B752" s="5">
        <v>44277</v>
      </c>
      <c r="C752" s="2" t="s">
        <v>4730</v>
      </c>
      <c r="D752" t="s">
        <v>6145</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Midium</v>
      </c>
      <c r="P752" t="str">
        <f>_xlfn.XLOOKUP(Orders[[#This Row],[Customer ID]],customers!$A$1:$A$1001,customers!$I$1:$I$1001,,0)</f>
        <v>Yes</v>
      </c>
    </row>
    <row r="753" spans="1:16" x14ac:dyDescent="0.3">
      <c r="A753" s="2" t="s">
        <v>4734</v>
      </c>
      <c r="B753" s="5">
        <v>43847</v>
      </c>
      <c r="C753" s="2" t="s">
        <v>4735</v>
      </c>
      <c r="D753" t="s">
        <v>6160</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t="str">
        <f t="shared" si="34"/>
        <v>Librica</v>
      </c>
      <c r="O753" t="str">
        <f t="shared" si="35"/>
        <v>Light</v>
      </c>
      <c r="P753" t="str">
        <f>_xlfn.XLOOKUP(Orders[[#This Row],[Customer ID]],customers!$A$1:$A$1001,customers!$I$1:$I$1001,,0)</f>
        <v>No</v>
      </c>
    </row>
    <row r="754" spans="1:16" x14ac:dyDescent="0.3">
      <c r="A754" s="2" t="s">
        <v>4740</v>
      </c>
      <c r="B754" s="5">
        <v>43648</v>
      </c>
      <c r="C754" s="2" t="s">
        <v>4741</v>
      </c>
      <c r="D754" t="s">
        <v>6140</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Midium</v>
      </c>
      <c r="P754" t="str">
        <f>_xlfn.XLOOKUP(Orders[[#This Row],[Customer ID]],customers!$A$1:$A$1001,customers!$I$1:$I$1001,,0)</f>
        <v>Yes</v>
      </c>
    </row>
    <row r="755" spans="1:16" x14ac:dyDescent="0.3">
      <c r="A755" s="2" t="s">
        <v>4746</v>
      </c>
      <c r="B755" s="5">
        <v>44704</v>
      </c>
      <c r="C755" s="2" t="s">
        <v>4747</v>
      </c>
      <c r="D755" t="s">
        <v>6157</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3">
      <c r="A756" s="2" t="s">
        <v>4752</v>
      </c>
      <c r="B756" s="5">
        <v>44726</v>
      </c>
      <c r="C756" s="2" t="s">
        <v>4433</v>
      </c>
      <c r="D756" t="s">
        <v>6153</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3">
      <c r="A757" s="2" t="s">
        <v>4757</v>
      </c>
      <c r="B757" s="5">
        <v>44397</v>
      </c>
      <c r="C757" s="2" t="s">
        <v>4758</v>
      </c>
      <c r="D757" t="s">
        <v>6144</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t="str">
        <f t="shared" si="34"/>
        <v>Librica</v>
      </c>
      <c r="O757" t="str">
        <f t="shared" si="35"/>
        <v>Light</v>
      </c>
      <c r="P757" t="str">
        <f>_xlfn.XLOOKUP(Orders[[#This Row],[Customer ID]],customers!$A$1:$A$1001,customers!$I$1:$I$1001,,0)</f>
        <v>No</v>
      </c>
    </row>
    <row r="758" spans="1:16" x14ac:dyDescent="0.3">
      <c r="A758" s="2" t="s">
        <v>4763</v>
      </c>
      <c r="B758" s="5">
        <v>44715</v>
      </c>
      <c r="C758" s="2" t="s">
        <v>4764</v>
      </c>
      <c r="D758" t="s">
        <v>6176</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
      <c r="A759" s="2" t="s">
        <v>4769</v>
      </c>
      <c r="B759" s="5">
        <v>43977</v>
      </c>
      <c r="C759" s="2" t="s">
        <v>4770</v>
      </c>
      <c r="D759" t="s">
        <v>6157</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3">
      <c r="A760" s="2" t="s">
        <v>4775</v>
      </c>
      <c r="B760" s="5">
        <v>43672</v>
      </c>
      <c r="C760" s="2" t="s">
        <v>4776</v>
      </c>
      <c r="D760" t="s">
        <v>6176</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
      <c r="A761" s="2" t="s">
        <v>4780</v>
      </c>
      <c r="B761" s="5">
        <v>44126</v>
      </c>
      <c r="C761" s="2" t="s">
        <v>4781</v>
      </c>
      <c r="D761" t="s">
        <v>6164</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t="str">
        <f t="shared" si="34"/>
        <v>Librica</v>
      </c>
      <c r="O761" t="str">
        <f t="shared" si="35"/>
        <v>Dark</v>
      </c>
      <c r="P761" t="str">
        <f>_xlfn.XLOOKUP(Orders[[#This Row],[Customer ID]],customers!$A$1:$A$1001,customers!$I$1:$I$1001,,0)</f>
        <v>Yes</v>
      </c>
    </row>
    <row r="762" spans="1:16" x14ac:dyDescent="0.3">
      <c r="A762" s="2" t="s">
        <v>4786</v>
      </c>
      <c r="B762" s="5">
        <v>44189</v>
      </c>
      <c r="C762" s="2" t="s">
        <v>4787</v>
      </c>
      <c r="D762" t="s">
        <v>6175</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3">
      <c r="A763" s="2" t="s">
        <v>4791</v>
      </c>
      <c r="B763" s="5">
        <v>43714</v>
      </c>
      <c r="C763" s="2" t="s">
        <v>4792</v>
      </c>
      <c r="D763" t="s">
        <v>6170</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3">
      <c r="A764" s="2" t="s">
        <v>4796</v>
      </c>
      <c r="B764" s="5">
        <v>43563</v>
      </c>
      <c r="C764" s="2" t="s">
        <v>4797</v>
      </c>
      <c r="D764" t="s">
        <v>6159</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t="str">
        <f t="shared" si="34"/>
        <v>Librica</v>
      </c>
      <c r="O764" t="str">
        <f t="shared" si="35"/>
        <v>Midium</v>
      </c>
      <c r="P764" t="str">
        <f>_xlfn.XLOOKUP(Orders[[#This Row],[Customer ID]],customers!$A$1:$A$1001,customers!$I$1:$I$1001,,0)</f>
        <v>No</v>
      </c>
    </row>
    <row r="765" spans="1:16" x14ac:dyDescent="0.3">
      <c r="A765" s="2" t="s">
        <v>4802</v>
      </c>
      <c r="B765" s="5">
        <v>44587</v>
      </c>
      <c r="C765" s="2" t="s">
        <v>4803</v>
      </c>
      <c r="D765" t="s">
        <v>6179</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3">
      <c r="A766" s="2" t="s">
        <v>4807</v>
      </c>
      <c r="B766" s="5">
        <v>43797</v>
      </c>
      <c r="C766" s="2" t="s">
        <v>4808</v>
      </c>
      <c r="D766" t="s">
        <v>6181</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3">
      <c r="A767" s="2" t="s">
        <v>4813</v>
      </c>
      <c r="B767" s="5">
        <v>43667</v>
      </c>
      <c r="C767" s="2" t="s">
        <v>4814</v>
      </c>
      <c r="D767" t="s">
        <v>6137</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Midium</v>
      </c>
      <c r="P767" t="str">
        <f>_xlfn.XLOOKUP(Orders[[#This Row],[Customer ID]],customers!$A$1:$A$1001,customers!$I$1:$I$1001,,0)</f>
        <v>Yes</v>
      </c>
    </row>
    <row r="768" spans="1:16" x14ac:dyDescent="0.3">
      <c r="A768" s="2" t="s">
        <v>4813</v>
      </c>
      <c r="B768" s="5">
        <v>43667</v>
      </c>
      <c r="C768" s="2" t="s">
        <v>4814</v>
      </c>
      <c r="D768" t="s">
        <v>6179</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3">
      <c r="A769" s="2" t="s">
        <v>4824</v>
      </c>
      <c r="B769" s="5">
        <v>44267</v>
      </c>
      <c r="C769" s="2" t="s">
        <v>4758</v>
      </c>
      <c r="D769" t="s">
        <v>6181</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3">
      <c r="A770" s="2" t="s">
        <v>4830</v>
      </c>
      <c r="B770" s="5">
        <v>44562</v>
      </c>
      <c r="C770" s="2" t="s">
        <v>4758</v>
      </c>
      <c r="D770" t="s">
        <v>6178</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3">
      <c r="A771" s="2" t="s">
        <v>4835</v>
      </c>
      <c r="B771" s="5">
        <v>43912</v>
      </c>
      <c r="C771" s="2" t="s">
        <v>4836</v>
      </c>
      <c r="D771" t="s">
        <v>6150</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E771*L771</f>
        <v>137.31</v>
      </c>
      <c r="N771" t="str">
        <f t="shared" ref="N771:N834" si="37">IF(I771="Rob","Robusta",IF(I771="Exc", "Excelsa",IF(I771="Ara","Arabica",IF(I771="Lib","Librica",""))))</f>
        <v>Robusta</v>
      </c>
      <c r="O771" t="str">
        <f t="shared" ref="O771:O834" si="38">IF(J771="M","Midium",IF(J771="L","Light",IF(J771="D","Dark","")))</f>
        <v>Midium</v>
      </c>
      <c r="P771" t="str">
        <f>_xlfn.XLOOKUP(Orders[[#This Row],[Customer ID]],customers!$A$1:$A$1001,customers!$I$1:$I$1001,,0)</f>
        <v>No</v>
      </c>
    </row>
    <row r="772" spans="1:16" x14ac:dyDescent="0.3">
      <c r="A772" s="2" t="s">
        <v>4841</v>
      </c>
      <c r="B772" s="5">
        <v>44092</v>
      </c>
      <c r="C772" s="2" t="s">
        <v>4842</v>
      </c>
      <c r="D772" t="s">
        <v>6146</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
      <c r="A773" s="2" t="s">
        <v>4846</v>
      </c>
      <c r="B773" s="5">
        <v>43468</v>
      </c>
      <c r="C773" s="2" t="s">
        <v>4847</v>
      </c>
      <c r="D773" t="s">
        <v>6172</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3">
      <c r="A774" s="2" t="s">
        <v>4852</v>
      </c>
      <c r="B774" s="5">
        <v>44468</v>
      </c>
      <c r="C774" s="2" t="s">
        <v>4853</v>
      </c>
      <c r="D774" t="s">
        <v>6140</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Midium</v>
      </c>
      <c r="P774" t="str">
        <f>_xlfn.XLOOKUP(Orders[[#This Row],[Customer ID]],customers!$A$1:$A$1001,customers!$I$1:$I$1001,,0)</f>
        <v>No</v>
      </c>
    </row>
    <row r="775" spans="1:16" x14ac:dyDescent="0.3">
      <c r="A775" s="2" t="s">
        <v>4857</v>
      </c>
      <c r="B775" s="5">
        <v>44488</v>
      </c>
      <c r="C775" s="2" t="s">
        <v>4858</v>
      </c>
      <c r="D775" t="s">
        <v>6158</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t="str">
        <f t="shared" si="37"/>
        <v>Librica</v>
      </c>
      <c r="O775" t="str">
        <f t="shared" si="38"/>
        <v>Midium</v>
      </c>
      <c r="P775" t="str">
        <f>_xlfn.XLOOKUP(Orders[[#This Row],[Customer ID]],customers!$A$1:$A$1001,customers!$I$1:$I$1001,,0)</f>
        <v>No</v>
      </c>
    </row>
    <row r="776" spans="1:16" x14ac:dyDescent="0.3">
      <c r="A776" s="2" t="s">
        <v>4863</v>
      </c>
      <c r="B776" s="5">
        <v>44756</v>
      </c>
      <c r="C776" s="2" t="s">
        <v>4864</v>
      </c>
      <c r="D776" t="s">
        <v>6137</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Midium</v>
      </c>
      <c r="P776" t="str">
        <f>_xlfn.XLOOKUP(Orders[[#This Row],[Customer ID]],customers!$A$1:$A$1001,customers!$I$1:$I$1001,,0)</f>
        <v>Yes</v>
      </c>
    </row>
    <row r="777" spans="1:16" x14ac:dyDescent="0.3">
      <c r="A777" s="2" t="s">
        <v>4868</v>
      </c>
      <c r="B777" s="5">
        <v>44396</v>
      </c>
      <c r="C777" s="2" t="s">
        <v>4869</v>
      </c>
      <c r="D777" t="s">
        <v>6175</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3">
      <c r="A778" s="2" t="s">
        <v>4874</v>
      </c>
      <c r="B778" s="5">
        <v>44540</v>
      </c>
      <c r="C778" s="2" t="s">
        <v>4875</v>
      </c>
      <c r="D778" t="s">
        <v>6156</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Midium</v>
      </c>
      <c r="P778" t="str">
        <f>_xlfn.XLOOKUP(Orders[[#This Row],[Customer ID]],customers!$A$1:$A$1001,customers!$I$1:$I$1001,,0)</f>
        <v>No</v>
      </c>
    </row>
    <row r="779" spans="1:16" x14ac:dyDescent="0.3">
      <c r="A779" s="2" t="s">
        <v>4880</v>
      </c>
      <c r="B779" s="5">
        <v>43541</v>
      </c>
      <c r="C779" s="2" t="s">
        <v>4881</v>
      </c>
      <c r="D779" t="s">
        <v>6181</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3">
      <c r="A780" s="2" t="s">
        <v>4885</v>
      </c>
      <c r="B780" s="5">
        <v>43889</v>
      </c>
      <c r="C780" s="2" t="s">
        <v>4932</v>
      </c>
      <c r="D780" t="s">
        <v>6160</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t="str">
        <f t="shared" si="37"/>
        <v>Librica</v>
      </c>
      <c r="O780" t="str">
        <f t="shared" si="38"/>
        <v>Light</v>
      </c>
      <c r="P780" t="str">
        <f>_xlfn.XLOOKUP(Orders[[#This Row],[Customer ID]],customers!$A$1:$A$1001,customers!$I$1:$I$1001,,0)</f>
        <v>Yes</v>
      </c>
    </row>
    <row r="781" spans="1:16" x14ac:dyDescent="0.3">
      <c r="A781" s="2" t="s">
        <v>4891</v>
      </c>
      <c r="B781" s="5">
        <v>43985</v>
      </c>
      <c r="C781" s="2" t="s">
        <v>4892</v>
      </c>
      <c r="D781" t="s">
        <v>6142</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t="str">
        <f t="shared" si="37"/>
        <v>Librica</v>
      </c>
      <c r="O781" t="str">
        <f t="shared" si="38"/>
        <v>Dark</v>
      </c>
      <c r="P781" t="str">
        <f>_xlfn.XLOOKUP(Orders[[#This Row],[Customer ID]],customers!$A$1:$A$1001,customers!$I$1:$I$1001,,0)</f>
        <v>Yes</v>
      </c>
    </row>
    <row r="782" spans="1:16" x14ac:dyDescent="0.3">
      <c r="A782" s="2" t="s">
        <v>4897</v>
      </c>
      <c r="B782" s="5">
        <v>43883</v>
      </c>
      <c r="C782" s="2" t="s">
        <v>4898</v>
      </c>
      <c r="D782" t="s">
        <v>6140</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Midium</v>
      </c>
      <c r="P782" t="str">
        <f>_xlfn.XLOOKUP(Orders[[#This Row],[Customer ID]],customers!$A$1:$A$1001,customers!$I$1:$I$1001,,0)</f>
        <v>No</v>
      </c>
    </row>
    <row r="783" spans="1:16" x14ac:dyDescent="0.3">
      <c r="A783" s="2" t="s">
        <v>4902</v>
      </c>
      <c r="B783" s="5">
        <v>43778</v>
      </c>
      <c r="C783" s="2" t="s">
        <v>4903</v>
      </c>
      <c r="D783" t="s">
        <v>6163</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t="str">
        <f t="shared" si="37"/>
        <v>Librica</v>
      </c>
      <c r="O783" t="str">
        <f t="shared" si="38"/>
        <v>Light</v>
      </c>
      <c r="P783" t="str">
        <f>_xlfn.XLOOKUP(Orders[[#This Row],[Customer ID]],customers!$A$1:$A$1001,customers!$I$1:$I$1001,,0)</f>
        <v>No</v>
      </c>
    </row>
    <row r="784" spans="1:16" x14ac:dyDescent="0.3">
      <c r="A784" s="2" t="s">
        <v>4908</v>
      </c>
      <c r="B784" s="5">
        <v>43897</v>
      </c>
      <c r="C784" s="2" t="s">
        <v>4909</v>
      </c>
      <c r="D784" t="s">
        <v>6183</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3">
      <c r="A785" s="2" t="s">
        <v>4914</v>
      </c>
      <c r="B785" s="5">
        <v>44312</v>
      </c>
      <c r="C785" s="2" t="s">
        <v>4915</v>
      </c>
      <c r="D785" t="s">
        <v>6159</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t="str">
        <f t="shared" si="37"/>
        <v>Librica</v>
      </c>
      <c r="O785" t="str">
        <f t="shared" si="38"/>
        <v>Midium</v>
      </c>
      <c r="P785" t="str">
        <f>_xlfn.XLOOKUP(Orders[[#This Row],[Customer ID]],customers!$A$1:$A$1001,customers!$I$1:$I$1001,,0)</f>
        <v>Yes</v>
      </c>
    </row>
    <row r="786" spans="1:16" x14ac:dyDescent="0.3">
      <c r="A786" s="2" t="s">
        <v>4920</v>
      </c>
      <c r="B786" s="5">
        <v>44511</v>
      </c>
      <c r="C786" s="2" t="s">
        <v>4921</v>
      </c>
      <c r="D786" t="s">
        <v>6169</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t="str">
        <f t="shared" si="37"/>
        <v>Librica</v>
      </c>
      <c r="O786" t="str">
        <f t="shared" si="38"/>
        <v>Light</v>
      </c>
      <c r="P786" t="str">
        <f>_xlfn.XLOOKUP(Orders[[#This Row],[Customer ID]],customers!$A$1:$A$1001,customers!$I$1:$I$1001,,0)</f>
        <v>No</v>
      </c>
    </row>
    <row r="787" spans="1:16" x14ac:dyDescent="0.3">
      <c r="A787" s="2" t="s">
        <v>4925</v>
      </c>
      <c r="B787" s="5">
        <v>44362</v>
      </c>
      <c r="C787" s="2" t="s">
        <v>4926</v>
      </c>
      <c r="D787" t="s">
        <v>6167</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
      <c r="A788" s="2" t="s">
        <v>4931</v>
      </c>
      <c r="B788" s="5">
        <v>43888</v>
      </c>
      <c r="C788" s="2" t="s">
        <v>4932</v>
      </c>
      <c r="D788" t="s">
        <v>6184</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3">
      <c r="A789" s="2" t="s">
        <v>4937</v>
      </c>
      <c r="B789" s="5">
        <v>44305</v>
      </c>
      <c r="C789" s="2" t="s">
        <v>4938</v>
      </c>
      <c r="D789" t="s">
        <v>6140</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Midium</v>
      </c>
      <c r="P789" t="str">
        <f>_xlfn.XLOOKUP(Orders[[#This Row],[Customer ID]],customers!$A$1:$A$1001,customers!$I$1:$I$1001,,0)</f>
        <v>Yes</v>
      </c>
    </row>
    <row r="790" spans="1:16" x14ac:dyDescent="0.3">
      <c r="A790" s="2" t="s">
        <v>4942</v>
      </c>
      <c r="B790" s="5">
        <v>44771</v>
      </c>
      <c r="C790" s="2" t="s">
        <v>4943</v>
      </c>
      <c r="D790" t="s">
        <v>6150</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Midium</v>
      </c>
      <c r="P790" t="str">
        <f>_xlfn.XLOOKUP(Orders[[#This Row],[Customer ID]],customers!$A$1:$A$1001,customers!$I$1:$I$1001,,0)</f>
        <v>Yes</v>
      </c>
    </row>
    <row r="791" spans="1:16" x14ac:dyDescent="0.3">
      <c r="A791" s="2" t="s">
        <v>4948</v>
      </c>
      <c r="B791" s="5">
        <v>43485</v>
      </c>
      <c r="C791" s="2" t="s">
        <v>4949</v>
      </c>
      <c r="D791" t="s">
        <v>6139</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3">
      <c r="A792" s="2" t="s">
        <v>4954</v>
      </c>
      <c r="B792" s="5">
        <v>44613</v>
      </c>
      <c r="C792" s="2" t="s">
        <v>4955</v>
      </c>
      <c r="D792" t="s">
        <v>6179</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3">
      <c r="A793" s="2" t="s">
        <v>4960</v>
      </c>
      <c r="B793" s="5">
        <v>43954</v>
      </c>
      <c r="C793" s="2" t="s">
        <v>4961</v>
      </c>
      <c r="D793" t="s">
        <v>6144</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t="str">
        <f t="shared" si="37"/>
        <v>Librica</v>
      </c>
      <c r="O793" t="str">
        <f t="shared" si="38"/>
        <v>Light</v>
      </c>
      <c r="P793" t="str">
        <f>_xlfn.XLOOKUP(Orders[[#This Row],[Customer ID]],customers!$A$1:$A$1001,customers!$I$1:$I$1001,,0)</f>
        <v>Yes</v>
      </c>
    </row>
    <row r="794" spans="1:16" x14ac:dyDescent="0.3">
      <c r="A794" s="2" t="s">
        <v>4966</v>
      </c>
      <c r="B794" s="5">
        <v>43545</v>
      </c>
      <c r="C794" s="2" t="s">
        <v>4967</v>
      </c>
      <c r="D794" t="s">
        <v>6159</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t="str">
        <f t="shared" si="37"/>
        <v>Librica</v>
      </c>
      <c r="O794" t="str">
        <f t="shared" si="38"/>
        <v>Midium</v>
      </c>
      <c r="P794" t="str">
        <f>_xlfn.XLOOKUP(Orders[[#This Row],[Customer ID]],customers!$A$1:$A$1001,customers!$I$1:$I$1001,,0)</f>
        <v>Yes</v>
      </c>
    </row>
    <row r="795" spans="1:16" x14ac:dyDescent="0.3">
      <c r="A795" s="2" t="s">
        <v>4972</v>
      </c>
      <c r="B795" s="5">
        <v>43629</v>
      </c>
      <c r="C795" s="2" t="s">
        <v>4973</v>
      </c>
      <c r="D795" t="s">
        <v>6177</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3">
      <c r="A796" s="2" t="s">
        <v>4978</v>
      </c>
      <c r="B796" s="5">
        <v>43987</v>
      </c>
      <c r="C796" s="2" t="s">
        <v>4979</v>
      </c>
      <c r="D796" t="s">
        <v>6181</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3">
      <c r="A797" s="2" t="s">
        <v>4984</v>
      </c>
      <c r="B797" s="5">
        <v>43540</v>
      </c>
      <c r="C797" s="2" t="s">
        <v>4985</v>
      </c>
      <c r="D797" t="s">
        <v>6172</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3">
      <c r="A798" s="2" t="s">
        <v>4990</v>
      </c>
      <c r="B798" s="5">
        <v>44533</v>
      </c>
      <c r="C798" s="2" t="s">
        <v>4991</v>
      </c>
      <c r="D798" t="s">
        <v>6160</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t="str">
        <f t="shared" si="37"/>
        <v>Librica</v>
      </c>
      <c r="O798" t="str">
        <f t="shared" si="38"/>
        <v>Light</v>
      </c>
      <c r="P798" t="str">
        <f>_xlfn.XLOOKUP(Orders[[#This Row],[Customer ID]],customers!$A$1:$A$1001,customers!$I$1:$I$1001,,0)</f>
        <v>No</v>
      </c>
    </row>
    <row r="799" spans="1:16" x14ac:dyDescent="0.3">
      <c r="A799" s="2" t="s">
        <v>4995</v>
      </c>
      <c r="B799" s="5">
        <v>44751</v>
      </c>
      <c r="C799" s="2" t="s">
        <v>4996</v>
      </c>
      <c r="D799" t="s">
        <v>6179</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3">
      <c r="A800" s="2" t="s">
        <v>5001</v>
      </c>
      <c r="B800" s="5">
        <v>43950</v>
      </c>
      <c r="C800" s="2" t="s">
        <v>5002</v>
      </c>
      <c r="D800" t="s">
        <v>6162</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
      <c r="A801" s="2" t="s">
        <v>5007</v>
      </c>
      <c r="B801" s="5">
        <v>44588</v>
      </c>
      <c r="C801" s="2" t="s">
        <v>5008</v>
      </c>
      <c r="D801" t="s">
        <v>6182</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3">
      <c r="A802" s="2" t="s">
        <v>5011</v>
      </c>
      <c r="B802" s="5">
        <v>44240</v>
      </c>
      <c r="C802" s="2" t="s">
        <v>5012</v>
      </c>
      <c r="D802" t="s">
        <v>6162</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3">
      <c r="A803" s="2" t="s">
        <v>5017</v>
      </c>
      <c r="B803" s="5">
        <v>44025</v>
      </c>
      <c r="C803" s="2" t="s">
        <v>5018</v>
      </c>
      <c r="D803" t="s">
        <v>6148</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
      <c r="A804" s="2" t="s">
        <v>5023</v>
      </c>
      <c r="B804" s="5">
        <v>43902</v>
      </c>
      <c r="C804" s="2" t="s">
        <v>5024</v>
      </c>
      <c r="D804" t="s">
        <v>6162</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
      <c r="A805" s="2" t="s">
        <v>5029</v>
      </c>
      <c r="B805" s="5">
        <v>43955</v>
      </c>
      <c r="C805" s="2" t="s">
        <v>5030</v>
      </c>
      <c r="D805" t="s">
        <v>6165</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Midium</v>
      </c>
      <c r="P805" t="str">
        <f>_xlfn.XLOOKUP(Orders[[#This Row],[Customer ID]],customers!$A$1:$A$1001,customers!$I$1:$I$1001,,0)</f>
        <v>No</v>
      </c>
    </row>
    <row r="806" spans="1:16" x14ac:dyDescent="0.3">
      <c r="A806" s="2" t="s">
        <v>5034</v>
      </c>
      <c r="B806" s="5">
        <v>44289</v>
      </c>
      <c r="C806" s="2" t="s">
        <v>5035</v>
      </c>
      <c r="D806" t="s">
        <v>6178</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3">
      <c r="A807" s="2" t="s">
        <v>5039</v>
      </c>
      <c r="B807" s="5">
        <v>44713</v>
      </c>
      <c r="C807" s="2" t="s">
        <v>5040</v>
      </c>
      <c r="D807" t="s">
        <v>6145</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Midium</v>
      </c>
      <c r="P807" t="str">
        <f>_xlfn.XLOOKUP(Orders[[#This Row],[Customer ID]],customers!$A$1:$A$1001,customers!$I$1:$I$1001,,0)</f>
        <v>No</v>
      </c>
    </row>
    <row r="808" spans="1:16" x14ac:dyDescent="0.3">
      <c r="A808" s="2" t="s">
        <v>5045</v>
      </c>
      <c r="B808" s="5">
        <v>44241</v>
      </c>
      <c r="C808" s="2" t="s">
        <v>5046</v>
      </c>
      <c r="D808" t="s">
        <v>6149</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t="str">
        <f t="shared" si="37"/>
        <v>Librica</v>
      </c>
      <c r="O808" t="str">
        <f t="shared" si="38"/>
        <v>Dark</v>
      </c>
      <c r="P808" t="str">
        <f>_xlfn.XLOOKUP(Orders[[#This Row],[Customer ID]],customers!$A$1:$A$1001,customers!$I$1:$I$1001,,0)</f>
        <v>Yes</v>
      </c>
    </row>
    <row r="809" spans="1:16" x14ac:dyDescent="0.3">
      <c r="A809" s="2" t="s">
        <v>5049</v>
      </c>
      <c r="B809" s="5">
        <v>44543</v>
      </c>
      <c r="C809" s="2" t="s">
        <v>5050</v>
      </c>
      <c r="D809" t="s">
        <v>6168</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t="str">
        <f t="shared" si="37"/>
        <v>Librica</v>
      </c>
      <c r="O809" t="str">
        <f t="shared" si="38"/>
        <v>Dark</v>
      </c>
      <c r="P809" t="str">
        <f>_xlfn.XLOOKUP(Orders[[#This Row],[Customer ID]],customers!$A$1:$A$1001,customers!$I$1:$I$1001,,0)</f>
        <v>No</v>
      </c>
    </row>
    <row r="810" spans="1:16" x14ac:dyDescent="0.3">
      <c r="A810" s="2" t="s">
        <v>5055</v>
      </c>
      <c r="B810" s="5">
        <v>43868</v>
      </c>
      <c r="C810" s="2" t="s">
        <v>5112</v>
      </c>
      <c r="D810" t="s">
        <v>6141</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3">
      <c r="A811" s="2" t="s">
        <v>5061</v>
      </c>
      <c r="B811" s="5">
        <v>44235</v>
      </c>
      <c r="C811" s="2" t="s">
        <v>5062</v>
      </c>
      <c r="D811" t="s">
        <v>6162</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
      <c r="A812" s="2" t="s">
        <v>5066</v>
      </c>
      <c r="B812" s="5">
        <v>44054</v>
      </c>
      <c r="C812" s="2" t="s">
        <v>5067</v>
      </c>
      <c r="D812" t="s">
        <v>6160</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t="str">
        <f t="shared" si="37"/>
        <v>Librica</v>
      </c>
      <c r="O812" t="str">
        <f t="shared" si="38"/>
        <v>Light</v>
      </c>
      <c r="P812" t="str">
        <f>_xlfn.XLOOKUP(Orders[[#This Row],[Customer ID]],customers!$A$1:$A$1001,customers!$I$1:$I$1001,,0)</f>
        <v>No</v>
      </c>
    </row>
    <row r="813" spans="1:16" x14ac:dyDescent="0.3">
      <c r="A813" s="2" t="s">
        <v>5072</v>
      </c>
      <c r="B813" s="5">
        <v>44114</v>
      </c>
      <c r="C813" s="2" t="s">
        <v>5073</v>
      </c>
      <c r="D813" t="s">
        <v>6154</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Midium</v>
      </c>
      <c r="P813" t="str">
        <f>_xlfn.XLOOKUP(Orders[[#This Row],[Customer ID]],customers!$A$1:$A$1001,customers!$I$1:$I$1001,,0)</f>
        <v>Yes</v>
      </c>
    </row>
    <row r="814" spans="1:16" x14ac:dyDescent="0.3">
      <c r="A814" s="2" t="s">
        <v>5072</v>
      </c>
      <c r="B814" s="5">
        <v>44114</v>
      </c>
      <c r="C814" s="2" t="s">
        <v>5073</v>
      </c>
      <c r="D814" t="s">
        <v>6164</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t="str">
        <f t="shared" si="37"/>
        <v>Librica</v>
      </c>
      <c r="O814" t="str">
        <f t="shared" si="38"/>
        <v>Dark</v>
      </c>
      <c r="P814" t="str">
        <f>_xlfn.XLOOKUP(Orders[[#This Row],[Customer ID]],customers!$A$1:$A$1001,customers!$I$1:$I$1001,,0)</f>
        <v>Yes</v>
      </c>
    </row>
    <row r="815" spans="1:16" x14ac:dyDescent="0.3">
      <c r="A815" s="2" t="s">
        <v>5083</v>
      </c>
      <c r="B815" s="5">
        <v>44173</v>
      </c>
      <c r="C815" s="2" t="s">
        <v>5084</v>
      </c>
      <c r="D815" t="s">
        <v>6165</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Midium</v>
      </c>
      <c r="P815" t="str">
        <f>_xlfn.XLOOKUP(Orders[[#This Row],[Customer ID]],customers!$A$1:$A$1001,customers!$I$1:$I$1001,,0)</f>
        <v>Yes</v>
      </c>
    </row>
    <row r="816" spans="1:16" x14ac:dyDescent="0.3">
      <c r="A816" s="2" t="s">
        <v>5089</v>
      </c>
      <c r="B816" s="5">
        <v>43573</v>
      </c>
      <c r="C816" s="2" t="s">
        <v>5090</v>
      </c>
      <c r="D816" t="s">
        <v>6183</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3">
      <c r="A817" s="2" t="s">
        <v>5095</v>
      </c>
      <c r="B817" s="5">
        <v>44200</v>
      </c>
      <c r="C817" s="2" t="s">
        <v>5096</v>
      </c>
      <c r="D817" t="s">
        <v>6145</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Midium</v>
      </c>
      <c r="P817" t="str">
        <f>_xlfn.XLOOKUP(Orders[[#This Row],[Customer ID]],customers!$A$1:$A$1001,customers!$I$1:$I$1001,,0)</f>
        <v>No</v>
      </c>
    </row>
    <row r="818" spans="1:16" x14ac:dyDescent="0.3">
      <c r="A818" s="2" t="s">
        <v>5101</v>
      </c>
      <c r="B818" s="5">
        <v>43534</v>
      </c>
      <c r="C818" s="2" t="s">
        <v>5102</v>
      </c>
      <c r="D818" t="s">
        <v>6160</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t="str">
        <f t="shared" si="37"/>
        <v>Librica</v>
      </c>
      <c r="O818" t="str">
        <f t="shared" si="38"/>
        <v>Light</v>
      </c>
      <c r="P818" t="str">
        <f>_xlfn.XLOOKUP(Orders[[#This Row],[Customer ID]],customers!$A$1:$A$1001,customers!$I$1:$I$1001,,0)</f>
        <v>No</v>
      </c>
    </row>
    <row r="819" spans="1:16" x14ac:dyDescent="0.3">
      <c r="A819" s="2" t="s">
        <v>5106</v>
      </c>
      <c r="B819" s="5">
        <v>43798</v>
      </c>
      <c r="C819" s="2" t="s">
        <v>5107</v>
      </c>
      <c r="D819" t="s">
        <v>6168</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t="str">
        <f t="shared" si="37"/>
        <v>Librica</v>
      </c>
      <c r="O819" t="str">
        <f t="shared" si="38"/>
        <v>Dark</v>
      </c>
      <c r="P819" t="str">
        <f>_xlfn.XLOOKUP(Orders[[#This Row],[Customer ID]],customers!$A$1:$A$1001,customers!$I$1:$I$1001,,0)</f>
        <v>No</v>
      </c>
    </row>
    <row r="820" spans="1:16" x14ac:dyDescent="0.3">
      <c r="A820" s="2" t="s">
        <v>5111</v>
      </c>
      <c r="B820" s="5">
        <v>44761</v>
      </c>
      <c r="C820" s="2" t="s">
        <v>5112</v>
      </c>
      <c r="D820" t="s">
        <v>6169</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t="str">
        <f t="shared" si="37"/>
        <v>Librica</v>
      </c>
      <c r="O820" t="str">
        <f t="shared" si="38"/>
        <v>Light</v>
      </c>
      <c r="P820" t="str">
        <f>_xlfn.XLOOKUP(Orders[[#This Row],[Customer ID]],customers!$A$1:$A$1001,customers!$I$1:$I$1001,,0)</f>
        <v>No</v>
      </c>
    </row>
    <row r="821" spans="1:16" x14ac:dyDescent="0.3">
      <c r="A821" s="2" t="s">
        <v>5116</v>
      </c>
      <c r="B821" s="5">
        <v>44008</v>
      </c>
      <c r="C821" s="2" t="s">
        <v>5117</v>
      </c>
      <c r="D821" t="s">
        <v>6144</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t="str">
        <f t="shared" si="37"/>
        <v>Librica</v>
      </c>
      <c r="O821" t="str">
        <f t="shared" si="38"/>
        <v>Light</v>
      </c>
      <c r="P821" t="str">
        <f>_xlfn.XLOOKUP(Orders[[#This Row],[Customer ID]],customers!$A$1:$A$1001,customers!$I$1:$I$1001,,0)</f>
        <v>Yes</v>
      </c>
    </row>
    <row r="822" spans="1:16" x14ac:dyDescent="0.3">
      <c r="A822" s="2" t="s">
        <v>5122</v>
      </c>
      <c r="B822" s="5">
        <v>43510</v>
      </c>
      <c r="C822" s="2" t="s">
        <v>5123</v>
      </c>
      <c r="D822" t="s">
        <v>6140</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Midium</v>
      </c>
      <c r="P822" t="str">
        <f>_xlfn.XLOOKUP(Orders[[#This Row],[Customer ID]],customers!$A$1:$A$1001,customers!$I$1:$I$1001,,0)</f>
        <v>Yes</v>
      </c>
    </row>
    <row r="823" spans="1:16" x14ac:dyDescent="0.3">
      <c r="A823" s="2" t="s">
        <v>5128</v>
      </c>
      <c r="B823" s="5">
        <v>44144</v>
      </c>
      <c r="C823" s="2" t="s">
        <v>5129</v>
      </c>
      <c r="D823" t="s">
        <v>6171</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
      <c r="A824" s="2" t="s">
        <v>5134</v>
      </c>
      <c r="B824" s="5">
        <v>43585</v>
      </c>
      <c r="C824" s="2" t="s">
        <v>5135</v>
      </c>
      <c r="D824" t="s">
        <v>6147</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3">
      <c r="A825" s="2" t="s">
        <v>5140</v>
      </c>
      <c r="B825" s="5">
        <v>44134</v>
      </c>
      <c r="C825" s="2" t="s">
        <v>5141</v>
      </c>
      <c r="D825" t="s">
        <v>6169</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t="str">
        <f t="shared" si="37"/>
        <v>Librica</v>
      </c>
      <c r="O825" t="str">
        <f t="shared" si="38"/>
        <v>Light</v>
      </c>
      <c r="P825" t="str">
        <f>_xlfn.XLOOKUP(Orders[[#This Row],[Customer ID]],customers!$A$1:$A$1001,customers!$I$1:$I$1001,,0)</f>
        <v>Yes</v>
      </c>
    </row>
    <row r="826" spans="1:16" x14ac:dyDescent="0.3">
      <c r="A826" s="2" t="s">
        <v>5146</v>
      </c>
      <c r="B826" s="5">
        <v>43781</v>
      </c>
      <c r="C826" s="2" t="s">
        <v>5147</v>
      </c>
      <c r="D826" t="s">
        <v>6151</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Midium</v>
      </c>
      <c r="P826" t="str">
        <f>_xlfn.XLOOKUP(Orders[[#This Row],[Customer ID]],customers!$A$1:$A$1001,customers!$I$1:$I$1001,,0)</f>
        <v>Yes</v>
      </c>
    </row>
    <row r="827" spans="1:16" x14ac:dyDescent="0.3">
      <c r="A827" s="2" t="s">
        <v>5151</v>
      </c>
      <c r="B827" s="5">
        <v>44603</v>
      </c>
      <c r="C827" s="2" t="s">
        <v>5187</v>
      </c>
      <c r="D827" t="s">
        <v>6146</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
      <c r="A828" s="2" t="s">
        <v>5157</v>
      </c>
      <c r="B828" s="5">
        <v>44283</v>
      </c>
      <c r="C828" s="2" t="s">
        <v>5158</v>
      </c>
      <c r="D828" t="s">
        <v>6138</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Midium</v>
      </c>
      <c r="P828" t="str">
        <f>_xlfn.XLOOKUP(Orders[[#This Row],[Customer ID]],customers!$A$1:$A$1001,customers!$I$1:$I$1001,,0)</f>
        <v>Yes</v>
      </c>
    </row>
    <row r="829" spans="1:16" x14ac:dyDescent="0.3">
      <c r="A829" s="2" t="s">
        <v>5163</v>
      </c>
      <c r="B829" s="5">
        <v>44540</v>
      </c>
      <c r="C829" s="2" t="s">
        <v>5164</v>
      </c>
      <c r="D829" t="s">
        <v>6155</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Midium</v>
      </c>
      <c r="P829" t="str">
        <f>_xlfn.XLOOKUP(Orders[[#This Row],[Customer ID]],customers!$A$1:$A$1001,customers!$I$1:$I$1001,,0)</f>
        <v>No</v>
      </c>
    </row>
    <row r="830" spans="1:16" x14ac:dyDescent="0.3">
      <c r="A830" s="2" t="s">
        <v>5169</v>
      </c>
      <c r="B830" s="5">
        <v>44505</v>
      </c>
      <c r="C830" s="2" t="s">
        <v>5170</v>
      </c>
      <c r="D830" t="s">
        <v>6167</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3">
      <c r="A831" s="2" t="s">
        <v>5175</v>
      </c>
      <c r="B831" s="5">
        <v>43890</v>
      </c>
      <c r="C831" s="2" t="s">
        <v>5176</v>
      </c>
      <c r="D831" t="s">
        <v>6153</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
      <c r="A832" s="2" t="s">
        <v>5181</v>
      </c>
      <c r="B832" s="5">
        <v>44414</v>
      </c>
      <c r="C832" s="2" t="s">
        <v>5182</v>
      </c>
      <c r="D832" t="s">
        <v>6140</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Midium</v>
      </c>
      <c r="P832" t="str">
        <f>_xlfn.XLOOKUP(Orders[[#This Row],[Customer ID]],customers!$A$1:$A$1001,customers!$I$1:$I$1001,,0)</f>
        <v>No</v>
      </c>
    </row>
    <row r="833" spans="1:16" x14ac:dyDescent="0.3">
      <c r="A833" s="2" t="s">
        <v>5181</v>
      </c>
      <c r="B833" s="5">
        <v>44414</v>
      </c>
      <c r="C833" s="2" t="s">
        <v>5182</v>
      </c>
      <c r="D833" t="s">
        <v>6153</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3">
      <c r="A834" s="2" t="s">
        <v>5192</v>
      </c>
      <c r="B834" s="5">
        <v>44274</v>
      </c>
      <c r="C834" s="2" t="s">
        <v>5193</v>
      </c>
      <c r="D834" t="s">
        <v>6137</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Midium</v>
      </c>
      <c r="P834" t="str">
        <f>_xlfn.XLOOKUP(Orders[[#This Row],[Customer ID]],customers!$A$1:$A$1001,customers!$I$1:$I$1001,,0)</f>
        <v>No</v>
      </c>
    </row>
    <row r="835" spans="1:16" x14ac:dyDescent="0.3">
      <c r="A835" s="2" t="s">
        <v>5198</v>
      </c>
      <c r="B835" s="5">
        <v>44302</v>
      </c>
      <c r="C835" s="2" t="s">
        <v>5199</v>
      </c>
      <c r="D835" t="s">
        <v>6148</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E835*L835</f>
        <v>82.339999999999989</v>
      </c>
      <c r="N835" t="str">
        <f t="shared" ref="N835:N898" si="40">IF(I835="Rob","Robusta",IF(I835="Exc", "Excelsa",IF(I835="Ara","Arabica",IF(I835="Lib","Librica",""))))</f>
        <v>Robusta</v>
      </c>
      <c r="O835" t="str">
        <f t="shared" ref="O835:O898" si="41">IF(J835="M","Midium",IF(J835="L","Light",IF(J835="D","Dark","")))</f>
        <v>Dark</v>
      </c>
      <c r="P835" t="str">
        <f>_xlfn.XLOOKUP(Orders[[#This Row],[Customer ID]],customers!$A$1:$A$1001,customers!$I$1:$I$1001,,0)</f>
        <v>Yes</v>
      </c>
    </row>
    <row r="836" spans="1:16" x14ac:dyDescent="0.3">
      <c r="A836" s="2" t="s">
        <v>5204</v>
      </c>
      <c r="B836" s="5">
        <v>44141</v>
      </c>
      <c r="C836" s="2" t="s">
        <v>5205</v>
      </c>
      <c r="D836" t="s">
        <v>6167</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
      <c r="A837" s="2" t="s">
        <v>5210</v>
      </c>
      <c r="B837" s="5">
        <v>44270</v>
      </c>
      <c r="C837" s="2" t="s">
        <v>5211</v>
      </c>
      <c r="D837" t="s">
        <v>6175</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3">
      <c r="A838" s="2" t="s">
        <v>5215</v>
      </c>
      <c r="B838" s="5">
        <v>44486</v>
      </c>
      <c r="C838" s="2" t="s">
        <v>5216</v>
      </c>
      <c r="D838" t="s">
        <v>6153</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3">
      <c r="A839" s="2" t="s">
        <v>5221</v>
      </c>
      <c r="B839" s="5">
        <v>43715</v>
      </c>
      <c r="C839" s="2" t="s">
        <v>5112</v>
      </c>
      <c r="D839" t="s">
        <v>6180</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t="str">
        <f t="shared" si="40"/>
        <v>Librica</v>
      </c>
      <c r="O839" t="str">
        <f t="shared" si="41"/>
        <v>Midium</v>
      </c>
      <c r="P839" t="str">
        <f>_xlfn.XLOOKUP(Orders[[#This Row],[Customer ID]],customers!$A$1:$A$1001,customers!$I$1:$I$1001,,0)</f>
        <v>No</v>
      </c>
    </row>
    <row r="840" spans="1:16" x14ac:dyDescent="0.3">
      <c r="A840" s="2" t="s">
        <v>5227</v>
      </c>
      <c r="B840" s="5">
        <v>44755</v>
      </c>
      <c r="C840" s="2" t="s">
        <v>5228</v>
      </c>
      <c r="D840" t="s">
        <v>6167</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
      <c r="A841" s="2" t="s">
        <v>5233</v>
      </c>
      <c r="B841" s="5">
        <v>44521</v>
      </c>
      <c r="C841" s="2" t="s">
        <v>5234</v>
      </c>
      <c r="D841" t="s">
        <v>6138</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Midium</v>
      </c>
      <c r="P841" t="str">
        <f>_xlfn.XLOOKUP(Orders[[#This Row],[Customer ID]],customers!$A$1:$A$1001,customers!$I$1:$I$1001,,0)</f>
        <v>No</v>
      </c>
    </row>
    <row r="842" spans="1:16" x14ac:dyDescent="0.3">
      <c r="A842" s="2" t="s">
        <v>5239</v>
      </c>
      <c r="B842" s="5">
        <v>44574</v>
      </c>
      <c r="C842" s="2" t="s">
        <v>5240</v>
      </c>
      <c r="D842" t="s">
        <v>6172</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3">
      <c r="A843" s="2" t="s">
        <v>5245</v>
      </c>
      <c r="B843" s="5">
        <v>44755</v>
      </c>
      <c r="C843" s="2" t="s">
        <v>5246</v>
      </c>
      <c r="D843" t="s">
        <v>6158</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t="str">
        <f t="shared" si="40"/>
        <v>Librica</v>
      </c>
      <c r="O843" t="str">
        <f t="shared" si="41"/>
        <v>Midium</v>
      </c>
      <c r="P843" t="str">
        <f>_xlfn.XLOOKUP(Orders[[#This Row],[Customer ID]],customers!$A$1:$A$1001,customers!$I$1:$I$1001,,0)</f>
        <v>No</v>
      </c>
    </row>
    <row r="844" spans="1:16" x14ac:dyDescent="0.3">
      <c r="A844" s="2" t="s">
        <v>5250</v>
      </c>
      <c r="B844" s="5">
        <v>44502</v>
      </c>
      <c r="C844" s="2" t="s">
        <v>5187</v>
      </c>
      <c r="D844" t="s">
        <v>6155</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Midium</v>
      </c>
      <c r="P844" t="str">
        <f>_xlfn.XLOOKUP(Orders[[#This Row],[Customer ID]],customers!$A$1:$A$1001,customers!$I$1:$I$1001,,0)</f>
        <v>Yes</v>
      </c>
    </row>
    <row r="845" spans="1:16" x14ac:dyDescent="0.3">
      <c r="A845" s="2" t="s">
        <v>5255</v>
      </c>
      <c r="B845" s="5">
        <v>44387</v>
      </c>
      <c r="C845" s="2" t="s">
        <v>5256</v>
      </c>
      <c r="D845" t="s">
        <v>6155</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Midium</v>
      </c>
      <c r="P845" t="str">
        <f>_xlfn.XLOOKUP(Orders[[#This Row],[Customer ID]],customers!$A$1:$A$1001,customers!$I$1:$I$1001,,0)</f>
        <v>Yes</v>
      </c>
    </row>
    <row r="846" spans="1:16" x14ac:dyDescent="0.3">
      <c r="A846" s="2" t="s">
        <v>5261</v>
      </c>
      <c r="B846" s="5">
        <v>44476</v>
      </c>
      <c r="C846" s="2" t="s">
        <v>5262</v>
      </c>
      <c r="D846" t="s">
        <v>6157</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3">
      <c r="A847" s="2" t="s">
        <v>5267</v>
      </c>
      <c r="B847" s="5">
        <v>43889</v>
      </c>
      <c r="C847" s="2" t="s">
        <v>5268</v>
      </c>
      <c r="D847" t="s">
        <v>6184</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3">
      <c r="A848" s="2" t="s">
        <v>5272</v>
      </c>
      <c r="B848" s="5">
        <v>44747</v>
      </c>
      <c r="C848" s="2" t="s">
        <v>5273</v>
      </c>
      <c r="D848" t="s">
        <v>6174</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Midium</v>
      </c>
      <c r="P848" t="str">
        <f>_xlfn.XLOOKUP(Orders[[#This Row],[Customer ID]],customers!$A$1:$A$1001,customers!$I$1:$I$1001,,0)</f>
        <v>Yes</v>
      </c>
    </row>
    <row r="849" spans="1:16" x14ac:dyDescent="0.3">
      <c r="A849" s="2" t="s">
        <v>5277</v>
      </c>
      <c r="B849" s="5">
        <v>44460</v>
      </c>
      <c r="C849" s="2" t="s">
        <v>5278</v>
      </c>
      <c r="D849" t="s">
        <v>6153</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
      <c r="A850" s="2" t="s">
        <v>5282</v>
      </c>
      <c r="B850" s="5">
        <v>43468</v>
      </c>
      <c r="C850" s="2" t="s">
        <v>5283</v>
      </c>
      <c r="D850" t="s">
        <v>6175</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3">
      <c r="A851" s="2" t="s">
        <v>5287</v>
      </c>
      <c r="B851" s="5">
        <v>44628</v>
      </c>
      <c r="C851" s="2" t="s">
        <v>5288</v>
      </c>
      <c r="D851" t="s">
        <v>6166</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3">
      <c r="A852" s="2" t="s">
        <v>5287</v>
      </c>
      <c r="B852" s="5">
        <v>44628</v>
      </c>
      <c r="C852" s="2" t="s">
        <v>5288</v>
      </c>
      <c r="D852" t="s">
        <v>6151</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Midium</v>
      </c>
      <c r="P852" t="str">
        <f>_xlfn.XLOOKUP(Orders[[#This Row],[Customer ID]],customers!$A$1:$A$1001,customers!$I$1:$I$1001,,0)</f>
        <v>Yes</v>
      </c>
    </row>
    <row r="853" spans="1:16" x14ac:dyDescent="0.3">
      <c r="A853" s="2" t="s">
        <v>5298</v>
      </c>
      <c r="B853" s="5">
        <v>43900</v>
      </c>
      <c r="C853" s="2" t="s">
        <v>5299</v>
      </c>
      <c r="D853" t="s">
        <v>6168</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t="str">
        <f t="shared" si="40"/>
        <v>Librica</v>
      </c>
      <c r="O853" t="str">
        <f t="shared" si="41"/>
        <v>Dark</v>
      </c>
      <c r="P853" t="str">
        <f>_xlfn.XLOOKUP(Orders[[#This Row],[Customer ID]],customers!$A$1:$A$1001,customers!$I$1:$I$1001,,0)</f>
        <v>Yes</v>
      </c>
    </row>
    <row r="854" spans="1:16" x14ac:dyDescent="0.3">
      <c r="A854" s="2" t="s">
        <v>5304</v>
      </c>
      <c r="B854" s="5">
        <v>44527</v>
      </c>
      <c r="C854" s="2" t="s">
        <v>5305</v>
      </c>
      <c r="D854" t="s">
        <v>6164</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t="str">
        <f t="shared" si="40"/>
        <v>Librica</v>
      </c>
      <c r="O854" t="str">
        <f t="shared" si="41"/>
        <v>Dark</v>
      </c>
      <c r="P854" t="str">
        <f>_xlfn.XLOOKUP(Orders[[#This Row],[Customer ID]],customers!$A$1:$A$1001,customers!$I$1:$I$1001,,0)</f>
        <v>Yes</v>
      </c>
    </row>
    <row r="855" spans="1:16" x14ac:dyDescent="0.3">
      <c r="A855" s="2" t="s">
        <v>5309</v>
      </c>
      <c r="B855" s="5">
        <v>44259</v>
      </c>
      <c r="C855" s="2" t="s">
        <v>5310</v>
      </c>
      <c r="D855" t="s">
        <v>6146</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
      <c r="A856" s="2" t="s">
        <v>5314</v>
      </c>
      <c r="B856" s="5">
        <v>44516</v>
      </c>
      <c r="C856" s="2" t="s">
        <v>5315</v>
      </c>
      <c r="D856" t="s">
        <v>6172</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3">
      <c r="A857" s="2" t="s">
        <v>5320</v>
      </c>
      <c r="B857" s="5">
        <v>43632</v>
      </c>
      <c r="C857" s="2" t="s">
        <v>5321</v>
      </c>
      <c r="D857" t="s">
        <v>6164</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t="str">
        <f t="shared" si="40"/>
        <v>Librica</v>
      </c>
      <c r="O857" t="str">
        <f t="shared" si="41"/>
        <v>Dark</v>
      </c>
      <c r="P857" t="str">
        <f>_xlfn.XLOOKUP(Orders[[#This Row],[Customer ID]],customers!$A$1:$A$1001,customers!$I$1:$I$1001,,0)</f>
        <v>No</v>
      </c>
    </row>
    <row r="858" spans="1:16" x14ac:dyDescent="0.3">
      <c r="A858" s="2" t="s">
        <v>5326</v>
      </c>
      <c r="B858" s="5">
        <v>44031</v>
      </c>
      <c r="C858" s="2" t="s">
        <v>5187</v>
      </c>
      <c r="D858" t="s">
        <v>6158</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t="str">
        <f t="shared" si="40"/>
        <v>Librica</v>
      </c>
      <c r="O858" t="str">
        <f t="shared" si="41"/>
        <v>Midium</v>
      </c>
      <c r="P858" t="str">
        <f>_xlfn.XLOOKUP(Orders[[#This Row],[Customer ID]],customers!$A$1:$A$1001,customers!$I$1:$I$1001,,0)</f>
        <v>Yes</v>
      </c>
    </row>
    <row r="859" spans="1:16" x14ac:dyDescent="0.3">
      <c r="A859" s="2" t="s">
        <v>5332</v>
      </c>
      <c r="B859" s="5">
        <v>43889</v>
      </c>
      <c r="C859" s="2" t="s">
        <v>5333</v>
      </c>
      <c r="D859" t="s">
        <v>6141</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3">
      <c r="A860" s="2" t="s">
        <v>5338</v>
      </c>
      <c r="B860" s="5">
        <v>43638</v>
      </c>
      <c r="C860" s="2" t="s">
        <v>5339</v>
      </c>
      <c r="D860" t="s">
        <v>6159</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t="str">
        <f t="shared" si="40"/>
        <v>Librica</v>
      </c>
      <c r="O860" t="str">
        <f t="shared" si="41"/>
        <v>Midium</v>
      </c>
      <c r="P860" t="str">
        <f>_xlfn.XLOOKUP(Orders[[#This Row],[Customer ID]],customers!$A$1:$A$1001,customers!$I$1:$I$1001,,0)</f>
        <v>No</v>
      </c>
    </row>
    <row r="861" spans="1:16" x14ac:dyDescent="0.3">
      <c r="A861" s="2" t="s">
        <v>5344</v>
      </c>
      <c r="B861" s="5">
        <v>43716</v>
      </c>
      <c r="C861" s="2" t="s">
        <v>5345</v>
      </c>
      <c r="D861" t="s">
        <v>6181</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3">
      <c r="A862" s="2" t="s">
        <v>5350</v>
      </c>
      <c r="B862" s="5">
        <v>44707</v>
      </c>
      <c r="C862" s="2" t="s">
        <v>5351</v>
      </c>
      <c r="D862" t="s">
        <v>6174</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Midium</v>
      </c>
      <c r="P862" t="str">
        <f>_xlfn.XLOOKUP(Orders[[#This Row],[Customer ID]],customers!$A$1:$A$1001,customers!$I$1:$I$1001,,0)</f>
        <v>No</v>
      </c>
    </row>
    <row r="863" spans="1:16" x14ac:dyDescent="0.3">
      <c r="A863" s="2" t="s">
        <v>5355</v>
      </c>
      <c r="B863" s="5">
        <v>43802</v>
      </c>
      <c r="C863" s="2" t="s">
        <v>5356</v>
      </c>
      <c r="D863" t="s">
        <v>6142</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t="str">
        <f t="shared" si="40"/>
        <v>Librica</v>
      </c>
      <c r="O863" t="str">
        <f t="shared" si="41"/>
        <v>Dark</v>
      </c>
      <c r="P863" t="str">
        <f>_xlfn.XLOOKUP(Orders[[#This Row],[Customer ID]],customers!$A$1:$A$1001,customers!$I$1:$I$1001,,0)</f>
        <v>Yes</v>
      </c>
    </row>
    <row r="864" spans="1:16" x14ac:dyDescent="0.3">
      <c r="A864" s="2" t="s">
        <v>5361</v>
      </c>
      <c r="B864" s="5">
        <v>43725</v>
      </c>
      <c r="C864" s="2" t="s">
        <v>5362</v>
      </c>
      <c r="D864" t="s">
        <v>6137</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Midium</v>
      </c>
      <c r="P864" t="str">
        <f>_xlfn.XLOOKUP(Orders[[#This Row],[Customer ID]],customers!$A$1:$A$1001,customers!$I$1:$I$1001,,0)</f>
        <v>Yes</v>
      </c>
    </row>
    <row r="865" spans="1:16" x14ac:dyDescent="0.3">
      <c r="A865" s="2" t="s">
        <v>5367</v>
      </c>
      <c r="B865" s="5">
        <v>44712</v>
      </c>
      <c r="C865" s="2" t="s">
        <v>5368</v>
      </c>
      <c r="D865" t="s">
        <v>6161</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t="str">
        <f t="shared" si="40"/>
        <v>Librica</v>
      </c>
      <c r="O865" t="str">
        <f t="shared" si="41"/>
        <v>Midium</v>
      </c>
      <c r="P865" t="str">
        <f>_xlfn.XLOOKUP(Orders[[#This Row],[Customer ID]],customers!$A$1:$A$1001,customers!$I$1:$I$1001,,0)</f>
        <v>Yes</v>
      </c>
    </row>
    <row r="866" spans="1:16" x14ac:dyDescent="0.3">
      <c r="A866" s="2" t="s">
        <v>5373</v>
      </c>
      <c r="B866" s="5">
        <v>43759</v>
      </c>
      <c r="C866" s="2" t="s">
        <v>5374</v>
      </c>
      <c r="D866" t="s">
        <v>6177</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3">
      <c r="A867" s="2" t="s">
        <v>5379</v>
      </c>
      <c r="B867" s="5">
        <v>44675</v>
      </c>
      <c r="C867" s="2" t="s">
        <v>5427</v>
      </c>
      <c r="D867" t="s">
        <v>6156</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Midium</v>
      </c>
      <c r="P867" t="str">
        <f>_xlfn.XLOOKUP(Orders[[#This Row],[Customer ID]],customers!$A$1:$A$1001,customers!$I$1:$I$1001,,0)</f>
        <v>Yes</v>
      </c>
    </row>
    <row r="868" spans="1:16" x14ac:dyDescent="0.3">
      <c r="A868" s="2" t="s">
        <v>5384</v>
      </c>
      <c r="B868" s="5">
        <v>44209</v>
      </c>
      <c r="C868" s="2" t="s">
        <v>5385</v>
      </c>
      <c r="D868" t="s">
        <v>6157</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3">
      <c r="A869" s="2" t="s">
        <v>5390</v>
      </c>
      <c r="B869" s="5">
        <v>44792</v>
      </c>
      <c r="C869" s="2" t="s">
        <v>5391</v>
      </c>
      <c r="D869" t="s">
        <v>6181</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3">
      <c r="A870" s="2" t="s">
        <v>5395</v>
      </c>
      <c r="B870" s="5">
        <v>43526</v>
      </c>
      <c r="C870" s="2" t="s">
        <v>5396</v>
      </c>
      <c r="D870" t="s">
        <v>6138</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Midium</v>
      </c>
      <c r="P870" t="str">
        <f>_xlfn.XLOOKUP(Orders[[#This Row],[Customer ID]],customers!$A$1:$A$1001,customers!$I$1:$I$1001,,0)</f>
        <v>Yes</v>
      </c>
    </row>
    <row r="871" spans="1:16" x14ac:dyDescent="0.3">
      <c r="A871" s="2" t="s">
        <v>5401</v>
      </c>
      <c r="B871" s="5">
        <v>43851</v>
      </c>
      <c r="C871" s="2" t="s">
        <v>5402</v>
      </c>
      <c r="D871" t="s">
        <v>6145</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Midium</v>
      </c>
      <c r="P871" t="str">
        <f>_xlfn.XLOOKUP(Orders[[#This Row],[Customer ID]],customers!$A$1:$A$1001,customers!$I$1:$I$1001,,0)</f>
        <v>Yes</v>
      </c>
    </row>
    <row r="872" spans="1:16" x14ac:dyDescent="0.3">
      <c r="A872" s="2" t="s">
        <v>5406</v>
      </c>
      <c r="B872" s="5">
        <v>44460</v>
      </c>
      <c r="C872" s="2" t="s">
        <v>5407</v>
      </c>
      <c r="D872" t="s">
        <v>6143</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3">
      <c r="A873" s="2" t="s">
        <v>5412</v>
      </c>
      <c r="B873" s="5">
        <v>43707</v>
      </c>
      <c r="C873" s="2" t="s">
        <v>5413</v>
      </c>
      <c r="D873" t="s">
        <v>6170</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3">
      <c r="A874" s="2" t="s">
        <v>5420</v>
      </c>
      <c r="B874" s="5">
        <v>43521</v>
      </c>
      <c r="C874" s="2" t="s">
        <v>5421</v>
      </c>
      <c r="D874" t="s">
        <v>6154</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Midium</v>
      </c>
      <c r="P874" t="str">
        <f>_xlfn.XLOOKUP(Orders[[#This Row],[Customer ID]],customers!$A$1:$A$1001,customers!$I$1:$I$1001,,0)</f>
        <v>No</v>
      </c>
    </row>
    <row r="875" spans="1:16" x14ac:dyDescent="0.3">
      <c r="A875" s="2" t="s">
        <v>5426</v>
      </c>
      <c r="B875" s="5">
        <v>43725</v>
      </c>
      <c r="C875" s="2" t="s">
        <v>5427</v>
      </c>
      <c r="D875" t="s">
        <v>6173</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Midium</v>
      </c>
      <c r="P875" t="str">
        <f>_xlfn.XLOOKUP(Orders[[#This Row],[Customer ID]],customers!$A$1:$A$1001,customers!$I$1:$I$1001,,0)</f>
        <v>Yes</v>
      </c>
    </row>
    <row r="876" spans="1:16" x14ac:dyDescent="0.3">
      <c r="A876" s="2" t="s">
        <v>5432</v>
      </c>
      <c r="B876" s="5">
        <v>43680</v>
      </c>
      <c r="C876" s="2" t="s">
        <v>5433</v>
      </c>
      <c r="D876" t="s">
        <v>6139</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3">
      <c r="A877" s="2" t="s">
        <v>5438</v>
      </c>
      <c r="B877" s="5">
        <v>44253</v>
      </c>
      <c r="C877" s="2" t="s">
        <v>5439</v>
      </c>
      <c r="D877" t="s">
        <v>6159</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t="str">
        <f t="shared" si="40"/>
        <v>Librica</v>
      </c>
      <c r="O877" t="str">
        <f t="shared" si="41"/>
        <v>Midium</v>
      </c>
      <c r="P877" t="str">
        <f>_xlfn.XLOOKUP(Orders[[#This Row],[Customer ID]],customers!$A$1:$A$1001,customers!$I$1:$I$1001,,0)</f>
        <v>No</v>
      </c>
    </row>
    <row r="878" spans="1:16" x14ac:dyDescent="0.3">
      <c r="A878" s="2" t="s">
        <v>5438</v>
      </c>
      <c r="B878" s="5">
        <v>44253</v>
      </c>
      <c r="C878" s="2" t="s">
        <v>5439</v>
      </c>
      <c r="D878" t="s">
        <v>6179</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3">
      <c r="A879" s="2" t="s">
        <v>5449</v>
      </c>
      <c r="B879" s="5">
        <v>44411</v>
      </c>
      <c r="C879" s="2" t="s">
        <v>5450</v>
      </c>
      <c r="D879" t="s">
        <v>6160</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t="str">
        <f t="shared" si="40"/>
        <v>Librica</v>
      </c>
      <c r="O879" t="str">
        <f t="shared" si="41"/>
        <v>Light</v>
      </c>
      <c r="P879" t="str">
        <f>_xlfn.XLOOKUP(Orders[[#This Row],[Customer ID]],customers!$A$1:$A$1001,customers!$I$1:$I$1001,,0)</f>
        <v>No</v>
      </c>
    </row>
    <row r="880" spans="1:16" x14ac:dyDescent="0.3">
      <c r="A880" s="2" t="s">
        <v>5455</v>
      </c>
      <c r="B880" s="5">
        <v>44323</v>
      </c>
      <c r="C880" s="2" t="s">
        <v>5456</v>
      </c>
      <c r="D880" t="s">
        <v>6141</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3">
      <c r="A881" s="2" t="s">
        <v>5460</v>
      </c>
      <c r="B881" s="5">
        <v>43630</v>
      </c>
      <c r="C881" s="2" t="s">
        <v>5461</v>
      </c>
      <c r="D881" t="s">
        <v>6152</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3">
      <c r="A882" s="2" t="s">
        <v>5465</v>
      </c>
      <c r="B882" s="5">
        <v>43790</v>
      </c>
      <c r="C882" s="2" t="s">
        <v>5466</v>
      </c>
      <c r="D882" t="s">
        <v>6177</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3">
      <c r="A883" s="2" t="s">
        <v>5471</v>
      </c>
      <c r="B883" s="5">
        <v>44286</v>
      </c>
      <c r="C883" s="2" t="s">
        <v>5472</v>
      </c>
      <c r="D883" t="s">
        <v>6166</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3">
      <c r="A884" s="2" t="s">
        <v>5476</v>
      </c>
      <c r="B884" s="5">
        <v>43647</v>
      </c>
      <c r="C884" s="2" t="s">
        <v>5525</v>
      </c>
      <c r="D884" t="s">
        <v>6167</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
      <c r="A885" s="2" t="s">
        <v>5482</v>
      </c>
      <c r="B885" s="5">
        <v>43956</v>
      </c>
      <c r="C885" s="2" t="s">
        <v>5483</v>
      </c>
      <c r="D885" t="s">
        <v>6174</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Midium</v>
      </c>
      <c r="P885" t="str">
        <f>_xlfn.XLOOKUP(Orders[[#This Row],[Customer ID]],customers!$A$1:$A$1001,customers!$I$1:$I$1001,,0)</f>
        <v>Yes</v>
      </c>
    </row>
    <row r="886" spans="1:16" x14ac:dyDescent="0.3">
      <c r="A886" s="2" t="s">
        <v>5488</v>
      </c>
      <c r="B886" s="5">
        <v>43941</v>
      </c>
      <c r="C886" s="2" t="s">
        <v>5489</v>
      </c>
      <c r="D886" t="s">
        <v>6171</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
      <c r="A887" s="2" t="s">
        <v>5494</v>
      </c>
      <c r="B887" s="5">
        <v>43664</v>
      </c>
      <c r="C887" s="2" t="s">
        <v>5495</v>
      </c>
      <c r="D887" t="s">
        <v>6148</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
      <c r="A888" s="2" t="s">
        <v>5500</v>
      </c>
      <c r="B888" s="5">
        <v>44518</v>
      </c>
      <c r="C888" s="2" t="s">
        <v>5501</v>
      </c>
      <c r="D888" t="s">
        <v>6159</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t="str">
        <f t="shared" si="40"/>
        <v>Librica</v>
      </c>
      <c r="O888" t="str">
        <f t="shared" si="41"/>
        <v>Midium</v>
      </c>
      <c r="P888" t="str">
        <f>_xlfn.XLOOKUP(Orders[[#This Row],[Customer ID]],customers!$A$1:$A$1001,customers!$I$1:$I$1001,,0)</f>
        <v>No</v>
      </c>
    </row>
    <row r="889" spans="1:16" x14ac:dyDescent="0.3">
      <c r="A889" s="2" t="s">
        <v>5506</v>
      </c>
      <c r="B889" s="5">
        <v>44002</v>
      </c>
      <c r="C889" s="2" t="s">
        <v>5507</v>
      </c>
      <c r="D889" t="s">
        <v>6183</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3">
      <c r="A890" s="2" t="s">
        <v>5512</v>
      </c>
      <c r="B890" s="5">
        <v>44292</v>
      </c>
      <c r="C890" s="2" t="s">
        <v>5513</v>
      </c>
      <c r="D890" t="s">
        <v>6166</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3">
      <c r="A891" s="2" t="s">
        <v>5518</v>
      </c>
      <c r="B891" s="5">
        <v>43633</v>
      </c>
      <c r="C891" s="2" t="s">
        <v>5519</v>
      </c>
      <c r="D891" t="s">
        <v>6162</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
      <c r="A892" s="2" t="s">
        <v>5524</v>
      </c>
      <c r="B892" s="5">
        <v>44646</v>
      </c>
      <c r="C892" s="2" t="s">
        <v>5525</v>
      </c>
      <c r="D892" t="s">
        <v>6148</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
      <c r="A893" s="2" t="s">
        <v>5530</v>
      </c>
      <c r="B893" s="5">
        <v>44469</v>
      </c>
      <c r="C893" s="2" t="s">
        <v>5531</v>
      </c>
      <c r="D893" t="s">
        <v>6167</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
      <c r="A894" s="2" t="s">
        <v>5536</v>
      </c>
      <c r="B894" s="5">
        <v>43635</v>
      </c>
      <c r="C894" s="2" t="s">
        <v>5537</v>
      </c>
      <c r="D894" t="s">
        <v>6155</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Midium</v>
      </c>
      <c r="P894" t="str">
        <f>_xlfn.XLOOKUP(Orders[[#This Row],[Customer ID]],customers!$A$1:$A$1001,customers!$I$1:$I$1001,,0)</f>
        <v>No</v>
      </c>
    </row>
    <row r="895" spans="1:16" x14ac:dyDescent="0.3">
      <c r="A895" s="2" t="s">
        <v>5542</v>
      </c>
      <c r="B895" s="5">
        <v>44651</v>
      </c>
      <c r="C895" s="2" t="s">
        <v>5543</v>
      </c>
      <c r="D895" t="s">
        <v>6160</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t="str">
        <f t="shared" si="40"/>
        <v>Librica</v>
      </c>
      <c r="O895" t="str">
        <f t="shared" si="41"/>
        <v>Light</v>
      </c>
      <c r="P895" t="str">
        <f>_xlfn.XLOOKUP(Orders[[#This Row],[Customer ID]],customers!$A$1:$A$1001,customers!$I$1:$I$1001,,0)</f>
        <v>Yes</v>
      </c>
    </row>
    <row r="896" spans="1:16" x14ac:dyDescent="0.3">
      <c r="A896" s="2" t="s">
        <v>5547</v>
      </c>
      <c r="B896" s="5">
        <v>44016</v>
      </c>
      <c r="C896" s="2" t="s">
        <v>5548</v>
      </c>
      <c r="D896" t="s">
        <v>6148</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
      <c r="A897" s="2" t="s">
        <v>5552</v>
      </c>
      <c r="B897" s="5">
        <v>44521</v>
      </c>
      <c r="C897" s="2" t="s">
        <v>5553</v>
      </c>
      <c r="D897" t="s">
        <v>6165</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Midium</v>
      </c>
      <c r="P897" t="str">
        <f>_xlfn.XLOOKUP(Orders[[#This Row],[Customer ID]],customers!$A$1:$A$1001,customers!$I$1:$I$1001,,0)</f>
        <v>No</v>
      </c>
    </row>
    <row r="898" spans="1:16" x14ac:dyDescent="0.3">
      <c r="A898" s="2" t="s">
        <v>5557</v>
      </c>
      <c r="B898" s="5">
        <v>44347</v>
      </c>
      <c r="C898" s="2" t="s">
        <v>5558</v>
      </c>
      <c r="D898" t="s">
        <v>6171</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3">
      <c r="A899" s="2" t="s">
        <v>5563</v>
      </c>
      <c r="B899" s="5">
        <v>43932</v>
      </c>
      <c r="C899" s="2" t="s">
        <v>5564</v>
      </c>
      <c r="D899" t="s">
        <v>6182</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E899*L899</f>
        <v>24.3</v>
      </c>
      <c r="N899" t="str">
        <f t="shared" ref="N899:N962" si="43">IF(I899="Rob","Robusta",IF(I899="Exc", "Excelsa",IF(I899="Ara","Arabica",IF(I899="Lib","Librica",""))))</f>
        <v>Excelsa</v>
      </c>
      <c r="O899" t="str">
        <f t="shared" ref="O899:O962" si="44">IF(J899="M","Midium",IF(J899="L","Light",IF(J899="D","Dark","")))</f>
        <v>Dark</v>
      </c>
      <c r="P899" t="str">
        <f>_xlfn.XLOOKUP(Orders[[#This Row],[Customer ID]],customers!$A$1:$A$1001,customers!$I$1:$I$1001,,0)</f>
        <v>No</v>
      </c>
    </row>
    <row r="900" spans="1:16" x14ac:dyDescent="0.3">
      <c r="A900" s="2" t="s">
        <v>5569</v>
      </c>
      <c r="B900" s="5">
        <v>44089</v>
      </c>
      <c r="C900" s="2" t="s">
        <v>5570</v>
      </c>
      <c r="D900" t="s">
        <v>6172</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3">
      <c r="A901" s="2" t="s">
        <v>5574</v>
      </c>
      <c r="B901" s="5">
        <v>44523</v>
      </c>
      <c r="C901" s="2" t="s">
        <v>5553</v>
      </c>
      <c r="D901" t="s">
        <v>6161</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t="str">
        <f t="shared" si="43"/>
        <v>Librica</v>
      </c>
      <c r="O901" t="str">
        <f t="shared" si="44"/>
        <v>Midium</v>
      </c>
      <c r="P901" t="str">
        <f>_xlfn.XLOOKUP(Orders[[#This Row],[Customer ID]],customers!$A$1:$A$1001,customers!$I$1:$I$1001,,0)</f>
        <v>No</v>
      </c>
    </row>
    <row r="902" spans="1:16" x14ac:dyDescent="0.3">
      <c r="A902" s="2" t="s">
        <v>5579</v>
      </c>
      <c r="B902" s="5">
        <v>44584</v>
      </c>
      <c r="C902" s="2" t="s">
        <v>5580</v>
      </c>
      <c r="D902" t="s">
        <v>6169</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t="str">
        <f t="shared" si="43"/>
        <v>Librica</v>
      </c>
      <c r="O902" t="str">
        <f t="shared" si="44"/>
        <v>Light</v>
      </c>
      <c r="P902" t="str">
        <f>_xlfn.XLOOKUP(Orders[[#This Row],[Customer ID]],customers!$A$1:$A$1001,customers!$I$1:$I$1001,,0)</f>
        <v>No</v>
      </c>
    </row>
    <row r="903" spans="1:16" x14ac:dyDescent="0.3">
      <c r="A903" s="2" t="s">
        <v>5584</v>
      </c>
      <c r="B903" s="5">
        <v>44223</v>
      </c>
      <c r="C903" s="2" t="s">
        <v>5585</v>
      </c>
      <c r="D903" t="s">
        <v>6177</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3">
      <c r="A904" s="2" t="s">
        <v>5590</v>
      </c>
      <c r="B904" s="5">
        <v>43640</v>
      </c>
      <c r="C904" s="2" t="s">
        <v>5591</v>
      </c>
      <c r="D904" t="s">
        <v>6165</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Midium</v>
      </c>
      <c r="P904" t="str">
        <f>_xlfn.XLOOKUP(Orders[[#This Row],[Customer ID]],customers!$A$1:$A$1001,customers!$I$1:$I$1001,,0)</f>
        <v>No</v>
      </c>
    </row>
    <row r="905" spans="1:16" x14ac:dyDescent="0.3">
      <c r="A905" s="2" t="s">
        <v>5596</v>
      </c>
      <c r="B905" s="5">
        <v>43905</v>
      </c>
      <c r="C905" s="2" t="s">
        <v>5597</v>
      </c>
      <c r="D905" t="s">
        <v>6159</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t="str">
        <f t="shared" si="43"/>
        <v>Librica</v>
      </c>
      <c r="O905" t="str">
        <f t="shared" si="44"/>
        <v>Midium</v>
      </c>
      <c r="P905" t="str">
        <f>_xlfn.XLOOKUP(Orders[[#This Row],[Customer ID]],customers!$A$1:$A$1001,customers!$I$1:$I$1001,,0)</f>
        <v>No</v>
      </c>
    </row>
    <row r="906" spans="1:16" x14ac:dyDescent="0.3">
      <c r="A906" s="2" t="s">
        <v>5602</v>
      </c>
      <c r="B906" s="5">
        <v>44463</v>
      </c>
      <c r="C906" s="2" t="s">
        <v>5603</v>
      </c>
      <c r="D906" t="s">
        <v>6181</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3">
      <c r="A907" s="2" t="s">
        <v>5608</v>
      </c>
      <c r="B907" s="5">
        <v>43560</v>
      </c>
      <c r="C907" s="2" t="s">
        <v>5609</v>
      </c>
      <c r="D907" t="s">
        <v>6156</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Midium</v>
      </c>
      <c r="P907" t="str">
        <f>_xlfn.XLOOKUP(Orders[[#This Row],[Customer ID]],customers!$A$1:$A$1001,customers!$I$1:$I$1001,,0)</f>
        <v>Yes</v>
      </c>
    </row>
    <row r="908" spans="1:16" x14ac:dyDescent="0.3">
      <c r="A908" s="2" t="s">
        <v>5613</v>
      </c>
      <c r="B908" s="5">
        <v>44588</v>
      </c>
      <c r="C908" s="2" t="s">
        <v>5614</v>
      </c>
      <c r="D908" t="s">
        <v>6156</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Midium</v>
      </c>
      <c r="P908" t="str">
        <f>_xlfn.XLOOKUP(Orders[[#This Row],[Customer ID]],customers!$A$1:$A$1001,customers!$I$1:$I$1001,,0)</f>
        <v>Yes</v>
      </c>
    </row>
    <row r="909" spans="1:16" x14ac:dyDescent="0.3">
      <c r="A909" s="2" t="s">
        <v>5619</v>
      </c>
      <c r="B909" s="5">
        <v>44449</v>
      </c>
      <c r="C909" s="2" t="s">
        <v>5620</v>
      </c>
      <c r="D909" t="s">
        <v>6142</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t="str">
        <f t="shared" si="43"/>
        <v>Librica</v>
      </c>
      <c r="O909" t="str">
        <f t="shared" si="44"/>
        <v>Dark</v>
      </c>
      <c r="P909" t="str">
        <f>_xlfn.XLOOKUP(Orders[[#This Row],[Customer ID]],customers!$A$1:$A$1001,customers!$I$1:$I$1001,,0)</f>
        <v>No</v>
      </c>
    </row>
    <row r="910" spans="1:16" x14ac:dyDescent="0.3">
      <c r="A910" s="2" t="s">
        <v>5625</v>
      </c>
      <c r="B910" s="5">
        <v>43836</v>
      </c>
      <c r="C910" s="2" t="s">
        <v>5626</v>
      </c>
      <c r="D910" t="s">
        <v>6178</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3">
      <c r="A911" s="2" t="s">
        <v>5631</v>
      </c>
      <c r="B911" s="5">
        <v>44635</v>
      </c>
      <c r="C911" s="2" t="s">
        <v>5632</v>
      </c>
      <c r="D911" t="s">
        <v>6177</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3">
      <c r="A912" s="2" t="s">
        <v>5636</v>
      </c>
      <c r="B912" s="5">
        <v>44447</v>
      </c>
      <c r="C912" s="2" t="s">
        <v>5637</v>
      </c>
      <c r="D912" t="s">
        <v>6167</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
      <c r="A913" s="2" t="s">
        <v>5642</v>
      </c>
      <c r="B913" s="5">
        <v>44511</v>
      </c>
      <c r="C913" s="2" t="s">
        <v>5643</v>
      </c>
      <c r="D913" t="s">
        <v>6154</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Midium</v>
      </c>
      <c r="P913" t="str">
        <f>_xlfn.XLOOKUP(Orders[[#This Row],[Customer ID]],customers!$A$1:$A$1001,customers!$I$1:$I$1001,,0)</f>
        <v>Yes</v>
      </c>
    </row>
    <row r="914" spans="1:16" x14ac:dyDescent="0.3">
      <c r="A914" s="2" t="s">
        <v>5648</v>
      </c>
      <c r="B914" s="5">
        <v>43726</v>
      </c>
      <c r="C914" s="2" t="s">
        <v>5649</v>
      </c>
      <c r="D914" t="s">
        <v>6150</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Midium</v>
      </c>
      <c r="P914" t="str">
        <f>_xlfn.XLOOKUP(Orders[[#This Row],[Customer ID]],customers!$A$1:$A$1001,customers!$I$1:$I$1001,,0)</f>
        <v>Yes</v>
      </c>
    </row>
    <row r="915" spans="1:16" x14ac:dyDescent="0.3">
      <c r="A915" s="2" t="s">
        <v>5653</v>
      </c>
      <c r="B915" s="5">
        <v>44406</v>
      </c>
      <c r="C915" s="2" t="s">
        <v>5654</v>
      </c>
      <c r="D915" t="s">
        <v>6156</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Midium</v>
      </c>
      <c r="P915" t="str">
        <f>_xlfn.XLOOKUP(Orders[[#This Row],[Customer ID]],customers!$A$1:$A$1001,customers!$I$1:$I$1001,,0)</f>
        <v>No</v>
      </c>
    </row>
    <row r="916" spans="1:16" x14ac:dyDescent="0.3">
      <c r="A916" s="2" t="s">
        <v>5659</v>
      </c>
      <c r="B916" s="5">
        <v>44640</v>
      </c>
      <c r="C916" s="2" t="s">
        <v>5660</v>
      </c>
      <c r="D916" t="s">
        <v>6154</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Midium</v>
      </c>
      <c r="P916" t="str">
        <f>_xlfn.XLOOKUP(Orders[[#This Row],[Customer ID]],customers!$A$1:$A$1001,customers!$I$1:$I$1001,,0)</f>
        <v>No</v>
      </c>
    </row>
    <row r="917" spans="1:16" x14ac:dyDescent="0.3">
      <c r="A917" s="2" t="s">
        <v>5665</v>
      </c>
      <c r="B917" s="5">
        <v>43955</v>
      </c>
      <c r="C917" s="2" t="s">
        <v>5666</v>
      </c>
      <c r="D917" t="s">
        <v>6184</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3">
      <c r="A918" s="2" t="s">
        <v>5671</v>
      </c>
      <c r="B918" s="5">
        <v>44291</v>
      </c>
      <c r="C918" s="2" t="s">
        <v>5672</v>
      </c>
      <c r="D918" t="s">
        <v>6152</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3">
      <c r="A919" s="2" t="s">
        <v>5675</v>
      </c>
      <c r="B919" s="5">
        <v>44573</v>
      </c>
      <c r="C919" s="2" t="s">
        <v>5676</v>
      </c>
      <c r="D919" t="s">
        <v>6156</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Midium</v>
      </c>
      <c r="P919" t="str">
        <f>_xlfn.XLOOKUP(Orders[[#This Row],[Customer ID]],customers!$A$1:$A$1001,customers!$I$1:$I$1001,,0)</f>
        <v>No</v>
      </c>
    </row>
    <row r="920" spans="1:16" x14ac:dyDescent="0.3">
      <c r="A920" s="2" t="s">
        <v>5675</v>
      </c>
      <c r="B920" s="5">
        <v>44573</v>
      </c>
      <c r="C920" s="2" t="s">
        <v>5676</v>
      </c>
      <c r="D920" t="s">
        <v>6143</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3">
      <c r="A921" s="2" t="s">
        <v>5686</v>
      </c>
      <c r="B921" s="5">
        <v>44181</v>
      </c>
      <c r="C921" s="2" t="s">
        <v>5687</v>
      </c>
      <c r="D921" t="s">
        <v>6162</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
      <c r="A922" s="2" t="s">
        <v>5692</v>
      </c>
      <c r="B922" s="5">
        <v>44711</v>
      </c>
      <c r="C922" s="2" t="s">
        <v>5693</v>
      </c>
      <c r="D922" t="s">
        <v>6148</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
      <c r="A923" s="2" t="s">
        <v>5698</v>
      </c>
      <c r="B923" s="5">
        <v>44509</v>
      </c>
      <c r="C923" s="2" t="s">
        <v>5699</v>
      </c>
      <c r="D923" t="s">
        <v>6149</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t="str">
        <f t="shared" si="43"/>
        <v>Librica</v>
      </c>
      <c r="O923" t="str">
        <f t="shared" si="44"/>
        <v>Dark</v>
      </c>
      <c r="P923" t="str">
        <f>_xlfn.XLOOKUP(Orders[[#This Row],[Customer ID]],customers!$A$1:$A$1001,customers!$I$1:$I$1001,,0)</f>
        <v>No</v>
      </c>
    </row>
    <row r="924" spans="1:16" x14ac:dyDescent="0.3">
      <c r="A924" s="2" t="s">
        <v>5704</v>
      </c>
      <c r="B924" s="5">
        <v>44659</v>
      </c>
      <c r="C924" s="2" t="s">
        <v>5705</v>
      </c>
      <c r="D924" t="s">
        <v>6154</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Midium</v>
      </c>
      <c r="P924" t="str">
        <f>_xlfn.XLOOKUP(Orders[[#This Row],[Customer ID]],customers!$A$1:$A$1001,customers!$I$1:$I$1001,,0)</f>
        <v>Yes</v>
      </c>
    </row>
    <row r="925" spans="1:16" x14ac:dyDescent="0.3">
      <c r="A925" s="2" t="s">
        <v>5708</v>
      </c>
      <c r="B925" s="5">
        <v>43746</v>
      </c>
      <c r="C925" s="2" t="s">
        <v>5709</v>
      </c>
      <c r="D925" t="s">
        <v>6184</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3">
      <c r="A926" s="2" t="s">
        <v>5714</v>
      </c>
      <c r="B926" s="5">
        <v>44451</v>
      </c>
      <c r="C926" s="2" t="s">
        <v>5715</v>
      </c>
      <c r="D926" t="s">
        <v>6181</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3">
      <c r="A927" s="2" t="s">
        <v>5719</v>
      </c>
      <c r="B927" s="5">
        <v>44770</v>
      </c>
      <c r="C927" s="2" t="s">
        <v>5553</v>
      </c>
      <c r="D927" t="s">
        <v>6156</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Midium</v>
      </c>
      <c r="P927" t="str">
        <f>_xlfn.XLOOKUP(Orders[[#This Row],[Customer ID]],customers!$A$1:$A$1001,customers!$I$1:$I$1001,,0)</f>
        <v>No</v>
      </c>
    </row>
    <row r="928" spans="1:16" x14ac:dyDescent="0.3">
      <c r="A928" s="2" t="s">
        <v>5724</v>
      </c>
      <c r="B928" s="5">
        <v>44012</v>
      </c>
      <c r="C928" s="2" t="s">
        <v>5725</v>
      </c>
      <c r="D928" t="s">
        <v>6156</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Midium</v>
      </c>
      <c r="P928" t="str">
        <f>_xlfn.XLOOKUP(Orders[[#This Row],[Customer ID]],customers!$A$1:$A$1001,customers!$I$1:$I$1001,,0)</f>
        <v>Yes</v>
      </c>
    </row>
    <row r="929" spans="1:16" x14ac:dyDescent="0.3">
      <c r="A929" s="2" t="s">
        <v>5730</v>
      </c>
      <c r="B929" s="5">
        <v>43474</v>
      </c>
      <c r="C929" s="2" t="s">
        <v>5731</v>
      </c>
      <c r="D929" t="s">
        <v>6184</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3">
      <c r="A930" s="2" t="s">
        <v>5736</v>
      </c>
      <c r="B930" s="5">
        <v>44754</v>
      </c>
      <c r="C930" s="2" t="s">
        <v>5737</v>
      </c>
      <c r="D930" t="s">
        <v>6165</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Midium</v>
      </c>
      <c r="P930" t="str">
        <f>_xlfn.XLOOKUP(Orders[[#This Row],[Customer ID]],customers!$A$1:$A$1001,customers!$I$1:$I$1001,,0)</f>
        <v>Yes</v>
      </c>
    </row>
    <row r="931" spans="1:16" x14ac:dyDescent="0.3">
      <c r="A931" s="2" t="s">
        <v>5741</v>
      </c>
      <c r="B931" s="5">
        <v>44165</v>
      </c>
      <c r="C931" s="2" t="s">
        <v>5742</v>
      </c>
      <c r="D931" t="s">
        <v>6183</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3">
      <c r="A932" s="2" t="s">
        <v>5747</v>
      </c>
      <c r="B932" s="5">
        <v>43546</v>
      </c>
      <c r="C932" s="2" t="s">
        <v>5748</v>
      </c>
      <c r="D932" t="s">
        <v>6182</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3">
      <c r="A933" s="2" t="s">
        <v>5752</v>
      </c>
      <c r="B933" s="5">
        <v>44607</v>
      </c>
      <c r="C933" s="2" t="s">
        <v>5753</v>
      </c>
      <c r="D933" t="s">
        <v>6157</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3">
      <c r="A934" s="2" t="s">
        <v>5756</v>
      </c>
      <c r="B934" s="5">
        <v>44117</v>
      </c>
      <c r="C934" s="2" t="s">
        <v>5757</v>
      </c>
      <c r="D934" t="s">
        <v>6140</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Midium</v>
      </c>
      <c r="P934" t="str">
        <f>_xlfn.XLOOKUP(Orders[[#This Row],[Customer ID]],customers!$A$1:$A$1001,customers!$I$1:$I$1001,,0)</f>
        <v>No</v>
      </c>
    </row>
    <row r="935" spans="1:16" x14ac:dyDescent="0.3">
      <c r="A935" s="2" t="s">
        <v>5762</v>
      </c>
      <c r="B935" s="5">
        <v>44557</v>
      </c>
      <c r="C935" s="2" t="s">
        <v>5763</v>
      </c>
      <c r="D935" t="s">
        <v>6176</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
      <c r="A936" s="2" t="s">
        <v>5767</v>
      </c>
      <c r="B936" s="5">
        <v>44409</v>
      </c>
      <c r="C936" s="2" t="s">
        <v>5768</v>
      </c>
      <c r="D936" t="s">
        <v>6150</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Midium</v>
      </c>
      <c r="P936" t="str">
        <f>_xlfn.XLOOKUP(Orders[[#This Row],[Customer ID]],customers!$A$1:$A$1001,customers!$I$1:$I$1001,,0)</f>
        <v>No</v>
      </c>
    </row>
    <row r="937" spans="1:16" x14ac:dyDescent="0.3">
      <c r="A937" s="2" t="s">
        <v>5773</v>
      </c>
      <c r="B937" s="5">
        <v>44153</v>
      </c>
      <c r="C937" s="2" t="s">
        <v>5774</v>
      </c>
      <c r="D937" t="s">
        <v>6174</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Midium</v>
      </c>
      <c r="P937" t="str">
        <f>_xlfn.XLOOKUP(Orders[[#This Row],[Customer ID]],customers!$A$1:$A$1001,customers!$I$1:$I$1001,,0)</f>
        <v>Yes</v>
      </c>
    </row>
    <row r="938" spans="1:16" x14ac:dyDescent="0.3">
      <c r="A938" s="2" t="s">
        <v>5779</v>
      </c>
      <c r="B938" s="5">
        <v>44493</v>
      </c>
      <c r="C938" s="2" t="s">
        <v>5780</v>
      </c>
      <c r="D938" t="s">
        <v>6168</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t="str">
        <f t="shared" si="43"/>
        <v>Librica</v>
      </c>
      <c r="O938" t="str">
        <f t="shared" si="44"/>
        <v>Dark</v>
      </c>
      <c r="P938" t="str">
        <f>_xlfn.XLOOKUP(Orders[[#This Row],[Customer ID]],customers!$A$1:$A$1001,customers!$I$1:$I$1001,,0)</f>
        <v>Yes</v>
      </c>
    </row>
    <row r="939" spans="1:16" x14ac:dyDescent="0.3">
      <c r="A939" s="2" t="s">
        <v>5779</v>
      </c>
      <c r="B939" s="5">
        <v>44493</v>
      </c>
      <c r="C939" s="2" t="s">
        <v>5780</v>
      </c>
      <c r="D939" t="s">
        <v>6150</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Midium</v>
      </c>
      <c r="P939" t="str">
        <f>_xlfn.XLOOKUP(Orders[[#This Row],[Customer ID]],customers!$A$1:$A$1001,customers!$I$1:$I$1001,,0)</f>
        <v>Yes</v>
      </c>
    </row>
    <row r="940" spans="1:16" x14ac:dyDescent="0.3">
      <c r="A940" s="2" t="s">
        <v>5790</v>
      </c>
      <c r="B940" s="5">
        <v>43829</v>
      </c>
      <c r="C940" s="2" t="s">
        <v>5791</v>
      </c>
      <c r="D940" t="s">
        <v>6170</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3">
      <c r="A941" s="2" t="s">
        <v>5796</v>
      </c>
      <c r="B941" s="5">
        <v>44229</v>
      </c>
      <c r="C941" s="2" t="s">
        <v>5797</v>
      </c>
      <c r="D941" t="s">
        <v>6144</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t="str">
        <f t="shared" si="43"/>
        <v>Librica</v>
      </c>
      <c r="O941" t="str">
        <f t="shared" si="44"/>
        <v>Light</v>
      </c>
      <c r="P941" t="str">
        <f>_xlfn.XLOOKUP(Orders[[#This Row],[Customer ID]],customers!$A$1:$A$1001,customers!$I$1:$I$1001,,0)</f>
        <v>No</v>
      </c>
    </row>
    <row r="942" spans="1:16" x14ac:dyDescent="0.3">
      <c r="A942" s="2" t="s">
        <v>5802</v>
      </c>
      <c r="B942" s="5">
        <v>44332</v>
      </c>
      <c r="C942" s="2" t="s">
        <v>5803</v>
      </c>
      <c r="D942" t="s">
        <v>6172</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3">
      <c r="A943" s="2" t="s">
        <v>5808</v>
      </c>
      <c r="B943" s="5">
        <v>44674</v>
      </c>
      <c r="C943" s="2" t="s">
        <v>5809</v>
      </c>
      <c r="D943" t="s">
        <v>6179</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3">
      <c r="A944" s="2" t="s">
        <v>5815</v>
      </c>
      <c r="B944" s="5">
        <v>44464</v>
      </c>
      <c r="C944" s="2" t="s">
        <v>5816</v>
      </c>
      <c r="D944" t="s">
        <v>6178</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3">
      <c r="A945" s="2" t="s">
        <v>5821</v>
      </c>
      <c r="B945" s="5">
        <v>44719</v>
      </c>
      <c r="C945" s="2" t="s">
        <v>5822</v>
      </c>
      <c r="D945" t="s">
        <v>6179</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3">
      <c r="A946" s="2" t="s">
        <v>5827</v>
      </c>
      <c r="B946" s="5">
        <v>44054</v>
      </c>
      <c r="C946" s="2" t="s">
        <v>5828</v>
      </c>
      <c r="D946" t="s">
        <v>6172</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3">
      <c r="A947" s="2" t="s">
        <v>5833</v>
      </c>
      <c r="B947" s="5">
        <v>43524</v>
      </c>
      <c r="C947" s="2" t="s">
        <v>5834</v>
      </c>
      <c r="D947" t="s">
        <v>6164</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t="str">
        <f t="shared" si="43"/>
        <v>Librica</v>
      </c>
      <c r="O947" t="str">
        <f t="shared" si="44"/>
        <v>Dark</v>
      </c>
      <c r="P947" t="str">
        <f>_xlfn.XLOOKUP(Orders[[#This Row],[Customer ID]],customers!$A$1:$A$1001,customers!$I$1:$I$1001,,0)</f>
        <v>No</v>
      </c>
    </row>
    <row r="948" spans="1:16" x14ac:dyDescent="0.3">
      <c r="A948" s="2" t="s">
        <v>5838</v>
      </c>
      <c r="B948" s="5">
        <v>43719</v>
      </c>
      <c r="C948" s="2" t="s">
        <v>5839</v>
      </c>
      <c r="D948" t="s">
        <v>6168</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t="str">
        <f t="shared" si="43"/>
        <v>Librica</v>
      </c>
      <c r="O948" t="str">
        <f t="shared" si="44"/>
        <v>Dark</v>
      </c>
      <c r="P948" t="str">
        <f>_xlfn.XLOOKUP(Orders[[#This Row],[Customer ID]],customers!$A$1:$A$1001,customers!$I$1:$I$1001,,0)</f>
        <v>No</v>
      </c>
    </row>
    <row r="949" spans="1:16" x14ac:dyDescent="0.3">
      <c r="A949" s="2" t="s">
        <v>5843</v>
      </c>
      <c r="B949" s="5">
        <v>44294</v>
      </c>
      <c r="C949" s="2" t="s">
        <v>5844</v>
      </c>
      <c r="D949" t="s">
        <v>6154</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Midium</v>
      </c>
      <c r="P949" t="str">
        <f>_xlfn.XLOOKUP(Orders[[#This Row],[Customer ID]],customers!$A$1:$A$1001,customers!$I$1:$I$1001,,0)</f>
        <v>No</v>
      </c>
    </row>
    <row r="950" spans="1:16" x14ac:dyDescent="0.3">
      <c r="A950" s="2" t="s">
        <v>5848</v>
      </c>
      <c r="B950" s="5">
        <v>44445</v>
      </c>
      <c r="C950" s="2" t="s">
        <v>5849</v>
      </c>
      <c r="D950" t="s">
        <v>6184</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3">
      <c r="A951" s="2" t="s">
        <v>5854</v>
      </c>
      <c r="B951" s="5">
        <v>44449</v>
      </c>
      <c r="C951" s="2" t="s">
        <v>5855</v>
      </c>
      <c r="D951" t="s">
        <v>6141</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3">
      <c r="A952" s="2" t="s">
        <v>5860</v>
      </c>
      <c r="B952" s="5">
        <v>44703</v>
      </c>
      <c r="C952" s="2" t="s">
        <v>5861</v>
      </c>
      <c r="D952" t="s">
        <v>6177</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3">
      <c r="A953" s="2" t="s">
        <v>5865</v>
      </c>
      <c r="B953" s="5">
        <v>44092</v>
      </c>
      <c r="C953" s="2" t="s">
        <v>5866</v>
      </c>
      <c r="D953" t="s">
        <v>6177</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3">
      <c r="A954" s="2" t="s">
        <v>5871</v>
      </c>
      <c r="B954" s="5">
        <v>44439</v>
      </c>
      <c r="C954" s="2" t="s">
        <v>5872</v>
      </c>
      <c r="D954" t="s">
        <v>6154</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Midium</v>
      </c>
      <c r="P954" t="str">
        <f>_xlfn.XLOOKUP(Orders[[#This Row],[Customer ID]],customers!$A$1:$A$1001,customers!$I$1:$I$1001,,0)</f>
        <v>Yes</v>
      </c>
    </row>
    <row r="955" spans="1:16" x14ac:dyDescent="0.3">
      <c r="A955" s="2" t="s">
        <v>5877</v>
      </c>
      <c r="B955" s="5">
        <v>44582</v>
      </c>
      <c r="C955" s="2" t="s">
        <v>5763</v>
      </c>
      <c r="D955" t="s">
        <v>6166</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3">
      <c r="A956" s="2" t="s">
        <v>5883</v>
      </c>
      <c r="B956" s="5">
        <v>44722</v>
      </c>
      <c r="C956" s="2" t="s">
        <v>5763</v>
      </c>
      <c r="D956" t="s">
        <v>6184</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3">
      <c r="A957" s="2" t="s">
        <v>5889</v>
      </c>
      <c r="B957" s="5">
        <v>43582</v>
      </c>
      <c r="C957" s="2" t="s">
        <v>5763</v>
      </c>
      <c r="D957" t="s">
        <v>6147</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3">
      <c r="A958" s="2" t="s">
        <v>5889</v>
      </c>
      <c r="B958" s="5">
        <v>43582</v>
      </c>
      <c r="C958" s="2" t="s">
        <v>5763</v>
      </c>
      <c r="D958" t="s">
        <v>6141</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3">
      <c r="A959" s="2" t="s">
        <v>5889</v>
      </c>
      <c r="B959" s="5">
        <v>43582</v>
      </c>
      <c r="C959" s="2" t="s">
        <v>5763</v>
      </c>
      <c r="D959" t="s">
        <v>6170</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3">
      <c r="A960" s="2" t="s">
        <v>5889</v>
      </c>
      <c r="B960" s="5">
        <v>43582</v>
      </c>
      <c r="C960" s="2" t="s">
        <v>5763</v>
      </c>
      <c r="D960" t="s">
        <v>6166</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3">
      <c r="A961" s="2" t="s">
        <v>5909</v>
      </c>
      <c r="B961" s="5">
        <v>44598</v>
      </c>
      <c r="C961" s="2" t="s">
        <v>5910</v>
      </c>
      <c r="D961" t="s">
        <v>6144</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t="str">
        <f t="shared" si="43"/>
        <v>Librica</v>
      </c>
      <c r="O961" t="str">
        <f t="shared" si="44"/>
        <v>Light</v>
      </c>
      <c r="P961" t="str">
        <f>_xlfn.XLOOKUP(Orders[[#This Row],[Customer ID]],customers!$A$1:$A$1001,customers!$I$1:$I$1001,,0)</f>
        <v>Yes</v>
      </c>
    </row>
    <row r="962" spans="1:16" x14ac:dyDescent="0.3">
      <c r="A962" s="2" t="s">
        <v>5914</v>
      </c>
      <c r="B962" s="5">
        <v>44591</v>
      </c>
      <c r="C962" s="2" t="s">
        <v>5915</v>
      </c>
      <c r="D962" t="s">
        <v>6169</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t="str">
        <f t="shared" si="43"/>
        <v>Librica</v>
      </c>
      <c r="O962" t="str">
        <f t="shared" si="44"/>
        <v>Light</v>
      </c>
      <c r="P962" t="str">
        <f>_xlfn.XLOOKUP(Orders[[#This Row],[Customer ID]],customers!$A$1:$A$1001,customers!$I$1:$I$1001,,0)</f>
        <v>Yes</v>
      </c>
    </row>
    <row r="963" spans="1:16" x14ac:dyDescent="0.3">
      <c r="A963" s="2" t="s">
        <v>5920</v>
      </c>
      <c r="B963" s="5">
        <v>44158</v>
      </c>
      <c r="C963" s="2" t="s">
        <v>5921</v>
      </c>
      <c r="D963" t="s">
        <v>6167</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E963*L963</f>
        <v>45.769999999999996</v>
      </c>
      <c r="N963" t="str">
        <f t="shared" ref="N963:N1001" si="46">IF(I963="Rob","Robusta",IF(I963="Exc", "Excelsa",IF(I963="Ara","Arabica",IF(I963="Lib","Librica",""))))</f>
        <v>Arabica</v>
      </c>
      <c r="O963" t="str">
        <f t="shared" ref="O963:O1001" si="47">IF(J963="M","Midium",IF(J963="L","Light",IF(J963="D","Dark","")))</f>
        <v>Dark</v>
      </c>
      <c r="P963" t="str">
        <f>_xlfn.XLOOKUP(Orders[[#This Row],[Customer ID]],customers!$A$1:$A$1001,customers!$I$1:$I$1001,,0)</f>
        <v>Yes</v>
      </c>
    </row>
    <row r="964" spans="1:16" x14ac:dyDescent="0.3">
      <c r="A964" s="2" t="s">
        <v>5925</v>
      </c>
      <c r="B964" s="5">
        <v>44664</v>
      </c>
      <c r="C964" s="2" t="s">
        <v>5926</v>
      </c>
      <c r="D964" t="s">
        <v>6176</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
      <c r="A965" s="2" t="s">
        <v>5931</v>
      </c>
      <c r="B965" s="5">
        <v>44203</v>
      </c>
      <c r="C965" s="2" t="s">
        <v>5932</v>
      </c>
      <c r="D965" t="s">
        <v>6145</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Midium</v>
      </c>
      <c r="P965" t="str">
        <f>_xlfn.XLOOKUP(Orders[[#This Row],[Customer ID]],customers!$A$1:$A$1001,customers!$I$1:$I$1001,,0)</f>
        <v>Yes</v>
      </c>
    </row>
    <row r="966" spans="1:16" x14ac:dyDescent="0.3">
      <c r="A966" s="2" t="s">
        <v>5937</v>
      </c>
      <c r="B966" s="5">
        <v>43865</v>
      </c>
      <c r="C966" s="2" t="s">
        <v>5938</v>
      </c>
      <c r="D966" t="s">
        <v>6183</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3">
      <c r="A967" s="2" t="s">
        <v>5943</v>
      </c>
      <c r="B967" s="5">
        <v>43724</v>
      </c>
      <c r="C967" s="2" t="s">
        <v>5944</v>
      </c>
      <c r="D967" t="s">
        <v>6137</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Midium</v>
      </c>
      <c r="P967" t="str">
        <f>_xlfn.XLOOKUP(Orders[[#This Row],[Customer ID]],customers!$A$1:$A$1001,customers!$I$1:$I$1001,,0)</f>
        <v>Yes</v>
      </c>
    </row>
    <row r="968" spans="1:16" x14ac:dyDescent="0.3">
      <c r="A968" s="2" t="s">
        <v>5948</v>
      </c>
      <c r="B968" s="5">
        <v>43491</v>
      </c>
      <c r="C968" s="2" t="s">
        <v>5949</v>
      </c>
      <c r="D968" t="s">
        <v>6175</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3">
      <c r="A969" s="2" t="s">
        <v>5954</v>
      </c>
      <c r="B969" s="5">
        <v>44246</v>
      </c>
      <c r="C969" s="2" t="s">
        <v>5955</v>
      </c>
      <c r="D969" t="s">
        <v>6162</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
      <c r="A970" s="2" t="s">
        <v>5960</v>
      </c>
      <c r="B970" s="5">
        <v>44642</v>
      </c>
      <c r="C970" s="2" t="s">
        <v>5961</v>
      </c>
      <c r="D970" t="s">
        <v>6173</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Midium</v>
      </c>
      <c r="P970" t="str">
        <f>_xlfn.XLOOKUP(Orders[[#This Row],[Customer ID]],customers!$A$1:$A$1001,customers!$I$1:$I$1001,,0)</f>
        <v>No</v>
      </c>
    </row>
    <row r="971" spans="1:16" x14ac:dyDescent="0.3">
      <c r="A971" s="2" t="s">
        <v>5966</v>
      </c>
      <c r="B971" s="5">
        <v>43649</v>
      </c>
      <c r="C971" s="2" t="s">
        <v>5967</v>
      </c>
      <c r="D971" t="s">
        <v>6142</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t="str">
        <f t="shared" si="46"/>
        <v>Librica</v>
      </c>
      <c r="O971" t="str">
        <f t="shared" si="47"/>
        <v>Dark</v>
      </c>
      <c r="P971" t="str">
        <f>_xlfn.XLOOKUP(Orders[[#This Row],[Customer ID]],customers!$A$1:$A$1001,customers!$I$1:$I$1001,,0)</f>
        <v>Yes</v>
      </c>
    </row>
    <row r="972" spans="1:16" x14ac:dyDescent="0.3">
      <c r="A972" s="2" t="s">
        <v>5972</v>
      </c>
      <c r="B972" s="5">
        <v>43729</v>
      </c>
      <c r="C972" s="2" t="s">
        <v>5973</v>
      </c>
      <c r="D972" t="s">
        <v>6138</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Midium</v>
      </c>
      <c r="P972" t="str">
        <f>_xlfn.XLOOKUP(Orders[[#This Row],[Customer ID]],customers!$A$1:$A$1001,customers!$I$1:$I$1001,,0)</f>
        <v>No</v>
      </c>
    </row>
    <row r="973" spans="1:16" x14ac:dyDescent="0.3">
      <c r="A973" s="2" t="s">
        <v>5977</v>
      </c>
      <c r="B973" s="5">
        <v>43703</v>
      </c>
      <c r="C973" s="2" t="s">
        <v>5978</v>
      </c>
      <c r="D973" t="s">
        <v>6181</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3">
      <c r="A974" s="2" t="s">
        <v>5983</v>
      </c>
      <c r="B974" s="5">
        <v>44411</v>
      </c>
      <c r="C974" s="2" t="s">
        <v>5984</v>
      </c>
      <c r="D974" t="s">
        <v>6181</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3">
      <c r="A975" s="2" t="s">
        <v>5988</v>
      </c>
      <c r="B975" s="5">
        <v>44493</v>
      </c>
      <c r="C975" s="2" t="s">
        <v>5989</v>
      </c>
      <c r="D975" t="s">
        <v>6161</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t="str">
        <f t="shared" si="46"/>
        <v>Librica</v>
      </c>
      <c r="O975" t="str">
        <f t="shared" si="47"/>
        <v>Midium</v>
      </c>
      <c r="P975" t="str">
        <f>_xlfn.XLOOKUP(Orders[[#This Row],[Customer ID]],customers!$A$1:$A$1001,customers!$I$1:$I$1001,,0)</f>
        <v>No</v>
      </c>
    </row>
    <row r="976" spans="1:16" x14ac:dyDescent="0.3">
      <c r="A976" s="2" t="s">
        <v>5994</v>
      </c>
      <c r="B976" s="5">
        <v>43556</v>
      </c>
      <c r="C976" s="2" t="s">
        <v>5995</v>
      </c>
      <c r="D976" t="s">
        <v>6171</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
      <c r="A977" s="2" t="s">
        <v>6000</v>
      </c>
      <c r="B977" s="5">
        <v>44538</v>
      </c>
      <c r="C977" s="2" t="s">
        <v>6001</v>
      </c>
      <c r="D977" t="s">
        <v>6153</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
      <c r="A978" s="2" t="s">
        <v>6006</v>
      </c>
      <c r="B978" s="5">
        <v>43643</v>
      </c>
      <c r="C978" s="2" t="s">
        <v>6007</v>
      </c>
      <c r="D978" t="s">
        <v>6141</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3">
      <c r="A979" s="2" t="s">
        <v>6012</v>
      </c>
      <c r="B979" s="5">
        <v>44026</v>
      </c>
      <c r="C979" s="2" t="s">
        <v>6013</v>
      </c>
      <c r="D979" t="s">
        <v>6178</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3">
      <c r="A980" s="2" t="s">
        <v>6018</v>
      </c>
      <c r="B980" s="5">
        <v>43913</v>
      </c>
      <c r="C980" s="2" t="s">
        <v>5989</v>
      </c>
      <c r="D980" t="s">
        <v>6179</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3">
      <c r="A981" s="2" t="s">
        <v>6024</v>
      </c>
      <c r="B981" s="5">
        <v>43856</v>
      </c>
      <c r="C981" s="2" t="s">
        <v>6025</v>
      </c>
      <c r="D981" t="s">
        <v>6171</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
      <c r="A982" s="2" t="s">
        <v>6029</v>
      </c>
      <c r="B982" s="5">
        <v>43982</v>
      </c>
      <c r="C982" s="2" t="s">
        <v>6030</v>
      </c>
      <c r="D982" t="s">
        <v>6184</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3">
      <c r="A983" s="2" t="s">
        <v>6034</v>
      </c>
      <c r="B983" s="5">
        <v>44397</v>
      </c>
      <c r="C983" s="2" t="s">
        <v>6035</v>
      </c>
      <c r="D983" t="s">
        <v>6152</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3">
      <c r="A984" s="2" t="s">
        <v>6040</v>
      </c>
      <c r="B984" s="5">
        <v>44785</v>
      </c>
      <c r="C984" s="2" t="s">
        <v>6041</v>
      </c>
      <c r="D984" t="s">
        <v>6178</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3">
      <c r="A985" s="2" t="s">
        <v>6046</v>
      </c>
      <c r="B985" s="5">
        <v>43831</v>
      </c>
      <c r="C985" s="2" t="s">
        <v>6047</v>
      </c>
      <c r="D985" t="s">
        <v>6151</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Midium</v>
      </c>
      <c r="P985" t="str">
        <f>_xlfn.XLOOKUP(Orders[[#This Row],[Customer ID]],customers!$A$1:$A$1001,customers!$I$1:$I$1001,,0)</f>
        <v>Yes</v>
      </c>
    </row>
    <row r="986" spans="1:16" x14ac:dyDescent="0.3">
      <c r="A986" s="2" t="s">
        <v>6052</v>
      </c>
      <c r="B986" s="5">
        <v>44214</v>
      </c>
      <c r="C986" s="2" t="s">
        <v>6053</v>
      </c>
      <c r="D986" t="s">
        <v>6165</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Midium</v>
      </c>
      <c r="P986" t="str">
        <f>_xlfn.XLOOKUP(Orders[[#This Row],[Customer ID]],customers!$A$1:$A$1001,customers!$I$1:$I$1001,,0)</f>
        <v>Yes</v>
      </c>
    </row>
    <row r="987" spans="1:16" x14ac:dyDescent="0.3">
      <c r="A987" s="2" t="s">
        <v>6057</v>
      </c>
      <c r="B987" s="5">
        <v>44561</v>
      </c>
      <c r="C987" s="2" t="s">
        <v>6058</v>
      </c>
      <c r="D987" t="s">
        <v>6178</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3">
      <c r="A988" s="2" t="s">
        <v>6063</v>
      </c>
      <c r="B988" s="5">
        <v>43955</v>
      </c>
      <c r="C988" s="2" t="s">
        <v>6064</v>
      </c>
      <c r="D988" t="s">
        <v>6180</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t="str">
        <f t="shared" si="46"/>
        <v>Librica</v>
      </c>
      <c r="O988" t="str">
        <f t="shared" si="47"/>
        <v>Midium</v>
      </c>
      <c r="P988" t="str">
        <f>_xlfn.XLOOKUP(Orders[[#This Row],[Customer ID]],customers!$A$1:$A$1001,customers!$I$1:$I$1001,,0)</f>
        <v>No</v>
      </c>
    </row>
    <row r="989" spans="1:16" x14ac:dyDescent="0.3">
      <c r="A989" s="2" t="s">
        <v>6069</v>
      </c>
      <c r="B989" s="5">
        <v>44247</v>
      </c>
      <c r="C989" s="2" t="s">
        <v>6070</v>
      </c>
      <c r="D989" t="s">
        <v>6157</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3">
      <c r="A990" s="2" t="s">
        <v>6075</v>
      </c>
      <c r="B990" s="5">
        <v>43897</v>
      </c>
      <c r="C990" s="2" t="s">
        <v>6076</v>
      </c>
      <c r="D990" t="s">
        <v>6137</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Midium</v>
      </c>
      <c r="P990" t="str">
        <f>_xlfn.XLOOKUP(Orders[[#This Row],[Customer ID]],customers!$A$1:$A$1001,customers!$I$1:$I$1001,,0)</f>
        <v>Yes</v>
      </c>
    </row>
    <row r="991" spans="1:16" x14ac:dyDescent="0.3">
      <c r="A991" s="2" t="s">
        <v>6080</v>
      </c>
      <c r="B991" s="5">
        <v>43560</v>
      </c>
      <c r="C991" s="2" t="s">
        <v>6081</v>
      </c>
      <c r="D991" t="s">
        <v>6174</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Midium</v>
      </c>
      <c r="P991" t="str">
        <f>_xlfn.XLOOKUP(Orders[[#This Row],[Customer ID]],customers!$A$1:$A$1001,customers!$I$1:$I$1001,,0)</f>
        <v>Yes</v>
      </c>
    </row>
    <row r="992" spans="1:16" x14ac:dyDescent="0.3">
      <c r="A992" s="2" t="s">
        <v>6085</v>
      </c>
      <c r="B992" s="5">
        <v>44718</v>
      </c>
      <c r="C992" s="2" t="s">
        <v>6117</v>
      </c>
      <c r="D992" t="s">
        <v>6152</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3">
      <c r="A993" s="2" t="s">
        <v>6085</v>
      </c>
      <c r="B993" s="5">
        <v>44718</v>
      </c>
      <c r="C993" s="2" t="s">
        <v>6117</v>
      </c>
      <c r="D993" t="s">
        <v>6168</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t="str">
        <f t="shared" si="46"/>
        <v>Librica</v>
      </c>
      <c r="O993" t="str">
        <f t="shared" si="47"/>
        <v>Dark</v>
      </c>
      <c r="P993" t="str">
        <f>_xlfn.XLOOKUP(Orders[[#This Row],[Customer ID]],customers!$A$1:$A$1001,customers!$I$1:$I$1001,,0)</f>
        <v>No</v>
      </c>
    </row>
    <row r="994" spans="1:16" x14ac:dyDescent="0.3">
      <c r="A994" s="2" t="s">
        <v>6095</v>
      </c>
      <c r="B994" s="5">
        <v>44276</v>
      </c>
      <c r="C994" s="2" t="s">
        <v>6096</v>
      </c>
      <c r="D994" t="s">
        <v>6163</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t="str">
        <f t="shared" si="46"/>
        <v>Librica</v>
      </c>
      <c r="O994" t="str">
        <f t="shared" si="47"/>
        <v>Light</v>
      </c>
      <c r="P994" t="str">
        <f>_xlfn.XLOOKUP(Orders[[#This Row],[Customer ID]],customers!$A$1:$A$1001,customers!$I$1:$I$1001,,0)</f>
        <v>No</v>
      </c>
    </row>
    <row r="995" spans="1:16" x14ac:dyDescent="0.3">
      <c r="A995" s="2" t="s">
        <v>6100</v>
      </c>
      <c r="B995" s="5">
        <v>44549</v>
      </c>
      <c r="C995" s="2" t="s">
        <v>6101</v>
      </c>
      <c r="D995" t="s">
        <v>6139</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3">
      <c r="A996" s="2" t="s">
        <v>6105</v>
      </c>
      <c r="B996" s="5">
        <v>44244</v>
      </c>
      <c r="C996" s="2" t="s">
        <v>6106</v>
      </c>
      <c r="D996" t="s">
        <v>6153</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
      <c r="A997" s="2" t="s">
        <v>6110</v>
      </c>
      <c r="B997" s="5">
        <v>43836</v>
      </c>
      <c r="C997" s="2" t="s">
        <v>6111</v>
      </c>
      <c r="D997" t="s">
        <v>6141</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3">
      <c r="A998" s="2" t="s">
        <v>6116</v>
      </c>
      <c r="B998" s="5">
        <v>44685</v>
      </c>
      <c r="C998" s="2" t="s">
        <v>6117</v>
      </c>
      <c r="D998" t="s">
        <v>6145</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Midium</v>
      </c>
      <c r="P998" t="str">
        <f>_xlfn.XLOOKUP(Orders[[#This Row],[Customer ID]],customers!$A$1:$A$1001,customers!$I$1:$I$1001,,0)</f>
        <v>No</v>
      </c>
    </row>
    <row r="999" spans="1:16" x14ac:dyDescent="0.3">
      <c r="A999" s="2" t="s">
        <v>6121</v>
      </c>
      <c r="B999" s="5">
        <v>43749</v>
      </c>
      <c r="C999" s="2" t="s">
        <v>6117</v>
      </c>
      <c r="D999" t="s">
        <v>6156</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Midium</v>
      </c>
      <c r="P999" t="str">
        <f>_xlfn.XLOOKUP(Orders[[#This Row],[Customer ID]],customers!$A$1:$A$1001,customers!$I$1:$I$1001,,0)</f>
        <v>No</v>
      </c>
    </row>
    <row r="1000" spans="1:16" x14ac:dyDescent="0.3">
      <c r="A1000" s="2" t="s">
        <v>6126</v>
      </c>
      <c r="B1000" s="5">
        <v>44411</v>
      </c>
      <c r="C1000" s="2" t="s">
        <v>6127</v>
      </c>
      <c r="D1000" t="s">
        <v>6146</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
      <c r="A1001" s="2" t="s">
        <v>6132</v>
      </c>
      <c r="B1001" s="5">
        <v>44119</v>
      </c>
      <c r="C1001" s="2" t="s">
        <v>6133</v>
      </c>
      <c r="D1001" t="s">
        <v>6155</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Midium</v>
      </c>
      <c r="P1001" t="str">
        <f>_xlfn.XLOOKUP(Orders[[#This Row],[Customer ID]],customers!$A$1:$A$1001,customers!$I$1:$I$1001,,0)</f>
        <v>Yes</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8"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7" zoomScale="130" zoomScaleNormal="130" workbookViewId="0">
      <selection sqref="A1: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3" t="s">
        <v>10</v>
      </c>
      <c r="B1" s="3" t="s">
        <v>8</v>
      </c>
      <c r="C1" s="3" t="s">
        <v>9</v>
      </c>
      <c r="D1" s="3" t="s">
        <v>11</v>
      </c>
      <c r="E1" s="3" t="s">
        <v>12</v>
      </c>
      <c r="F1" s="3" t="s">
        <v>16</v>
      </c>
      <c r="G1" s="3"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5AC30-C767-4540-B813-976F286F0D7A}">
  <dimension ref="A3:F48"/>
  <sheetViews>
    <sheetView workbookViewId="0">
      <selection activeCell="AB42" sqref="AB4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6.44140625" bestFit="1" customWidth="1"/>
    <col min="6" max="6" width="7.88671875" bestFit="1" customWidth="1"/>
  </cols>
  <sheetData>
    <row r="3" spans="1:6" x14ac:dyDescent="0.3">
      <c r="A3" s="9" t="s">
        <v>6218</v>
      </c>
      <c r="C3" s="9" t="s">
        <v>6195</v>
      </c>
    </row>
    <row r="4" spans="1:6" x14ac:dyDescent="0.3">
      <c r="A4" s="9" t="s">
        <v>6219</v>
      </c>
      <c r="B4" s="9" t="s">
        <v>6220</v>
      </c>
      <c r="C4" t="s">
        <v>6214</v>
      </c>
      <c r="D4" t="s">
        <v>6215</v>
      </c>
      <c r="E4" t="s">
        <v>6216</v>
      </c>
      <c r="F4" t="s">
        <v>6217</v>
      </c>
    </row>
    <row r="5" spans="1:6" x14ac:dyDescent="0.3">
      <c r="A5" t="s">
        <v>6198</v>
      </c>
      <c r="B5" t="s">
        <v>6199</v>
      </c>
      <c r="C5" s="10">
        <v>186.85499999999999</v>
      </c>
      <c r="D5" s="10">
        <v>305.97000000000003</v>
      </c>
      <c r="E5" s="10">
        <v>213.15999999999997</v>
      </c>
      <c r="F5" s="10">
        <v>123</v>
      </c>
    </row>
    <row r="6" spans="1:6" x14ac:dyDescent="0.3">
      <c r="B6" t="s">
        <v>6200</v>
      </c>
      <c r="C6" s="10">
        <v>251.96499999999997</v>
      </c>
      <c r="D6" s="10">
        <v>129.46</v>
      </c>
      <c r="E6" s="10">
        <v>434.03999999999996</v>
      </c>
      <c r="F6" s="10">
        <v>171.93999999999997</v>
      </c>
    </row>
    <row r="7" spans="1:6" x14ac:dyDescent="0.3">
      <c r="B7" t="s">
        <v>6201</v>
      </c>
      <c r="C7" s="10">
        <v>224.94499999999999</v>
      </c>
      <c r="D7" s="10">
        <v>349.12</v>
      </c>
      <c r="E7" s="10">
        <v>321.04000000000002</v>
      </c>
      <c r="F7" s="10">
        <v>126.035</v>
      </c>
    </row>
    <row r="8" spans="1:6" x14ac:dyDescent="0.3">
      <c r="B8" t="s">
        <v>6202</v>
      </c>
      <c r="C8" s="10">
        <v>307.12</v>
      </c>
      <c r="D8" s="10">
        <v>681.07499999999993</v>
      </c>
      <c r="E8" s="10">
        <v>533.70499999999993</v>
      </c>
      <c r="F8" s="10">
        <v>158.85</v>
      </c>
    </row>
    <row r="9" spans="1:6" x14ac:dyDescent="0.3">
      <c r="B9" t="s">
        <v>6203</v>
      </c>
      <c r="C9" s="10">
        <v>53.664999999999992</v>
      </c>
      <c r="D9" s="10">
        <v>83.025000000000006</v>
      </c>
      <c r="E9" s="10">
        <v>193.83499999999998</v>
      </c>
      <c r="F9" s="10">
        <v>68.039999999999992</v>
      </c>
    </row>
    <row r="10" spans="1:6" x14ac:dyDescent="0.3">
      <c r="B10" t="s">
        <v>6204</v>
      </c>
      <c r="C10" s="10">
        <v>163.01999999999998</v>
      </c>
      <c r="D10" s="10">
        <v>678.3599999999999</v>
      </c>
      <c r="E10" s="10">
        <v>171.04500000000002</v>
      </c>
      <c r="F10" s="10">
        <v>372.255</v>
      </c>
    </row>
    <row r="11" spans="1:6" x14ac:dyDescent="0.3">
      <c r="B11" t="s">
        <v>6205</v>
      </c>
      <c r="C11" s="10">
        <v>345.02</v>
      </c>
      <c r="D11" s="10">
        <v>273.86999999999995</v>
      </c>
      <c r="E11" s="10">
        <v>184.12999999999997</v>
      </c>
      <c r="F11" s="10">
        <v>201.11499999999998</v>
      </c>
    </row>
    <row r="12" spans="1:6" x14ac:dyDescent="0.3">
      <c r="B12" t="s">
        <v>6206</v>
      </c>
      <c r="C12" s="10">
        <v>334.89</v>
      </c>
      <c r="D12" s="10">
        <v>70.95</v>
      </c>
      <c r="E12" s="10">
        <v>134.23000000000002</v>
      </c>
      <c r="F12" s="10">
        <v>166.27499999999998</v>
      </c>
    </row>
    <row r="13" spans="1:6" x14ac:dyDescent="0.3">
      <c r="B13" t="s">
        <v>6207</v>
      </c>
      <c r="C13" s="10">
        <v>178.70999999999998</v>
      </c>
      <c r="D13" s="10">
        <v>166.1</v>
      </c>
      <c r="E13" s="10">
        <v>439.30999999999995</v>
      </c>
      <c r="F13" s="10">
        <v>492.9</v>
      </c>
    </row>
    <row r="14" spans="1:6" x14ac:dyDescent="0.3">
      <c r="B14" t="s">
        <v>6208</v>
      </c>
      <c r="C14" s="10">
        <v>301.98500000000001</v>
      </c>
      <c r="D14" s="10">
        <v>153.76499999999999</v>
      </c>
      <c r="E14" s="10">
        <v>215.55499999999998</v>
      </c>
      <c r="F14" s="10">
        <v>213.66499999999999</v>
      </c>
    </row>
    <row r="15" spans="1:6" x14ac:dyDescent="0.3">
      <c r="B15" t="s">
        <v>6209</v>
      </c>
      <c r="C15" s="10">
        <v>312.83499999999998</v>
      </c>
      <c r="D15" s="10">
        <v>63.249999999999993</v>
      </c>
      <c r="E15" s="10">
        <v>350.89500000000004</v>
      </c>
      <c r="F15" s="10">
        <v>96.405000000000001</v>
      </c>
    </row>
    <row r="16" spans="1:6" x14ac:dyDescent="0.3">
      <c r="B16" t="s">
        <v>6210</v>
      </c>
      <c r="C16" s="10">
        <v>265.62</v>
      </c>
      <c r="D16" s="10">
        <v>526.51499999999987</v>
      </c>
      <c r="E16" s="10">
        <v>187.06</v>
      </c>
      <c r="F16" s="10">
        <v>210.58999999999997</v>
      </c>
    </row>
    <row r="17" spans="1:6" x14ac:dyDescent="0.3">
      <c r="A17" t="s">
        <v>6211</v>
      </c>
      <c r="B17" t="s">
        <v>6199</v>
      </c>
      <c r="C17" s="10">
        <v>47.25</v>
      </c>
      <c r="D17" s="10">
        <v>65.805000000000007</v>
      </c>
      <c r="E17" s="10">
        <v>274.67500000000001</v>
      </c>
      <c r="F17" s="10">
        <v>179.22</v>
      </c>
    </row>
    <row r="18" spans="1:6" x14ac:dyDescent="0.3">
      <c r="B18" t="s">
        <v>6200</v>
      </c>
      <c r="C18" s="10">
        <v>745.44999999999993</v>
      </c>
      <c r="D18" s="10">
        <v>428.88499999999999</v>
      </c>
      <c r="E18" s="10">
        <v>194.17499999999998</v>
      </c>
      <c r="F18" s="10">
        <v>429.82999999999993</v>
      </c>
    </row>
    <row r="19" spans="1:6" x14ac:dyDescent="0.3">
      <c r="B19" t="s">
        <v>6201</v>
      </c>
      <c r="C19" s="10">
        <v>130.47</v>
      </c>
      <c r="D19" s="10">
        <v>271.48500000000001</v>
      </c>
      <c r="E19" s="10">
        <v>281.20499999999998</v>
      </c>
      <c r="F19" s="10">
        <v>231.63000000000002</v>
      </c>
    </row>
    <row r="20" spans="1:6" x14ac:dyDescent="0.3">
      <c r="B20" t="s">
        <v>6202</v>
      </c>
      <c r="C20" s="10">
        <v>27</v>
      </c>
      <c r="D20" s="10">
        <v>347.26</v>
      </c>
      <c r="E20" s="10">
        <v>147.51</v>
      </c>
      <c r="F20" s="10">
        <v>240.04</v>
      </c>
    </row>
    <row r="21" spans="1:6" x14ac:dyDescent="0.3">
      <c r="B21" t="s">
        <v>6203</v>
      </c>
      <c r="C21" s="10">
        <v>255.11499999999995</v>
      </c>
      <c r="D21" s="10">
        <v>541.73</v>
      </c>
      <c r="E21" s="10">
        <v>83.43</v>
      </c>
      <c r="F21" s="10">
        <v>59.079999999999991</v>
      </c>
    </row>
    <row r="22" spans="1:6" x14ac:dyDescent="0.3">
      <c r="B22" t="s">
        <v>6204</v>
      </c>
      <c r="C22" s="10">
        <v>584.78999999999985</v>
      </c>
      <c r="D22" s="10">
        <v>357.42999999999995</v>
      </c>
      <c r="E22" s="10">
        <v>355.34</v>
      </c>
      <c r="F22" s="10">
        <v>140.88</v>
      </c>
    </row>
    <row r="23" spans="1:6" x14ac:dyDescent="0.3">
      <c r="B23" t="s">
        <v>6205</v>
      </c>
      <c r="C23" s="10">
        <v>430.62</v>
      </c>
      <c r="D23" s="10">
        <v>227.42500000000001</v>
      </c>
      <c r="E23" s="10">
        <v>236.315</v>
      </c>
      <c r="F23" s="10">
        <v>414.58499999999992</v>
      </c>
    </row>
    <row r="24" spans="1:6" x14ac:dyDescent="0.3">
      <c r="B24" t="s">
        <v>6206</v>
      </c>
      <c r="C24" s="10">
        <v>22.5</v>
      </c>
      <c r="D24" s="10">
        <v>77.72</v>
      </c>
      <c r="E24" s="10">
        <v>60.5</v>
      </c>
      <c r="F24" s="10">
        <v>139.67999999999998</v>
      </c>
    </row>
    <row r="25" spans="1:6" x14ac:dyDescent="0.3">
      <c r="B25" t="s">
        <v>6207</v>
      </c>
      <c r="C25" s="10">
        <v>126.14999999999999</v>
      </c>
      <c r="D25" s="10">
        <v>195.11</v>
      </c>
      <c r="E25" s="10">
        <v>89.13</v>
      </c>
      <c r="F25" s="10">
        <v>302.65999999999997</v>
      </c>
    </row>
    <row r="26" spans="1:6" x14ac:dyDescent="0.3">
      <c r="B26" t="s">
        <v>6208</v>
      </c>
      <c r="C26" s="10">
        <v>376.03</v>
      </c>
      <c r="D26" s="10">
        <v>523.24</v>
      </c>
      <c r="E26" s="10">
        <v>440.96499999999997</v>
      </c>
      <c r="F26" s="10">
        <v>174.46999999999997</v>
      </c>
    </row>
    <row r="27" spans="1:6" x14ac:dyDescent="0.3">
      <c r="B27" t="s">
        <v>6209</v>
      </c>
      <c r="C27" s="10">
        <v>515.17999999999995</v>
      </c>
      <c r="D27" s="10">
        <v>142.56</v>
      </c>
      <c r="E27" s="10">
        <v>347.03999999999996</v>
      </c>
      <c r="F27" s="10">
        <v>104.08499999999999</v>
      </c>
    </row>
    <row r="28" spans="1:6" x14ac:dyDescent="0.3">
      <c r="B28" t="s">
        <v>6210</v>
      </c>
      <c r="C28" s="10">
        <v>95.859999999999985</v>
      </c>
      <c r="D28" s="10">
        <v>484.76</v>
      </c>
      <c r="E28" s="10">
        <v>94.17</v>
      </c>
      <c r="F28" s="10">
        <v>77.10499999999999</v>
      </c>
    </row>
    <row r="29" spans="1:6" x14ac:dyDescent="0.3">
      <c r="A29" t="s">
        <v>6212</v>
      </c>
      <c r="B29" t="s">
        <v>6199</v>
      </c>
      <c r="C29" s="10">
        <v>258.34500000000003</v>
      </c>
      <c r="D29" s="10">
        <v>139.625</v>
      </c>
      <c r="E29" s="10">
        <v>279.52000000000004</v>
      </c>
      <c r="F29" s="10">
        <v>160.19499999999999</v>
      </c>
    </row>
    <row r="30" spans="1:6" x14ac:dyDescent="0.3">
      <c r="B30" t="s">
        <v>6200</v>
      </c>
      <c r="C30" s="10">
        <v>342.2</v>
      </c>
      <c r="D30" s="10">
        <v>284.24999999999994</v>
      </c>
      <c r="E30" s="10">
        <v>251.83</v>
      </c>
      <c r="F30" s="10">
        <v>80.550000000000011</v>
      </c>
    </row>
    <row r="31" spans="1:6" x14ac:dyDescent="0.3">
      <c r="B31" t="s">
        <v>6201</v>
      </c>
      <c r="C31" s="10">
        <v>418.30499999999989</v>
      </c>
      <c r="D31" s="10">
        <v>468.125</v>
      </c>
      <c r="E31" s="10">
        <v>405.05500000000006</v>
      </c>
      <c r="F31" s="10">
        <v>253.15499999999997</v>
      </c>
    </row>
    <row r="32" spans="1:6" x14ac:dyDescent="0.3">
      <c r="B32" t="s">
        <v>6202</v>
      </c>
      <c r="C32" s="10">
        <v>102.32999999999998</v>
      </c>
      <c r="D32" s="10">
        <v>242.14000000000001</v>
      </c>
      <c r="E32" s="10">
        <v>554.875</v>
      </c>
      <c r="F32" s="10">
        <v>106.23999999999998</v>
      </c>
    </row>
    <row r="33" spans="1:6" x14ac:dyDescent="0.3">
      <c r="B33" t="s">
        <v>6203</v>
      </c>
      <c r="C33" s="10">
        <v>234.71999999999997</v>
      </c>
      <c r="D33" s="10">
        <v>133.08000000000001</v>
      </c>
      <c r="E33" s="10">
        <v>267.2</v>
      </c>
      <c r="F33" s="10">
        <v>272.68999999999994</v>
      </c>
    </row>
    <row r="34" spans="1:6" x14ac:dyDescent="0.3">
      <c r="B34" t="s">
        <v>6204</v>
      </c>
      <c r="C34" s="10">
        <v>430.39</v>
      </c>
      <c r="D34" s="10">
        <v>136.20500000000001</v>
      </c>
      <c r="E34" s="10">
        <v>209.6</v>
      </c>
      <c r="F34" s="10">
        <v>88.334999999999994</v>
      </c>
    </row>
    <row r="35" spans="1:6" x14ac:dyDescent="0.3">
      <c r="B35" t="s">
        <v>6205</v>
      </c>
      <c r="C35" s="10">
        <v>109.005</v>
      </c>
      <c r="D35" s="10">
        <v>393.57499999999999</v>
      </c>
      <c r="E35" s="10">
        <v>61.034999999999997</v>
      </c>
      <c r="F35" s="10">
        <v>199.48999999999998</v>
      </c>
    </row>
    <row r="36" spans="1:6" x14ac:dyDescent="0.3">
      <c r="B36" t="s">
        <v>6206</v>
      </c>
      <c r="C36" s="10">
        <v>287.52499999999998</v>
      </c>
      <c r="D36" s="10">
        <v>288.67</v>
      </c>
      <c r="E36" s="10">
        <v>125.58</v>
      </c>
      <c r="F36" s="10">
        <v>374.13499999999999</v>
      </c>
    </row>
    <row r="37" spans="1:6" x14ac:dyDescent="0.3">
      <c r="B37" t="s">
        <v>6207</v>
      </c>
      <c r="C37" s="10">
        <v>840.92999999999984</v>
      </c>
      <c r="D37" s="10">
        <v>409.875</v>
      </c>
      <c r="E37" s="10">
        <v>171.32999999999998</v>
      </c>
      <c r="F37" s="10">
        <v>221.43999999999997</v>
      </c>
    </row>
    <row r="38" spans="1:6" x14ac:dyDescent="0.3">
      <c r="B38" t="s">
        <v>6208</v>
      </c>
      <c r="C38" s="10">
        <v>299.07</v>
      </c>
      <c r="D38" s="10">
        <v>260.32499999999999</v>
      </c>
      <c r="E38" s="10">
        <v>584.64</v>
      </c>
      <c r="F38" s="10">
        <v>256.36500000000001</v>
      </c>
    </row>
    <row r="39" spans="1:6" x14ac:dyDescent="0.3">
      <c r="B39" t="s">
        <v>6209</v>
      </c>
      <c r="C39" s="10">
        <v>323.32499999999999</v>
      </c>
      <c r="D39" s="10">
        <v>565.57000000000005</v>
      </c>
      <c r="E39" s="10">
        <v>537.80999999999995</v>
      </c>
      <c r="F39" s="10">
        <v>189.47499999999999</v>
      </c>
    </row>
    <row r="40" spans="1:6" x14ac:dyDescent="0.3">
      <c r="B40" t="s">
        <v>6210</v>
      </c>
      <c r="C40" s="10">
        <v>399.48499999999996</v>
      </c>
      <c r="D40" s="10">
        <v>148.19999999999999</v>
      </c>
      <c r="E40" s="10">
        <v>388.21999999999997</v>
      </c>
      <c r="F40" s="10">
        <v>212.07499999999999</v>
      </c>
    </row>
    <row r="41" spans="1:6" x14ac:dyDescent="0.3">
      <c r="A41" t="s">
        <v>6213</v>
      </c>
      <c r="B41" t="s">
        <v>6199</v>
      </c>
      <c r="C41" s="10">
        <v>112.69499999999999</v>
      </c>
      <c r="D41" s="10">
        <v>166.32</v>
      </c>
      <c r="E41" s="10">
        <v>843.71499999999992</v>
      </c>
      <c r="F41" s="10">
        <v>146.685</v>
      </c>
    </row>
    <row r="42" spans="1:6" x14ac:dyDescent="0.3">
      <c r="B42" t="s">
        <v>6200</v>
      </c>
      <c r="C42" s="10">
        <v>114.87999999999998</v>
      </c>
      <c r="D42" s="10">
        <v>133.815</v>
      </c>
      <c r="E42" s="10">
        <v>91.175000000000011</v>
      </c>
      <c r="F42" s="10">
        <v>53.759999999999991</v>
      </c>
    </row>
    <row r="43" spans="1:6" x14ac:dyDescent="0.3">
      <c r="B43" t="s">
        <v>6201</v>
      </c>
      <c r="C43" s="10">
        <v>277.76</v>
      </c>
      <c r="D43" s="10">
        <v>175.41</v>
      </c>
      <c r="E43" s="10">
        <v>462.50999999999993</v>
      </c>
      <c r="F43" s="10">
        <v>399.52499999999998</v>
      </c>
    </row>
    <row r="44" spans="1:6" x14ac:dyDescent="0.3">
      <c r="B44" t="s">
        <v>6202</v>
      </c>
      <c r="C44" s="10">
        <v>197.89499999999998</v>
      </c>
      <c r="D44" s="10">
        <v>289.755</v>
      </c>
      <c r="E44" s="10">
        <v>88.545000000000002</v>
      </c>
      <c r="F44" s="10">
        <v>200.25499999999997</v>
      </c>
    </row>
    <row r="45" spans="1:6" x14ac:dyDescent="0.3">
      <c r="B45" t="s">
        <v>6203</v>
      </c>
      <c r="C45" s="10">
        <v>193.11499999999998</v>
      </c>
      <c r="D45" s="10">
        <v>212.49499999999998</v>
      </c>
      <c r="E45" s="10">
        <v>292.29000000000002</v>
      </c>
      <c r="F45" s="10">
        <v>304.46999999999997</v>
      </c>
    </row>
    <row r="46" spans="1:6" x14ac:dyDescent="0.3">
      <c r="B46" t="s">
        <v>6204</v>
      </c>
      <c r="C46" s="10">
        <v>179.79</v>
      </c>
      <c r="D46" s="10">
        <v>426.2</v>
      </c>
      <c r="E46" s="10">
        <v>170.08999999999997</v>
      </c>
      <c r="F46" s="10">
        <v>379.31</v>
      </c>
    </row>
    <row r="47" spans="1:6" x14ac:dyDescent="0.3">
      <c r="B47" t="s">
        <v>6205</v>
      </c>
      <c r="C47" s="10">
        <v>247.28999999999996</v>
      </c>
      <c r="D47" s="10">
        <v>246.685</v>
      </c>
      <c r="E47" s="10">
        <v>271.05499999999995</v>
      </c>
      <c r="F47" s="10">
        <v>141.69999999999999</v>
      </c>
    </row>
    <row r="48" spans="1:6" x14ac:dyDescent="0.3">
      <c r="B48" t="s">
        <v>6206</v>
      </c>
      <c r="C48" s="10">
        <v>116.39499999999998</v>
      </c>
      <c r="D48" s="10">
        <v>41.25</v>
      </c>
      <c r="E48" s="10">
        <v>15.54</v>
      </c>
      <c r="F48" s="10">
        <v>71.06</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576F8-709B-43BA-AA90-29AB523AC9C1}">
  <dimension ref="A3:B6"/>
  <sheetViews>
    <sheetView zoomScaleNormal="100" workbookViewId="0">
      <selection activeCell="AE18" sqref="AE18"/>
    </sheetView>
  </sheetViews>
  <sheetFormatPr defaultRowHeight="14.4" x14ac:dyDescent="0.3"/>
  <cols>
    <col min="1" max="1" width="14" bestFit="1" customWidth="1"/>
    <col min="2" max="3" width="11.6640625" bestFit="1" customWidth="1"/>
    <col min="4" max="4" width="7" bestFit="1" customWidth="1"/>
    <col min="5" max="5" width="6.44140625" bestFit="1" customWidth="1"/>
    <col min="6" max="6" width="7.88671875" bestFit="1" customWidth="1"/>
  </cols>
  <sheetData>
    <row r="3" spans="1:2" x14ac:dyDescent="0.3">
      <c r="A3" s="9" t="s">
        <v>6</v>
      </c>
      <c r="B3" t="s">
        <v>6218</v>
      </c>
    </row>
    <row r="4" spans="1:2" x14ac:dyDescent="0.3">
      <c r="A4" t="s">
        <v>27</v>
      </c>
      <c r="B4" s="11">
        <v>2798.5050000000001</v>
      </c>
    </row>
    <row r="5" spans="1:2" x14ac:dyDescent="0.3">
      <c r="A5" t="s">
        <v>317</v>
      </c>
      <c r="B5" s="11">
        <v>6696.8649999999989</v>
      </c>
    </row>
    <row r="6" spans="1:2" x14ac:dyDescent="0.3">
      <c r="A6" t="s">
        <v>18</v>
      </c>
      <c r="B6" s="11">
        <v>35638.88499999998</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12EC5-810C-49DC-898B-0CF4F084FC6E}">
  <dimension ref="A3:B8"/>
  <sheetViews>
    <sheetView zoomScaleNormal="100" workbookViewId="0">
      <selection activeCell="B3" sqref="B3"/>
    </sheetView>
  </sheetViews>
  <sheetFormatPr defaultRowHeight="14.4" x14ac:dyDescent="0.3"/>
  <cols>
    <col min="1" max="1" width="16.88671875" bestFit="1" customWidth="1"/>
    <col min="2" max="3" width="11.6640625" bestFit="1" customWidth="1"/>
    <col min="4" max="4" width="7" bestFit="1" customWidth="1"/>
    <col min="5" max="5" width="6.44140625" bestFit="1" customWidth="1"/>
    <col min="6" max="6" width="7.88671875" bestFit="1" customWidth="1"/>
  </cols>
  <sheetData>
    <row r="3" spans="1:2" x14ac:dyDescent="0.3">
      <c r="A3" s="9" t="s">
        <v>3</v>
      </c>
      <c r="B3" t="s">
        <v>6218</v>
      </c>
    </row>
    <row r="4" spans="1:2" x14ac:dyDescent="0.3">
      <c r="A4" t="s">
        <v>3752</v>
      </c>
      <c r="B4" s="11">
        <v>278.01</v>
      </c>
    </row>
    <row r="5" spans="1:2" x14ac:dyDescent="0.3">
      <c r="A5" t="s">
        <v>1597</v>
      </c>
      <c r="B5" s="11">
        <v>281.67499999999995</v>
      </c>
    </row>
    <row r="6" spans="1:2" x14ac:dyDescent="0.3">
      <c r="A6" t="s">
        <v>2586</v>
      </c>
      <c r="B6" s="11">
        <v>289.11</v>
      </c>
    </row>
    <row r="7" spans="1:2" x14ac:dyDescent="0.3">
      <c r="A7" t="s">
        <v>5764</v>
      </c>
      <c r="B7" s="11">
        <v>307.04499999999996</v>
      </c>
    </row>
    <row r="8" spans="1:2" x14ac:dyDescent="0.3">
      <c r="A8" t="s">
        <v>5113</v>
      </c>
      <c r="B8" s="11">
        <v>317.06999999999994</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7FEA4-05A7-46F7-8C14-9A1B326BF818}">
  <dimension ref="A1"/>
  <sheetViews>
    <sheetView tabSelected="1" zoomScale="70" zoomScaleNormal="70" workbookViewId="0">
      <selection activeCell="AD22" sqref="AD2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 </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farhana</dc:creator>
  <cp:keywords/>
  <dc:description/>
  <cp:lastModifiedBy>Ali Ahammad</cp:lastModifiedBy>
  <cp:revision/>
  <cp:lastPrinted>2023-12-24T10:10:44Z</cp:lastPrinted>
  <dcterms:created xsi:type="dcterms:W3CDTF">2022-11-26T09:51:45Z</dcterms:created>
  <dcterms:modified xsi:type="dcterms:W3CDTF">2023-12-24T15:02:16Z</dcterms:modified>
  <cp:category/>
  <cp:contentStatus/>
</cp:coreProperties>
</file>