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es\Desktop\New folder\"/>
    </mc:Choice>
  </mc:AlternateContent>
  <xr:revisionPtr revIDLastSave="0" documentId="13_ncr:1_{CD91D09C-5946-4640-A302-4C305022C871}" xr6:coauthVersionLast="47" xr6:coauthVersionMax="47" xr10:uidLastSave="{00000000-0000-0000-0000-000000000000}"/>
  <bookViews>
    <workbookView xWindow="-120" yWindow="-120" windowWidth="20730" windowHeight="11040" xr2:uid="{ED8E6DB4-7EFD-4AC2-8961-AC131502BEDB}"/>
  </bookViews>
  <sheets>
    <sheet name="SZ_MUM_OB_Used FA" sheetId="1" r:id="rId1"/>
    <sheet name="SZ_MUM_IB_AIR    " sheetId="2" r:id="rId2"/>
    <sheet name="SZ_MUM_SEA_LCL    " sheetId="3" r:id="rId3"/>
    <sheet name="SZ_MUM_FCL_TEU   " sheetId="4" r:id="rId4"/>
    <sheet name="SZ_MUM_FCL_FEU   " sheetId="5" r:id="rId5"/>
    <sheet name="SZ_CHE_IB-AIR " sheetId="6" r:id="rId6"/>
    <sheet name="SZ_CHE_OB_LC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7" l="1"/>
  <c r="J27" i="7" s="1"/>
  <c r="I27" i="7"/>
  <c r="H28" i="7"/>
  <c r="I28" i="7"/>
  <c r="H29" i="7"/>
  <c r="I29" i="7"/>
  <c r="H30" i="7"/>
  <c r="I30" i="7"/>
  <c r="J30" i="7" s="1"/>
  <c r="B49" i="7"/>
  <c r="J29" i="7" l="1"/>
  <c r="J46" i="7" s="1"/>
  <c r="J49" i="7" s="1"/>
  <c r="E59" i="7" s="1"/>
  <c r="J28" i="7"/>
  <c r="A52" i="7"/>
  <c r="H27" i="6"/>
  <c r="I27" i="6"/>
  <c r="H28" i="6"/>
  <c r="I28" i="6"/>
  <c r="H29" i="6"/>
  <c r="I29" i="6"/>
  <c r="J29" i="6" s="1"/>
  <c r="H30" i="6"/>
  <c r="J30" i="6" s="1"/>
  <c r="I30" i="6"/>
  <c r="H31" i="6"/>
  <c r="I31" i="6"/>
  <c r="J31" i="6" s="1"/>
  <c r="H32" i="6"/>
  <c r="J32" i="6" s="1"/>
  <c r="I32" i="6"/>
  <c r="H33" i="6"/>
  <c r="I33" i="6"/>
  <c r="B47" i="6"/>
  <c r="J28" i="6" l="1"/>
  <c r="J27" i="6"/>
  <c r="E52" i="7"/>
  <c r="F52" i="7" s="1"/>
  <c r="J33" i="6"/>
  <c r="E50" i="6" s="1"/>
  <c r="F50" i="6" s="1"/>
  <c r="F56" i="7"/>
  <c r="J44" i="6"/>
  <c r="J47" i="6" s="1"/>
  <c r="E57" i="6" s="1"/>
  <c r="E56" i="7"/>
  <c r="G52" i="7"/>
  <c r="A50" i="6"/>
  <c r="H27" i="5"/>
  <c r="J27" i="5" s="1"/>
  <c r="I27" i="5"/>
  <c r="H28" i="5"/>
  <c r="I28" i="5"/>
  <c r="H29" i="5"/>
  <c r="J29" i="5" s="1"/>
  <c r="I29" i="5"/>
  <c r="B45" i="5"/>
  <c r="J28" i="5" l="1"/>
  <c r="F54" i="6"/>
  <c r="J42" i="5"/>
  <c r="J45" i="5" s="1"/>
  <c r="E55" i="5" s="1"/>
  <c r="E54" i="6"/>
  <c r="G50" i="6"/>
  <c r="I52" i="7"/>
  <c r="I56" i="7" s="1"/>
  <c r="H52" i="7"/>
  <c r="G56" i="7"/>
  <c r="A48" i="5"/>
  <c r="E48" i="5"/>
  <c r="G48" i="5" s="1"/>
  <c r="F48" i="5"/>
  <c r="F52" i="5" s="1"/>
  <c r="H27" i="4"/>
  <c r="J27" i="4" s="1"/>
  <c r="I27" i="4"/>
  <c r="H28" i="4"/>
  <c r="J28" i="4" s="1"/>
  <c r="I28" i="4"/>
  <c r="H29" i="4"/>
  <c r="J29" i="4" s="1"/>
  <c r="I29" i="4"/>
  <c r="B45" i="4"/>
  <c r="J42" i="4" l="1"/>
  <c r="H48" i="5"/>
  <c r="H52" i="5" s="1"/>
  <c r="G52" i="5"/>
  <c r="I48" i="5"/>
  <c r="I52" i="5" s="1"/>
  <c r="H56" i="7"/>
  <c r="J52" i="7"/>
  <c r="J56" i="7" s="1"/>
  <c r="J48" i="5"/>
  <c r="J52" i="5" s="1"/>
  <c r="E52" i="5"/>
  <c r="I50" i="6"/>
  <c r="I54" i="6" s="1"/>
  <c r="G54" i="6"/>
  <c r="H50" i="6"/>
  <c r="J45" i="4"/>
  <c r="E55" i="4" s="1"/>
  <c r="A48" i="4"/>
  <c r="E48" i="4"/>
  <c r="E52" i="4" s="1"/>
  <c r="H27" i="3"/>
  <c r="I27" i="3"/>
  <c r="J27" i="3" s="1"/>
  <c r="H28" i="3"/>
  <c r="I28" i="3"/>
  <c r="J28" i="3" s="1"/>
  <c r="H29" i="3"/>
  <c r="J29" i="3" s="1"/>
  <c r="I29" i="3"/>
  <c r="H30" i="3"/>
  <c r="I30" i="3"/>
  <c r="H31" i="3"/>
  <c r="I31" i="3"/>
  <c r="J31" i="3"/>
  <c r="H32" i="3"/>
  <c r="J32" i="3" s="1"/>
  <c r="I32" i="3"/>
  <c r="B37" i="3"/>
  <c r="B38" i="3" s="1"/>
  <c r="B47" i="3"/>
  <c r="G48" i="4" l="1"/>
  <c r="F48" i="4"/>
  <c r="J30" i="3"/>
  <c r="J44" i="3"/>
  <c r="J47" i="3" s="1"/>
  <c r="E57" i="3" s="1"/>
  <c r="F52" i="4"/>
  <c r="H54" i="6"/>
  <c r="J50" i="6"/>
  <c r="J54" i="6" s="1"/>
  <c r="G52" i="4"/>
  <c r="A50" i="3"/>
  <c r="E50" i="3"/>
  <c r="F50" i="3" s="1"/>
  <c r="E54" i="3"/>
  <c r="H27" i="2"/>
  <c r="J27" i="2" s="1"/>
  <c r="I27" i="2"/>
  <c r="H28" i="2"/>
  <c r="J28" i="2" s="1"/>
  <c r="I28" i="2"/>
  <c r="H29" i="2"/>
  <c r="I29" i="2"/>
  <c r="H30" i="2"/>
  <c r="I30" i="2"/>
  <c r="H31" i="2"/>
  <c r="I31" i="2"/>
  <c r="J31" i="2"/>
  <c r="B47" i="2"/>
  <c r="J29" i="2" l="1"/>
  <c r="G50" i="3"/>
  <c r="J30" i="2"/>
  <c r="J47" i="2" s="1"/>
  <c r="E57" i="2" s="1"/>
  <c r="I48" i="4"/>
  <c r="I52" i="4" s="1"/>
  <c r="H48" i="4"/>
  <c r="H52" i="4" s="1"/>
  <c r="J44" i="2"/>
  <c r="F54" i="3"/>
  <c r="G54" i="3"/>
  <c r="A50" i="2"/>
  <c r="H27" i="1"/>
  <c r="J27" i="1" s="1"/>
  <c r="I27" i="1"/>
  <c r="H28" i="1"/>
  <c r="I28" i="1"/>
  <c r="J28" i="1"/>
  <c r="H29" i="1"/>
  <c r="I29" i="1"/>
  <c r="J29" i="1" s="1"/>
  <c r="H30" i="1"/>
  <c r="J30" i="1" s="1"/>
  <c r="I30" i="1"/>
  <c r="H31" i="1"/>
  <c r="I31" i="1"/>
  <c r="H32" i="1"/>
  <c r="J32" i="1" s="1"/>
  <c r="I32" i="1"/>
  <c r="H33" i="1"/>
  <c r="J33" i="1" s="1"/>
  <c r="I33" i="1"/>
  <c r="B38" i="1"/>
  <c r="B39" i="1"/>
  <c r="B47" i="1"/>
  <c r="E50" i="2" l="1"/>
  <c r="E54" i="2" s="1"/>
  <c r="I50" i="3"/>
  <c r="I54" i="3" s="1"/>
  <c r="H50" i="3"/>
  <c r="B40" i="1"/>
  <c r="J31" i="1"/>
  <c r="J48" i="4"/>
  <c r="J52" i="4" s="1"/>
  <c r="J44" i="1"/>
  <c r="J47" i="1" s="1"/>
  <c r="E57" i="1" s="1"/>
  <c r="A50" i="1"/>
  <c r="E50" i="1"/>
  <c r="G50" i="1"/>
  <c r="I50" i="1" s="1"/>
  <c r="I54" i="1" s="1"/>
  <c r="H50" i="1"/>
  <c r="H54" i="1" s="1"/>
  <c r="E54" i="1"/>
  <c r="F50" i="1" l="1"/>
  <c r="J50" i="1" s="1"/>
  <c r="J54" i="1" s="1"/>
  <c r="H54" i="3"/>
  <c r="J50" i="3"/>
  <c r="J54" i="3" s="1"/>
  <c r="I50" i="2"/>
  <c r="I54" i="2" s="1"/>
  <c r="G50" i="2"/>
  <c r="F50" i="2"/>
  <c r="G54" i="1"/>
  <c r="F54" i="2" l="1"/>
  <c r="G54" i="2"/>
  <c r="H50" i="2"/>
  <c r="H54" i="2" s="1"/>
  <c r="F54" i="1"/>
  <c r="J50" i="2" l="1"/>
  <c r="J54" i="2" s="1"/>
</calcChain>
</file>

<file path=xl/sharedStrings.xml><?xml version="1.0" encoding="utf-8"?>
<sst xmlns="http://schemas.openxmlformats.org/spreadsheetml/2006/main" count="685" uniqueCount="160">
  <si>
    <t xml:space="preserve">  ACCEX SUPPLY CHAIN AND WAREHOUSING PRIVATE LIMITED is recognised as a "STARTUP" by the Department of Industrial Policy and Promotion (DIPP) of the Government of India.</t>
  </si>
  <si>
    <t>Registered Office: 109, First Floor, Srishti Plaza, Saki Vihar Road, Powai, Mumbai - 400072</t>
  </si>
  <si>
    <t>Authorised Signatory</t>
  </si>
  <si>
    <t>002005035489</t>
  </si>
  <si>
    <t>Account #:</t>
  </si>
  <si>
    <t>ICIC0000020</t>
  </si>
  <si>
    <t>IFSC:</t>
  </si>
  <si>
    <t>Powai</t>
  </si>
  <si>
    <t>Branch:</t>
  </si>
  <si>
    <t>ICICI Bank</t>
  </si>
  <si>
    <t xml:space="preserve">Bank: </t>
  </si>
  <si>
    <t>For ACCEX SUPPLY CHAIN  PRIVATE LIMITED</t>
  </si>
  <si>
    <t>Our Bank Details for payment:</t>
  </si>
  <si>
    <t>In case of any discrepancies / queries please send a mail within 2 days of receipt of this invoice to our point of contact nominated for your account and copy billing@accexscs.com</t>
  </si>
  <si>
    <t>TOTAL</t>
  </si>
  <si>
    <t>Total (₹)</t>
  </si>
  <si>
    <t>Total ($)</t>
  </si>
  <si>
    <t>IGST (₹)</t>
  </si>
  <si>
    <t>IGST ($)</t>
  </si>
  <si>
    <t>Taxable (₹)</t>
  </si>
  <si>
    <t>Taxable ($)</t>
  </si>
  <si>
    <t>IGST %</t>
  </si>
  <si>
    <t>HSN / SAC</t>
  </si>
  <si>
    <t>FX Rate</t>
  </si>
  <si>
    <t>Summary:</t>
  </si>
  <si>
    <t>Total Bill Value (USD)</t>
  </si>
  <si>
    <t>* FX Rates are basis respective shipment rate</t>
  </si>
  <si>
    <t>IGST</t>
  </si>
  <si>
    <t>CBM</t>
  </si>
  <si>
    <t>258 x 38 x 50 x 1</t>
  </si>
  <si>
    <t>344 x 18 x 30 x 1</t>
  </si>
  <si>
    <t>Packing List DIMS:</t>
  </si>
  <si>
    <t>* Over Dimension Cargo (ODC)</t>
  </si>
  <si>
    <t>INR</t>
  </si>
  <si>
    <t>HST</t>
  </si>
  <si>
    <t>*ODC</t>
  </si>
  <si>
    <t>MHE Charges</t>
  </si>
  <si>
    <t>BOX</t>
  </si>
  <si>
    <t>As Per Approval</t>
  </si>
  <si>
    <t xml:space="preserve">Box Opening &amp; Repacking </t>
  </si>
  <si>
    <t>BOE</t>
  </si>
  <si>
    <t xml:space="preserve">CE Certificate </t>
  </si>
  <si>
    <t>VEH</t>
  </si>
  <si>
    <t>LR Charges</t>
  </si>
  <si>
    <t>FTWZ to Barmer</t>
  </si>
  <si>
    <t>Transportation Charges</t>
  </si>
  <si>
    <t>USD</t>
  </si>
  <si>
    <t>PKG</t>
  </si>
  <si>
    <t>Outbound Handling at FTWZ</t>
  </si>
  <si>
    <t>Used Equipment</t>
  </si>
  <si>
    <t>Agency Charges</t>
  </si>
  <si>
    <t>BOE #:</t>
  </si>
  <si>
    <t>ASC- 221</t>
  </si>
  <si>
    <t>SAC.: 996729</t>
  </si>
  <si>
    <t>Warehousing &amp; Logistics Services</t>
  </si>
  <si>
    <t>AMOUNT ($)</t>
  </si>
  <si>
    <t>FX RATE</t>
  </si>
  <si>
    <t xml:space="preserve">AMOUNT </t>
  </si>
  <si>
    <t>CUR</t>
  </si>
  <si>
    <t>RATE</t>
  </si>
  <si>
    <t>QUANTITY</t>
  </si>
  <si>
    <t>UOM</t>
  </si>
  <si>
    <t>Description of Services</t>
  </si>
  <si>
    <t xml:space="preserve"> S-202919/REW</t>
  </si>
  <si>
    <t>SLB Reference #:</t>
  </si>
  <si>
    <t>SH_1001684125</t>
  </si>
  <si>
    <t>No</t>
  </si>
  <si>
    <t>Reverse Charge:</t>
  </si>
  <si>
    <t>27AADCS1107J1ZK</t>
  </si>
  <si>
    <t xml:space="preserve">GSTN: </t>
  </si>
  <si>
    <t>State Code:</t>
  </si>
  <si>
    <t>THANE, MAHARASHTRA -  400710,INDIA</t>
  </si>
  <si>
    <t>Maharashtra</t>
  </si>
  <si>
    <t>Place of Supply:</t>
  </si>
  <si>
    <t>THANE BELAPUR ROAD, MIDC MAHAPE,</t>
  </si>
  <si>
    <t>Contract</t>
  </si>
  <si>
    <t>PO Reference:</t>
  </si>
  <si>
    <t xml:space="preserve">P-21, TTC INDUSTRIAL AREA, </t>
  </si>
  <si>
    <t>Address:</t>
  </si>
  <si>
    <t>Invoice Date:</t>
  </si>
  <si>
    <t xml:space="preserve">SCHLUMBERGER ASIA SERVICES LIMITED </t>
  </si>
  <si>
    <t xml:space="preserve">Bill to: </t>
  </si>
  <si>
    <t>ASC2324MSZFC174</t>
  </si>
  <si>
    <t>Invoice No.:</t>
  </si>
  <si>
    <t>Customer Details:</t>
  </si>
  <si>
    <t>TAX INVOICE</t>
  </si>
  <si>
    <t>UDYAM-MH-19-0141947</t>
  </si>
  <si>
    <t>MSME Udyam Registration No.:</t>
  </si>
  <si>
    <t>www.accexscs.com</t>
  </si>
  <si>
    <t>DIPP5903</t>
  </si>
  <si>
    <t xml:space="preserve">DIPP Certificate No.: </t>
  </si>
  <si>
    <t>Raigad, Maharashtra - 410206</t>
  </si>
  <si>
    <t>U63030MH2017PTC295094</t>
  </si>
  <si>
    <t>CIN:</t>
  </si>
  <si>
    <t>181/3, Taluka Panvel, Sai Village</t>
  </si>
  <si>
    <t>27AAGCK5974J2ZX</t>
  </si>
  <si>
    <t>EKA: ACCEX SUPPLY CHAIN AND WAREHOUSING PRIVATE LIMITED</t>
  </si>
  <si>
    <t>AAGCK5974J</t>
  </si>
  <si>
    <t xml:space="preserve">PAN: </t>
  </si>
  <si>
    <t>ACCEX SUPPLY CHAIN PRIVATE LIMITED</t>
  </si>
  <si>
    <t>ICICINBBCTS</t>
  </si>
  <si>
    <t>SWIFT:</t>
  </si>
  <si>
    <t>LCL</t>
  </si>
  <si>
    <t>Loading/Unloading Charges</t>
  </si>
  <si>
    <t>LCL Gate In Charges</t>
  </si>
  <si>
    <t>Inbound Handling at FTWZ</t>
  </si>
  <si>
    <t>Air Cargo - Arshiya</t>
  </si>
  <si>
    <t>Inbound Transportation</t>
  </si>
  <si>
    <t>ASC-290</t>
  </si>
  <si>
    <t>ACX-IN-290</t>
  </si>
  <si>
    <t>SH_1001725701</t>
  </si>
  <si>
    <t>ASC2324MSZFC236</t>
  </si>
  <si>
    <t>1007 x 38 x 53 x 1</t>
  </si>
  <si>
    <t>Gr. Wt. 2.535 Ton</t>
  </si>
  <si>
    <t>TON</t>
  </si>
  <si>
    <t>Gross Weight</t>
  </si>
  <si>
    <t>Port- Arshiya FTWZ</t>
  </si>
  <si>
    <t>ASC-253</t>
  </si>
  <si>
    <t>ACX-IN-253</t>
  </si>
  <si>
    <t>SH_1001682073</t>
  </si>
  <si>
    <t>ASC2324MSZFC198</t>
  </si>
  <si>
    <t>PLT</t>
  </si>
  <si>
    <t>TEU</t>
  </si>
  <si>
    <t>ASC-264</t>
  </si>
  <si>
    <t>ACX-IN-264</t>
  </si>
  <si>
    <t>SH_1001701098</t>
  </si>
  <si>
    <t>27AAICS0296H1Z4</t>
  </si>
  <si>
    <t>THANE, MAHARASHTRA -  400703,INDIA</t>
  </si>
  <si>
    <t>SECTOR-30 VASHI, NAVI MUMBAI,</t>
  </si>
  <si>
    <t>18TH FLOOR, CYBER ONE,</t>
  </si>
  <si>
    <t xml:space="preserve">SCHLUMBERGER SOLUTIONS PRIVATE LIMITED </t>
  </si>
  <si>
    <t>ASC2324MSZFC211</t>
  </si>
  <si>
    <t>FEU</t>
  </si>
  <si>
    <t>Actuals</t>
  </si>
  <si>
    <t>Parking Charges</t>
  </si>
  <si>
    <t>DO Charges</t>
  </si>
  <si>
    <t>AAI Charges</t>
  </si>
  <si>
    <t>SEZ Online Charges</t>
  </si>
  <si>
    <t>Airport to FTWZ</t>
  </si>
  <si>
    <t>LCL - AIR</t>
  </si>
  <si>
    <t>ASC-C075</t>
  </si>
  <si>
    <t>A-CHE-IN-75</t>
  </si>
  <si>
    <t>SH_1001727667</t>
  </si>
  <si>
    <t>37AADCS1107J1ZJ</t>
  </si>
  <si>
    <t>KAKINADA, ANDHRA PRADESH-533005</t>
  </si>
  <si>
    <t>Andhra Pradesh</t>
  </si>
  <si>
    <t>INDUSTRIAL AREA, EAST GODAVARI MANDAL,</t>
  </si>
  <si>
    <t xml:space="preserve">SURVEY NO.238(P) 240 (P),VAKALAPUDI </t>
  </si>
  <si>
    <t>SCHLUMBERGER ASIA SERVICES  LIMITED</t>
  </si>
  <si>
    <t>ASC2324MSZFC289</t>
  </si>
  <si>
    <t>Truck</t>
  </si>
  <si>
    <t>FTWZ to Kakinada</t>
  </si>
  <si>
    <t>DTA</t>
  </si>
  <si>
    <t>ASC- C065</t>
  </si>
  <si>
    <t>S-91841/OTH</t>
  </si>
  <si>
    <t>37AAOCS2537F1Z5</t>
  </si>
  <si>
    <t>VYDYA NAGAR ROAD, NO. 2,</t>
  </si>
  <si>
    <t>70/3/34/2A, RAMANAYYAPETA,</t>
  </si>
  <si>
    <t>SCHLUMBERGER OILFIELD EASTERN LIMITED</t>
  </si>
  <si>
    <t>ASC2324MSZFC322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</si>
</sst>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[$$-409]#,##0.00_ ;\-[$$-409]#,##0.00\ "/>
    <numFmt numFmtId="166" formatCode="_ * #,##0_ ;_ * \-#,##0_ ;_ * &quot;-&quot;??_ ;_ @_ "/>
    <numFmt numFmtId="167" formatCode="_ * #,##0.000_ ;_ * \-#,##0.000_ ;_ * &quot;-&quot;??_ ;_ @_ "/>
    <numFmt numFmtId="168" formatCode="dd/mmm/yyyy"/>
    <numFmt numFmtId="169" formatCode="[$-409]d\-mmm\-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left" indent="3"/>
    </xf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2" fillId="0" borderId="0" xfId="0" applyFont="1" applyAlignment="1">
      <alignment horizontal="left" indent="3"/>
    </xf>
    <xf numFmtId="165" fontId="2" fillId="0" borderId="0" xfId="0" applyNumberFormat="1" applyFont="1"/>
    <xf numFmtId="0" fontId="2" fillId="0" borderId="5" xfId="0" applyFont="1" applyBorder="1"/>
    <xf numFmtId="0" fontId="4" fillId="0" borderId="5" xfId="0" applyFont="1" applyBorder="1"/>
    <xf numFmtId="43" fontId="2" fillId="0" borderId="6" xfId="1" applyFont="1" applyBorder="1"/>
    <xf numFmtId="43" fontId="2" fillId="0" borderId="7" xfId="1" applyFont="1" applyBorder="1"/>
    <xf numFmtId="0" fontId="0" fillId="0" borderId="7" xfId="0" applyBorder="1"/>
    <xf numFmtId="0" fontId="2" fillId="0" borderId="8" xfId="0" applyFont="1" applyBorder="1"/>
    <xf numFmtId="43" fontId="0" fillId="0" borderId="6" xfId="1" applyFont="1" applyBorder="1"/>
    <xf numFmtId="43" fontId="0" fillId="0" borderId="7" xfId="1" applyFont="1" applyBorder="1"/>
    <xf numFmtId="0" fontId="0" fillId="0" borderId="8" xfId="0" applyBorder="1"/>
    <xf numFmtId="43" fontId="2" fillId="0" borderId="4" xfId="1" applyFont="1" applyBorder="1"/>
    <xf numFmtId="10" fontId="5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165" fontId="2" fillId="0" borderId="10" xfId="1" applyNumberFormat="1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166" fontId="0" fillId="0" borderId="4" xfId="1" applyNumberFormat="1" applyFont="1" applyBorder="1"/>
    <xf numFmtId="3" fontId="0" fillId="0" borderId="0" xfId="1" applyNumberFormat="1" applyFont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5" xfId="0" applyFont="1" applyBorder="1"/>
    <xf numFmtId="166" fontId="7" fillId="0" borderId="4" xfId="1" applyNumberFormat="1" applyFont="1" applyBorder="1"/>
    <xf numFmtId="43" fontId="7" fillId="0" borderId="0" xfId="1" applyFont="1" applyBorder="1" applyAlignment="1">
      <alignment horizontal="center"/>
    </xf>
    <xf numFmtId="43" fontId="7" fillId="0" borderId="0" xfId="1" applyFont="1" applyBorder="1"/>
    <xf numFmtId="43" fontId="7" fillId="0" borderId="0" xfId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5" xfId="0" applyFont="1" applyBorder="1"/>
    <xf numFmtId="43" fontId="8" fillId="0" borderId="4" xfId="1" applyFont="1" applyBorder="1"/>
    <xf numFmtId="43" fontId="8" fillId="0" borderId="0" xfId="1" applyFont="1" applyBorder="1" applyAlignment="1">
      <alignment horizontal="center"/>
    </xf>
    <xf numFmtId="43" fontId="8" fillId="0" borderId="0" xfId="1" applyFont="1" applyBorder="1"/>
    <xf numFmtId="10" fontId="8" fillId="0" borderId="0" xfId="1" applyNumberFormat="1" applyFont="1" applyBorder="1"/>
    <xf numFmtId="43" fontId="9" fillId="0" borderId="0" xfId="1" applyFont="1" applyBorder="1" applyAlignment="1">
      <alignment horizontal="right"/>
    </xf>
    <xf numFmtId="0" fontId="10" fillId="0" borderId="0" xfId="0" applyFont="1" applyAlignment="1">
      <alignment horizontal="left" wrapText="1" indent="5"/>
    </xf>
    <xf numFmtId="43" fontId="7" fillId="0" borderId="4" xfId="1" applyFont="1" applyBorder="1"/>
    <xf numFmtId="43" fontId="11" fillId="0" borderId="0" xfId="1" applyFont="1" applyBorder="1"/>
    <xf numFmtId="0" fontId="3" fillId="0" borderId="0" xfId="0" applyFont="1"/>
    <xf numFmtId="167" fontId="3" fillId="0" borderId="0" xfId="1" applyNumberFormat="1" applyFont="1" applyBorder="1"/>
    <xf numFmtId="0" fontId="4" fillId="0" borderId="5" xfId="0" applyFont="1" applyBorder="1" applyAlignment="1">
      <alignment horizontal="right"/>
    </xf>
    <xf numFmtId="0" fontId="12" fillId="0" borderId="5" xfId="0" applyFont="1" applyBorder="1"/>
    <xf numFmtId="43" fontId="13" fillId="0" borderId="4" xfId="1" applyFont="1" applyBorder="1"/>
    <xf numFmtId="43" fontId="13" fillId="0" borderId="0" xfId="1" applyFont="1" applyBorder="1" applyAlignment="1">
      <alignment horizontal="right"/>
    </xf>
    <xf numFmtId="43" fontId="13" fillId="0" borderId="0" xfId="1" applyFont="1" applyBorder="1"/>
    <xf numFmtId="166" fontId="13" fillId="0" borderId="0" xfId="1" applyNumberFormat="1" applyFont="1" applyBorder="1" applyAlignment="1">
      <alignment horizontal="center"/>
    </xf>
    <xf numFmtId="0" fontId="14" fillId="0" borderId="5" xfId="0" applyFont="1" applyBorder="1"/>
    <xf numFmtId="167" fontId="10" fillId="0" borderId="0" xfId="1" applyNumberFormat="1" applyFont="1" applyBorder="1"/>
    <xf numFmtId="43" fontId="0" fillId="0" borderId="0" xfId="1" applyFont="1" applyBorder="1"/>
    <xf numFmtId="43" fontId="15" fillId="0" borderId="0" xfId="1" applyFont="1" applyBorder="1" applyAlignment="1">
      <alignment horizontal="right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 applyFill="1" applyBorder="1"/>
    <xf numFmtId="0" fontId="14" fillId="0" borderId="0" xfId="0" applyFont="1"/>
    <xf numFmtId="0" fontId="1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43" fontId="0" fillId="0" borderId="0" xfId="0" applyNumberFormat="1"/>
    <xf numFmtId="0" fontId="7" fillId="0" borderId="0" xfId="0" applyFont="1" applyAlignment="1">
      <alignment horizontal="right" wrapText="1"/>
    </xf>
    <xf numFmtId="0" fontId="7" fillId="0" borderId="5" xfId="0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8" fillId="0" borderId="5" xfId="0" applyFont="1" applyBorder="1"/>
    <xf numFmtId="2" fontId="17" fillId="0" borderId="0" xfId="0" applyNumberFormat="1" applyFont="1" applyAlignment="1">
      <alignment horizontal="right"/>
    </xf>
    <xf numFmtId="166" fontId="0" fillId="0" borderId="0" xfId="1" applyNumberFormat="1" applyFont="1" applyBorder="1"/>
    <xf numFmtId="10" fontId="17" fillId="0" borderId="0" xfId="0" applyNumberFormat="1" applyFont="1" applyAlignment="1">
      <alignment horizontal="right"/>
    </xf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0" borderId="16" xfId="0" applyFont="1" applyBorder="1"/>
    <xf numFmtId="0" fontId="2" fillId="0" borderId="17" xfId="0" applyFont="1" applyBorder="1"/>
    <xf numFmtId="168" fontId="2" fillId="0" borderId="4" xfId="0" applyNumberFormat="1" applyFont="1" applyBorder="1" applyAlignment="1">
      <alignment horizontal="left"/>
    </xf>
    <xf numFmtId="0" fontId="19" fillId="0" borderId="0" xfId="0" applyFont="1"/>
    <xf numFmtId="0" fontId="0" fillId="0" borderId="0" xfId="0" applyAlignment="1">
      <alignment horizontal="left" indent="3"/>
    </xf>
    <xf numFmtId="0" fontId="20" fillId="0" borderId="5" xfId="0" applyFont="1" applyBorder="1"/>
    <xf numFmtId="169" fontId="0" fillId="0" borderId="0" xfId="0" applyNumberFormat="1" applyAlignment="1">
      <alignment horizontal="left"/>
    </xf>
    <xf numFmtId="0" fontId="0" fillId="0" borderId="4" xfId="0" applyBorder="1" applyAlignment="1">
      <alignment horizontal="centerContinuous"/>
    </xf>
    <xf numFmtId="0" fontId="21" fillId="0" borderId="5" xfId="0" applyFont="1" applyBorder="1" applyAlignment="1">
      <alignment horizontal="centerContinuous" vertical="center"/>
    </xf>
    <xf numFmtId="0" fontId="23" fillId="0" borderId="5" xfId="2" applyFont="1" applyBorder="1"/>
    <xf numFmtId="4" fontId="0" fillId="0" borderId="5" xfId="0" applyNumberFormat="1" applyBorder="1"/>
    <xf numFmtId="4" fontId="10" fillId="0" borderId="5" xfId="0" applyNumberFormat="1" applyFont="1" applyBorder="1"/>
    <xf numFmtId="0" fontId="0" fillId="0" borderId="13" xfId="0" applyBorder="1" applyAlignment="1">
      <alignment horizontal="left" indent="3"/>
    </xf>
    <xf numFmtId="166" fontId="0" fillId="0" borderId="0" xfId="1" applyNumberFormat="1" applyFont="1" applyFill="1" applyBorder="1"/>
    <xf numFmtId="43" fontId="13" fillId="0" borderId="0" xfId="1" applyFont="1" applyBorder="1" applyAlignment="1">
      <alignment horizontal="center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/>
    <xf numFmtId="43" fontId="13" fillId="0" borderId="0" xfId="1" applyFont="1" applyBorder="1" applyAlignment="1"/>
    <xf numFmtId="0" fontId="24" fillId="0" borderId="5" xfId="0" applyFont="1" applyBorder="1"/>
    <xf numFmtId="0" fontId="10" fillId="0" borderId="0" xfId="0" applyFont="1" applyAlignment="1">
      <alignment horizontal="left"/>
    </xf>
    <xf numFmtId="0" fontId="25" fillId="0" borderId="5" xfId="0" applyFont="1" applyBorder="1"/>
    <xf numFmtId="0" fontId="2" fillId="0" borderId="11" xfId="0" applyFont="1" applyBorder="1" applyAlignment="1">
      <alignment horizontal="left" vertical="center" wrapText="1" indent="2"/>
    </xf>
    <xf numFmtId="0" fontId="10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2" name="Picture 1">
          <a:extLst>
            <a:ext uri="{FF2B5EF4-FFF2-40B4-BE49-F238E27FC236}">
              <a16:creationId xmlns:a16="http://schemas.microsoft.com/office/drawing/2014/main" id="{905E55EF-1C2D-4E0B-8AB1-597376C9D56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3" name="Picture 2">
          <a:extLst>
            <a:ext uri="{FF2B5EF4-FFF2-40B4-BE49-F238E27FC236}">
              <a16:creationId xmlns:a16="http://schemas.microsoft.com/office/drawing/2014/main" id="{48838760-F76B-48C6-84B1-AF6C78CD5F7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2" name="Picture 1">
          <a:extLst>
            <a:ext uri="{FF2B5EF4-FFF2-40B4-BE49-F238E27FC236}">
              <a16:creationId xmlns:a16="http://schemas.microsoft.com/office/drawing/2014/main" id="{8A0FB596-3040-4737-9EA7-86C62CAA62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3" name="Picture 2">
          <a:extLst>
            <a:ext uri="{FF2B5EF4-FFF2-40B4-BE49-F238E27FC236}">
              <a16:creationId xmlns:a16="http://schemas.microsoft.com/office/drawing/2014/main" id="{BE7FF263-9E88-4B81-9E79-BB29A8E68C5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2" name="Picture 1">
          <a:extLst>
            <a:ext uri="{FF2B5EF4-FFF2-40B4-BE49-F238E27FC236}">
              <a16:creationId xmlns:a16="http://schemas.microsoft.com/office/drawing/2014/main" id="{5B0B6382-D37D-4CD7-95E4-0F645CE10B6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3" name="Picture 2">
          <a:extLst>
            <a:ext uri="{FF2B5EF4-FFF2-40B4-BE49-F238E27FC236}">
              <a16:creationId xmlns:a16="http://schemas.microsoft.com/office/drawing/2014/main" id="{58B51CD7-97CD-4388-A5B4-FE5D53E9A5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2" name="Picture 1">
          <a:extLst>
            <a:ext uri="{FF2B5EF4-FFF2-40B4-BE49-F238E27FC236}">
              <a16:creationId xmlns:a16="http://schemas.microsoft.com/office/drawing/2014/main" id="{8A82260A-BEE3-4F7D-A395-253EB1E53A9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3" name="Picture 2">
          <a:extLst>
            <a:ext uri="{FF2B5EF4-FFF2-40B4-BE49-F238E27FC236}">
              <a16:creationId xmlns:a16="http://schemas.microsoft.com/office/drawing/2014/main" id="{67A1DCA2-1DE3-4BC2-BE1C-576AEA6DAA7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2" name="Picture 1">
          <a:extLst>
            <a:ext uri="{FF2B5EF4-FFF2-40B4-BE49-F238E27FC236}">
              <a16:creationId xmlns:a16="http://schemas.microsoft.com/office/drawing/2014/main" id="{4107A5B5-8777-4816-A575-4BC0E1A0601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3" name="Picture 2">
          <a:extLst>
            <a:ext uri="{FF2B5EF4-FFF2-40B4-BE49-F238E27FC236}">
              <a16:creationId xmlns:a16="http://schemas.microsoft.com/office/drawing/2014/main" id="{ADCE7DD4-C789-4BBA-81A1-CAAA1312483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2" name="Picture 1">
          <a:extLst>
            <a:ext uri="{FF2B5EF4-FFF2-40B4-BE49-F238E27FC236}">
              <a16:creationId xmlns:a16="http://schemas.microsoft.com/office/drawing/2014/main" id="{6D1ED147-B80B-40A1-9DF3-A6A6E69230E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3" name="Picture 2">
          <a:extLst>
            <a:ext uri="{FF2B5EF4-FFF2-40B4-BE49-F238E27FC236}">
              <a16:creationId xmlns:a16="http://schemas.microsoft.com/office/drawing/2014/main" id="{08803381-F75B-43F4-AF59-F36258265DF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2" name="Picture 1">
          <a:extLst>
            <a:ext uri="{FF2B5EF4-FFF2-40B4-BE49-F238E27FC236}">
              <a16:creationId xmlns:a16="http://schemas.microsoft.com/office/drawing/2014/main" id="{22E700A1-8118-4831-B021-70E6DCFA200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  <xdr:oneCellAnchor>
    <xdr:from>
      <xdr:col>0</xdr:col>
      <xdr:colOff>15240</xdr:colOff>
      <xdr:row>0</xdr:row>
      <xdr:rowOff>60960</xdr:rowOff>
    </xdr:from>
    <xdr:ext cx="1488016" cy="534035"/>
    <xdr:pic>
      <xdr:nvPicPr>
        <xdr:cNvPr id="3" name="Picture 2">
          <a:extLst>
            <a:ext uri="{FF2B5EF4-FFF2-40B4-BE49-F238E27FC236}">
              <a16:creationId xmlns:a16="http://schemas.microsoft.com/office/drawing/2014/main" id="{0A0B7A71-7823-45FE-B912-4502E06D77C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60960"/>
          <a:ext cx="1488016" cy="5340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cexsc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cexsc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cexsc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cexscs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ccexscs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ccexscs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ccexsc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67F4-FD0F-4520-8127-30E5BF6B48C5}">
  <sheetPr>
    <pageSetUpPr fitToPage="1"/>
  </sheetPr>
  <dimension ref="A4:L64"/>
  <sheetViews>
    <sheetView showGridLines="0" tabSelected="1" topLeftCell="A10" zoomScaleNormal="100" workbookViewId="0">
      <selection activeCell="C16" sqref="C16"/>
    </sheetView>
  </sheetViews>
  <sheetFormatPr defaultRowHeight="15" x14ac:dyDescent="0.25"/>
  <cols>
    <col min="1" max="1" width="16" customWidth="1"/>
    <col min="2" max="2" width="10.5703125" customWidth="1"/>
    <col min="3" max="3" width="14.140625" customWidth="1"/>
    <col min="4" max="4" width="10.140625" customWidth="1"/>
    <col min="5" max="5" width="11.85546875" customWidth="1"/>
    <col min="6" max="6" width="12.28515625" customWidth="1"/>
    <col min="7" max="7" width="10.140625" customWidth="1"/>
    <col min="8" max="8" width="11.42578125" customWidth="1"/>
    <col min="9" max="9" width="12.42578125" customWidth="1"/>
    <col min="10" max="10" width="12.85546875" customWidth="1"/>
    <col min="13" max="13" width="10" bestFit="1" customWidth="1"/>
    <col min="17" max="17" width="12.140625" bestFit="1" customWidth="1"/>
  </cols>
  <sheetData>
    <row r="4" spans="1:10" ht="9.6" customHeight="1" thickBot="1" x14ac:dyDescent="0.3"/>
    <row r="5" spans="1:10" ht="36" customHeight="1" x14ac:dyDescent="0.25">
      <c r="A5" s="86" t="s">
        <v>99</v>
      </c>
      <c r="B5" s="85"/>
      <c r="C5" s="85"/>
      <c r="D5" s="85"/>
      <c r="E5" s="85"/>
      <c r="F5" s="101" t="s">
        <v>98</v>
      </c>
      <c r="G5" s="101"/>
      <c r="H5" s="85"/>
      <c r="I5" s="85" t="s">
        <v>97</v>
      </c>
      <c r="J5" s="84"/>
    </row>
    <row r="6" spans="1:10" x14ac:dyDescent="0.25">
      <c r="A6" s="100" t="s">
        <v>96</v>
      </c>
      <c r="F6" s="93" t="s">
        <v>69</v>
      </c>
      <c r="G6" s="93"/>
      <c r="I6" t="s">
        <v>95</v>
      </c>
      <c r="J6" s="10"/>
    </row>
    <row r="7" spans="1:10" x14ac:dyDescent="0.25">
      <c r="A7" s="99" t="s">
        <v>94</v>
      </c>
      <c r="F7" s="93" t="s">
        <v>93</v>
      </c>
      <c r="G7" s="93"/>
      <c r="I7" t="s">
        <v>92</v>
      </c>
      <c r="J7" s="10"/>
    </row>
    <row r="8" spans="1:10" x14ac:dyDescent="0.25">
      <c r="A8" s="12" t="s">
        <v>91</v>
      </c>
      <c r="F8" s="93" t="s">
        <v>90</v>
      </c>
      <c r="G8" s="93"/>
      <c r="I8" t="s">
        <v>89</v>
      </c>
      <c r="J8" s="10"/>
    </row>
    <row r="9" spans="1:10" x14ac:dyDescent="0.25">
      <c r="A9" s="98" t="s">
        <v>88</v>
      </c>
      <c r="F9" s="93" t="s">
        <v>87</v>
      </c>
      <c r="G9" s="93"/>
      <c r="I9" t="s">
        <v>86</v>
      </c>
      <c r="J9" s="10"/>
    </row>
    <row r="10" spans="1:10" ht="55.15" customHeight="1" x14ac:dyDescent="0.25">
      <c r="A10" s="97" t="s">
        <v>85</v>
      </c>
      <c r="B10" s="1"/>
      <c r="C10" s="1"/>
      <c r="D10" s="1"/>
      <c r="E10" s="1"/>
      <c r="F10" s="1"/>
      <c r="G10" s="1"/>
      <c r="H10" s="1"/>
      <c r="I10" s="1"/>
      <c r="J10" s="96"/>
    </row>
    <row r="11" spans="1:10" x14ac:dyDescent="0.25">
      <c r="A11" s="16" t="s">
        <v>84</v>
      </c>
      <c r="F11" s="93" t="s">
        <v>83</v>
      </c>
      <c r="G11" s="93"/>
      <c r="I11" s="11" t="s">
        <v>82</v>
      </c>
      <c r="J11" s="10"/>
    </row>
    <row r="12" spans="1:10" x14ac:dyDescent="0.25">
      <c r="A12" s="12" t="s">
        <v>81</v>
      </c>
      <c r="B12" s="13" t="s">
        <v>80</v>
      </c>
      <c r="C12" s="13"/>
      <c r="F12" s="93" t="s">
        <v>79</v>
      </c>
      <c r="G12" s="93"/>
      <c r="I12" s="95">
        <v>45240</v>
      </c>
      <c r="J12" s="10"/>
    </row>
    <row r="13" spans="1:10" x14ac:dyDescent="0.25">
      <c r="A13" s="12" t="s">
        <v>78</v>
      </c>
      <c r="B13" t="s">
        <v>77</v>
      </c>
      <c r="F13" s="93" t="s">
        <v>76</v>
      </c>
      <c r="G13" s="93"/>
      <c r="I13" t="s">
        <v>75</v>
      </c>
      <c r="J13" s="10"/>
    </row>
    <row r="14" spans="1:10" x14ac:dyDescent="0.25">
      <c r="A14" s="12"/>
      <c r="B14" t="s">
        <v>74</v>
      </c>
      <c r="F14" s="93" t="s">
        <v>73</v>
      </c>
      <c r="G14" s="93"/>
      <c r="I14" s="13" t="s">
        <v>72</v>
      </c>
      <c r="J14" s="10"/>
    </row>
    <row r="15" spans="1:10" x14ac:dyDescent="0.25">
      <c r="A15" s="12"/>
      <c r="B15" t="s">
        <v>71</v>
      </c>
      <c r="F15" s="93" t="s">
        <v>70</v>
      </c>
      <c r="G15" s="93"/>
      <c r="I15" s="78">
        <v>27</v>
      </c>
      <c r="J15" s="10"/>
    </row>
    <row r="16" spans="1:10" x14ac:dyDescent="0.25">
      <c r="A16" s="12" t="s">
        <v>69</v>
      </c>
      <c r="B16" s="13" t="s">
        <v>68</v>
      </c>
      <c r="C16" s="13"/>
      <c r="F16" s="93" t="s">
        <v>67</v>
      </c>
      <c r="G16" s="93"/>
      <c r="I16" t="s">
        <v>66</v>
      </c>
      <c r="J16" s="10"/>
    </row>
    <row r="17" spans="1:12" ht="10.15" customHeight="1" x14ac:dyDescent="0.25">
      <c r="A17" s="12"/>
      <c r="F17" s="93"/>
      <c r="G17" s="93"/>
      <c r="J17" s="10"/>
    </row>
    <row r="18" spans="1:12" x14ac:dyDescent="0.25">
      <c r="A18" s="16"/>
      <c r="J18" s="10"/>
    </row>
    <row r="19" spans="1:12" ht="15.75" x14ac:dyDescent="0.25">
      <c r="A19" s="94" t="s">
        <v>65</v>
      </c>
      <c r="F19" s="93" t="s">
        <v>64</v>
      </c>
      <c r="G19" s="93"/>
      <c r="I19" s="13" t="s">
        <v>63</v>
      </c>
      <c r="J19" s="10"/>
    </row>
    <row r="20" spans="1:12" ht="15.75" thickBot="1" x14ac:dyDescent="0.3">
      <c r="A20" s="16"/>
      <c r="B20" s="13"/>
      <c r="F20" s="14"/>
      <c r="G20" s="14"/>
      <c r="I20" s="92"/>
      <c r="J20" s="91"/>
    </row>
    <row r="21" spans="1:12" ht="30.6" customHeight="1" thickBot="1" x14ac:dyDescent="0.3">
      <c r="A21" s="90" t="s">
        <v>62</v>
      </c>
      <c r="B21" s="89"/>
      <c r="C21" s="89"/>
      <c r="D21" s="88" t="s">
        <v>61</v>
      </c>
      <c r="E21" s="88" t="s">
        <v>60</v>
      </c>
      <c r="F21" s="88" t="s">
        <v>59</v>
      </c>
      <c r="G21" s="88" t="s">
        <v>58</v>
      </c>
      <c r="H21" s="88" t="s">
        <v>57</v>
      </c>
      <c r="I21" s="88" t="s">
        <v>56</v>
      </c>
      <c r="J21" s="87" t="s">
        <v>55</v>
      </c>
    </row>
    <row r="22" spans="1:12" ht="17.45" customHeight="1" x14ac:dyDescent="0.25">
      <c r="A22" s="86" t="s">
        <v>54</v>
      </c>
      <c r="B22" s="85"/>
      <c r="C22" s="85"/>
      <c r="D22" s="85"/>
      <c r="E22" s="85"/>
      <c r="F22" s="85"/>
      <c r="G22" s="85"/>
      <c r="H22" s="85"/>
      <c r="I22" s="85"/>
      <c r="J22" s="84"/>
    </row>
    <row r="23" spans="1:12" x14ac:dyDescent="0.25">
      <c r="A23" s="16" t="s">
        <v>53</v>
      </c>
      <c r="B23" s="79"/>
      <c r="C23" s="79"/>
      <c r="D23" s="13"/>
      <c r="E23" s="83"/>
      <c r="H23" s="82"/>
      <c r="I23" s="81">
        <v>81.900000000000006</v>
      </c>
      <c r="J23" s="34"/>
    </row>
    <row r="24" spans="1:12" x14ac:dyDescent="0.25">
      <c r="A24" s="80"/>
      <c r="J24" s="34"/>
    </row>
    <row r="25" spans="1:12" x14ac:dyDescent="0.25">
      <c r="A25" s="16" t="s">
        <v>52</v>
      </c>
      <c r="B25" s="79" t="s">
        <v>51</v>
      </c>
      <c r="C25" s="78">
        <v>2024815</v>
      </c>
      <c r="D25" s="53"/>
      <c r="E25" s="42"/>
      <c r="F25" s="41"/>
      <c r="G25" s="41"/>
      <c r="H25" s="40"/>
      <c r="I25" s="77"/>
      <c r="J25" s="52"/>
    </row>
    <row r="26" spans="1:12" x14ac:dyDescent="0.25">
      <c r="A26" s="76"/>
      <c r="B26" s="43"/>
      <c r="C26" s="75"/>
      <c r="D26" s="41"/>
      <c r="E26" s="41"/>
      <c r="F26" s="41"/>
      <c r="H26" s="41"/>
      <c r="I26" s="40"/>
      <c r="J26" s="52"/>
      <c r="L26" s="74"/>
    </row>
    <row r="27" spans="1:12" x14ac:dyDescent="0.25">
      <c r="A27" s="12" t="s">
        <v>50</v>
      </c>
      <c r="B27" s="43"/>
      <c r="C27" s="67" t="s">
        <v>49</v>
      </c>
      <c r="D27" s="72" t="s">
        <v>40</v>
      </c>
      <c r="E27" s="65">
        <v>1</v>
      </c>
      <c r="F27" s="64"/>
      <c r="G27" s="59" t="s">
        <v>33</v>
      </c>
      <c r="H27" s="60">
        <f t="shared" ref="H27:H33" si="0">+E27*F27</f>
        <v>0</v>
      </c>
      <c r="I27" s="59">
        <f t="shared" ref="I27:I33" si="1">IF(G27="USD",1,$I$23)</f>
        <v>81.900000000000006</v>
      </c>
      <c r="J27" s="58">
        <f t="shared" ref="J27:J33" si="2">ROUND(+H27/I27,4)</f>
        <v>0</v>
      </c>
    </row>
    <row r="28" spans="1:12" x14ac:dyDescent="0.25">
      <c r="A28" s="12" t="s">
        <v>48</v>
      </c>
      <c r="B28" s="44"/>
      <c r="C28" s="73"/>
      <c r="D28" s="72" t="s">
        <v>47</v>
      </c>
      <c r="E28" s="65">
        <v>2</v>
      </c>
      <c r="F28" s="64"/>
      <c r="G28" s="59" t="s">
        <v>46</v>
      </c>
      <c r="H28" s="60">
        <f t="shared" si="0"/>
        <v>0</v>
      </c>
      <c r="I28" s="59">
        <f t="shared" si="1"/>
        <v>1</v>
      </c>
      <c r="J28" s="58">
        <f t="shared" si="2"/>
        <v>0</v>
      </c>
    </row>
    <row r="29" spans="1:12" x14ac:dyDescent="0.25">
      <c r="A29" s="12" t="s">
        <v>45</v>
      </c>
      <c r="B29" s="44"/>
      <c r="C29" s="67" t="s">
        <v>44</v>
      </c>
      <c r="D29" s="71" t="s">
        <v>42</v>
      </c>
      <c r="E29" s="65">
        <v>1</v>
      </c>
      <c r="F29" s="69"/>
      <c r="G29" s="59" t="s">
        <v>33</v>
      </c>
      <c r="H29" s="60">
        <f t="shared" si="0"/>
        <v>0</v>
      </c>
      <c r="I29" s="59">
        <f t="shared" si="1"/>
        <v>81.900000000000006</v>
      </c>
      <c r="J29" s="58">
        <f t="shared" si="2"/>
        <v>0</v>
      </c>
    </row>
    <row r="30" spans="1:12" x14ac:dyDescent="0.25">
      <c r="A30" s="12" t="s">
        <v>43</v>
      </c>
      <c r="B30" s="44"/>
      <c r="C30" s="67"/>
      <c r="D30" s="71" t="s">
        <v>42</v>
      </c>
      <c r="E30" s="65">
        <v>1</v>
      </c>
      <c r="F30" s="64"/>
      <c r="G30" s="59" t="s">
        <v>33</v>
      </c>
      <c r="H30" s="60">
        <f t="shared" si="0"/>
        <v>0</v>
      </c>
      <c r="I30" s="59">
        <f t="shared" si="1"/>
        <v>81.900000000000006</v>
      </c>
      <c r="J30" s="58">
        <f t="shared" si="2"/>
        <v>0</v>
      </c>
    </row>
    <row r="31" spans="1:12" x14ac:dyDescent="0.25">
      <c r="A31" s="12" t="s">
        <v>41</v>
      </c>
      <c r="B31" s="44"/>
      <c r="C31" s="67"/>
      <c r="D31" s="59" t="s">
        <v>40</v>
      </c>
      <c r="E31" s="69">
        <v>1</v>
      </c>
      <c r="F31" s="64"/>
      <c r="G31" s="59" t="s">
        <v>33</v>
      </c>
      <c r="H31" s="60">
        <f t="shared" si="0"/>
        <v>0</v>
      </c>
      <c r="I31" s="59">
        <f t="shared" si="1"/>
        <v>81.900000000000006</v>
      </c>
      <c r="J31" s="58">
        <f t="shared" si="2"/>
        <v>0</v>
      </c>
      <c r="K31" s="68"/>
    </row>
    <row r="32" spans="1:12" x14ac:dyDescent="0.25">
      <c r="A32" s="12" t="s">
        <v>39</v>
      </c>
      <c r="B32" s="44"/>
      <c r="C32" s="67" t="s">
        <v>38</v>
      </c>
      <c r="D32" s="59" t="s">
        <v>37</v>
      </c>
      <c r="E32" s="69">
        <v>2</v>
      </c>
      <c r="F32" s="59"/>
      <c r="G32" s="59" t="s">
        <v>33</v>
      </c>
      <c r="H32" s="60">
        <f t="shared" si="0"/>
        <v>0</v>
      </c>
      <c r="I32" s="59">
        <f t="shared" si="1"/>
        <v>81.900000000000006</v>
      </c>
      <c r="J32" s="58">
        <f t="shared" si="2"/>
        <v>0</v>
      </c>
    </row>
    <row r="33" spans="1:11" x14ac:dyDescent="0.25">
      <c r="A33" s="12" t="s">
        <v>36</v>
      </c>
      <c r="B33" s="70" t="s">
        <v>35</v>
      </c>
      <c r="C33" s="67"/>
      <c r="D33" s="59" t="s">
        <v>34</v>
      </c>
      <c r="E33" s="69">
        <v>1</v>
      </c>
      <c r="F33" s="64"/>
      <c r="G33" s="59" t="s">
        <v>33</v>
      </c>
      <c r="H33" s="60">
        <f t="shared" si="0"/>
        <v>0</v>
      </c>
      <c r="I33" s="59">
        <f t="shared" si="1"/>
        <v>81.900000000000006</v>
      </c>
      <c r="J33" s="58">
        <f t="shared" si="2"/>
        <v>0</v>
      </c>
      <c r="K33" s="68"/>
    </row>
    <row r="34" spans="1:11" x14ac:dyDescent="0.25">
      <c r="A34" s="12"/>
      <c r="B34" s="44"/>
      <c r="C34" s="67"/>
      <c r="D34" s="66"/>
      <c r="E34" s="65"/>
      <c r="F34" s="64"/>
      <c r="G34" s="59"/>
      <c r="H34" s="60"/>
      <c r="I34" s="59"/>
      <c r="J34" s="58"/>
    </row>
    <row r="35" spans="1:11" x14ac:dyDescent="0.25">
      <c r="A35" s="62"/>
      <c r="B35" s="63"/>
      <c r="D35" s="59"/>
      <c r="E35" s="61"/>
      <c r="F35" s="59"/>
      <c r="G35" s="59"/>
      <c r="H35" s="60"/>
      <c r="I35" s="59"/>
      <c r="J35" s="58"/>
    </row>
    <row r="36" spans="1:11" x14ac:dyDescent="0.25">
      <c r="A36" s="62" t="s">
        <v>32</v>
      </c>
      <c r="B36" s="63"/>
      <c r="D36" s="59"/>
      <c r="E36" s="61"/>
      <c r="F36" s="59"/>
      <c r="G36" s="59"/>
      <c r="H36" s="60"/>
      <c r="I36" s="59"/>
      <c r="J36" s="58"/>
    </row>
    <row r="37" spans="1:11" x14ac:dyDescent="0.25">
      <c r="A37" s="62" t="s">
        <v>31</v>
      </c>
      <c r="D37" s="59"/>
      <c r="E37" s="61"/>
      <c r="F37" s="59"/>
      <c r="G37" s="59"/>
      <c r="H37" s="60"/>
      <c r="I37" s="59"/>
      <c r="J37" s="58"/>
    </row>
    <row r="38" spans="1:11" x14ac:dyDescent="0.25">
      <c r="A38" s="57" t="s">
        <v>30</v>
      </c>
      <c r="B38" s="55">
        <f>344*18*30*1/1000000</f>
        <v>0.18576000000000001</v>
      </c>
      <c r="D38" s="53"/>
      <c r="E38" s="42"/>
      <c r="F38" s="41"/>
      <c r="G38" s="41"/>
      <c r="H38" s="40"/>
      <c r="I38" s="40"/>
      <c r="J38" s="52"/>
    </row>
    <row r="39" spans="1:11" x14ac:dyDescent="0.25">
      <c r="A39" s="57" t="s">
        <v>29</v>
      </c>
      <c r="B39" s="55">
        <f>258*38*50*1/1000000</f>
        <v>0.49020000000000002</v>
      </c>
      <c r="D39" s="53"/>
      <c r="E39" s="42"/>
      <c r="F39" s="41"/>
      <c r="G39" s="41"/>
      <c r="H39" s="40"/>
      <c r="I39" s="40"/>
      <c r="J39" s="52"/>
    </row>
    <row r="40" spans="1:11" x14ac:dyDescent="0.25">
      <c r="A40" s="56" t="s">
        <v>14</v>
      </c>
      <c r="B40" s="55">
        <f>SUM(B38:B39)</f>
        <v>0.67596000000000001</v>
      </c>
      <c r="C40" s="54" t="s">
        <v>28</v>
      </c>
      <c r="D40" s="53"/>
      <c r="E40" s="42"/>
      <c r="F40" s="41"/>
      <c r="G40" s="41"/>
      <c r="H40" s="40"/>
      <c r="I40" s="40"/>
      <c r="J40" s="52"/>
    </row>
    <row r="41" spans="1:11" x14ac:dyDescent="0.25">
      <c r="A41" s="56"/>
      <c r="B41" s="55"/>
      <c r="C41" s="54"/>
      <c r="D41" s="53"/>
      <c r="E41" s="42"/>
      <c r="F41" s="41"/>
      <c r="G41" s="41"/>
      <c r="H41" s="40"/>
      <c r="I41" s="40"/>
      <c r="J41" s="52"/>
    </row>
    <row r="42" spans="1:11" x14ac:dyDescent="0.25">
      <c r="A42" s="56"/>
      <c r="B42" s="55"/>
      <c r="C42" s="54"/>
      <c r="D42" s="53"/>
      <c r="E42" s="42"/>
      <c r="F42" s="41"/>
      <c r="G42" s="41"/>
      <c r="H42" s="40"/>
      <c r="I42" s="40"/>
      <c r="J42" s="52"/>
    </row>
    <row r="43" spans="1:11" x14ac:dyDescent="0.25">
      <c r="A43" s="45"/>
      <c r="B43" s="44"/>
      <c r="C43" s="51"/>
      <c r="D43" s="53"/>
      <c r="E43" s="42"/>
      <c r="F43" s="41"/>
      <c r="G43" s="41"/>
      <c r="H43" s="40"/>
      <c r="I43" s="40"/>
      <c r="J43" s="52"/>
    </row>
    <row r="44" spans="1:11" x14ac:dyDescent="0.25">
      <c r="A44" s="45"/>
      <c r="B44" s="44"/>
      <c r="C44" s="51"/>
      <c r="E44" s="50" t="s">
        <v>27</v>
      </c>
      <c r="F44" s="49">
        <v>0.18</v>
      </c>
      <c r="G44" s="48"/>
      <c r="H44" s="47"/>
      <c r="I44" s="47"/>
      <c r="J44" s="46">
        <f>ROUND(SUM(J27:J36)*F44,2)</f>
        <v>0</v>
      </c>
    </row>
    <row r="45" spans="1:11" x14ac:dyDescent="0.25">
      <c r="A45" s="45"/>
      <c r="B45" s="44"/>
      <c r="C45" s="43"/>
      <c r="D45" s="41"/>
      <c r="E45" s="42"/>
      <c r="F45" s="41"/>
      <c r="G45" s="41"/>
      <c r="H45" s="40"/>
      <c r="I45" s="40"/>
      <c r="J45" s="39"/>
    </row>
    <row r="46" spans="1:11" x14ac:dyDescent="0.25">
      <c r="A46" s="38" t="s">
        <v>26</v>
      </c>
      <c r="E46" s="37"/>
      <c r="G46" s="36"/>
      <c r="H46" s="35"/>
      <c r="I46" s="35"/>
      <c r="J46" s="34"/>
    </row>
    <row r="47" spans="1:11" ht="30" x14ac:dyDescent="0.25">
      <c r="A47" s="33" t="s">
        <v>25</v>
      </c>
      <c r="B47" s="111" t="e">
        <f ca="1">numtowords(J47)</f>
        <v>#NAME?</v>
      </c>
      <c r="C47" s="111"/>
      <c r="D47" s="111"/>
      <c r="E47" s="111"/>
      <c r="F47" s="111"/>
      <c r="G47" s="111"/>
      <c r="H47" s="111"/>
      <c r="I47" s="111"/>
      <c r="J47" s="32">
        <f>SUM(J27:J46)</f>
        <v>0</v>
      </c>
    </row>
    <row r="48" spans="1:11" ht="13.15" customHeight="1" x14ac:dyDescent="0.25">
      <c r="A48" s="16" t="s">
        <v>24</v>
      </c>
      <c r="J48" s="10"/>
    </row>
    <row r="49" spans="1:10" x14ac:dyDescent="0.25">
      <c r="A49" s="31" t="s">
        <v>23</v>
      </c>
      <c r="B49" s="27" t="s">
        <v>22</v>
      </c>
      <c r="C49" s="27" t="s">
        <v>21</v>
      </c>
      <c r="D49" s="27"/>
      <c r="E49" s="30" t="s">
        <v>20</v>
      </c>
      <c r="F49" s="30" t="s">
        <v>19</v>
      </c>
      <c r="G49" s="30" t="s">
        <v>18</v>
      </c>
      <c r="H49" s="30" t="s">
        <v>17</v>
      </c>
      <c r="I49" s="29" t="s">
        <v>16</v>
      </c>
      <c r="J49" s="29" t="s">
        <v>15</v>
      </c>
    </row>
    <row r="50" spans="1:10" x14ac:dyDescent="0.25">
      <c r="A50" s="28">
        <f>+I23</f>
        <v>81.900000000000006</v>
      </c>
      <c r="B50" s="27">
        <v>996729</v>
      </c>
      <c r="C50" s="26">
        <v>0.18</v>
      </c>
      <c r="D50" s="26"/>
      <c r="E50" s="19">
        <f>SUM(J27:J36)</f>
        <v>0</v>
      </c>
      <c r="F50" s="19">
        <f>ROUND(E50*$A$50,0)</f>
        <v>0</v>
      </c>
      <c r="G50" s="19">
        <f>+E50*C50</f>
        <v>0</v>
      </c>
      <c r="H50" s="19">
        <f>ROUND(G50*$A$50,0)</f>
        <v>0</v>
      </c>
      <c r="I50" s="18">
        <f>+E50+G50</f>
        <v>0</v>
      </c>
      <c r="J50" s="25">
        <f>+F50+H50</f>
        <v>0</v>
      </c>
    </row>
    <row r="51" spans="1:10" x14ac:dyDescent="0.25">
      <c r="A51" s="24"/>
      <c r="B51" s="20"/>
      <c r="C51" s="20"/>
      <c r="D51" s="20"/>
      <c r="E51" s="23"/>
      <c r="F51" s="23"/>
      <c r="G51" s="23"/>
      <c r="H51" s="23"/>
      <c r="I51" s="23"/>
      <c r="J51" s="22"/>
    </row>
    <row r="52" spans="1:10" x14ac:dyDescent="0.25">
      <c r="A52" s="24"/>
      <c r="B52" s="20"/>
      <c r="C52" s="20"/>
      <c r="D52" s="20"/>
      <c r="E52" s="19"/>
      <c r="F52" s="23"/>
      <c r="G52" s="23"/>
      <c r="H52" s="23"/>
      <c r="I52" s="23"/>
      <c r="J52" s="22"/>
    </row>
    <row r="53" spans="1:10" x14ac:dyDescent="0.25">
      <c r="A53" s="24"/>
      <c r="B53" s="20"/>
      <c r="C53" s="20"/>
      <c r="D53" s="20"/>
      <c r="E53" s="23"/>
      <c r="F53" s="23"/>
      <c r="G53" s="23"/>
      <c r="H53" s="23"/>
      <c r="I53" s="23"/>
      <c r="J53" s="22"/>
    </row>
    <row r="54" spans="1:10" x14ac:dyDescent="0.25">
      <c r="A54" s="21" t="s">
        <v>14</v>
      </c>
      <c r="B54" s="20"/>
      <c r="C54" s="20"/>
      <c r="D54" s="20"/>
      <c r="E54" s="19">
        <f t="shared" ref="E54:J54" si="3">SUM(E50:E53)</f>
        <v>0</v>
      </c>
      <c r="F54" s="19">
        <f t="shared" si="3"/>
        <v>0</v>
      </c>
      <c r="G54" s="19">
        <f t="shared" si="3"/>
        <v>0</v>
      </c>
      <c r="H54" s="19">
        <f t="shared" si="3"/>
        <v>0</v>
      </c>
      <c r="I54" s="19">
        <f t="shared" si="3"/>
        <v>0</v>
      </c>
      <c r="J54" s="18">
        <f t="shared" si="3"/>
        <v>0</v>
      </c>
    </row>
    <row r="55" spans="1:10" ht="18.600000000000001" customHeight="1" x14ac:dyDescent="0.25">
      <c r="A55" s="17" t="s">
        <v>13</v>
      </c>
      <c r="J55" s="10"/>
    </row>
    <row r="56" spans="1:10" x14ac:dyDescent="0.25">
      <c r="A56" s="12"/>
      <c r="J56" s="10"/>
    </row>
    <row r="57" spans="1:10" x14ac:dyDescent="0.25">
      <c r="A57" s="16" t="s">
        <v>12</v>
      </c>
      <c r="E57" s="15">
        <f>+J47</f>
        <v>0</v>
      </c>
      <c r="F57" s="14"/>
      <c r="G57" s="13" t="s">
        <v>11</v>
      </c>
      <c r="H57" s="13"/>
      <c r="J57" s="10"/>
    </row>
    <row r="58" spans="1:10" x14ac:dyDescent="0.25">
      <c r="A58" s="12" t="s">
        <v>10</v>
      </c>
      <c r="B58" t="s">
        <v>9</v>
      </c>
      <c r="F58" s="11"/>
      <c r="J58" s="10"/>
    </row>
    <row r="59" spans="1:10" x14ac:dyDescent="0.25">
      <c r="A59" s="12" t="s">
        <v>8</v>
      </c>
      <c r="B59" t="s">
        <v>7</v>
      </c>
      <c r="F59" s="11"/>
      <c r="J59" s="10"/>
    </row>
    <row r="60" spans="1:10" x14ac:dyDescent="0.25">
      <c r="A60" s="12" t="s">
        <v>6</v>
      </c>
      <c r="B60" t="s">
        <v>5</v>
      </c>
      <c r="F60" s="11"/>
      <c r="J60" s="10"/>
    </row>
    <row r="61" spans="1:10" ht="15.75" thickBot="1" x14ac:dyDescent="0.3">
      <c r="A61" s="9" t="s">
        <v>4</v>
      </c>
      <c r="B61" s="8" t="s">
        <v>3</v>
      </c>
      <c r="C61" s="8"/>
      <c r="D61" s="5"/>
      <c r="E61" s="5"/>
      <c r="F61" s="7"/>
      <c r="G61" s="6" t="s">
        <v>2</v>
      </c>
      <c r="H61" s="6"/>
      <c r="I61" s="5"/>
      <c r="J61" s="4"/>
    </row>
    <row r="62" spans="1:10" x14ac:dyDescent="0.25">
      <c r="A62" s="3" t="s">
        <v>1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2" t="s">
        <v>0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</row>
  </sheetData>
  <mergeCells count="1">
    <mergeCell ref="B47:I47"/>
  </mergeCells>
  <hyperlinks>
    <hyperlink ref="A9" r:id="rId1" xr:uid="{7470BFBA-B564-4905-98AA-EE8BB9DABE2A}"/>
  </hyperlinks>
  <printOptions horizontalCentered="1"/>
  <pageMargins left="0.25" right="0.25" top="0.75" bottom="0.75" header="0.3" footer="0.3"/>
  <pageSetup paperSize="9" scale="71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6770-6719-41E0-AD4C-95ACD7294CD5}">
  <sheetPr>
    <pageSetUpPr fitToPage="1"/>
  </sheetPr>
  <dimension ref="A4:O65"/>
  <sheetViews>
    <sheetView showGridLines="0" topLeftCell="A18" zoomScaleNormal="100" workbookViewId="0">
      <selection activeCell="J43" sqref="J43"/>
    </sheetView>
  </sheetViews>
  <sheetFormatPr defaultRowHeight="15" x14ac:dyDescent="0.25"/>
  <cols>
    <col min="1" max="1" width="15" customWidth="1"/>
    <col min="2" max="2" width="10.7109375" customWidth="1"/>
    <col min="3" max="3" width="12.85546875" customWidth="1"/>
    <col min="4" max="4" width="10.5703125" customWidth="1"/>
    <col min="5" max="5" width="12.42578125" customWidth="1"/>
    <col min="6" max="6" width="11.5703125" customWidth="1"/>
    <col min="7" max="7" width="10.140625" customWidth="1"/>
    <col min="8" max="8" width="11.42578125" customWidth="1"/>
    <col min="9" max="9" width="12.42578125" customWidth="1"/>
    <col min="10" max="10" width="11.7109375" customWidth="1"/>
    <col min="13" max="13" width="10" bestFit="1" customWidth="1"/>
    <col min="17" max="17" width="12.140625" bestFit="1" customWidth="1"/>
  </cols>
  <sheetData>
    <row r="4" spans="1:10" ht="9.6" customHeight="1" thickBot="1" x14ac:dyDescent="0.3"/>
    <row r="5" spans="1:10" ht="36" customHeight="1" x14ac:dyDescent="0.25">
      <c r="A5" s="86" t="s">
        <v>99</v>
      </c>
      <c r="B5" s="85"/>
      <c r="C5" s="85"/>
      <c r="D5" s="85"/>
      <c r="E5" s="85"/>
      <c r="F5" s="101" t="s">
        <v>98</v>
      </c>
      <c r="G5" s="101"/>
      <c r="H5" s="85"/>
      <c r="I5" s="85" t="s">
        <v>97</v>
      </c>
      <c r="J5" s="84"/>
    </row>
    <row r="6" spans="1:10" x14ac:dyDescent="0.25">
      <c r="A6" s="100" t="s">
        <v>96</v>
      </c>
      <c r="F6" s="93" t="s">
        <v>69</v>
      </c>
      <c r="G6" s="93"/>
      <c r="I6" t="s">
        <v>95</v>
      </c>
      <c r="J6" s="10"/>
    </row>
    <row r="7" spans="1:10" x14ac:dyDescent="0.25">
      <c r="A7" s="99" t="s">
        <v>94</v>
      </c>
      <c r="F7" s="93" t="s">
        <v>93</v>
      </c>
      <c r="G7" s="93"/>
      <c r="I7" t="s">
        <v>92</v>
      </c>
      <c r="J7" s="10"/>
    </row>
    <row r="8" spans="1:10" x14ac:dyDescent="0.25">
      <c r="A8" s="12" t="s">
        <v>91</v>
      </c>
      <c r="F8" s="93" t="s">
        <v>90</v>
      </c>
      <c r="G8" s="93"/>
      <c r="I8" t="s">
        <v>89</v>
      </c>
      <c r="J8" s="10"/>
    </row>
    <row r="9" spans="1:10" x14ac:dyDescent="0.25">
      <c r="A9" s="98" t="s">
        <v>88</v>
      </c>
      <c r="F9" s="93" t="s">
        <v>87</v>
      </c>
      <c r="G9" s="93"/>
      <c r="I9" t="s">
        <v>86</v>
      </c>
      <c r="J9" s="10"/>
    </row>
    <row r="10" spans="1:10" ht="52.9" customHeight="1" x14ac:dyDescent="0.25">
      <c r="A10" s="97" t="s">
        <v>85</v>
      </c>
      <c r="B10" s="1"/>
      <c r="C10" s="1"/>
      <c r="D10" s="1"/>
      <c r="E10" s="1"/>
      <c r="F10" s="1"/>
      <c r="G10" s="1"/>
      <c r="H10" s="1"/>
      <c r="I10" s="1"/>
      <c r="J10" s="96"/>
    </row>
    <row r="11" spans="1:10" x14ac:dyDescent="0.25">
      <c r="A11" s="16" t="s">
        <v>84</v>
      </c>
      <c r="F11" s="93" t="s">
        <v>83</v>
      </c>
      <c r="G11" s="93"/>
      <c r="I11" s="11" t="s">
        <v>111</v>
      </c>
      <c r="J11" s="10"/>
    </row>
    <row r="12" spans="1:10" x14ac:dyDescent="0.25">
      <c r="A12" s="12" t="s">
        <v>81</v>
      </c>
      <c r="B12" s="13" t="s">
        <v>80</v>
      </c>
      <c r="C12" s="13"/>
      <c r="F12" s="93" t="s">
        <v>79</v>
      </c>
      <c r="G12" s="93"/>
      <c r="I12" s="95">
        <v>45260</v>
      </c>
      <c r="J12" s="10"/>
    </row>
    <row r="13" spans="1:10" x14ac:dyDescent="0.25">
      <c r="A13" s="12" t="s">
        <v>78</v>
      </c>
      <c r="B13" t="s">
        <v>77</v>
      </c>
      <c r="F13" s="93" t="s">
        <v>76</v>
      </c>
      <c r="G13" s="93"/>
      <c r="I13" t="s">
        <v>75</v>
      </c>
      <c r="J13" s="10"/>
    </row>
    <row r="14" spans="1:10" x14ac:dyDescent="0.25">
      <c r="A14" s="12"/>
      <c r="B14" t="s">
        <v>74</v>
      </c>
      <c r="F14" s="93" t="s">
        <v>73</v>
      </c>
      <c r="G14" s="93"/>
      <c r="I14" s="13" t="s">
        <v>72</v>
      </c>
      <c r="J14" s="10"/>
    </row>
    <row r="15" spans="1:10" x14ac:dyDescent="0.25">
      <c r="A15" s="12"/>
      <c r="B15" t="s">
        <v>71</v>
      </c>
      <c r="F15" s="93" t="s">
        <v>70</v>
      </c>
      <c r="G15" s="93"/>
      <c r="I15" s="78">
        <v>27</v>
      </c>
      <c r="J15" s="10"/>
    </row>
    <row r="16" spans="1:10" x14ac:dyDescent="0.25">
      <c r="A16" s="12" t="s">
        <v>69</v>
      </c>
      <c r="B16" s="13" t="s">
        <v>68</v>
      </c>
      <c r="C16" s="13"/>
      <c r="F16" s="93" t="s">
        <v>67</v>
      </c>
      <c r="G16" s="93"/>
      <c r="I16" t="s">
        <v>66</v>
      </c>
      <c r="J16" s="10"/>
    </row>
    <row r="17" spans="1:12" ht="12.6" customHeight="1" x14ac:dyDescent="0.25">
      <c r="A17" s="12"/>
      <c r="F17" s="93"/>
      <c r="G17" s="93"/>
      <c r="J17" s="10"/>
    </row>
    <row r="18" spans="1:12" x14ac:dyDescent="0.25">
      <c r="A18" s="16"/>
      <c r="J18" s="10"/>
    </row>
    <row r="19" spans="1:12" ht="15.75" x14ac:dyDescent="0.25">
      <c r="A19" s="94" t="s">
        <v>110</v>
      </c>
      <c r="F19" s="93" t="s">
        <v>64</v>
      </c>
      <c r="G19" s="93"/>
      <c r="I19" s="13" t="s">
        <v>109</v>
      </c>
      <c r="J19" s="10"/>
    </row>
    <row r="20" spans="1:12" ht="15.75" thickBot="1" x14ac:dyDescent="0.3">
      <c r="A20" s="16"/>
      <c r="B20" s="13"/>
      <c r="F20" s="14"/>
      <c r="G20" s="14"/>
      <c r="I20" s="92"/>
      <c r="J20" s="91"/>
    </row>
    <row r="21" spans="1:12" ht="30.6" customHeight="1" thickBot="1" x14ac:dyDescent="0.3">
      <c r="A21" s="90" t="s">
        <v>62</v>
      </c>
      <c r="B21" s="89"/>
      <c r="C21" s="89"/>
      <c r="D21" s="88" t="s">
        <v>61</v>
      </c>
      <c r="E21" s="88" t="s">
        <v>60</v>
      </c>
      <c r="F21" s="88" t="s">
        <v>59</v>
      </c>
      <c r="G21" s="88" t="s">
        <v>58</v>
      </c>
      <c r="H21" s="88" t="s">
        <v>57</v>
      </c>
      <c r="I21" s="88" t="s">
        <v>56</v>
      </c>
      <c r="J21" s="87" t="s">
        <v>55</v>
      </c>
    </row>
    <row r="22" spans="1:12" ht="17.45" customHeight="1" x14ac:dyDescent="0.25">
      <c r="A22" s="86" t="s">
        <v>54</v>
      </c>
      <c r="B22" s="85"/>
      <c r="C22" s="85"/>
      <c r="D22" s="85"/>
      <c r="E22" s="85"/>
      <c r="F22" s="85"/>
      <c r="G22" s="85"/>
      <c r="H22" s="85"/>
      <c r="I22" s="85"/>
      <c r="J22" s="84"/>
    </row>
    <row r="23" spans="1:12" x14ac:dyDescent="0.25">
      <c r="A23" s="16" t="s">
        <v>53</v>
      </c>
      <c r="B23" s="79"/>
      <c r="C23" s="79"/>
      <c r="D23" s="13"/>
      <c r="E23" s="83"/>
      <c r="H23" s="82"/>
      <c r="I23" s="81">
        <v>82.2</v>
      </c>
      <c r="J23" s="34"/>
    </row>
    <row r="24" spans="1:12" x14ac:dyDescent="0.25">
      <c r="A24" s="80"/>
      <c r="J24" s="34"/>
    </row>
    <row r="25" spans="1:12" x14ac:dyDescent="0.25">
      <c r="A25" s="16" t="s">
        <v>108</v>
      </c>
      <c r="B25" s="79" t="s">
        <v>51</v>
      </c>
      <c r="C25" s="78">
        <v>1016852</v>
      </c>
      <c r="D25" s="105"/>
      <c r="E25" s="42"/>
      <c r="F25" s="41"/>
      <c r="G25" s="41"/>
      <c r="H25" s="40"/>
      <c r="I25" s="77"/>
      <c r="J25" s="52"/>
    </row>
    <row r="26" spans="1:12" x14ac:dyDescent="0.25">
      <c r="A26" s="76"/>
      <c r="B26" s="43"/>
      <c r="C26" s="75"/>
      <c r="D26" s="41"/>
      <c r="E26" s="41"/>
      <c r="F26" s="41"/>
      <c r="H26" s="41"/>
      <c r="I26" s="40"/>
      <c r="J26" s="52"/>
      <c r="L26" s="74"/>
    </row>
    <row r="27" spans="1:12" x14ac:dyDescent="0.25">
      <c r="A27" s="12" t="s">
        <v>50</v>
      </c>
      <c r="B27" s="43"/>
      <c r="C27" s="67"/>
      <c r="D27" s="37" t="s">
        <v>102</v>
      </c>
      <c r="E27" s="82">
        <v>1</v>
      </c>
      <c r="F27" s="64"/>
      <c r="G27" s="59" t="s">
        <v>33</v>
      </c>
      <c r="H27" s="60">
        <f>+E27*F27</f>
        <v>0</v>
      </c>
      <c r="I27" s="59">
        <f>IF(G27="USD",1,$I$23)</f>
        <v>82.2</v>
      </c>
      <c r="J27" s="58">
        <f>ROUND(+H27/I27,4)</f>
        <v>0</v>
      </c>
    </row>
    <row r="28" spans="1:12" x14ac:dyDescent="0.25">
      <c r="A28" s="12" t="s">
        <v>107</v>
      </c>
      <c r="B28" s="44"/>
      <c r="C28" s="67" t="s">
        <v>106</v>
      </c>
      <c r="D28" s="37" t="s">
        <v>102</v>
      </c>
      <c r="E28" s="102">
        <v>1</v>
      </c>
      <c r="F28" s="64"/>
      <c r="G28" s="59" t="s">
        <v>33</v>
      </c>
      <c r="H28" s="60">
        <f>+E28*F28</f>
        <v>0</v>
      </c>
      <c r="I28" s="59">
        <f>IF(G28="USD",1,$I$23)</f>
        <v>82.2</v>
      </c>
      <c r="J28" s="58">
        <f>ROUND(+H28/I28,4)</f>
        <v>0</v>
      </c>
    </row>
    <row r="29" spans="1:12" x14ac:dyDescent="0.25">
      <c r="A29" s="12" t="s">
        <v>105</v>
      </c>
      <c r="B29" s="44"/>
      <c r="C29" s="67"/>
      <c r="D29" s="37" t="s">
        <v>47</v>
      </c>
      <c r="E29" s="102">
        <v>6</v>
      </c>
      <c r="F29" s="64"/>
      <c r="G29" s="59" t="s">
        <v>46</v>
      </c>
      <c r="H29" s="60">
        <f>+E29*F29</f>
        <v>0</v>
      </c>
      <c r="I29" s="59">
        <f>IF(G29="USD",1,$I$23)</f>
        <v>1</v>
      </c>
      <c r="J29" s="58">
        <f>ROUND(+H29/I29,4)</f>
        <v>0</v>
      </c>
    </row>
    <row r="30" spans="1:12" x14ac:dyDescent="0.25">
      <c r="A30" s="12" t="s">
        <v>104</v>
      </c>
      <c r="B30" s="44"/>
      <c r="C30" s="73"/>
      <c r="D30" s="37" t="s">
        <v>42</v>
      </c>
      <c r="E30" s="102">
        <v>1</v>
      </c>
      <c r="F30" s="69"/>
      <c r="G30" s="59" t="s">
        <v>33</v>
      </c>
      <c r="H30" s="60">
        <f>+E30*F30</f>
        <v>0</v>
      </c>
      <c r="I30" s="59">
        <f>IF(G30="USD",1,$I$23)</f>
        <v>82.2</v>
      </c>
      <c r="J30" s="58">
        <f>ROUND(+H30/I30,4)</f>
        <v>0</v>
      </c>
    </row>
    <row r="31" spans="1:12" x14ac:dyDescent="0.25">
      <c r="A31" s="12" t="s">
        <v>103</v>
      </c>
      <c r="B31" s="70"/>
      <c r="C31" s="104"/>
      <c r="D31" s="37" t="s">
        <v>102</v>
      </c>
      <c r="E31" s="102">
        <v>1</v>
      </c>
      <c r="F31" s="69"/>
      <c r="G31" s="59" t="s">
        <v>33</v>
      </c>
      <c r="H31" s="60">
        <f>+E31*F31</f>
        <v>0</v>
      </c>
      <c r="I31" s="59">
        <f>IF(G31="USD",1,$I$23)</f>
        <v>82.2</v>
      </c>
      <c r="J31" s="58">
        <f>ROUND(+H31/I31,4)</f>
        <v>0</v>
      </c>
    </row>
    <row r="32" spans="1:12" x14ac:dyDescent="0.25">
      <c r="A32" s="12"/>
      <c r="B32" s="70"/>
      <c r="C32" s="67"/>
      <c r="D32" s="103"/>
      <c r="E32" s="102"/>
      <c r="F32" s="64"/>
      <c r="G32" s="59"/>
      <c r="H32" s="60"/>
      <c r="I32" s="59"/>
      <c r="J32" s="58"/>
      <c r="K32" s="68"/>
    </row>
    <row r="33" spans="1:15" x14ac:dyDescent="0.25">
      <c r="A33" s="12"/>
      <c r="B33" s="44"/>
      <c r="C33" s="67"/>
      <c r="D33" s="66"/>
      <c r="E33" s="65"/>
      <c r="F33" s="64"/>
      <c r="G33" s="59"/>
      <c r="H33" s="60"/>
      <c r="I33" s="59"/>
      <c r="J33" s="58"/>
    </row>
    <row r="34" spans="1:15" x14ac:dyDescent="0.25">
      <c r="A34" s="62"/>
      <c r="B34" s="63"/>
      <c r="D34" s="59"/>
      <c r="E34" s="61"/>
      <c r="F34" s="59"/>
      <c r="G34" s="59"/>
      <c r="H34" s="60"/>
      <c r="I34" s="59"/>
      <c r="J34" s="58"/>
    </row>
    <row r="35" spans="1:15" x14ac:dyDescent="0.25">
      <c r="A35" s="62"/>
      <c r="B35" s="63"/>
      <c r="D35" s="59"/>
      <c r="E35" s="61"/>
      <c r="F35" s="59"/>
      <c r="G35" s="59"/>
      <c r="H35" s="60"/>
      <c r="I35" s="59"/>
      <c r="J35" s="58"/>
    </row>
    <row r="36" spans="1:15" x14ac:dyDescent="0.25">
      <c r="A36" s="62"/>
      <c r="D36" s="59"/>
      <c r="E36" s="61"/>
      <c r="F36" s="59"/>
      <c r="G36" s="59"/>
      <c r="H36" s="60"/>
      <c r="I36" s="59"/>
      <c r="J36" s="58"/>
    </row>
    <row r="37" spans="1:15" x14ac:dyDescent="0.25">
      <c r="A37" s="57"/>
      <c r="B37" s="55"/>
      <c r="D37" s="53"/>
      <c r="E37" s="42"/>
      <c r="F37" s="41"/>
      <c r="G37" s="41"/>
      <c r="H37" s="40"/>
      <c r="I37" s="40"/>
      <c r="J37" s="52"/>
    </row>
    <row r="38" spans="1:15" x14ac:dyDescent="0.25">
      <c r="A38" s="57"/>
      <c r="B38" s="55"/>
      <c r="D38" s="53"/>
      <c r="E38" s="42"/>
      <c r="F38" s="41"/>
      <c r="G38" s="41"/>
      <c r="H38" s="40"/>
      <c r="I38" s="40"/>
      <c r="J38" s="52"/>
    </row>
    <row r="39" spans="1:15" x14ac:dyDescent="0.25">
      <c r="A39" s="56"/>
      <c r="B39" s="55"/>
      <c r="C39" s="54"/>
      <c r="D39" s="53"/>
      <c r="E39" s="42"/>
      <c r="F39" s="41"/>
      <c r="G39" s="41"/>
      <c r="H39" s="40"/>
      <c r="I39" s="40"/>
      <c r="J39" s="52"/>
    </row>
    <row r="40" spans="1:15" x14ac:dyDescent="0.25">
      <c r="A40" s="56"/>
      <c r="B40" s="55"/>
      <c r="C40" s="54"/>
      <c r="D40" s="53"/>
      <c r="E40" s="42"/>
      <c r="F40" s="41"/>
      <c r="G40" s="41"/>
      <c r="H40" s="40"/>
      <c r="I40" s="40"/>
      <c r="J40" s="52"/>
    </row>
    <row r="41" spans="1:15" x14ac:dyDescent="0.25">
      <c r="A41" s="56"/>
      <c r="B41" s="55"/>
      <c r="C41" s="54"/>
      <c r="D41" s="53"/>
      <c r="E41" s="42"/>
      <c r="F41" s="41"/>
      <c r="G41" s="41"/>
      <c r="H41" s="40"/>
      <c r="I41" s="40"/>
      <c r="J41" s="52"/>
    </row>
    <row r="42" spans="1:15" x14ac:dyDescent="0.25">
      <c r="A42" s="57"/>
      <c r="B42" s="55"/>
      <c r="D42" s="53"/>
      <c r="E42" s="42"/>
      <c r="F42" s="41"/>
      <c r="G42" s="41"/>
      <c r="H42" s="40"/>
      <c r="I42" s="40"/>
      <c r="J42" s="52"/>
    </row>
    <row r="43" spans="1:15" x14ac:dyDescent="0.25">
      <c r="A43" s="56"/>
      <c r="B43" s="55"/>
      <c r="C43" s="54"/>
      <c r="D43" s="53"/>
      <c r="E43" s="42"/>
      <c r="F43" s="41"/>
      <c r="G43" s="41"/>
      <c r="H43" s="40"/>
      <c r="I43" s="40"/>
      <c r="J43" s="52"/>
    </row>
    <row r="44" spans="1:15" x14ac:dyDescent="0.25">
      <c r="A44" s="45"/>
      <c r="B44" s="44"/>
      <c r="C44" s="51"/>
      <c r="E44" s="50" t="s">
        <v>27</v>
      </c>
      <c r="F44" s="49">
        <v>0.18</v>
      </c>
      <c r="G44" s="48"/>
      <c r="H44" s="47"/>
      <c r="I44" s="47"/>
      <c r="J44" s="46">
        <f>ROUND(SUM(J27:J36)*F44,2)</f>
        <v>0</v>
      </c>
      <c r="O44" s="13"/>
    </row>
    <row r="45" spans="1:15" x14ac:dyDescent="0.25">
      <c r="A45" s="45"/>
      <c r="B45" s="44"/>
      <c r="C45" s="43"/>
      <c r="D45" s="41"/>
      <c r="E45" s="42"/>
      <c r="F45" s="41"/>
      <c r="G45" s="41"/>
      <c r="H45" s="40"/>
      <c r="I45" s="40"/>
      <c r="J45" s="39"/>
    </row>
    <row r="46" spans="1:15" x14ac:dyDescent="0.25">
      <c r="A46" s="38" t="s">
        <v>26</v>
      </c>
      <c r="E46" s="37"/>
      <c r="G46" s="36"/>
      <c r="H46" s="35"/>
      <c r="I46" s="35"/>
      <c r="J46" s="34"/>
    </row>
    <row r="47" spans="1:15" ht="30" x14ac:dyDescent="0.25">
      <c r="A47" s="33" t="s">
        <v>25</v>
      </c>
      <c r="B47" s="111" t="e">
        <f ca="1">numtowords(J47)</f>
        <v>#NAME?</v>
      </c>
      <c r="C47" s="111"/>
      <c r="D47" s="111"/>
      <c r="E47" s="111"/>
      <c r="F47" s="111"/>
      <c r="G47" s="111"/>
      <c r="H47" s="111"/>
      <c r="I47" s="111"/>
      <c r="J47" s="32">
        <f>SUM(J27:J46)</f>
        <v>0</v>
      </c>
    </row>
    <row r="48" spans="1:15" ht="13.15" customHeight="1" x14ac:dyDescent="0.25">
      <c r="A48" s="16" t="s">
        <v>24</v>
      </c>
      <c r="J48" s="10"/>
      <c r="O48" s="13"/>
    </row>
    <row r="49" spans="1:10" x14ac:dyDescent="0.25">
      <c r="A49" s="31" t="s">
        <v>23</v>
      </c>
      <c r="B49" s="27" t="s">
        <v>22</v>
      </c>
      <c r="C49" s="27" t="s">
        <v>21</v>
      </c>
      <c r="D49" s="27"/>
      <c r="E49" s="30" t="s">
        <v>20</v>
      </c>
      <c r="F49" s="30" t="s">
        <v>19</v>
      </c>
      <c r="G49" s="30" t="s">
        <v>18</v>
      </c>
      <c r="H49" s="30" t="s">
        <v>17</v>
      </c>
      <c r="I49" s="29" t="s">
        <v>16</v>
      </c>
      <c r="J49" s="29" t="s">
        <v>15</v>
      </c>
    </row>
    <row r="50" spans="1:10" x14ac:dyDescent="0.25">
      <c r="A50" s="28">
        <f>+I23</f>
        <v>82.2</v>
      </c>
      <c r="B50" s="27">
        <v>996729</v>
      </c>
      <c r="C50" s="26">
        <v>0.18</v>
      </c>
      <c r="D50" s="26"/>
      <c r="E50" s="19">
        <f>SUM(J27:J35)</f>
        <v>0</v>
      </c>
      <c r="F50" s="19">
        <f>ROUND(E50*$A$50,0)</f>
        <v>0</v>
      </c>
      <c r="G50" s="19">
        <f>+E50*C50</f>
        <v>0</v>
      </c>
      <c r="H50" s="19">
        <f>ROUND(G50*$A$50,0)</f>
        <v>0</v>
      </c>
      <c r="I50" s="18">
        <f>+E50+G50</f>
        <v>0</v>
      </c>
      <c r="J50" s="25">
        <f>+F50+H50</f>
        <v>0</v>
      </c>
    </row>
    <row r="51" spans="1:10" x14ac:dyDescent="0.25">
      <c r="A51" s="24"/>
      <c r="B51" s="20"/>
      <c r="C51" s="20"/>
      <c r="D51" s="20"/>
      <c r="E51" s="23"/>
      <c r="F51" s="23"/>
      <c r="G51" s="23"/>
      <c r="H51" s="23"/>
      <c r="I51" s="23"/>
      <c r="J51" s="22"/>
    </row>
    <row r="52" spans="1:10" x14ac:dyDescent="0.25">
      <c r="A52" s="24"/>
      <c r="B52" s="20"/>
      <c r="C52" s="20"/>
      <c r="D52" s="20"/>
      <c r="E52" s="19"/>
      <c r="F52" s="23"/>
      <c r="G52" s="23"/>
      <c r="H52" s="23"/>
      <c r="I52" s="23"/>
      <c r="J52" s="22"/>
    </row>
    <row r="53" spans="1:10" x14ac:dyDescent="0.25">
      <c r="A53" s="24"/>
      <c r="B53" s="20"/>
      <c r="C53" s="20"/>
      <c r="D53" s="20"/>
      <c r="E53" s="23"/>
      <c r="F53" s="23"/>
      <c r="G53" s="23"/>
      <c r="H53" s="23"/>
      <c r="I53" s="23"/>
      <c r="J53" s="22"/>
    </row>
    <row r="54" spans="1:10" x14ac:dyDescent="0.25">
      <c r="A54" s="21" t="s">
        <v>14</v>
      </c>
      <c r="B54" s="20"/>
      <c r="C54" s="20"/>
      <c r="D54" s="20"/>
      <c r="E54" s="19">
        <f t="shared" ref="E54:J54" si="0">SUM(E50:E53)</f>
        <v>0</v>
      </c>
      <c r="F54" s="19">
        <f t="shared" si="0"/>
        <v>0</v>
      </c>
      <c r="G54" s="19">
        <f t="shared" si="0"/>
        <v>0</v>
      </c>
      <c r="H54" s="19">
        <f t="shared" si="0"/>
        <v>0</v>
      </c>
      <c r="I54" s="19">
        <f t="shared" si="0"/>
        <v>0</v>
      </c>
      <c r="J54" s="18">
        <f t="shared" si="0"/>
        <v>0</v>
      </c>
    </row>
    <row r="55" spans="1:10" ht="18.600000000000001" customHeight="1" x14ac:dyDescent="0.25">
      <c r="A55" s="17" t="s">
        <v>13</v>
      </c>
      <c r="J55" s="10"/>
    </row>
    <row r="56" spans="1:10" x14ac:dyDescent="0.25">
      <c r="A56" s="12"/>
      <c r="J56" s="10"/>
    </row>
    <row r="57" spans="1:10" x14ac:dyDescent="0.25">
      <c r="A57" s="16" t="s">
        <v>12</v>
      </c>
      <c r="E57" s="15">
        <f>+J47</f>
        <v>0</v>
      </c>
      <c r="F57" s="14"/>
      <c r="G57" s="13" t="s">
        <v>11</v>
      </c>
      <c r="H57" s="13"/>
      <c r="J57" s="10"/>
    </row>
    <row r="58" spans="1:10" x14ac:dyDescent="0.25">
      <c r="A58" s="12" t="s">
        <v>10</v>
      </c>
      <c r="B58" t="s">
        <v>9</v>
      </c>
      <c r="F58" s="11"/>
      <c r="J58" s="10"/>
    </row>
    <row r="59" spans="1:10" x14ac:dyDescent="0.25">
      <c r="A59" s="12" t="s">
        <v>101</v>
      </c>
      <c r="B59" t="s">
        <v>100</v>
      </c>
      <c r="F59" s="11"/>
      <c r="J59" s="10"/>
    </row>
    <row r="60" spans="1:10" x14ac:dyDescent="0.25">
      <c r="A60" s="12" t="s">
        <v>8</v>
      </c>
      <c r="B60" t="s">
        <v>7</v>
      </c>
      <c r="F60" s="11"/>
      <c r="J60" s="10"/>
    </row>
    <row r="61" spans="1:10" x14ac:dyDescent="0.25">
      <c r="A61" s="12" t="s">
        <v>6</v>
      </c>
      <c r="B61" t="s">
        <v>5</v>
      </c>
      <c r="F61" s="11"/>
      <c r="J61" s="10"/>
    </row>
    <row r="62" spans="1:10" ht="15.75" thickBot="1" x14ac:dyDescent="0.3">
      <c r="A62" s="9" t="s">
        <v>4</v>
      </c>
      <c r="B62" s="8" t="s">
        <v>3</v>
      </c>
      <c r="C62" s="8"/>
      <c r="D62" s="5"/>
      <c r="E62" s="5"/>
      <c r="F62" s="7"/>
      <c r="G62" s="6" t="s">
        <v>2</v>
      </c>
      <c r="H62" s="6"/>
      <c r="I62" s="5"/>
      <c r="J62" s="4"/>
    </row>
    <row r="63" spans="1:10" x14ac:dyDescent="0.25">
      <c r="A63" s="3" t="s">
        <v>1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2" t="s">
        <v>0</v>
      </c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</row>
  </sheetData>
  <mergeCells count="1">
    <mergeCell ref="B47:I47"/>
  </mergeCells>
  <hyperlinks>
    <hyperlink ref="A9" r:id="rId1" xr:uid="{9ECCD2D1-3360-4115-A443-E8977A2527DF}"/>
  </hyperlinks>
  <printOptions horizontalCentered="1"/>
  <pageMargins left="0.25" right="0.25" top="0.75" bottom="0.75" header="0.3" footer="0.3"/>
  <pageSetup paperSize="9" scale="7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08AA-6E45-4ED7-98E2-E3717CD52F2A}">
  <sheetPr>
    <pageSetUpPr fitToPage="1"/>
  </sheetPr>
  <dimension ref="A4:O64"/>
  <sheetViews>
    <sheetView showGridLines="0" topLeftCell="A24" zoomScaleNormal="100" workbookViewId="0">
      <selection activeCell="J43" sqref="J43"/>
    </sheetView>
  </sheetViews>
  <sheetFormatPr defaultRowHeight="15" x14ac:dyDescent="0.25"/>
  <cols>
    <col min="1" max="1" width="15" customWidth="1"/>
    <col min="2" max="2" width="10.7109375" customWidth="1"/>
    <col min="3" max="3" width="12.85546875" customWidth="1"/>
    <col min="4" max="4" width="10.5703125" customWidth="1"/>
    <col min="5" max="5" width="12.42578125" customWidth="1"/>
    <col min="6" max="6" width="11.5703125" customWidth="1"/>
    <col min="7" max="7" width="10.140625" customWidth="1"/>
    <col min="8" max="8" width="11.42578125" customWidth="1"/>
    <col min="9" max="9" width="12.42578125" customWidth="1"/>
    <col min="10" max="10" width="11.7109375" customWidth="1"/>
    <col min="13" max="13" width="10" bestFit="1" customWidth="1"/>
    <col min="17" max="17" width="12.140625" bestFit="1" customWidth="1"/>
  </cols>
  <sheetData>
    <row r="4" spans="1:10" ht="9.6" customHeight="1" thickBot="1" x14ac:dyDescent="0.3"/>
    <row r="5" spans="1:10" ht="36" customHeight="1" x14ac:dyDescent="0.25">
      <c r="A5" s="86" t="s">
        <v>99</v>
      </c>
      <c r="B5" s="85"/>
      <c r="C5" s="85"/>
      <c r="D5" s="85"/>
      <c r="E5" s="85"/>
      <c r="F5" s="101" t="s">
        <v>98</v>
      </c>
      <c r="G5" s="101"/>
      <c r="H5" s="85"/>
      <c r="I5" s="85" t="s">
        <v>97</v>
      </c>
      <c r="J5" s="84"/>
    </row>
    <row r="6" spans="1:10" x14ac:dyDescent="0.25">
      <c r="A6" s="100" t="s">
        <v>96</v>
      </c>
      <c r="F6" s="93" t="s">
        <v>69</v>
      </c>
      <c r="G6" s="93"/>
      <c r="I6" t="s">
        <v>95</v>
      </c>
      <c r="J6" s="10"/>
    </row>
    <row r="7" spans="1:10" x14ac:dyDescent="0.25">
      <c r="A7" s="99" t="s">
        <v>94</v>
      </c>
      <c r="F7" s="93" t="s">
        <v>93</v>
      </c>
      <c r="G7" s="93"/>
      <c r="I7" t="s">
        <v>92</v>
      </c>
      <c r="J7" s="10"/>
    </row>
    <row r="8" spans="1:10" x14ac:dyDescent="0.25">
      <c r="A8" s="12" t="s">
        <v>91</v>
      </c>
      <c r="F8" s="93" t="s">
        <v>90</v>
      </c>
      <c r="G8" s="93"/>
      <c r="I8" t="s">
        <v>89</v>
      </c>
      <c r="J8" s="10"/>
    </row>
    <row r="9" spans="1:10" x14ac:dyDescent="0.25">
      <c r="A9" s="98" t="s">
        <v>88</v>
      </c>
      <c r="F9" s="93" t="s">
        <v>87</v>
      </c>
      <c r="G9" s="93"/>
      <c r="I9" t="s">
        <v>86</v>
      </c>
      <c r="J9" s="10"/>
    </row>
    <row r="10" spans="1:10" ht="55.15" customHeight="1" x14ac:dyDescent="0.25">
      <c r="A10" s="97" t="s">
        <v>85</v>
      </c>
      <c r="B10" s="1"/>
      <c r="C10" s="1"/>
      <c r="D10" s="1"/>
      <c r="E10" s="1"/>
      <c r="F10" s="1"/>
      <c r="G10" s="1"/>
      <c r="H10" s="1"/>
      <c r="I10" s="1"/>
      <c r="J10" s="96"/>
    </row>
    <row r="11" spans="1:10" x14ac:dyDescent="0.25">
      <c r="A11" s="16" t="s">
        <v>84</v>
      </c>
      <c r="F11" s="93" t="s">
        <v>83</v>
      </c>
      <c r="G11" s="93"/>
      <c r="I11" s="11" t="s">
        <v>120</v>
      </c>
      <c r="J11" s="10"/>
    </row>
    <row r="12" spans="1:10" x14ac:dyDescent="0.25">
      <c r="A12" s="12" t="s">
        <v>81</v>
      </c>
      <c r="B12" s="13" t="s">
        <v>80</v>
      </c>
      <c r="C12" s="13"/>
      <c r="F12" s="93" t="s">
        <v>79</v>
      </c>
      <c r="G12" s="93"/>
      <c r="I12" s="95">
        <v>45260</v>
      </c>
      <c r="J12" s="10"/>
    </row>
    <row r="13" spans="1:10" x14ac:dyDescent="0.25">
      <c r="A13" s="12" t="s">
        <v>78</v>
      </c>
      <c r="B13" t="s">
        <v>77</v>
      </c>
      <c r="F13" s="93" t="s">
        <v>76</v>
      </c>
      <c r="G13" s="93"/>
      <c r="I13" t="s">
        <v>75</v>
      </c>
      <c r="J13" s="10"/>
    </row>
    <row r="14" spans="1:10" x14ac:dyDescent="0.25">
      <c r="A14" s="12"/>
      <c r="B14" t="s">
        <v>74</v>
      </c>
      <c r="F14" s="93" t="s">
        <v>73</v>
      </c>
      <c r="G14" s="93"/>
      <c r="I14" s="13" t="s">
        <v>72</v>
      </c>
      <c r="J14" s="10"/>
    </row>
    <row r="15" spans="1:10" x14ac:dyDescent="0.25">
      <c r="A15" s="12"/>
      <c r="B15" t="s">
        <v>71</v>
      </c>
      <c r="F15" s="93" t="s">
        <v>70</v>
      </c>
      <c r="G15" s="93"/>
      <c r="I15" s="78">
        <v>27</v>
      </c>
      <c r="J15" s="10"/>
    </row>
    <row r="16" spans="1:10" x14ac:dyDescent="0.25">
      <c r="A16" s="12" t="s">
        <v>69</v>
      </c>
      <c r="B16" s="13" t="s">
        <v>68</v>
      </c>
      <c r="C16" s="13"/>
      <c r="F16" s="93" t="s">
        <v>67</v>
      </c>
      <c r="G16" s="93"/>
      <c r="I16" t="s">
        <v>66</v>
      </c>
      <c r="J16" s="10"/>
    </row>
    <row r="17" spans="1:12" ht="10.15" customHeight="1" x14ac:dyDescent="0.25">
      <c r="A17" s="12"/>
      <c r="F17" s="93"/>
      <c r="G17" s="93"/>
      <c r="J17" s="10"/>
    </row>
    <row r="18" spans="1:12" x14ac:dyDescent="0.25">
      <c r="A18" s="16"/>
      <c r="J18" s="10"/>
    </row>
    <row r="19" spans="1:12" ht="15.75" x14ac:dyDescent="0.25">
      <c r="A19" s="94" t="s">
        <v>119</v>
      </c>
      <c r="F19" s="93" t="s">
        <v>64</v>
      </c>
      <c r="G19" s="93"/>
      <c r="I19" s="13" t="s">
        <v>118</v>
      </c>
      <c r="J19" s="10"/>
    </row>
    <row r="20" spans="1:12" ht="15.75" thickBot="1" x14ac:dyDescent="0.3">
      <c r="A20" s="16"/>
      <c r="B20" s="13"/>
      <c r="F20" s="14"/>
      <c r="G20" s="14"/>
      <c r="I20" s="92"/>
      <c r="J20" s="91"/>
    </row>
    <row r="21" spans="1:12" ht="30.6" customHeight="1" thickBot="1" x14ac:dyDescent="0.3">
      <c r="A21" s="90" t="s">
        <v>62</v>
      </c>
      <c r="B21" s="89"/>
      <c r="C21" s="89"/>
      <c r="D21" s="88" t="s">
        <v>61</v>
      </c>
      <c r="E21" s="88" t="s">
        <v>60</v>
      </c>
      <c r="F21" s="88" t="s">
        <v>59</v>
      </c>
      <c r="G21" s="88" t="s">
        <v>58</v>
      </c>
      <c r="H21" s="88" t="s">
        <v>57</v>
      </c>
      <c r="I21" s="88" t="s">
        <v>56</v>
      </c>
      <c r="J21" s="87" t="s">
        <v>55</v>
      </c>
    </row>
    <row r="22" spans="1:12" ht="17.45" customHeight="1" x14ac:dyDescent="0.25">
      <c r="A22" s="86" t="s">
        <v>54</v>
      </c>
      <c r="B22" s="85"/>
      <c r="C22" s="85"/>
      <c r="D22" s="85"/>
      <c r="E22" s="85"/>
      <c r="F22" s="85"/>
      <c r="G22" s="85"/>
      <c r="H22" s="85"/>
      <c r="I22" s="85"/>
      <c r="J22" s="84"/>
    </row>
    <row r="23" spans="1:12" x14ac:dyDescent="0.25">
      <c r="A23" s="16" t="s">
        <v>53</v>
      </c>
      <c r="B23" s="79"/>
      <c r="C23" s="79"/>
      <c r="D23" s="13"/>
      <c r="E23" s="83"/>
      <c r="H23" s="82"/>
      <c r="I23" s="81">
        <v>82.2</v>
      </c>
      <c r="J23" s="34"/>
    </row>
    <row r="24" spans="1:12" x14ac:dyDescent="0.25">
      <c r="A24" s="80"/>
      <c r="J24" s="34"/>
    </row>
    <row r="25" spans="1:12" x14ac:dyDescent="0.25">
      <c r="A25" s="16" t="s">
        <v>117</v>
      </c>
      <c r="B25" s="79" t="s">
        <v>51</v>
      </c>
      <c r="C25" s="78">
        <v>1015486</v>
      </c>
      <c r="D25" s="105"/>
      <c r="E25" s="42"/>
      <c r="F25" s="41"/>
      <c r="G25" s="41"/>
      <c r="H25" s="40"/>
      <c r="I25" s="77"/>
      <c r="J25" s="52"/>
    </row>
    <row r="26" spans="1:12" x14ac:dyDescent="0.25">
      <c r="A26" s="76"/>
      <c r="B26" s="43"/>
      <c r="C26" s="75"/>
      <c r="D26" s="41"/>
      <c r="E26" s="41"/>
      <c r="F26" s="41"/>
      <c r="H26" s="41"/>
      <c r="I26" s="40"/>
      <c r="J26" s="52"/>
      <c r="L26" s="74"/>
    </row>
    <row r="27" spans="1:12" x14ac:dyDescent="0.25">
      <c r="A27" s="12" t="s">
        <v>50</v>
      </c>
      <c r="B27" s="43"/>
      <c r="C27" s="67" t="s">
        <v>49</v>
      </c>
      <c r="D27" s="72" t="s">
        <v>102</v>
      </c>
      <c r="E27" s="107">
        <v>1</v>
      </c>
      <c r="F27" s="64"/>
      <c r="G27" s="59" t="s">
        <v>33</v>
      </c>
      <c r="H27" s="60">
        <f t="shared" ref="H27:H32" si="0">+E27*F27</f>
        <v>0</v>
      </c>
      <c r="I27" s="59">
        <f t="shared" ref="I27:I32" si="1">IF(G27="USD",1,$I$23)</f>
        <v>82.2</v>
      </c>
      <c r="J27" s="58">
        <f t="shared" ref="J27:J32" si="2">ROUND(+H27/I27,4)</f>
        <v>0</v>
      </c>
    </row>
    <row r="28" spans="1:12" x14ac:dyDescent="0.25">
      <c r="A28" s="12" t="s">
        <v>107</v>
      </c>
      <c r="B28" s="44"/>
      <c r="C28" s="67" t="s">
        <v>116</v>
      </c>
      <c r="D28" s="72" t="s">
        <v>42</v>
      </c>
      <c r="E28" s="107">
        <v>1</v>
      </c>
      <c r="F28" s="69"/>
      <c r="G28" s="59" t="s">
        <v>33</v>
      </c>
      <c r="H28" s="60">
        <f t="shared" si="0"/>
        <v>0</v>
      </c>
      <c r="I28" s="59">
        <f t="shared" si="1"/>
        <v>82.2</v>
      </c>
      <c r="J28" s="58">
        <f t="shared" si="2"/>
        <v>0</v>
      </c>
    </row>
    <row r="29" spans="1:12" x14ac:dyDescent="0.25">
      <c r="A29" s="12" t="s">
        <v>105</v>
      </c>
      <c r="B29" s="44"/>
      <c r="C29" s="67" t="s">
        <v>115</v>
      </c>
      <c r="D29" s="72" t="s">
        <v>114</v>
      </c>
      <c r="E29" s="107">
        <v>2.5350000000000001</v>
      </c>
      <c r="F29" s="64"/>
      <c r="G29" s="59" t="s">
        <v>46</v>
      </c>
      <c r="H29" s="60">
        <f t="shared" si="0"/>
        <v>0</v>
      </c>
      <c r="I29" s="59">
        <f t="shared" si="1"/>
        <v>1</v>
      </c>
      <c r="J29" s="58">
        <f t="shared" si="2"/>
        <v>0</v>
      </c>
    </row>
    <row r="30" spans="1:12" x14ac:dyDescent="0.25">
      <c r="A30" s="12" t="s">
        <v>104</v>
      </c>
      <c r="B30" s="44"/>
      <c r="C30" s="73"/>
      <c r="D30" s="72" t="s">
        <v>42</v>
      </c>
      <c r="E30" s="107">
        <v>1</v>
      </c>
      <c r="F30" s="64"/>
      <c r="G30" s="59" t="s">
        <v>33</v>
      </c>
      <c r="H30" s="60">
        <f t="shared" si="0"/>
        <v>0</v>
      </c>
      <c r="I30" s="59">
        <f t="shared" si="1"/>
        <v>82.2</v>
      </c>
      <c r="J30" s="58">
        <f t="shared" si="2"/>
        <v>0</v>
      </c>
    </row>
    <row r="31" spans="1:12" x14ac:dyDescent="0.25">
      <c r="A31" s="12" t="s">
        <v>103</v>
      </c>
      <c r="B31" s="70"/>
      <c r="C31" s="104" t="s">
        <v>113</v>
      </c>
      <c r="D31" s="72" t="s">
        <v>102</v>
      </c>
      <c r="E31" s="107">
        <v>1</v>
      </c>
      <c r="F31" s="106"/>
      <c r="G31" s="59" t="s">
        <v>33</v>
      </c>
      <c r="H31" s="60">
        <f t="shared" si="0"/>
        <v>0</v>
      </c>
      <c r="I31" s="59">
        <f t="shared" si="1"/>
        <v>82.2</v>
      </c>
      <c r="J31" s="58">
        <f t="shared" si="2"/>
        <v>0</v>
      </c>
    </row>
    <row r="32" spans="1:12" x14ac:dyDescent="0.25">
      <c r="A32" s="12" t="s">
        <v>36</v>
      </c>
      <c r="B32" s="70" t="s">
        <v>35</v>
      </c>
      <c r="C32" s="67" t="s">
        <v>38</v>
      </c>
      <c r="D32" s="72" t="s">
        <v>34</v>
      </c>
      <c r="E32" s="69">
        <v>1</v>
      </c>
      <c r="F32" s="64"/>
      <c r="G32" s="59" t="s">
        <v>33</v>
      </c>
      <c r="H32" s="60">
        <f t="shared" si="0"/>
        <v>0</v>
      </c>
      <c r="I32" s="59">
        <f t="shared" si="1"/>
        <v>82.2</v>
      </c>
      <c r="J32" s="58">
        <f t="shared" si="2"/>
        <v>0</v>
      </c>
      <c r="K32" s="68"/>
    </row>
    <row r="33" spans="1:15" x14ac:dyDescent="0.25">
      <c r="A33" s="12"/>
      <c r="B33" s="70"/>
      <c r="C33" s="73"/>
      <c r="D33" s="71"/>
      <c r="E33" s="82"/>
      <c r="F33" s="106"/>
      <c r="G33" s="59"/>
      <c r="H33" s="60"/>
      <c r="I33" s="59"/>
      <c r="J33" s="58"/>
    </row>
    <row r="34" spans="1:15" x14ac:dyDescent="0.25">
      <c r="A34" s="80"/>
      <c r="B34" s="70"/>
      <c r="E34" s="42"/>
      <c r="F34" s="41"/>
      <c r="G34" s="41"/>
      <c r="H34" s="40"/>
      <c r="I34" s="40"/>
      <c r="J34" s="52"/>
    </row>
    <row r="35" spans="1:15" x14ac:dyDescent="0.25">
      <c r="A35" s="62" t="s">
        <v>32</v>
      </c>
      <c r="B35" s="63"/>
      <c r="D35" s="53"/>
      <c r="E35" s="42"/>
      <c r="F35" s="41"/>
      <c r="G35" s="41"/>
      <c r="H35" s="40"/>
      <c r="I35" s="40"/>
      <c r="J35" s="52"/>
    </row>
    <row r="36" spans="1:15" x14ac:dyDescent="0.25">
      <c r="A36" s="62" t="s">
        <v>31</v>
      </c>
      <c r="D36" s="53"/>
      <c r="E36" s="42"/>
      <c r="F36" s="41"/>
      <c r="G36" s="41"/>
      <c r="H36" s="40"/>
      <c r="I36" s="40"/>
      <c r="J36" s="52"/>
    </row>
    <row r="37" spans="1:15" x14ac:dyDescent="0.25">
      <c r="A37" s="57" t="s">
        <v>112</v>
      </c>
      <c r="B37" s="55">
        <f>1007*38*53*1/1000000</f>
        <v>2.028098</v>
      </c>
      <c r="D37" s="53"/>
      <c r="E37" s="42"/>
      <c r="F37" s="41"/>
      <c r="G37" s="41"/>
      <c r="H37" s="40"/>
      <c r="I37" s="40"/>
      <c r="J37" s="52"/>
    </row>
    <row r="38" spans="1:15" x14ac:dyDescent="0.25">
      <c r="A38" s="56" t="s">
        <v>14</v>
      </c>
      <c r="B38" s="55">
        <f>SUM(B37:B37)</f>
        <v>2.028098</v>
      </c>
      <c r="C38" s="54" t="s">
        <v>28</v>
      </c>
      <c r="D38" s="53"/>
      <c r="E38" s="42"/>
      <c r="F38" s="41"/>
      <c r="G38" s="41"/>
      <c r="H38" s="40"/>
      <c r="I38" s="40"/>
      <c r="J38" s="52"/>
    </row>
    <row r="39" spans="1:15" x14ac:dyDescent="0.25">
      <c r="A39" s="57"/>
      <c r="B39" s="55"/>
      <c r="D39" s="53"/>
      <c r="E39" s="42"/>
      <c r="F39" s="41"/>
      <c r="G39" s="41"/>
      <c r="H39" s="40"/>
      <c r="I39" s="40"/>
      <c r="J39" s="52"/>
    </row>
    <row r="40" spans="1:15" x14ac:dyDescent="0.25">
      <c r="A40" s="57"/>
      <c r="B40" s="55"/>
      <c r="D40" s="53"/>
      <c r="E40" s="42"/>
      <c r="F40" s="41"/>
      <c r="G40" s="41"/>
      <c r="H40" s="40"/>
      <c r="I40" s="40"/>
      <c r="J40" s="52"/>
    </row>
    <row r="41" spans="1:15" x14ac:dyDescent="0.25">
      <c r="A41" s="57"/>
      <c r="B41" s="55"/>
      <c r="D41" s="53"/>
      <c r="E41" s="42"/>
      <c r="F41" s="41"/>
      <c r="G41" s="41"/>
      <c r="H41" s="40"/>
      <c r="I41" s="40"/>
      <c r="J41" s="52"/>
    </row>
    <row r="42" spans="1:15" x14ac:dyDescent="0.25">
      <c r="A42" s="57"/>
      <c r="B42" s="55"/>
      <c r="D42" s="53"/>
      <c r="E42" s="42"/>
      <c r="F42" s="41"/>
      <c r="G42" s="41"/>
      <c r="H42" s="40"/>
      <c r="I42" s="40"/>
      <c r="J42" s="52"/>
    </row>
    <row r="43" spans="1:15" x14ac:dyDescent="0.25">
      <c r="A43" s="56"/>
      <c r="B43" s="55"/>
      <c r="C43" s="54"/>
      <c r="D43" s="53"/>
      <c r="E43" s="42"/>
      <c r="F43" s="41"/>
      <c r="G43" s="41"/>
      <c r="H43" s="40"/>
      <c r="I43" s="40"/>
      <c r="J43" s="52"/>
    </row>
    <row r="44" spans="1:15" x14ac:dyDescent="0.25">
      <c r="A44" s="45"/>
      <c r="B44" s="44"/>
      <c r="C44" s="51"/>
      <c r="E44" s="50" t="s">
        <v>27</v>
      </c>
      <c r="F44" s="49">
        <v>0.18</v>
      </c>
      <c r="G44" s="48"/>
      <c r="H44" s="47"/>
      <c r="I44" s="47"/>
      <c r="J44" s="46">
        <f>ROUND(SUM(J27:J35)*F44,2)</f>
        <v>0</v>
      </c>
      <c r="O44" s="13"/>
    </row>
    <row r="45" spans="1:15" x14ac:dyDescent="0.25">
      <c r="A45" s="45"/>
      <c r="B45" s="44"/>
      <c r="C45" s="43"/>
      <c r="D45" s="41"/>
      <c r="E45" s="42"/>
      <c r="F45" s="41"/>
      <c r="G45" s="41"/>
      <c r="H45" s="40"/>
      <c r="I45" s="40"/>
      <c r="J45" s="39"/>
    </row>
    <row r="46" spans="1:15" x14ac:dyDescent="0.25">
      <c r="A46" s="38" t="s">
        <v>26</v>
      </c>
      <c r="E46" s="37"/>
      <c r="G46" s="36"/>
      <c r="H46" s="35"/>
      <c r="I46" s="35"/>
      <c r="J46" s="34"/>
    </row>
    <row r="47" spans="1:15" ht="30" x14ac:dyDescent="0.25">
      <c r="A47" s="33" t="s">
        <v>25</v>
      </c>
      <c r="B47" s="111" t="e">
        <f ca="1">numtowords(J47)</f>
        <v>#NAME?</v>
      </c>
      <c r="C47" s="111"/>
      <c r="D47" s="111"/>
      <c r="E47" s="111"/>
      <c r="F47" s="111"/>
      <c r="G47" s="111"/>
      <c r="H47" s="111"/>
      <c r="I47" s="111"/>
      <c r="J47" s="32">
        <f>SUM(J27:J46)</f>
        <v>0</v>
      </c>
    </row>
    <row r="48" spans="1:15" ht="13.15" customHeight="1" x14ac:dyDescent="0.25">
      <c r="A48" s="16" t="s">
        <v>24</v>
      </c>
      <c r="J48" s="10"/>
      <c r="O48" s="13"/>
    </row>
    <row r="49" spans="1:10" x14ac:dyDescent="0.25">
      <c r="A49" s="31" t="s">
        <v>23</v>
      </c>
      <c r="B49" s="27" t="s">
        <v>22</v>
      </c>
      <c r="C49" s="27" t="s">
        <v>21</v>
      </c>
      <c r="D49" s="27"/>
      <c r="E49" s="30" t="s">
        <v>20</v>
      </c>
      <c r="F49" s="30" t="s">
        <v>19</v>
      </c>
      <c r="G49" s="30" t="s">
        <v>18</v>
      </c>
      <c r="H49" s="30" t="s">
        <v>17</v>
      </c>
      <c r="I49" s="29" t="s">
        <v>16</v>
      </c>
      <c r="J49" s="29" t="s">
        <v>15</v>
      </c>
    </row>
    <row r="50" spans="1:10" x14ac:dyDescent="0.25">
      <c r="A50" s="28">
        <f>+I23</f>
        <v>82.2</v>
      </c>
      <c r="B50" s="27">
        <v>996729</v>
      </c>
      <c r="C50" s="26">
        <v>0.18</v>
      </c>
      <c r="D50" s="26"/>
      <c r="E50" s="19">
        <f>SUM(J27:J34)</f>
        <v>0</v>
      </c>
      <c r="F50" s="19">
        <f>ROUND(E50*$A$50,0)</f>
        <v>0</v>
      </c>
      <c r="G50" s="19">
        <f>+E50*C50</f>
        <v>0</v>
      </c>
      <c r="H50" s="19">
        <f>ROUND(G50*$A$50,0)</f>
        <v>0</v>
      </c>
      <c r="I50" s="18">
        <f>+E50+G50</f>
        <v>0</v>
      </c>
      <c r="J50" s="25">
        <f>+F50+H50</f>
        <v>0</v>
      </c>
    </row>
    <row r="51" spans="1:10" x14ac:dyDescent="0.25">
      <c r="A51" s="24"/>
      <c r="B51" s="20"/>
      <c r="C51" s="20"/>
      <c r="D51" s="20"/>
      <c r="E51" s="23"/>
      <c r="F51" s="23"/>
      <c r="G51" s="23"/>
      <c r="H51" s="23"/>
      <c r="I51" s="23"/>
      <c r="J51" s="22"/>
    </row>
    <row r="52" spans="1:10" x14ac:dyDescent="0.25">
      <c r="A52" s="24"/>
      <c r="B52" s="20"/>
      <c r="C52" s="20"/>
      <c r="D52" s="20"/>
      <c r="E52" s="19"/>
      <c r="F52" s="23"/>
      <c r="G52" s="23"/>
      <c r="H52" s="23"/>
      <c r="I52" s="23"/>
      <c r="J52" s="22"/>
    </row>
    <row r="53" spans="1:10" x14ac:dyDescent="0.25">
      <c r="A53" s="24"/>
      <c r="B53" s="20"/>
      <c r="C53" s="20"/>
      <c r="D53" s="20"/>
      <c r="E53" s="23"/>
      <c r="F53" s="23"/>
      <c r="G53" s="23"/>
      <c r="H53" s="23"/>
      <c r="I53" s="23"/>
      <c r="J53" s="22"/>
    </row>
    <row r="54" spans="1:10" x14ac:dyDescent="0.25">
      <c r="A54" s="21" t="s">
        <v>14</v>
      </c>
      <c r="B54" s="20"/>
      <c r="C54" s="20"/>
      <c r="D54" s="20"/>
      <c r="E54" s="19">
        <f t="shared" ref="E54:J54" si="3">SUM(E50:E53)</f>
        <v>0</v>
      </c>
      <c r="F54" s="19">
        <f t="shared" si="3"/>
        <v>0</v>
      </c>
      <c r="G54" s="19">
        <f t="shared" si="3"/>
        <v>0</v>
      </c>
      <c r="H54" s="19">
        <f t="shared" si="3"/>
        <v>0</v>
      </c>
      <c r="I54" s="19">
        <f t="shared" si="3"/>
        <v>0</v>
      </c>
      <c r="J54" s="18">
        <f t="shared" si="3"/>
        <v>0</v>
      </c>
    </row>
    <row r="55" spans="1:10" ht="18.600000000000001" customHeight="1" x14ac:dyDescent="0.25">
      <c r="A55" s="17" t="s">
        <v>13</v>
      </c>
      <c r="J55" s="10"/>
    </row>
    <row r="56" spans="1:10" x14ac:dyDescent="0.25">
      <c r="A56" s="12"/>
      <c r="J56" s="10"/>
    </row>
    <row r="57" spans="1:10" x14ac:dyDescent="0.25">
      <c r="A57" s="16" t="s">
        <v>12</v>
      </c>
      <c r="E57" s="15">
        <f>+J47</f>
        <v>0</v>
      </c>
      <c r="F57" s="14"/>
      <c r="G57" s="13" t="s">
        <v>11</v>
      </c>
      <c r="H57" s="13"/>
      <c r="J57" s="10"/>
    </row>
    <row r="58" spans="1:10" x14ac:dyDescent="0.25">
      <c r="A58" s="12" t="s">
        <v>10</v>
      </c>
      <c r="B58" t="s">
        <v>9</v>
      </c>
      <c r="F58" s="11"/>
      <c r="J58" s="10"/>
    </row>
    <row r="59" spans="1:10" x14ac:dyDescent="0.25">
      <c r="A59" s="12" t="s">
        <v>8</v>
      </c>
      <c r="B59" t="s">
        <v>7</v>
      </c>
      <c r="F59" s="11"/>
      <c r="J59" s="10"/>
    </row>
    <row r="60" spans="1:10" x14ac:dyDescent="0.25">
      <c r="A60" s="12" t="s">
        <v>6</v>
      </c>
      <c r="B60" t="s">
        <v>5</v>
      </c>
      <c r="F60" s="11"/>
      <c r="J60" s="10"/>
    </row>
    <row r="61" spans="1:10" ht="15.75" thickBot="1" x14ac:dyDescent="0.3">
      <c r="A61" s="9" t="s">
        <v>4</v>
      </c>
      <c r="B61" s="8" t="s">
        <v>3</v>
      </c>
      <c r="C61" s="8"/>
      <c r="D61" s="5"/>
      <c r="E61" s="5"/>
      <c r="F61" s="7"/>
      <c r="G61" s="6" t="s">
        <v>2</v>
      </c>
      <c r="H61" s="6"/>
      <c r="I61" s="5"/>
      <c r="J61" s="4"/>
    </row>
    <row r="62" spans="1:10" x14ac:dyDescent="0.25">
      <c r="A62" s="3" t="s">
        <v>1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2" t="s">
        <v>0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</row>
  </sheetData>
  <mergeCells count="1">
    <mergeCell ref="B47:I47"/>
  </mergeCells>
  <hyperlinks>
    <hyperlink ref="A9" r:id="rId1" xr:uid="{C7E65BC1-ADD3-4E6E-AB7A-E2299C2A7593}"/>
  </hyperlinks>
  <printOptions horizontalCentered="1"/>
  <pageMargins left="0.25" right="0.25" top="0.75" bottom="0.75" header="0.3" footer="0.3"/>
  <pageSetup paperSize="9" scale="71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1D91-9494-431D-88A3-949BE743C00E}">
  <sheetPr>
    <pageSetUpPr fitToPage="1"/>
  </sheetPr>
  <dimension ref="A4:O63"/>
  <sheetViews>
    <sheetView showGridLines="0" topLeftCell="A14" zoomScaleNormal="100" workbookViewId="0">
      <selection activeCell="J43" sqref="J43"/>
    </sheetView>
  </sheetViews>
  <sheetFormatPr defaultRowHeight="15" x14ac:dyDescent="0.25"/>
  <cols>
    <col min="1" max="1" width="15" customWidth="1"/>
    <col min="2" max="2" width="10.7109375" customWidth="1"/>
    <col min="3" max="3" width="12.85546875" customWidth="1"/>
    <col min="4" max="4" width="10.5703125" customWidth="1"/>
    <col min="5" max="5" width="12.42578125" customWidth="1"/>
    <col min="6" max="6" width="11.5703125" customWidth="1"/>
    <col min="7" max="7" width="10.140625" customWidth="1"/>
    <col min="8" max="8" width="11.42578125" customWidth="1"/>
    <col min="9" max="9" width="12.42578125" customWidth="1"/>
    <col min="10" max="10" width="12.28515625" customWidth="1"/>
    <col min="13" max="13" width="10" bestFit="1" customWidth="1"/>
    <col min="17" max="17" width="12.140625" bestFit="1" customWidth="1"/>
  </cols>
  <sheetData>
    <row r="4" spans="1:10" ht="9.6" customHeight="1" thickBot="1" x14ac:dyDescent="0.3"/>
    <row r="5" spans="1:10" ht="36" customHeight="1" x14ac:dyDescent="0.25">
      <c r="A5" s="86" t="s">
        <v>99</v>
      </c>
      <c r="B5" s="85"/>
      <c r="C5" s="85"/>
      <c r="D5" s="85"/>
      <c r="E5" s="85"/>
      <c r="F5" s="101" t="s">
        <v>98</v>
      </c>
      <c r="G5" s="101"/>
      <c r="H5" s="85"/>
      <c r="I5" s="85" t="s">
        <v>97</v>
      </c>
      <c r="J5" s="84"/>
    </row>
    <row r="6" spans="1:10" x14ac:dyDescent="0.25">
      <c r="A6" s="100" t="s">
        <v>96</v>
      </c>
      <c r="F6" s="93" t="s">
        <v>69</v>
      </c>
      <c r="G6" s="93"/>
      <c r="I6" t="s">
        <v>95</v>
      </c>
      <c r="J6" s="10"/>
    </row>
    <row r="7" spans="1:10" x14ac:dyDescent="0.25">
      <c r="A7" s="99" t="s">
        <v>94</v>
      </c>
      <c r="F7" s="93" t="s">
        <v>93</v>
      </c>
      <c r="G7" s="93"/>
      <c r="I7" t="s">
        <v>92</v>
      </c>
      <c r="J7" s="10"/>
    </row>
    <row r="8" spans="1:10" x14ac:dyDescent="0.25">
      <c r="A8" s="12" t="s">
        <v>91</v>
      </c>
      <c r="F8" s="93" t="s">
        <v>90</v>
      </c>
      <c r="G8" s="93"/>
      <c r="I8" t="s">
        <v>89</v>
      </c>
      <c r="J8" s="10"/>
    </row>
    <row r="9" spans="1:10" x14ac:dyDescent="0.25">
      <c r="A9" s="98" t="s">
        <v>88</v>
      </c>
      <c r="F9" s="93" t="s">
        <v>87</v>
      </c>
      <c r="G9" s="93"/>
      <c r="I9" t="s">
        <v>86</v>
      </c>
      <c r="J9" s="10"/>
    </row>
    <row r="10" spans="1:10" ht="55.15" customHeight="1" x14ac:dyDescent="0.25">
      <c r="A10" s="97" t="s">
        <v>85</v>
      </c>
      <c r="B10" s="1"/>
      <c r="C10" s="1"/>
      <c r="D10" s="1"/>
      <c r="E10" s="1"/>
      <c r="F10" s="1"/>
      <c r="G10" s="1"/>
      <c r="H10" s="1"/>
      <c r="I10" s="1"/>
      <c r="J10" s="96"/>
    </row>
    <row r="11" spans="1:10" x14ac:dyDescent="0.25">
      <c r="A11" s="16" t="s">
        <v>84</v>
      </c>
      <c r="F11" s="93" t="s">
        <v>83</v>
      </c>
      <c r="G11" s="93"/>
      <c r="I11" s="11" t="s">
        <v>131</v>
      </c>
      <c r="J11" s="10"/>
    </row>
    <row r="12" spans="1:10" x14ac:dyDescent="0.25">
      <c r="A12" s="12" t="s">
        <v>81</v>
      </c>
      <c r="B12" s="13" t="s">
        <v>130</v>
      </c>
      <c r="C12" s="13"/>
      <c r="F12" s="93" t="s">
        <v>79</v>
      </c>
      <c r="G12" s="93"/>
      <c r="I12" s="95">
        <v>45260</v>
      </c>
      <c r="J12" s="10"/>
    </row>
    <row r="13" spans="1:10" x14ac:dyDescent="0.25">
      <c r="A13" s="12" t="s">
        <v>78</v>
      </c>
      <c r="B13" t="s">
        <v>129</v>
      </c>
      <c r="F13" s="93" t="s">
        <v>76</v>
      </c>
      <c r="G13" s="93"/>
      <c r="I13" t="s">
        <v>75</v>
      </c>
      <c r="J13" s="10"/>
    </row>
    <row r="14" spans="1:10" x14ac:dyDescent="0.25">
      <c r="A14" s="12"/>
      <c r="B14" t="s">
        <v>128</v>
      </c>
      <c r="F14" s="93" t="s">
        <v>73</v>
      </c>
      <c r="G14" s="93"/>
      <c r="I14" s="13" t="s">
        <v>72</v>
      </c>
      <c r="J14" s="10"/>
    </row>
    <row r="15" spans="1:10" x14ac:dyDescent="0.25">
      <c r="A15" s="12"/>
      <c r="B15" t="s">
        <v>127</v>
      </c>
      <c r="F15" s="93" t="s">
        <v>70</v>
      </c>
      <c r="G15" s="93"/>
      <c r="I15" s="78">
        <v>27</v>
      </c>
      <c r="J15" s="10"/>
    </row>
    <row r="16" spans="1:10" x14ac:dyDescent="0.25">
      <c r="A16" s="12" t="s">
        <v>69</v>
      </c>
      <c r="B16" s="13" t="s">
        <v>126</v>
      </c>
      <c r="C16" s="13"/>
      <c r="F16" s="93" t="s">
        <v>67</v>
      </c>
      <c r="G16" s="93"/>
      <c r="I16" t="s">
        <v>66</v>
      </c>
      <c r="J16" s="10"/>
    </row>
    <row r="17" spans="1:12" ht="10.15" customHeight="1" x14ac:dyDescent="0.25">
      <c r="A17" s="12"/>
      <c r="F17" s="93"/>
      <c r="G17" s="93"/>
      <c r="J17" s="10"/>
    </row>
    <row r="18" spans="1:12" x14ac:dyDescent="0.25">
      <c r="A18" s="16"/>
      <c r="J18" s="10"/>
    </row>
    <row r="19" spans="1:12" ht="15.75" x14ac:dyDescent="0.25">
      <c r="A19" s="94" t="s">
        <v>125</v>
      </c>
      <c r="F19" s="93" t="s">
        <v>64</v>
      </c>
      <c r="G19" s="93"/>
      <c r="I19" s="13" t="s">
        <v>124</v>
      </c>
      <c r="J19" s="10"/>
    </row>
    <row r="20" spans="1:12" ht="15.75" thickBot="1" x14ac:dyDescent="0.3">
      <c r="A20" s="16"/>
      <c r="B20" s="13"/>
      <c r="F20" s="14"/>
      <c r="G20" s="14"/>
      <c r="I20" s="92"/>
      <c r="J20" s="91"/>
    </row>
    <row r="21" spans="1:12" ht="30.6" customHeight="1" thickBot="1" x14ac:dyDescent="0.3">
      <c r="A21" s="90" t="s">
        <v>62</v>
      </c>
      <c r="B21" s="89"/>
      <c r="C21" s="89"/>
      <c r="D21" s="88" t="s">
        <v>61</v>
      </c>
      <c r="E21" s="88" t="s">
        <v>60</v>
      </c>
      <c r="F21" s="88" t="s">
        <v>59</v>
      </c>
      <c r="G21" s="88" t="s">
        <v>58</v>
      </c>
      <c r="H21" s="88" t="s">
        <v>57</v>
      </c>
      <c r="I21" s="88" t="s">
        <v>56</v>
      </c>
      <c r="J21" s="87" t="s">
        <v>55</v>
      </c>
    </row>
    <row r="22" spans="1:12" ht="17.45" customHeight="1" x14ac:dyDescent="0.25">
      <c r="A22" s="86" t="s">
        <v>54</v>
      </c>
      <c r="B22" s="85"/>
      <c r="C22" s="85"/>
      <c r="D22" s="85"/>
      <c r="E22" s="85"/>
      <c r="F22" s="85"/>
      <c r="G22" s="85"/>
      <c r="H22" s="85"/>
      <c r="I22" s="85"/>
      <c r="J22" s="84"/>
    </row>
    <row r="23" spans="1:12" x14ac:dyDescent="0.25">
      <c r="A23" s="16" t="s">
        <v>53</v>
      </c>
      <c r="B23" s="79"/>
      <c r="C23" s="79"/>
      <c r="D23" s="13"/>
      <c r="E23" s="83"/>
      <c r="H23" s="82"/>
      <c r="I23" s="81">
        <v>82.2</v>
      </c>
      <c r="J23" s="34"/>
    </row>
    <row r="24" spans="1:12" x14ac:dyDescent="0.25">
      <c r="A24" s="80"/>
      <c r="J24" s="34"/>
    </row>
    <row r="25" spans="1:12" x14ac:dyDescent="0.25">
      <c r="A25" s="16" t="s">
        <v>123</v>
      </c>
      <c r="B25" s="79" t="s">
        <v>51</v>
      </c>
      <c r="C25" s="78">
        <v>1015706</v>
      </c>
      <c r="D25" s="105"/>
      <c r="E25" s="42"/>
      <c r="F25" s="41"/>
      <c r="G25" s="41"/>
      <c r="H25" s="40"/>
      <c r="I25" s="77"/>
      <c r="J25" s="52"/>
    </row>
    <row r="26" spans="1:12" x14ac:dyDescent="0.25">
      <c r="A26" s="76"/>
      <c r="B26" s="43"/>
      <c r="C26" s="75"/>
      <c r="D26" s="41"/>
      <c r="E26" s="41"/>
      <c r="F26" s="41"/>
      <c r="H26" s="41"/>
      <c r="I26" s="40"/>
      <c r="J26" s="52"/>
      <c r="L26" s="74"/>
    </row>
    <row r="27" spans="1:12" x14ac:dyDescent="0.25">
      <c r="A27" s="12" t="s">
        <v>50</v>
      </c>
      <c r="B27" s="43"/>
      <c r="C27" s="67"/>
      <c r="D27" s="72" t="s">
        <v>122</v>
      </c>
      <c r="E27" s="107">
        <v>1</v>
      </c>
      <c r="F27" s="64"/>
      <c r="G27" s="59" t="s">
        <v>33</v>
      </c>
      <c r="H27" s="60">
        <f>+E27*F27</f>
        <v>0</v>
      </c>
      <c r="I27" s="59">
        <f>IF(G27="USD",1,$I$23)</f>
        <v>82.2</v>
      </c>
      <c r="J27" s="58">
        <f>ROUND(+H27/I27,4)</f>
        <v>0</v>
      </c>
    </row>
    <row r="28" spans="1:12" x14ac:dyDescent="0.25">
      <c r="A28" s="12" t="s">
        <v>107</v>
      </c>
      <c r="B28" s="44"/>
      <c r="C28" s="67"/>
      <c r="D28" s="72" t="s">
        <v>122</v>
      </c>
      <c r="E28" s="107">
        <v>1</v>
      </c>
      <c r="F28" s="69"/>
      <c r="G28" s="59" t="s">
        <v>33</v>
      </c>
      <c r="H28" s="60">
        <f>+E28*F28</f>
        <v>0</v>
      </c>
      <c r="I28" s="59">
        <f>IF(G28="USD",1,$I$23)</f>
        <v>82.2</v>
      </c>
      <c r="J28" s="58">
        <f>ROUND(+H28/I28,4)</f>
        <v>0</v>
      </c>
    </row>
    <row r="29" spans="1:12" x14ac:dyDescent="0.25">
      <c r="A29" s="12" t="s">
        <v>105</v>
      </c>
      <c r="B29" s="44"/>
      <c r="C29" s="73"/>
      <c r="D29" s="72" t="s">
        <v>121</v>
      </c>
      <c r="E29" s="107">
        <v>8</v>
      </c>
      <c r="F29" s="64"/>
      <c r="G29" s="59" t="s">
        <v>46</v>
      </c>
      <c r="H29" s="60">
        <f>+E29*F29</f>
        <v>0</v>
      </c>
      <c r="I29" s="59">
        <f>IF(G29="USD",1,$I$23)</f>
        <v>1</v>
      </c>
      <c r="J29" s="58">
        <f>ROUND(+H29/I29,4)</f>
        <v>0</v>
      </c>
    </row>
    <row r="30" spans="1:12" x14ac:dyDescent="0.25">
      <c r="A30" s="12"/>
      <c r="B30" s="44"/>
      <c r="C30" s="73"/>
      <c r="D30" s="72"/>
      <c r="E30" s="107"/>
      <c r="F30" s="64"/>
      <c r="G30" s="59"/>
      <c r="H30" s="60"/>
      <c r="I30" s="59"/>
      <c r="J30" s="58"/>
    </row>
    <row r="31" spans="1:12" x14ac:dyDescent="0.25">
      <c r="A31" s="12"/>
      <c r="B31" s="70"/>
      <c r="C31" s="104"/>
      <c r="D31" s="72"/>
      <c r="E31" s="107"/>
      <c r="F31" s="106"/>
      <c r="G31" s="59"/>
      <c r="H31" s="60"/>
      <c r="I31" s="59"/>
      <c r="J31" s="58"/>
    </row>
    <row r="32" spans="1:12" x14ac:dyDescent="0.25">
      <c r="A32" s="12"/>
      <c r="B32" s="70"/>
      <c r="C32" s="67"/>
      <c r="D32" s="71"/>
      <c r="E32" s="65"/>
      <c r="F32" s="106"/>
      <c r="G32" s="59"/>
      <c r="H32" s="60"/>
      <c r="I32" s="59"/>
      <c r="J32" s="58"/>
    </row>
    <row r="33" spans="1:15" x14ac:dyDescent="0.25">
      <c r="A33" s="12"/>
      <c r="B33" s="70"/>
      <c r="C33" s="73"/>
      <c r="D33" s="71"/>
      <c r="E33" s="82"/>
      <c r="F33" s="106"/>
      <c r="G33" s="59"/>
      <c r="H33" s="60"/>
      <c r="I33" s="59"/>
      <c r="J33" s="58"/>
    </row>
    <row r="34" spans="1:15" x14ac:dyDescent="0.25">
      <c r="A34" s="62"/>
      <c r="D34" s="53"/>
      <c r="E34" s="42"/>
      <c r="F34" s="41"/>
      <c r="G34" s="41"/>
      <c r="H34" s="40"/>
      <c r="I34" s="40"/>
      <c r="J34" s="52"/>
    </row>
    <row r="35" spans="1:15" x14ac:dyDescent="0.25">
      <c r="A35" s="62"/>
      <c r="B35" s="63"/>
      <c r="D35" s="53"/>
      <c r="E35" s="42"/>
      <c r="F35" s="41"/>
      <c r="G35" s="41"/>
      <c r="H35" s="40"/>
      <c r="I35" s="40"/>
      <c r="J35" s="52"/>
    </row>
    <row r="36" spans="1:15" x14ac:dyDescent="0.25">
      <c r="A36" s="108"/>
      <c r="D36" s="53"/>
      <c r="E36" s="42"/>
      <c r="F36" s="41"/>
      <c r="G36" s="41"/>
      <c r="H36" s="40"/>
      <c r="I36" s="40"/>
      <c r="J36" s="52"/>
    </row>
    <row r="37" spans="1:15" x14ac:dyDescent="0.25">
      <c r="A37" s="57"/>
      <c r="B37" s="55"/>
      <c r="D37" s="53"/>
      <c r="E37" s="42"/>
      <c r="F37" s="41"/>
      <c r="G37" s="41"/>
      <c r="H37" s="40"/>
      <c r="I37" s="40"/>
      <c r="J37" s="52"/>
    </row>
    <row r="38" spans="1:15" x14ac:dyDescent="0.25">
      <c r="A38" s="57"/>
      <c r="B38" s="55"/>
      <c r="D38" s="53"/>
      <c r="E38" s="42"/>
      <c r="F38" s="41"/>
      <c r="G38" s="41"/>
      <c r="H38" s="40"/>
      <c r="I38" s="40"/>
      <c r="J38" s="52"/>
    </row>
    <row r="39" spans="1:15" x14ac:dyDescent="0.25">
      <c r="A39" s="56"/>
      <c r="B39" s="55"/>
      <c r="C39" s="54"/>
      <c r="D39" s="53"/>
      <c r="E39" s="42"/>
      <c r="F39" s="41"/>
      <c r="G39" s="41"/>
      <c r="H39" s="40"/>
      <c r="I39" s="40"/>
      <c r="J39" s="52"/>
    </row>
    <row r="40" spans="1:15" x14ac:dyDescent="0.25">
      <c r="A40" s="57"/>
      <c r="B40" s="55"/>
      <c r="D40" s="53"/>
      <c r="E40" s="42"/>
      <c r="F40" s="41"/>
      <c r="G40" s="41"/>
      <c r="H40" s="40"/>
      <c r="I40" s="40"/>
      <c r="J40" s="52"/>
    </row>
    <row r="41" spans="1:15" x14ac:dyDescent="0.25">
      <c r="A41" s="56"/>
      <c r="B41" s="55"/>
      <c r="C41" s="54"/>
      <c r="D41" s="53"/>
      <c r="E41" s="42"/>
      <c r="F41" s="41"/>
      <c r="G41" s="41"/>
      <c r="H41" s="40"/>
      <c r="I41" s="40"/>
      <c r="J41" s="52"/>
    </row>
    <row r="42" spans="1:15" x14ac:dyDescent="0.25">
      <c r="A42" s="45"/>
      <c r="B42" s="44"/>
      <c r="C42" s="51"/>
      <c r="E42" s="50" t="s">
        <v>27</v>
      </c>
      <c r="F42" s="49">
        <v>0.18</v>
      </c>
      <c r="G42" s="48"/>
      <c r="H42" s="47"/>
      <c r="I42" s="47"/>
      <c r="J42" s="46">
        <f>ROUND(SUM(J27:J35)*F42,2)</f>
        <v>0</v>
      </c>
      <c r="O42" s="13"/>
    </row>
    <row r="43" spans="1:15" x14ac:dyDescent="0.25">
      <c r="A43" s="45"/>
      <c r="B43" s="44"/>
      <c r="C43" s="43"/>
      <c r="D43" s="41"/>
      <c r="E43" s="42"/>
      <c r="F43" s="41"/>
      <c r="G43" s="41"/>
      <c r="H43" s="40"/>
      <c r="I43" s="40"/>
      <c r="J43" s="39"/>
    </row>
    <row r="44" spans="1:15" x14ac:dyDescent="0.25">
      <c r="A44" s="38" t="s">
        <v>26</v>
      </c>
      <c r="E44" s="37"/>
      <c r="G44" s="36"/>
      <c r="H44" s="35"/>
      <c r="I44" s="35"/>
      <c r="J44" s="34"/>
    </row>
    <row r="45" spans="1:15" ht="30" x14ac:dyDescent="0.25">
      <c r="A45" s="33" t="s">
        <v>25</v>
      </c>
      <c r="B45" s="111" t="e">
        <f ca="1">numtowords(J45)</f>
        <v>#NAME?</v>
      </c>
      <c r="C45" s="111"/>
      <c r="D45" s="111"/>
      <c r="E45" s="111"/>
      <c r="F45" s="111"/>
      <c r="G45" s="111"/>
      <c r="H45" s="111"/>
      <c r="I45" s="111"/>
      <c r="J45" s="32">
        <f>SUM(J27:J44)</f>
        <v>0</v>
      </c>
    </row>
    <row r="46" spans="1:15" ht="13.15" customHeight="1" x14ac:dyDescent="0.25">
      <c r="A46" s="16" t="s">
        <v>24</v>
      </c>
      <c r="J46" s="10"/>
      <c r="O46" s="13"/>
    </row>
    <row r="47" spans="1:15" x14ac:dyDescent="0.25">
      <c r="A47" s="31" t="s">
        <v>23</v>
      </c>
      <c r="B47" s="27" t="s">
        <v>22</v>
      </c>
      <c r="C47" s="27" t="s">
        <v>21</v>
      </c>
      <c r="D47" s="27"/>
      <c r="E47" s="30" t="s">
        <v>20</v>
      </c>
      <c r="F47" s="30" t="s">
        <v>19</v>
      </c>
      <c r="G47" s="30" t="s">
        <v>18</v>
      </c>
      <c r="H47" s="30" t="s">
        <v>17</v>
      </c>
      <c r="I47" s="29" t="s">
        <v>16</v>
      </c>
      <c r="J47" s="29" t="s">
        <v>15</v>
      </c>
    </row>
    <row r="48" spans="1:15" x14ac:dyDescent="0.25">
      <c r="A48" s="28">
        <f>+I23</f>
        <v>82.2</v>
      </c>
      <c r="B48" s="27">
        <v>996729</v>
      </c>
      <c r="C48" s="26">
        <v>0.18</v>
      </c>
      <c r="D48" s="26"/>
      <c r="E48" s="19">
        <f>SUM(J27:J34)</f>
        <v>0</v>
      </c>
      <c r="F48" s="19">
        <f>ROUND(E48*$A$48,0)</f>
        <v>0</v>
      </c>
      <c r="G48" s="19">
        <f>+E48*C48</f>
        <v>0</v>
      </c>
      <c r="H48" s="19">
        <f>ROUND(G48*$A$48,0)</f>
        <v>0</v>
      </c>
      <c r="I48" s="18">
        <f>+E48+G48</f>
        <v>0</v>
      </c>
      <c r="J48" s="25">
        <f>+F48+H48</f>
        <v>0</v>
      </c>
    </row>
    <row r="49" spans="1:10" x14ac:dyDescent="0.25">
      <c r="A49" s="24"/>
      <c r="B49" s="20"/>
      <c r="C49" s="20"/>
      <c r="D49" s="20"/>
      <c r="E49" s="23"/>
      <c r="F49" s="23"/>
      <c r="G49" s="23"/>
      <c r="H49" s="23"/>
      <c r="I49" s="23"/>
      <c r="J49" s="22"/>
    </row>
    <row r="50" spans="1:10" x14ac:dyDescent="0.25">
      <c r="A50" s="24"/>
      <c r="B50" s="20"/>
      <c r="C50" s="20"/>
      <c r="D50" s="20"/>
      <c r="E50" s="19"/>
      <c r="F50" s="23"/>
      <c r="G50" s="23"/>
      <c r="H50" s="23"/>
      <c r="I50" s="23"/>
      <c r="J50" s="22"/>
    </row>
    <row r="51" spans="1:10" x14ac:dyDescent="0.25">
      <c r="A51" s="24"/>
      <c r="B51" s="20"/>
      <c r="C51" s="20"/>
      <c r="D51" s="20"/>
      <c r="E51" s="23"/>
      <c r="F51" s="23"/>
      <c r="G51" s="23"/>
      <c r="H51" s="23"/>
      <c r="I51" s="23"/>
      <c r="J51" s="22"/>
    </row>
    <row r="52" spans="1:10" x14ac:dyDescent="0.25">
      <c r="A52" s="21" t="s">
        <v>14</v>
      </c>
      <c r="B52" s="20"/>
      <c r="C52" s="20"/>
      <c r="D52" s="20"/>
      <c r="E52" s="19">
        <f t="shared" ref="E52:J52" si="0">SUM(E48:E51)</f>
        <v>0</v>
      </c>
      <c r="F52" s="19">
        <f t="shared" si="0"/>
        <v>0</v>
      </c>
      <c r="G52" s="19">
        <f t="shared" si="0"/>
        <v>0</v>
      </c>
      <c r="H52" s="19">
        <f t="shared" si="0"/>
        <v>0</v>
      </c>
      <c r="I52" s="19">
        <f t="shared" si="0"/>
        <v>0</v>
      </c>
      <c r="J52" s="18">
        <f t="shared" si="0"/>
        <v>0</v>
      </c>
    </row>
    <row r="53" spans="1:10" ht="18.600000000000001" customHeight="1" x14ac:dyDescent="0.25">
      <c r="A53" s="17" t="s">
        <v>13</v>
      </c>
      <c r="J53" s="10"/>
    </row>
    <row r="54" spans="1:10" x14ac:dyDescent="0.25">
      <c r="A54" s="12"/>
      <c r="J54" s="10"/>
    </row>
    <row r="55" spans="1:10" x14ac:dyDescent="0.25">
      <c r="A55" s="16" t="s">
        <v>12</v>
      </c>
      <c r="E55" s="15">
        <f>+J45</f>
        <v>0</v>
      </c>
      <c r="F55" s="14"/>
      <c r="G55" s="13" t="s">
        <v>11</v>
      </c>
      <c r="H55" s="13"/>
      <c r="J55" s="10"/>
    </row>
    <row r="56" spans="1:10" x14ac:dyDescent="0.25">
      <c r="A56" s="12" t="s">
        <v>10</v>
      </c>
      <c r="B56" t="s">
        <v>9</v>
      </c>
      <c r="F56" s="11"/>
      <c r="J56" s="10"/>
    </row>
    <row r="57" spans="1:10" x14ac:dyDescent="0.25">
      <c r="A57" s="12" t="s">
        <v>101</v>
      </c>
      <c r="B57" t="s">
        <v>100</v>
      </c>
      <c r="F57" s="11"/>
      <c r="J57" s="10"/>
    </row>
    <row r="58" spans="1:10" x14ac:dyDescent="0.25">
      <c r="A58" s="12" t="s">
        <v>8</v>
      </c>
      <c r="B58" t="s">
        <v>7</v>
      </c>
      <c r="F58" s="11"/>
      <c r="J58" s="10"/>
    </row>
    <row r="59" spans="1:10" x14ac:dyDescent="0.25">
      <c r="A59" s="12" t="s">
        <v>6</v>
      </c>
      <c r="B59" t="s">
        <v>5</v>
      </c>
      <c r="F59" s="11"/>
      <c r="J59" s="10"/>
    </row>
    <row r="60" spans="1:10" ht="15.75" thickBot="1" x14ac:dyDescent="0.3">
      <c r="A60" s="9" t="s">
        <v>4</v>
      </c>
      <c r="B60" s="8" t="s">
        <v>3</v>
      </c>
      <c r="C60" s="8"/>
      <c r="D60" s="5"/>
      <c r="E60" s="5"/>
      <c r="F60" s="7"/>
      <c r="G60" s="6" t="s">
        <v>2</v>
      </c>
      <c r="H60" s="6"/>
      <c r="I60" s="5"/>
      <c r="J60" s="4"/>
    </row>
    <row r="61" spans="1:10" x14ac:dyDescent="0.25">
      <c r="A61" s="3" t="s">
        <v>1</v>
      </c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2" t="s">
        <v>0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</row>
  </sheetData>
  <mergeCells count="1">
    <mergeCell ref="B45:I45"/>
  </mergeCells>
  <hyperlinks>
    <hyperlink ref="A9" r:id="rId1" xr:uid="{F81A283A-B55C-4FE5-8702-225F466313B7}"/>
  </hyperlinks>
  <printOptions horizontalCentered="1"/>
  <pageMargins left="0.25" right="0.25" top="0.75" bottom="0.75" header="0.3" footer="0.3"/>
  <pageSetup paperSize="9" scale="72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10F3-35E9-4CD9-85AD-45600E8B3730}">
  <sheetPr>
    <pageSetUpPr fitToPage="1"/>
  </sheetPr>
  <dimension ref="A4:O63"/>
  <sheetViews>
    <sheetView showGridLines="0" topLeftCell="A14" zoomScaleNormal="100" workbookViewId="0">
      <selection activeCell="J43" sqref="J43"/>
    </sheetView>
  </sheetViews>
  <sheetFormatPr defaultRowHeight="15" x14ac:dyDescent="0.25"/>
  <cols>
    <col min="1" max="1" width="15" customWidth="1"/>
    <col min="2" max="2" width="10.7109375" customWidth="1"/>
    <col min="3" max="3" width="12.85546875" customWidth="1"/>
    <col min="4" max="4" width="10.5703125" customWidth="1"/>
    <col min="5" max="5" width="12.42578125" customWidth="1"/>
    <col min="6" max="6" width="11.5703125" customWidth="1"/>
    <col min="7" max="7" width="10.140625" customWidth="1"/>
    <col min="8" max="8" width="11.42578125" customWidth="1"/>
    <col min="9" max="9" width="12.42578125" customWidth="1"/>
    <col min="10" max="10" width="12.28515625" customWidth="1"/>
    <col min="13" max="13" width="10" bestFit="1" customWidth="1"/>
    <col min="17" max="17" width="12.140625" bestFit="1" customWidth="1"/>
  </cols>
  <sheetData>
    <row r="4" spans="1:10" ht="9.6" customHeight="1" thickBot="1" x14ac:dyDescent="0.3"/>
    <row r="5" spans="1:10" ht="36" customHeight="1" x14ac:dyDescent="0.25">
      <c r="A5" s="86" t="s">
        <v>99</v>
      </c>
      <c r="B5" s="85"/>
      <c r="C5" s="85"/>
      <c r="D5" s="85"/>
      <c r="E5" s="85"/>
      <c r="F5" s="101" t="s">
        <v>98</v>
      </c>
      <c r="G5" s="101"/>
      <c r="H5" s="85"/>
      <c r="I5" s="85" t="s">
        <v>97</v>
      </c>
      <c r="J5" s="84"/>
    </row>
    <row r="6" spans="1:10" x14ac:dyDescent="0.25">
      <c r="A6" s="100" t="s">
        <v>96</v>
      </c>
      <c r="F6" s="93" t="s">
        <v>69</v>
      </c>
      <c r="G6" s="93"/>
      <c r="I6" t="s">
        <v>95</v>
      </c>
      <c r="J6" s="10"/>
    </row>
    <row r="7" spans="1:10" x14ac:dyDescent="0.25">
      <c r="A7" s="99" t="s">
        <v>94</v>
      </c>
      <c r="F7" s="93" t="s">
        <v>93</v>
      </c>
      <c r="G7" s="93"/>
      <c r="I7" t="s">
        <v>92</v>
      </c>
      <c r="J7" s="10"/>
    </row>
    <row r="8" spans="1:10" x14ac:dyDescent="0.25">
      <c r="A8" s="12" t="s">
        <v>91</v>
      </c>
      <c r="F8" s="93" t="s">
        <v>90</v>
      </c>
      <c r="G8" s="93"/>
      <c r="I8" t="s">
        <v>89</v>
      </c>
      <c r="J8" s="10"/>
    </row>
    <row r="9" spans="1:10" x14ac:dyDescent="0.25">
      <c r="A9" s="98" t="s">
        <v>88</v>
      </c>
      <c r="F9" s="93" t="s">
        <v>87</v>
      </c>
      <c r="G9" s="93"/>
      <c r="I9" t="s">
        <v>86</v>
      </c>
      <c r="J9" s="10"/>
    </row>
    <row r="10" spans="1:10" ht="55.15" customHeight="1" x14ac:dyDescent="0.25">
      <c r="A10" s="97" t="s">
        <v>85</v>
      </c>
      <c r="B10" s="1"/>
      <c r="C10" s="1"/>
      <c r="D10" s="1"/>
      <c r="E10" s="1"/>
      <c r="F10" s="1"/>
      <c r="G10" s="1"/>
      <c r="H10" s="1"/>
      <c r="I10" s="1"/>
      <c r="J10" s="96"/>
    </row>
    <row r="11" spans="1:10" x14ac:dyDescent="0.25">
      <c r="A11" s="16" t="s">
        <v>84</v>
      </c>
      <c r="F11" s="93" t="s">
        <v>83</v>
      </c>
      <c r="G11" s="93"/>
      <c r="I11" s="11" t="s">
        <v>131</v>
      </c>
      <c r="J11" s="10"/>
    </row>
    <row r="12" spans="1:10" x14ac:dyDescent="0.25">
      <c r="A12" s="12" t="s">
        <v>81</v>
      </c>
      <c r="B12" s="13" t="s">
        <v>130</v>
      </c>
      <c r="C12" s="13"/>
      <c r="F12" s="93" t="s">
        <v>79</v>
      </c>
      <c r="G12" s="93"/>
      <c r="I12" s="95">
        <v>45260</v>
      </c>
      <c r="J12" s="10"/>
    </row>
    <row r="13" spans="1:10" x14ac:dyDescent="0.25">
      <c r="A13" s="12" t="s">
        <v>78</v>
      </c>
      <c r="B13" t="s">
        <v>129</v>
      </c>
      <c r="F13" s="93" t="s">
        <v>76</v>
      </c>
      <c r="G13" s="93"/>
      <c r="I13" t="s">
        <v>75</v>
      </c>
      <c r="J13" s="10"/>
    </row>
    <row r="14" spans="1:10" x14ac:dyDescent="0.25">
      <c r="A14" s="12"/>
      <c r="B14" t="s">
        <v>128</v>
      </c>
      <c r="F14" s="93" t="s">
        <v>73</v>
      </c>
      <c r="G14" s="93"/>
      <c r="I14" s="13" t="s">
        <v>72</v>
      </c>
      <c r="J14" s="10"/>
    </row>
    <row r="15" spans="1:10" x14ac:dyDescent="0.25">
      <c r="A15" s="12"/>
      <c r="B15" t="s">
        <v>127</v>
      </c>
      <c r="F15" s="93" t="s">
        <v>70</v>
      </c>
      <c r="G15" s="93"/>
      <c r="I15" s="78">
        <v>27</v>
      </c>
      <c r="J15" s="10"/>
    </row>
    <row r="16" spans="1:10" x14ac:dyDescent="0.25">
      <c r="A16" s="12" t="s">
        <v>69</v>
      </c>
      <c r="B16" s="13" t="s">
        <v>126</v>
      </c>
      <c r="C16" s="13"/>
      <c r="F16" s="93" t="s">
        <v>67</v>
      </c>
      <c r="G16" s="93"/>
      <c r="I16" t="s">
        <v>66</v>
      </c>
      <c r="J16" s="10"/>
    </row>
    <row r="17" spans="1:12" ht="10.15" customHeight="1" x14ac:dyDescent="0.25">
      <c r="A17" s="12"/>
      <c r="F17" s="93"/>
      <c r="G17" s="93"/>
      <c r="J17" s="10"/>
    </row>
    <row r="18" spans="1:12" x14ac:dyDescent="0.25">
      <c r="A18" s="16"/>
      <c r="J18" s="10"/>
    </row>
    <row r="19" spans="1:12" ht="15.75" x14ac:dyDescent="0.25">
      <c r="A19" s="94" t="s">
        <v>125</v>
      </c>
      <c r="F19" s="93" t="s">
        <v>64</v>
      </c>
      <c r="G19" s="93"/>
      <c r="I19" s="13" t="s">
        <v>124</v>
      </c>
      <c r="J19" s="10"/>
    </row>
    <row r="20" spans="1:12" ht="15.75" thickBot="1" x14ac:dyDescent="0.3">
      <c r="A20" s="16"/>
      <c r="B20" s="13"/>
      <c r="F20" s="14"/>
      <c r="G20" s="14"/>
      <c r="I20" s="92"/>
      <c r="J20" s="91"/>
    </row>
    <row r="21" spans="1:12" ht="30.6" customHeight="1" thickBot="1" x14ac:dyDescent="0.3">
      <c r="A21" s="90" t="s">
        <v>62</v>
      </c>
      <c r="B21" s="89"/>
      <c r="C21" s="89"/>
      <c r="D21" s="88" t="s">
        <v>61</v>
      </c>
      <c r="E21" s="88" t="s">
        <v>60</v>
      </c>
      <c r="F21" s="88" t="s">
        <v>59</v>
      </c>
      <c r="G21" s="88" t="s">
        <v>58</v>
      </c>
      <c r="H21" s="88" t="s">
        <v>57</v>
      </c>
      <c r="I21" s="88" t="s">
        <v>56</v>
      </c>
      <c r="J21" s="87" t="s">
        <v>55</v>
      </c>
    </row>
    <row r="22" spans="1:12" ht="17.45" customHeight="1" x14ac:dyDescent="0.25">
      <c r="A22" s="86" t="s">
        <v>54</v>
      </c>
      <c r="B22" s="85"/>
      <c r="C22" s="85"/>
      <c r="D22" s="85"/>
      <c r="E22" s="85"/>
      <c r="F22" s="85"/>
      <c r="G22" s="85"/>
      <c r="H22" s="85"/>
      <c r="I22" s="85"/>
      <c r="J22" s="84"/>
    </row>
    <row r="23" spans="1:12" x14ac:dyDescent="0.25">
      <c r="A23" s="16" t="s">
        <v>53</v>
      </c>
      <c r="B23" s="79"/>
      <c r="C23" s="79"/>
      <c r="D23" s="13"/>
      <c r="E23" s="83"/>
      <c r="H23" s="82"/>
      <c r="I23" s="81">
        <v>82.2</v>
      </c>
      <c r="J23" s="34"/>
    </row>
    <row r="24" spans="1:12" x14ac:dyDescent="0.25">
      <c r="A24" s="80"/>
      <c r="J24" s="34"/>
    </row>
    <row r="25" spans="1:12" x14ac:dyDescent="0.25">
      <c r="A25" s="16" t="s">
        <v>123</v>
      </c>
      <c r="B25" s="79" t="s">
        <v>51</v>
      </c>
      <c r="C25" s="78">
        <v>1015706</v>
      </c>
      <c r="D25" s="105"/>
      <c r="E25" s="42"/>
      <c r="F25" s="41"/>
      <c r="G25" s="41"/>
      <c r="H25" s="40"/>
      <c r="I25" s="77"/>
      <c r="J25" s="52"/>
    </row>
    <row r="26" spans="1:12" x14ac:dyDescent="0.25">
      <c r="A26" s="76"/>
      <c r="B26" s="43"/>
      <c r="C26" s="75"/>
      <c r="D26" s="41"/>
      <c r="E26" s="41"/>
      <c r="F26" s="41"/>
      <c r="H26" s="41"/>
      <c r="I26" s="40"/>
      <c r="J26" s="52"/>
      <c r="L26" s="74"/>
    </row>
    <row r="27" spans="1:12" x14ac:dyDescent="0.25">
      <c r="A27" s="12" t="s">
        <v>50</v>
      </c>
      <c r="B27" s="43"/>
      <c r="C27" s="67"/>
      <c r="D27" s="72" t="s">
        <v>132</v>
      </c>
      <c r="E27" s="107">
        <v>1</v>
      </c>
      <c r="F27" s="64"/>
      <c r="G27" s="59" t="s">
        <v>33</v>
      </c>
      <c r="H27" s="60">
        <f>+E27*F27</f>
        <v>0</v>
      </c>
      <c r="I27" s="59">
        <f>IF(G27="USD",1,$I$23)</f>
        <v>82.2</v>
      </c>
      <c r="J27" s="58">
        <f>ROUND(+H27/I27,4)</f>
        <v>0</v>
      </c>
    </row>
    <row r="28" spans="1:12" x14ac:dyDescent="0.25">
      <c r="A28" s="12" t="s">
        <v>107</v>
      </c>
      <c r="B28" s="44"/>
      <c r="C28" s="67"/>
      <c r="D28" s="72" t="s">
        <v>132</v>
      </c>
      <c r="E28" s="107">
        <v>1</v>
      </c>
      <c r="F28" s="69"/>
      <c r="G28" s="59" t="s">
        <v>33</v>
      </c>
      <c r="H28" s="60">
        <f>+E28*F28</f>
        <v>0</v>
      </c>
      <c r="I28" s="59">
        <f>IF(G28="USD",1,$I$23)</f>
        <v>82.2</v>
      </c>
      <c r="J28" s="58">
        <f>ROUND(+H28/I28,4)</f>
        <v>0</v>
      </c>
    </row>
    <row r="29" spans="1:12" x14ac:dyDescent="0.25">
      <c r="A29" s="12" t="s">
        <v>105</v>
      </c>
      <c r="B29" s="44"/>
      <c r="C29" s="73"/>
      <c r="D29" s="72" t="s">
        <v>121</v>
      </c>
      <c r="E29" s="107">
        <v>8</v>
      </c>
      <c r="F29" s="64"/>
      <c r="G29" s="59" t="s">
        <v>46</v>
      </c>
      <c r="H29" s="60">
        <f>+E29*F29</f>
        <v>0</v>
      </c>
      <c r="I29" s="59">
        <f>IF(G29="USD",1,$I$23)</f>
        <v>1</v>
      </c>
      <c r="J29" s="58">
        <f>ROUND(+H29/I29,4)</f>
        <v>0</v>
      </c>
    </row>
    <row r="30" spans="1:12" x14ac:dyDescent="0.25">
      <c r="A30" s="12"/>
      <c r="B30" s="44"/>
      <c r="C30" s="73"/>
      <c r="D30" s="72"/>
      <c r="E30" s="107"/>
      <c r="F30" s="64"/>
      <c r="G30" s="59"/>
      <c r="H30" s="60"/>
      <c r="I30" s="59"/>
      <c r="J30" s="58"/>
    </row>
    <row r="31" spans="1:12" x14ac:dyDescent="0.25">
      <c r="A31" s="12"/>
      <c r="B31" s="70"/>
      <c r="C31" s="104"/>
      <c r="D31" s="72"/>
      <c r="E31" s="107"/>
      <c r="F31" s="106"/>
      <c r="G31" s="59"/>
      <c r="H31" s="60"/>
      <c r="I31" s="59"/>
      <c r="J31" s="58"/>
    </row>
    <row r="32" spans="1:12" x14ac:dyDescent="0.25">
      <c r="A32" s="12"/>
      <c r="B32" s="70"/>
      <c r="C32" s="67"/>
      <c r="D32" s="71"/>
      <c r="E32" s="65"/>
      <c r="F32" s="106"/>
      <c r="G32" s="59"/>
      <c r="H32" s="60"/>
      <c r="I32" s="59"/>
      <c r="J32" s="58"/>
    </row>
    <row r="33" spans="1:15" x14ac:dyDescent="0.25">
      <c r="A33" s="12"/>
      <c r="B33" s="70"/>
      <c r="C33" s="73"/>
      <c r="D33" s="71"/>
      <c r="E33" s="82"/>
      <c r="F33" s="106"/>
      <c r="G33" s="59"/>
      <c r="H33" s="60"/>
      <c r="I33" s="59"/>
      <c r="J33" s="58"/>
    </row>
    <row r="34" spans="1:15" x14ac:dyDescent="0.25">
      <c r="A34" s="62"/>
      <c r="D34" s="53"/>
      <c r="E34" s="42"/>
      <c r="F34" s="41"/>
      <c r="G34" s="41"/>
      <c r="H34" s="40"/>
      <c r="I34" s="40"/>
      <c r="J34" s="52"/>
    </row>
    <row r="35" spans="1:15" x14ac:dyDescent="0.25">
      <c r="A35" s="62"/>
      <c r="B35" s="63"/>
      <c r="D35" s="53"/>
      <c r="E35" s="42"/>
      <c r="F35" s="41"/>
      <c r="G35" s="41"/>
      <c r="H35" s="40"/>
      <c r="I35" s="40"/>
      <c r="J35" s="52"/>
    </row>
    <row r="36" spans="1:15" x14ac:dyDescent="0.25">
      <c r="A36" s="108"/>
      <c r="D36" s="53"/>
      <c r="E36" s="42"/>
      <c r="F36" s="41"/>
      <c r="G36" s="41"/>
      <c r="H36" s="40"/>
      <c r="I36" s="40"/>
      <c r="J36" s="52"/>
    </row>
    <row r="37" spans="1:15" x14ac:dyDescent="0.25">
      <c r="A37" s="57"/>
      <c r="B37" s="55"/>
      <c r="D37" s="53"/>
      <c r="E37" s="42"/>
      <c r="F37" s="41"/>
      <c r="G37" s="41"/>
      <c r="H37" s="40"/>
      <c r="I37" s="40"/>
      <c r="J37" s="52"/>
    </row>
    <row r="38" spans="1:15" x14ac:dyDescent="0.25">
      <c r="A38" s="57"/>
      <c r="B38" s="55"/>
      <c r="D38" s="53"/>
      <c r="E38" s="42"/>
      <c r="F38" s="41"/>
      <c r="G38" s="41"/>
      <c r="H38" s="40"/>
      <c r="I38" s="40"/>
      <c r="J38" s="52"/>
    </row>
    <row r="39" spans="1:15" x14ac:dyDescent="0.25">
      <c r="A39" s="56"/>
      <c r="B39" s="55"/>
      <c r="C39" s="54"/>
      <c r="D39" s="53"/>
      <c r="E39" s="42"/>
      <c r="F39" s="41"/>
      <c r="G39" s="41"/>
      <c r="H39" s="40"/>
      <c r="I39" s="40"/>
      <c r="J39" s="52"/>
    </row>
    <row r="40" spans="1:15" x14ac:dyDescent="0.25">
      <c r="A40" s="57"/>
      <c r="B40" s="55"/>
      <c r="D40" s="53"/>
      <c r="E40" s="42"/>
      <c r="F40" s="41"/>
      <c r="G40" s="41"/>
      <c r="H40" s="40"/>
      <c r="I40" s="40"/>
      <c r="J40" s="52"/>
    </row>
    <row r="41" spans="1:15" x14ac:dyDescent="0.25">
      <c r="A41" s="56"/>
      <c r="B41" s="55"/>
      <c r="C41" s="54"/>
      <c r="D41" s="53"/>
      <c r="E41" s="42"/>
      <c r="F41" s="41"/>
      <c r="G41" s="41"/>
      <c r="H41" s="40"/>
      <c r="I41" s="40"/>
      <c r="J41" s="52"/>
    </row>
    <row r="42" spans="1:15" x14ac:dyDescent="0.25">
      <c r="A42" s="45"/>
      <c r="B42" s="44"/>
      <c r="C42" s="51"/>
      <c r="E42" s="50" t="s">
        <v>27</v>
      </c>
      <c r="F42" s="49">
        <v>0.18</v>
      </c>
      <c r="G42" s="48"/>
      <c r="H42" s="47"/>
      <c r="I42" s="47"/>
      <c r="J42" s="46">
        <f>ROUND(SUM(J27:J35)*F42,2)</f>
        <v>0</v>
      </c>
      <c r="O42" s="13"/>
    </row>
    <row r="43" spans="1:15" x14ac:dyDescent="0.25">
      <c r="A43" s="45"/>
      <c r="B43" s="44"/>
      <c r="C43" s="43"/>
      <c r="D43" s="41"/>
      <c r="E43" s="42"/>
      <c r="F43" s="41"/>
      <c r="G43" s="41"/>
      <c r="H43" s="40"/>
      <c r="I43" s="40"/>
      <c r="J43" s="39"/>
    </row>
    <row r="44" spans="1:15" x14ac:dyDescent="0.25">
      <c r="A44" s="38" t="s">
        <v>26</v>
      </c>
      <c r="E44" s="37"/>
      <c r="G44" s="36"/>
      <c r="H44" s="35"/>
      <c r="I44" s="35"/>
      <c r="J44" s="34"/>
    </row>
    <row r="45" spans="1:15" ht="30" x14ac:dyDescent="0.25">
      <c r="A45" s="33" t="s">
        <v>25</v>
      </c>
      <c r="B45" s="111" t="e">
        <f ca="1">numtowords(J45)</f>
        <v>#NAME?</v>
      </c>
      <c r="C45" s="111"/>
      <c r="D45" s="111"/>
      <c r="E45" s="111"/>
      <c r="F45" s="111"/>
      <c r="G45" s="111"/>
      <c r="H45" s="111"/>
      <c r="I45" s="111"/>
      <c r="J45" s="32">
        <f>SUM(J27:J44)</f>
        <v>0</v>
      </c>
    </row>
    <row r="46" spans="1:15" ht="13.15" customHeight="1" x14ac:dyDescent="0.25">
      <c r="A46" s="16" t="s">
        <v>24</v>
      </c>
      <c r="J46" s="10"/>
      <c r="O46" s="13"/>
    </row>
    <row r="47" spans="1:15" x14ac:dyDescent="0.25">
      <c r="A47" s="31" t="s">
        <v>23</v>
      </c>
      <c r="B47" s="27" t="s">
        <v>22</v>
      </c>
      <c r="C47" s="27" t="s">
        <v>21</v>
      </c>
      <c r="D47" s="27"/>
      <c r="E47" s="30" t="s">
        <v>20</v>
      </c>
      <c r="F47" s="30" t="s">
        <v>19</v>
      </c>
      <c r="G47" s="30" t="s">
        <v>18</v>
      </c>
      <c r="H47" s="30" t="s">
        <v>17</v>
      </c>
      <c r="I47" s="29" t="s">
        <v>16</v>
      </c>
      <c r="J47" s="29" t="s">
        <v>15</v>
      </c>
    </row>
    <row r="48" spans="1:15" x14ac:dyDescent="0.25">
      <c r="A48" s="28">
        <f>+I23</f>
        <v>82.2</v>
      </c>
      <c r="B48" s="27">
        <v>996729</v>
      </c>
      <c r="C48" s="26">
        <v>0.18</v>
      </c>
      <c r="D48" s="26"/>
      <c r="E48" s="19">
        <f>SUM(J27:J34)</f>
        <v>0</v>
      </c>
      <c r="F48" s="19">
        <f>ROUND(E48*$A$48,0)</f>
        <v>0</v>
      </c>
      <c r="G48" s="19">
        <f>+E48*C48</f>
        <v>0</v>
      </c>
      <c r="H48" s="19">
        <f>ROUND(G48*$A$48,0)</f>
        <v>0</v>
      </c>
      <c r="I48" s="18">
        <f>+E48+G48</f>
        <v>0</v>
      </c>
      <c r="J48" s="25">
        <f>+F48+H48</f>
        <v>0</v>
      </c>
    </row>
    <row r="49" spans="1:10" x14ac:dyDescent="0.25">
      <c r="A49" s="24"/>
      <c r="B49" s="20"/>
      <c r="C49" s="20"/>
      <c r="D49" s="20"/>
      <c r="E49" s="23"/>
      <c r="F49" s="23"/>
      <c r="G49" s="23"/>
      <c r="H49" s="23"/>
      <c r="I49" s="23"/>
      <c r="J49" s="22"/>
    </row>
    <row r="50" spans="1:10" x14ac:dyDescent="0.25">
      <c r="A50" s="24"/>
      <c r="B50" s="20"/>
      <c r="C50" s="20"/>
      <c r="D50" s="20"/>
      <c r="E50" s="19"/>
      <c r="F50" s="23"/>
      <c r="G50" s="23"/>
      <c r="H50" s="23"/>
      <c r="I50" s="23"/>
      <c r="J50" s="22"/>
    </row>
    <row r="51" spans="1:10" x14ac:dyDescent="0.25">
      <c r="A51" s="24"/>
      <c r="B51" s="20"/>
      <c r="C51" s="20"/>
      <c r="D51" s="20"/>
      <c r="E51" s="23"/>
      <c r="F51" s="23"/>
      <c r="G51" s="23"/>
      <c r="H51" s="23"/>
      <c r="I51" s="23"/>
      <c r="J51" s="22"/>
    </row>
    <row r="52" spans="1:10" x14ac:dyDescent="0.25">
      <c r="A52" s="21" t="s">
        <v>14</v>
      </c>
      <c r="B52" s="20"/>
      <c r="C52" s="20"/>
      <c r="D52" s="20"/>
      <c r="E52" s="19">
        <f t="shared" ref="E52:J52" si="0">SUM(E48:E51)</f>
        <v>0</v>
      </c>
      <c r="F52" s="19">
        <f t="shared" si="0"/>
        <v>0</v>
      </c>
      <c r="G52" s="19">
        <f t="shared" si="0"/>
        <v>0</v>
      </c>
      <c r="H52" s="19">
        <f t="shared" si="0"/>
        <v>0</v>
      </c>
      <c r="I52" s="19">
        <f t="shared" si="0"/>
        <v>0</v>
      </c>
      <c r="J52" s="18">
        <f t="shared" si="0"/>
        <v>0</v>
      </c>
    </row>
    <row r="53" spans="1:10" ht="18.600000000000001" customHeight="1" x14ac:dyDescent="0.25">
      <c r="A53" s="17" t="s">
        <v>13</v>
      </c>
      <c r="J53" s="10"/>
    </row>
    <row r="54" spans="1:10" x14ac:dyDescent="0.25">
      <c r="A54" s="12"/>
      <c r="J54" s="10"/>
    </row>
    <row r="55" spans="1:10" x14ac:dyDescent="0.25">
      <c r="A55" s="16" t="s">
        <v>12</v>
      </c>
      <c r="E55" s="15">
        <f>+J45</f>
        <v>0</v>
      </c>
      <c r="F55" s="14"/>
      <c r="G55" s="13" t="s">
        <v>11</v>
      </c>
      <c r="H55" s="13"/>
      <c r="J55" s="10"/>
    </row>
    <row r="56" spans="1:10" x14ac:dyDescent="0.25">
      <c r="A56" s="12" t="s">
        <v>10</v>
      </c>
      <c r="B56" t="s">
        <v>9</v>
      </c>
      <c r="F56" s="11"/>
      <c r="J56" s="10"/>
    </row>
    <row r="57" spans="1:10" x14ac:dyDescent="0.25">
      <c r="A57" s="12" t="s">
        <v>101</v>
      </c>
      <c r="B57" t="s">
        <v>100</v>
      </c>
      <c r="F57" s="11"/>
      <c r="J57" s="10"/>
    </row>
    <row r="58" spans="1:10" x14ac:dyDescent="0.25">
      <c r="A58" s="12" t="s">
        <v>8</v>
      </c>
      <c r="B58" t="s">
        <v>7</v>
      </c>
      <c r="F58" s="11"/>
      <c r="J58" s="10"/>
    </row>
    <row r="59" spans="1:10" x14ac:dyDescent="0.25">
      <c r="A59" s="12" t="s">
        <v>6</v>
      </c>
      <c r="B59" t="s">
        <v>5</v>
      </c>
      <c r="F59" s="11"/>
      <c r="J59" s="10"/>
    </row>
    <row r="60" spans="1:10" ht="15.75" thickBot="1" x14ac:dyDescent="0.3">
      <c r="A60" s="9" t="s">
        <v>4</v>
      </c>
      <c r="B60" s="8" t="s">
        <v>3</v>
      </c>
      <c r="C60" s="8"/>
      <c r="D60" s="5"/>
      <c r="E60" s="5"/>
      <c r="F60" s="7"/>
      <c r="G60" s="6" t="s">
        <v>2</v>
      </c>
      <c r="H60" s="6"/>
      <c r="I60" s="5"/>
      <c r="J60" s="4"/>
    </row>
    <row r="61" spans="1:10" x14ac:dyDescent="0.25">
      <c r="A61" s="3" t="s">
        <v>1</v>
      </c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2" t="s">
        <v>0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</row>
  </sheetData>
  <mergeCells count="1">
    <mergeCell ref="B45:I45"/>
  </mergeCells>
  <hyperlinks>
    <hyperlink ref="A9" r:id="rId1" xr:uid="{D85CABD3-8728-4C09-B621-47E998A70E7F}"/>
  </hyperlinks>
  <printOptions horizontalCentered="1"/>
  <pageMargins left="0.25" right="0.25" top="0.75" bottom="0.75" header="0.3" footer="0.3"/>
  <pageSetup paperSize="9" scale="72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71D5-2624-4B3D-8E31-A480DF2D8842}">
  <sheetPr>
    <pageSetUpPr fitToPage="1"/>
  </sheetPr>
  <dimension ref="A4:L65"/>
  <sheetViews>
    <sheetView showGridLines="0" topLeftCell="A14" zoomScaleNormal="100" workbookViewId="0">
      <selection activeCell="J43" sqref="J43"/>
    </sheetView>
  </sheetViews>
  <sheetFormatPr defaultRowHeight="15" x14ac:dyDescent="0.25"/>
  <cols>
    <col min="1" max="1" width="16.42578125" customWidth="1"/>
    <col min="2" max="2" width="12.140625" customWidth="1"/>
    <col min="3" max="3" width="12.7109375" customWidth="1"/>
    <col min="4" max="4" width="9.85546875" customWidth="1"/>
    <col min="5" max="5" width="12.42578125" customWidth="1"/>
    <col min="6" max="6" width="11.5703125" customWidth="1"/>
    <col min="7" max="7" width="10.140625" customWidth="1"/>
    <col min="8" max="8" width="11.42578125" customWidth="1"/>
    <col min="9" max="9" width="12.42578125" customWidth="1"/>
    <col min="10" max="10" width="12.5703125" customWidth="1"/>
    <col min="13" max="13" width="10" bestFit="1" customWidth="1"/>
    <col min="17" max="17" width="12.140625" bestFit="1" customWidth="1"/>
  </cols>
  <sheetData>
    <row r="4" spans="1:10" ht="9.6" customHeight="1" thickBot="1" x14ac:dyDescent="0.3"/>
    <row r="5" spans="1:10" ht="36" customHeight="1" x14ac:dyDescent="0.25">
      <c r="A5" s="86" t="s">
        <v>99</v>
      </c>
      <c r="B5" s="85"/>
      <c r="C5" s="85"/>
      <c r="D5" s="85"/>
      <c r="E5" s="85"/>
      <c r="F5" s="101" t="s">
        <v>98</v>
      </c>
      <c r="G5" s="101"/>
      <c r="H5" s="85"/>
      <c r="I5" s="85" t="s">
        <v>97</v>
      </c>
      <c r="J5" s="84"/>
    </row>
    <row r="6" spans="1:10" x14ac:dyDescent="0.25">
      <c r="A6" s="100" t="s">
        <v>96</v>
      </c>
      <c r="F6" s="93" t="s">
        <v>69</v>
      </c>
      <c r="G6" s="93"/>
      <c r="I6" t="s">
        <v>95</v>
      </c>
      <c r="J6" s="10"/>
    </row>
    <row r="7" spans="1:10" x14ac:dyDescent="0.25">
      <c r="A7" s="99" t="s">
        <v>94</v>
      </c>
      <c r="F7" s="93" t="s">
        <v>93</v>
      </c>
      <c r="G7" s="93"/>
      <c r="I7" t="s">
        <v>92</v>
      </c>
      <c r="J7" s="10"/>
    </row>
    <row r="8" spans="1:10" x14ac:dyDescent="0.25">
      <c r="A8" s="12" t="s">
        <v>91</v>
      </c>
      <c r="F8" s="93" t="s">
        <v>90</v>
      </c>
      <c r="G8" s="93"/>
      <c r="I8" t="s">
        <v>89</v>
      </c>
      <c r="J8" s="10"/>
    </row>
    <row r="9" spans="1:10" x14ac:dyDescent="0.25">
      <c r="A9" s="98" t="s">
        <v>88</v>
      </c>
      <c r="F9" s="93" t="s">
        <v>87</v>
      </c>
      <c r="G9" s="93"/>
      <c r="I9" t="s">
        <v>86</v>
      </c>
      <c r="J9" s="10"/>
    </row>
    <row r="10" spans="1:10" ht="55.15" customHeight="1" x14ac:dyDescent="0.25">
      <c r="A10" s="97" t="s">
        <v>85</v>
      </c>
      <c r="B10" s="1"/>
      <c r="C10" s="1"/>
      <c r="D10" s="1"/>
      <c r="E10" s="1"/>
      <c r="F10" s="1"/>
      <c r="G10" s="1"/>
      <c r="H10" s="1"/>
      <c r="I10" s="1"/>
      <c r="J10" s="96"/>
    </row>
    <row r="11" spans="1:10" x14ac:dyDescent="0.25">
      <c r="A11" s="16" t="s">
        <v>84</v>
      </c>
      <c r="F11" s="93" t="s">
        <v>83</v>
      </c>
      <c r="G11" s="93"/>
      <c r="I11" s="11" t="s">
        <v>149</v>
      </c>
      <c r="J11" s="10"/>
    </row>
    <row r="12" spans="1:10" x14ac:dyDescent="0.25">
      <c r="A12" s="12" t="s">
        <v>81</v>
      </c>
      <c r="B12" s="13" t="s">
        <v>148</v>
      </c>
      <c r="C12" s="13"/>
      <c r="F12" s="93" t="s">
        <v>79</v>
      </c>
      <c r="G12" s="93"/>
      <c r="I12" s="95">
        <v>45267</v>
      </c>
      <c r="J12" s="10"/>
    </row>
    <row r="13" spans="1:10" x14ac:dyDescent="0.25">
      <c r="A13" s="12" t="s">
        <v>78</v>
      </c>
      <c r="B13" t="s">
        <v>147</v>
      </c>
      <c r="F13" s="93" t="s">
        <v>76</v>
      </c>
      <c r="G13" s="93"/>
      <c r="I13" t="s">
        <v>75</v>
      </c>
      <c r="J13" s="10"/>
    </row>
    <row r="14" spans="1:10" x14ac:dyDescent="0.25">
      <c r="A14" s="12"/>
      <c r="B14" t="s">
        <v>146</v>
      </c>
      <c r="F14" s="93" t="s">
        <v>73</v>
      </c>
      <c r="G14" s="93"/>
      <c r="I14" s="13" t="s">
        <v>145</v>
      </c>
      <c r="J14" s="10"/>
    </row>
    <row r="15" spans="1:10" x14ac:dyDescent="0.25">
      <c r="A15" s="12"/>
      <c r="B15" t="s">
        <v>144</v>
      </c>
      <c r="F15" s="93" t="s">
        <v>70</v>
      </c>
      <c r="G15" s="93"/>
      <c r="I15" s="78">
        <v>37</v>
      </c>
      <c r="J15" s="10"/>
    </row>
    <row r="16" spans="1:10" x14ac:dyDescent="0.25">
      <c r="A16" s="12" t="s">
        <v>69</v>
      </c>
      <c r="B16" s="13" t="s">
        <v>143</v>
      </c>
      <c r="C16" s="13"/>
      <c r="F16" s="93" t="s">
        <v>67</v>
      </c>
      <c r="G16" s="93"/>
      <c r="I16" t="s">
        <v>66</v>
      </c>
      <c r="J16" s="10"/>
    </row>
    <row r="17" spans="1:12" ht="12.6" customHeight="1" x14ac:dyDescent="0.25">
      <c r="A17" s="12"/>
      <c r="F17" s="93"/>
      <c r="G17" s="93"/>
      <c r="J17" s="10"/>
    </row>
    <row r="18" spans="1:12" x14ac:dyDescent="0.25">
      <c r="A18" s="16"/>
      <c r="J18" s="10"/>
    </row>
    <row r="19" spans="1:12" ht="15.75" x14ac:dyDescent="0.25">
      <c r="A19" s="94" t="s">
        <v>142</v>
      </c>
      <c r="F19" s="93" t="s">
        <v>64</v>
      </c>
      <c r="G19" s="93"/>
      <c r="I19" s="13" t="s">
        <v>141</v>
      </c>
      <c r="J19" s="10"/>
    </row>
    <row r="20" spans="1:12" ht="16.5" thickBot="1" x14ac:dyDescent="0.3">
      <c r="A20" s="94"/>
      <c r="F20" s="93"/>
      <c r="G20" s="93"/>
      <c r="I20" s="13"/>
      <c r="J20" s="10"/>
    </row>
    <row r="21" spans="1:12" ht="30.6" customHeight="1" thickBot="1" x14ac:dyDescent="0.3">
      <c r="A21" s="90" t="s">
        <v>62</v>
      </c>
      <c r="B21" s="89"/>
      <c r="C21" s="89"/>
      <c r="D21" s="88" t="s">
        <v>61</v>
      </c>
      <c r="E21" s="88" t="s">
        <v>60</v>
      </c>
      <c r="F21" s="88" t="s">
        <v>59</v>
      </c>
      <c r="G21" s="88" t="s">
        <v>58</v>
      </c>
      <c r="H21" s="88" t="s">
        <v>57</v>
      </c>
      <c r="I21" s="88" t="s">
        <v>56</v>
      </c>
      <c r="J21" s="87" t="s">
        <v>55</v>
      </c>
    </row>
    <row r="22" spans="1:12" ht="17.45" customHeight="1" x14ac:dyDescent="0.25">
      <c r="A22" s="86" t="s">
        <v>54</v>
      </c>
      <c r="B22" s="85"/>
      <c r="C22" s="85"/>
      <c r="D22" s="85"/>
      <c r="E22" s="85"/>
      <c r="F22" s="85"/>
      <c r="G22" s="85"/>
      <c r="H22" s="85"/>
      <c r="I22" s="85"/>
      <c r="J22" s="84"/>
    </row>
    <row r="23" spans="1:12" x14ac:dyDescent="0.25">
      <c r="A23" s="16" t="s">
        <v>53</v>
      </c>
      <c r="B23" s="79"/>
      <c r="C23" s="79"/>
      <c r="D23" s="13"/>
      <c r="E23" s="83"/>
      <c r="H23" s="82"/>
      <c r="I23" s="81">
        <v>82.2</v>
      </c>
      <c r="J23" s="34"/>
    </row>
    <row r="24" spans="1:12" x14ac:dyDescent="0.25">
      <c r="A24" s="80"/>
      <c r="J24" s="34"/>
    </row>
    <row r="25" spans="1:12" x14ac:dyDescent="0.25">
      <c r="A25" s="16" t="s">
        <v>140</v>
      </c>
      <c r="B25" s="79" t="s">
        <v>51</v>
      </c>
      <c r="C25" s="78">
        <v>1008618</v>
      </c>
      <c r="D25" s="105"/>
      <c r="E25" s="42"/>
      <c r="F25" s="41"/>
      <c r="G25" s="41"/>
      <c r="H25" s="40"/>
      <c r="I25" s="77"/>
      <c r="J25" s="52"/>
    </row>
    <row r="26" spans="1:12" x14ac:dyDescent="0.25">
      <c r="A26" s="76"/>
      <c r="B26" s="43"/>
      <c r="C26" s="75"/>
      <c r="D26" s="41"/>
      <c r="E26" s="41"/>
      <c r="F26" s="41"/>
      <c r="H26" s="41"/>
      <c r="I26" s="40"/>
      <c r="J26" s="52"/>
      <c r="L26" s="74"/>
    </row>
    <row r="27" spans="1:12" x14ac:dyDescent="0.25">
      <c r="A27" s="12" t="s">
        <v>50</v>
      </c>
      <c r="B27" s="112"/>
      <c r="C27" s="112"/>
      <c r="D27" s="72" t="s">
        <v>139</v>
      </c>
      <c r="E27" s="64">
        <v>1</v>
      </c>
      <c r="F27" s="64"/>
      <c r="G27" s="59" t="s">
        <v>33</v>
      </c>
      <c r="H27" s="60">
        <f t="shared" ref="H27:H33" si="0">+E27*F27</f>
        <v>0</v>
      </c>
      <c r="I27" s="59">
        <f t="shared" ref="I27:I33" si="1">IF(G27="USD",1,$I$23)</f>
        <v>82.2</v>
      </c>
      <c r="J27" s="58">
        <f t="shared" ref="J27:J33" si="2">ROUND(+H27/I27,4)</f>
        <v>0</v>
      </c>
    </row>
    <row r="28" spans="1:12" x14ac:dyDescent="0.25">
      <c r="A28" s="12" t="s">
        <v>107</v>
      </c>
      <c r="B28" s="44"/>
      <c r="C28" s="109" t="s">
        <v>138</v>
      </c>
      <c r="D28" s="72" t="s">
        <v>102</v>
      </c>
      <c r="E28" s="69">
        <v>1</v>
      </c>
      <c r="F28" s="64"/>
      <c r="G28" s="59" t="s">
        <v>33</v>
      </c>
      <c r="H28" s="60">
        <f t="shared" si="0"/>
        <v>0</v>
      </c>
      <c r="I28" s="59">
        <f t="shared" si="1"/>
        <v>82.2</v>
      </c>
      <c r="J28" s="58">
        <f t="shared" si="2"/>
        <v>0</v>
      </c>
    </row>
    <row r="29" spans="1:12" x14ac:dyDescent="0.25">
      <c r="A29" s="12" t="s">
        <v>105</v>
      </c>
      <c r="B29" s="44"/>
      <c r="C29" s="67"/>
      <c r="D29" s="72" t="s">
        <v>102</v>
      </c>
      <c r="E29" s="69">
        <v>1</v>
      </c>
      <c r="F29" s="64"/>
      <c r="G29" s="59" t="s">
        <v>33</v>
      </c>
      <c r="H29" s="60">
        <f t="shared" si="0"/>
        <v>0</v>
      </c>
      <c r="I29" s="59">
        <f t="shared" si="1"/>
        <v>82.2</v>
      </c>
      <c r="J29" s="58">
        <f t="shared" si="2"/>
        <v>0</v>
      </c>
    </row>
    <row r="30" spans="1:12" x14ac:dyDescent="0.25">
      <c r="A30" s="12" t="s">
        <v>137</v>
      </c>
      <c r="B30" s="44"/>
      <c r="C30" s="67"/>
      <c r="D30" s="72" t="s">
        <v>133</v>
      </c>
      <c r="E30" s="69">
        <v>1</v>
      </c>
      <c r="F30" s="69"/>
      <c r="G30" s="59" t="s">
        <v>33</v>
      </c>
      <c r="H30" s="60">
        <f t="shared" si="0"/>
        <v>0</v>
      </c>
      <c r="I30" s="59">
        <f t="shared" si="1"/>
        <v>82.2</v>
      </c>
      <c r="J30" s="58">
        <f t="shared" si="2"/>
        <v>0</v>
      </c>
    </row>
    <row r="31" spans="1:12" x14ac:dyDescent="0.25">
      <c r="A31" s="12" t="s">
        <v>136</v>
      </c>
      <c r="B31" s="44"/>
      <c r="C31" s="67"/>
      <c r="D31" s="72" t="s">
        <v>133</v>
      </c>
      <c r="E31" s="69">
        <v>1</v>
      </c>
      <c r="F31" s="69"/>
      <c r="G31" s="59" t="s">
        <v>33</v>
      </c>
      <c r="H31" s="60">
        <f t="shared" si="0"/>
        <v>0</v>
      </c>
      <c r="I31" s="59">
        <f t="shared" si="1"/>
        <v>82.2</v>
      </c>
      <c r="J31" s="58">
        <f t="shared" si="2"/>
        <v>0</v>
      </c>
    </row>
    <row r="32" spans="1:12" x14ac:dyDescent="0.25">
      <c r="A32" s="12" t="s">
        <v>135</v>
      </c>
      <c r="B32" s="44"/>
      <c r="C32" s="67"/>
      <c r="D32" s="72" t="s">
        <v>133</v>
      </c>
      <c r="E32" s="69">
        <v>1</v>
      </c>
      <c r="F32" s="69"/>
      <c r="G32" s="59" t="s">
        <v>33</v>
      </c>
      <c r="H32" s="60">
        <f t="shared" si="0"/>
        <v>0</v>
      </c>
      <c r="I32" s="59">
        <f t="shared" si="1"/>
        <v>82.2</v>
      </c>
      <c r="J32" s="58">
        <f t="shared" si="2"/>
        <v>0</v>
      </c>
    </row>
    <row r="33" spans="1:10" x14ac:dyDescent="0.25">
      <c r="A33" s="12" t="s">
        <v>134</v>
      </c>
      <c r="B33" s="44"/>
      <c r="C33" s="67"/>
      <c r="D33" s="72" t="s">
        <v>133</v>
      </c>
      <c r="E33" s="69">
        <v>1</v>
      </c>
      <c r="F33" s="69"/>
      <c r="G33" s="59" t="s">
        <v>33</v>
      </c>
      <c r="H33" s="60">
        <f t="shared" si="0"/>
        <v>0</v>
      </c>
      <c r="I33" s="59">
        <f t="shared" si="1"/>
        <v>82.2</v>
      </c>
      <c r="J33" s="58">
        <f t="shared" si="2"/>
        <v>0</v>
      </c>
    </row>
    <row r="34" spans="1:10" x14ac:dyDescent="0.25">
      <c r="A34" s="38"/>
      <c r="B34" s="44"/>
      <c r="C34" s="67"/>
      <c r="D34" s="72"/>
      <c r="E34" s="102"/>
      <c r="F34" s="59"/>
      <c r="G34" s="59"/>
      <c r="H34" s="60"/>
      <c r="I34" s="59"/>
      <c r="J34" s="58"/>
    </row>
    <row r="35" spans="1:10" x14ac:dyDescent="0.25">
      <c r="A35" s="62"/>
      <c r="B35" s="63"/>
      <c r="D35" s="72"/>
      <c r="E35" s="102"/>
      <c r="F35" s="59"/>
      <c r="G35" s="59"/>
      <c r="H35" s="60"/>
      <c r="I35" s="59"/>
      <c r="J35" s="58"/>
    </row>
    <row r="36" spans="1:10" x14ac:dyDescent="0.25">
      <c r="A36" s="62"/>
      <c r="D36" s="72"/>
      <c r="E36" s="102"/>
      <c r="F36" s="59"/>
      <c r="G36" s="59"/>
      <c r="H36" s="60"/>
      <c r="I36" s="59"/>
      <c r="J36" s="58"/>
    </row>
    <row r="37" spans="1:10" x14ac:dyDescent="0.25">
      <c r="A37" s="57"/>
      <c r="B37" s="55"/>
      <c r="D37" s="72"/>
      <c r="E37" s="102"/>
      <c r="F37" s="59"/>
      <c r="G37" s="59"/>
      <c r="H37" s="60"/>
      <c r="I37" s="59"/>
      <c r="J37" s="58"/>
    </row>
    <row r="38" spans="1:10" x14ac:dyDescent="0.25">
      <c r="A38" s="56"/>
      <c r="B38" s="55"/>
      <c r="C38" s="54"/>
      <c r="D38" s="53"/>
      <c r="E38" s="42"/>
      <c r="F38" s="41"/>
      <c r="G38" s="41"/>
      <c r="H38" s="40"/>
      <c r="I38" s="40"/>
      <c r="J38" s="52"/>
    </row>
    <row r="39" spans="1:10" x14ac:dyDescent="0.25">
      <c r="A39" s="56"/>
      <c r="B39" s="55"/>
      <c r="C39" s="54"/>
      <c r="D39" s="53"/>
      <c r="E39" s="42"/>
      <c r="F39" s="41"/>
      <c r="G39" s="41"/>
      <c r="H39" s="40"/>
      <c r="I39" s="40"/>
      <c r="J39" s="52"/>
    </row>
    <row r="40" spans="1:10" x14ac:dyDescent="0.25">
      <c r="A40" s="56"/>
      <c r="B40" s="55"/>
      <c r="C40" s="54"/>
      <c r="D40" s="53"/>
      <c r="E40" s="42"/>
      <c r="F40" s="41"/>
      <c r="G40" s="41"/>
      <c r="H40" s="40"/>
      <c r="I40" s="40"/>
      <c r="J40" s="52"/>
    </row>
    <row r="41" spans="1:10" x14ac:dyDescent="0.25">
      <c r="A41" s="56"/>
      <c r="B41" s="55"/>
      <c r="C41" s="54"/>
      <c r="D41" s="53"/>
      <c r="E41" s="42"/>
      <c r="F41" s="41"/>
      <c r="G41" s="41"/>
      <c r="H41" s="40"/>
      <c r="I41" s="40"/>
      <c r="J41" s="52"/>
    </row>
    <row r="42" spans="1:10" x14ac:dyDescent="0.25">
      <c r="A42" s="56"/>
      <c r="B42" s="55"/>
      <c r="C42" s="54"/>
      <c r="D42" s="53"/>
      <c r="E42" s="42"/>
      <c r="F42" s="41"/>
      <c r="G42" s="41"/>
      <c r="H42" s="40"/>
      <c r="I42" s="40"/>
      <c r="J42" s="52"/>
    </row>
    <row r="43" spans="1:10" x14ac:dyDescent="0.25">
      <c r="A43" s="45"/>
      <c r="B43" s="44"/>
      <c r="C43" s="51"/>
      <c r="D43" s="53"/>
      <c r="E43" s="42"/>
      <c r="F43" s="41"/>
      <c r="G43" s="41"/>
      <c r="H43" s="40"/>
      <c r="I43" s="40"/>
      <c r="J43" s="52"/>
    </row>
    <row r="44" spans="1:10" x14ac:dyDescent="0.25">
      <c r="A44" s="45"/>
      <c r="B44" s="44"/>
      <c r="C44" s="51"/>
      <c r="E44" s="50" t="s">
        <v>27</v>
      </c>
      <c r="F44" s="49">
        <v>0.18</v>
      </c>
      <c r="G44" s="48"/>
      <c r="H44" s="47"/>
      <c r="I44" s="47"/>
      <c r="J44" s="46">
        <f>ROUND(SUM(J27:J38)*F44,2)</f>
        <v>0</v>
      </c>
    </row>
    <row r="45" spans="1:10" x14ac:dyDescent="0.25">
      <c r="A45" s="45"/>
      <c r="B45" s="44"/>
      <c r="C45" s="43"/>
      <c r="D45" s="41"/>
      <c r="E45" s="42"/>
      <c r="F45" s="41"/>
      <c r="G45" s="41"/>
      <c r="H45" s="40"/>
      <c r="I45" s="40"/>
      <c r="J45" s="39"/>
    </row>
    <row r="46" spans="1:10" x14ac:dyDescent="0.25">
      <c r="A46" s="38" t="s">
        <v>26</v>
      </c>
      <c r="E46" s="37"/>
      <c r="G46" s="36"/>
      <c r="H46" s="35"/>
      <c r="I46" s="35"/>
      <c r="J46" s="34"/>
    </row>
    <row r="47" spans="1:10" ht="30" x14ac:dyDescent="0.25">
      <c r="A47" s="33" t="s">
        <v>25</v>
      </c>
      <c r="B47" s="111" t="e">
        <f ca="1">numtowords(J47)</f>
        <v>#NAME?</v>
      </c>
      <c r="C47" s="111"/>
      <c r="D47" s="111"/>
      <c r="E47" s="111"/>
      <c r="F47" s="111"/>
      <c r="G47" s="111"/>
      <c r="H47" s="111"/>
      <c r="I47" s="111"/>
      <c r="J47" s="32">
        <f>SUM(J27:J46)</f>
        <v>0</v>
      </c>
    </row>
    <row r="48" spans="1:10" ht="13.15" customHeight="1" x14ac:dyDescent="0.25">
      <c r="A48" s="16" t="s">
        <v>24</v>
      </c>
      <c r="J48" s="10"/>
    </row>
    <row r="49" spans="1:10" x14ac:dyDescent="0.25">
      <c r="A49" s="31" t="s">
        <v>23</v>
      </c>
      <c r="B49" s="27" t="s">
        <v>22</v>
      </c>
      <c r="C49" s="27" t="s">
        <v>21</v>
      </c>
      <c r="D49" s="27"/>
      <c r="E49" s="30" t="s">
        <v>20</v>
      </c>
      <c r="F49" s="30" t="s">
        <v>19</v>
      </c>
      <c r="G49" s="30" t="s">
        <v>18</v>
      </c>
      <c r="H49" s="30" t="s">
        <v>17</v>
      </c>
      <c r="I49" s="29" t="s">
        <v>16</v>
      </c>
      <c r="J49" s="29" t="s">
        <v>15</v>
      </c>
    </row>
    <row r="50" spans="1:10" x14ac:dyDescent="0.25">
      <c r="A50" s="28">
        <f>+I23</f>
        <v>82.2</v>
      </c>
      <c r="B50" s="27">
        <v>996729</v>
      </c>
      <c r="C50" s="26">
        <v>0.18</v>
      </c>
      <c r="D50" s="26"/>
      <c r="E50" s="19">
        <f>SUM(J27:J33)</f>
        <v>0</v>
      </c>
      <c r="F50" s="19">
        <f>ROUND(E50*$A$50,0)</f>
        <v>0</v>
      </c>
      <c r="G50" s="19">
        <f>+E50*C50</f>
        <v>0</v>
      </c>
      <c r="H50" s="19">
        <f>ROUND(G50*$A$50,0)</f>
        <v>0</v>
      </c>
      <c r="I50" s="18">
        <f>+E50+G50</f>
        <v>0</v>
      </c>
      <c r="J50" s="25">
        <f>+F50+H50</f>
        <v>0</v>
      </c>
    </row>
    <row r="51" spans="1:10" x14ac:dyDescent="0.25">
      <c r="A51" s="24"/>
      <c r="B51" s="20"/>
      <c r="C51" s="20"/>
      <c r="D51" s="20"/>
      <c r="E51" s="23"/>
      <c r="F51" s="23"/>
      <c r="G51" s="23"/>
      <c r="H51" s="23"/>
      <c r="I51" s="23"/>
      <c r="J51" s="22"/>
    </row>
    <row r="52" spans="1:10" x14ac:dyDescent="0.25">
      <c r="A52" s="24"/>
      <c r="B52" s="20"/>
      <c r="C52" s="20"/>
      <c r="D52" s="20"/>
      <c r="E52" s="19"/>
      <c r="F52" s="23"/>
      <c r="G52" s="23"/>
      <c r="H52" s="23"/>
      <c r="I52" s="23"/>
      <c r="J52" s="22"/>
    </row>
    <row r="53" spans="1:10" x14ac:dyDescent="0.25">
      <c r="A53" s="24"/>
      <c r="B53" s="20"/>
      <c r="C53" s="20"/>
      <c r="D53" s="20"/>
      <c r="E53" s="23"/>
      <c r="F53" s="23"/>
      <c r="G53" s="23"/>
      <c r="H53" s="23"/>
      <c r="I53" s="23"/>
      <c r="J53" s="22"/>
    </row>
    <row r="54" spans="1:10" x14ac:dyDescent="0.25">
      <c r="A54" s="21" t="s">
        <v>14</v>
      </c>
      <c r="B54" s="20"/>
      <c r="C54" s="20"/>
      <c r="D54" s="20"/>
      <c r="E54" s="19">
        <f t="shared" ref="E54:J54" si="3">SUM(E50:E53)</f>
        <v>0</v>
      </c>
      <c r="F54" s="19">
        <f t="shared" si="3"/>
        <v>0</v>
      </c>
      <c r="G54" s="19">
        <f t="shared" si="3"/>
        <v>0</v>
      </c>
      <c r="H54" s="19">
        <f t="shared" si="3"/>
        <v>0</v>
      </c>
      <c r="I54" s="19">
        <f t="shared" si="3"/>
        <v>0</v>
      </c>
      <c r="J54" s="18">
        <f t="shared" si="3"/>
        <v>0</v>
      </c>
    </row>
    <row r="55" spans="1:10" ht="18.600000000000001" customHeight="1" x14ac:dyDescent="0.25">
      <c r="A55" s="17" t="s">
        <v>13</v>
      </c>
      <c r="J55" s="10"/>
    </row>
    <row r="56" spans="1:10" x14ac:dyDescent="0.25">
      <c r="A56" s="12"/>
      <c r="J56" s="10"/>
    </row>
    <row r="57" spans="1:10" x14ac:dyDescent="0.25">
      <c r="A57" s="16" t="s">
        <v>12</v>
      </c>
      <c r="E57" s="15">
        <f>+J47</f>
        <v>0</v>
      </c>
      <c r="F57" s="14"/>
      <c r="G57" s="13" t="s">
        <v>11</v>
      </c>
      <c r="H57" s="13"/>
      <c r="J57" s="10"/>
    </row>
    <row r="58" spans="1:10" x14ac:dyDescent="0.25">
      <c r="A58" s="12" t="s">
        <v>10</v>
      </c>
      <c r="B58" t="s">
        <v>9</v>
      </c>
      <c r="F58" s="11"/>
      <c r="J58" s="10"/>
    </row>
    <row r="59" spans="1:10" x14ac:dyDescent="0.25">
      <c r="A59" s="12" t="s">
        <v>101</v>
      </c>
      <c r="B59" t="s">
        <v>100</v>
      </c>
      <c r="F59" s="11"/>
      <c r="J59" s="10"/>
    </row>
    <row r="60" spans="1:10" x14ac:dyDescent="0.25">
      <c r="A60" s="12" t="s">
        <v>8</v>
      </c>
      <c r="B60" t="s">
        <v>7</v>
      </c>
      <c r="F60" s="11"/>
      <c r="J60" s="10"/>
    </row>
    <row r="61" spans="1:10" x14ac:dyDescent="0.25">
      <c r="A61" s="12" t="s">
        <v>6</v>
      </c>
      <c r="B61" t="s">
        <v>5</v>
      </c>
      <c r="F61" s="11"/>
      <c r="J61" s="10"/>
    </row>
    <row r="62" spans="1:10" ht="15.75" thickBot="1" x14ac:dyDescent="0.3">
      <c r="A62" s="9" t="s">
        <v>4</v>
      </c>
      <c r="B62" s="8" t="s">
        <v>3</v>
      </c>
      <c r="C62" s="8"/>
      <c r="D62" s="5"/>
      <c r="E62" s="5"/>
      <c r="F62" s="7"/>
      <c r="G62" s="6" t="s">
        <v>2</v>
      </c>
      <c r="H62" s="6"/>
      <c r="I62" s="5"/>
      <c r="J62" s="4"/>
    </row>
    <row r="63" spans="1:10" x14ac:dyDescent="0.25">
      <c r="A63" s="3" t="s">
        <v>1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2" t="s">
        <v>0</v>
      </c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</row>
  </sheetData>
  <mergeCells count="2">
    <mergeCell ref="B27:C27"/>
    <mergeCell ref="B47:I47"/>
  </mergeCells>
  <hyperlinks>
    <hyperlink ref="A9" r:id="rId1" xr:uid="{4AC5F97D-F6E7-4BB0-9FBC-54B1577457D3}"/>
  </hyperlinks>
  <printOptions horizontalCentered="1"/>
  <pageMargins left="0.25" right="0.25" top="0.75" bottom="0.75" header="0.3" footer="0.3"/>
  <pageSetup paperSize="9" scale="70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4B78-F784-4780-BF5F-1A7EB36884D5}">
  <sheetPr>
    <pageSetUpPr fitToPage="1"/>
  </sheetPr>
  <dimension ref="A4:L67"/>
  <sheetViews>
    <sheetView showGridLines="0" topLeftCell="A13" zoomScaleNormal="100" workbookViewId="0">
      <selection activeCell="J43" sqref="J43"/>
    </sheetView>
  </sheetViews>
  <sheetFormatPr defaultRowHeight="15" x14ac:dyDescent="0.25"/>
  <cols>
    <col min="1" max="1" width="14.28515625" customWidth="1"/>
    <col min="2" max="2" width="11" customWidth="1"/>
    <col min="3" max="3" width="11.7109375" customWidth="1"/>
    <col min="4" max="4" width="9.85546875" customWidth="1"/>
    <col min="5" max="5" width="11.7109375" customWidth="1"/>
    <col min="6" max="6" width="11.140625" customWidth="1"/>
    <col min="7" max="7" width="9.28515625" customWidth="1"/>
    <col min="8" max="8" width="11" customWidth="1"/>
    <col min="9" max="9" width="11.85546875" customWidth="1"/>
    <col min="10" max="10" width="11.5703125" customWidth="1"/>
    <col min="13" max="13" width="10" bestFit="1" customWidth="1"/>
    <col min="17" max="17" width="12.140625" bestFit="1" customWidth="1"/>
  </cols>
  <sheetData>
    <row r="4" spans="1:10" ht="9.6" customHeight="1" thickBot="1" x14ac:dyDescent="0.3"/>
    <row r="5" spans="1:10" ht="36" customHeight="1" x14ac:dyDescent="0.25">
      <c r="A5" s="86" t="s">
        <v>99</v>
      </c>
      <c r="B5" s="85"/>
      <c r="C5" s="85"/>
      <c r="D5" s="85"/>
      <c r="E5" s="85"/>
      <c r="F5" s="101" t="s">
        <v>98</v>
      </c>
      <c r="G5" s="101"/>
      <c r="H5" s="85"/>
      <c r="I5" s="85" t="s">
        <v>97</v>
      </c>
      <c r="J5" s="84"/>
    </row>
    <row r="6" spans="1:10" x14ac:dyDescent="0.25">
      <c r="A6" s="100" t="s">
        <v>96</v>
      </c>
      <c r="F6" s="93" t="s">
        <v>69</v>
      </c>
      <c r="G6" s="93"/>
      <c r="I6" t="s">
        <v>95</v>
      </c>
      <c r="J6" s="10"/>
    </row>
    <row r="7" spans="1:10" x14ac:dyDescent="0.25">
      <c r="A7" s="99" t="s">
        <v>94</v>
      </c>
      <c r="F7" s="93" t="s">
        <v>93</v>
      </c>
      <c r="G7" s="93"/>
      <c r="I7" t="s">
        <v>92</v>
      </c>
      <c r="J7" s="10"/>
    </row>
    <row r="8" spans="1:10" x14ac:dyDescent="0.25">
      <c r="A8" s="12" t="s">
        <v>91</v>
      </c>
      <c r="F8" s="93" t="s">
        <v>90</v>
      </c>
      <c r="G8" s="93"/>
      <c r="I8" t="s">
        <v>89</v>
      </c>
      <c r="J8" s="10"/>
    </row>
    <row r="9" spans="1:10" x14ac:dyDescent="0.25">
      <c r="A9" s="98" t="s">
        <v>88</v>
      </c>
      <c r="F9" s="93" t="s">
        <v>87</v>
      </c>
      <c r="G9" s="93"/>
      <c r="I9" t="s">
        <v>86</v>
      </c>
      <c r="J9" s="10"/>
    </row>
    <row r="10" spans="1:10" ht="55.15" customHeight="1" x14ac:dyDescent="0.25">
      <c r="A10" s="97" t="s">
        <v>85</v>
      </c>
      <c r="B10" s="1"/>
      <c r="C10" s="1"/>
      <c r="D10" s="1"/>
      <c r="E10" s="1"/>
      <c r="F10" s="1"/>
      <c r="G10" s="1"/>
      <c r="H10" s="1"/>
      <c r="I10" s="1"/>
      <c r="J10" s="96"/>
    </row>
    <row r="11" spans="1:10" x14ac:dyDescent="0.25">
      <c r="A11" s="16" t="s">
        <v>84</v>
      </c>
      <c r="F11" s="93" t="s">
        <v>83</v>
      </c>
      <c r="G11" s="93"/>
      <c r="I11" s="11" t="s">
        <v>159</v>
      </c>
      <c r="J11" s="10"/>
    </row>
    <row r="12" spans="1:10" x14ac:dyDescent="0.25">
      <c r="A12" s="12" t="s">
        <v>81</v>
      </c>
      <c r="B12" s="13" t="s">
        <v>158</v>
      </c>
      <c r="C12" s="13"/>
      <c r="F12" s="93" t="s">
        <v>79</v>
      </c>
      <c r="G12" s="93"/>
      <c r="I12" s="95">
        <v>45272</v>
      </c>
      <c r="J12" s="10"/>
    </row>
    <row r="13" spans="1:10" x14ac:dyDescent="0.25">
      <c r="A13" s="12" t="s">
        <v>78</v>
      </c>
      <c r="B13" t="s">
        <v>157</v>
      </c>
      <c r="F13" s="93" t="s">
        <v>76</v>
      </c>
      <c r="G13" s="93"/>
      <c r="I13" t="s">
        <v>75</v>
      </c>
      <c r="J13" s="10"/>
    </row>
    <row r="14" spans="1:10" x14ac:dyDescent="0.25">
      <c r="A14" s="12"/>
      <c r="B14" t="s">
        <v>156</v>
      </c>
      <c r="F14" s="93" t="s">
        <v>73</v>
      </c>
      <c r="G14" s="93"/>
      <c r="I14" s="13" t="s">
        <v>145</v>
      </c>
      <c r="J14" s="10"/>
    </row>
    <row r="15" spans="1:10" x14ac:dyDescent="0.25">
      <c r="A15" s="12"/>
      <c r="B15" t="s">
        <v>144</v>
      </c>
      <c r="F15" s="93" t="s">
        <v>70</v>
      </c>
      <c r="G15" s="93"/>
      <c r="I15" s="78">
        <v>37</v>
      </c>
      <c r="J15" s="10"/>
    </row>
    <row r="16" spans="1:10" x14ac:dyDescent="0.25">
      <c r="A16" s="12" t="s">
        <v>69</v>
      </c>
      <c r="B16" s="13" t="s">
        <v>155</v>
      </c>
      <c r="C16" s="13"/>
      <c r="F16" s="93" t="s">
        <v>67</v>
      </c>
      <c r="G16" s="93"/>
      <c r="I16" t="s">
        <v>66</v>
      </c>
      <c r="J16" s="10"/>
    </row>
    <row r="17" spans="1:12" ht="10.15" customHeight="1" x14ac:dyDescent="0.25">
      <c r="A17" s="12"/>
      <c r="F17" s="93"/>
      <c r="G17" s="93"/>
      <c r="J17" s="10"/>
    </row>
    <row r="18" spans="1:12" x14ac:dyDescent="0.25">
      <c r="A18" s="16"/>
      <c r="J18" s="10"/>
    </row>
    <row r="19" spans="1:12" ht="15.75" x14ac:dyDescent="0.25">
      <c r="A19" s="110"/>
      <c r="F19" s="93" t="s">
        <v>64</v>
      </c>
      <c r="G19" s="93"/>
      <c r="I19" s="13" t="s">
        <v>154</v>
      </c>
      <c r="J19" s="10"/>
    </row>
    <row r="20" spans="1:12" ht="15.75" thickBot="1" x14ac:dyDescent="0.3">
      <c r="A20" s="16"/>
      <c r="B20" s="13"/>
      <c r="F20" s="14"/>
      <c r="G20" s="14"/>
      <c r="I20" s="92"/>
      <c r="J20" s="91"/>
    </row>
    <row r="21" spans="1:12" ht="30.6" customHeight="1" thickBot="1" x14ac:dyDescent="0.3">
      <c r="A21" s="90" t="s">
        <v>62</v>
      </c>
      <c r="B21" s="89"/>
      <c r="C21" s="89"/>
      <c r="D21" s="88" t="s">
        <v>61</v>
      </c>
      <c r="E21" s="88" t="s">
        <v>60</v>
      </c>
      <c r="F21" s="88" t="s">
        <v>59</v>
      </c>
      <c r="G21" s="88" t="s">
        <v>58</v>
      </c>
      <c r="H21" s="88" t="s">
        <v>57</v>
      </c>
      <c r="I21" s="88" t="s">
        <v>56</v>
      </c>
      <c r="J21" s="87" t="s">
        <v>55</v>
      </c>
    </row>
    <row r="22" spans="1:12" ht="17.45" customHeight="1" x14ac:dyDescent="0.25">
      <c r="A22" s="86" t="s">
        <v>54</v>
      </c>
      <c r="B22" s="85"/>
      <c r="C22" s="85"/>
      <c r="D22" s="85"/>
      <c r="E22" s="85"/>
      <c r="F22" s="85"/>
      <c r="G22" s="85"/>
      <c r="H22" s="85"/>
      <c r="I22" s="85"/>
      <c r="J22" s="84"/>
    </row>
    <row r="23" spans="1:12" x14ac:dyDescent="0.25">
      <c r="A23" s="16" t="s">
        <v>53</v>
      </c>
      <c r="B23" s="79"/>
      <c r="C23" s="79"/>
      <c r="D23" s="13"/>
      <c r="E23" s="83"/>
      <c r="H23" s="82"/>
      <c r="I23" s="81">
        <v>82.2</v>
      </c>
      <c r="J23" s="34"/>
    </row>
    <row r="24" spans="1:12" x14ac:dyDescent="0.25">
      <c r="A24" s="80"/>
      <c r="J24" s="34"/>
    </row>
    <row r="25" spans="1:12" x14ac:dyDescent="0.25">
      <c r="A25" s="16" t="s">
        <v>153</v>
      </c>
      <c r="B25" s="79" t="s">
        <v>51</v>
      </c>
      <c r="C25" s="78">
        <v>2009252</v>
      </c>
      <c r="D25" s="53"/>
      <c r="E25" s="42"/>
      <c r="F25" s="41"/>
      <c r="G25" s="41"/>
      <c r="H25" s="40"/>
      <c r="I25" s="77"/>
      <c r="J25" s="52"/>
    </row>
    <row r="26" spans="1:12" x14ac:dyDescent="0.25">
      <c r="A26" s="76"/>
      <c r="B26" s="43"/>
      <c r="C26" s="75"/>
      <c r="D26" s="41"/>
      <c r="E26" s="41"/>
      <c r="F26" s="41"/>
      <c r="H26" s="41"/>
      <c r="I26" s="40"/>
      <c r="J26" s="52"/>
      <c r="L26" s="74"/>
    </row>
    <row r="27" spans="1:12" x14ac:dyDescent="0.25">
      <c r="A27" s="12" t="s">
        <v>50</v>
      </c>
      <c r="B27" s="43"/>
      <c r="C27" s="67" t="s">
        <v>152</v>
      </c>
      <c r="D27" s="72" t="s">
        <v>40</v>
      </c>
      <c r="E27" s="69">
        <v>1</v>
      </c>
      <c r="F27" s="64"/>
      <c r="G27" s="59" t="s">
        <v>33</v>
      </c>
      <c r="H27" s="60">
        <f>+E27*F27</f>
        <v>0</v>
      </c>
      <c r="I27" s="59">
        <f>IF(G27="USD",1,$I$23)</f>
        <v>82.2</v>
      </c>
      <c r="J27" s="58">
        <f>ROUND(+H27/I27,4)</f>
        <v>0</v>
      </c>
    </row>
    <row r="28" spans="1:12" x14ac:dyDescent="0.25">
      <c r="A28" s="12" t="s">
        <v>48</v>
      </c>
      <c r="B28" s="44"/>
      <c r="C28" s="67"/>
      <c r="D28" s="72" t="s">
        <v>102</v>
      </c>
      <c r="E28" s="69">
        <v>1</v>
      </c>
      <c r="F28" s="69"/>
      <c r="G28" s="59" t="s">
        <v>33</v>
      </c>
      <c r="H28" s="60">
        <f>+E28*F28</f>
        <v>0</v>
      </c>
      <c r="I28" s="59">
        <f>IF(G28="USD",1,$I$23)</f>
        <v>82.2</v>
      </c>
      <c r="J28" s="58">
        <f>ROUND(+H28/I28,4)</f>
        <v>0</v>
      </c>
    </row>
    <row r="29" spans="1:12" x14ac:dyDescent="0.25">
      <c r="A29" s="12" t="s">
        <v>45</v>
      </c>
      <c r="B29" s="44"/>
      <c r="C29" s="67" t="s">
        <v>151</v>
      </c>
      <c r="D29" s="72" t="s">
        <v>150</v>
      </c>
      <c r="E29" s="69">
        <v>1</v>
      </c>
      <c r="F29" s="69"/>
      <c r="G29" s="59" t="s">
        <v>33</v>
      </c>
      <c r="H29" s="60">
        <f>+E29*F29</f>
        <v>0</v>
      </c>
      <c r="I29" s="59">
        <f>IF(G29="USD",1,$I$23)</f>
        <v>82.2</v>
      </c>
      <c r="J29" s="58">
        <f>ROUND(+H29/I29,4)</f>
        <v>0</v>
      </c>
    </row>
    <row r="30" spans="1:12" x14ac:dyDescent="0.25">
      <c r="A30" s="12" t="s">
        <v>137</v>
      </c>
      <c r="B30" s="44"/>
      <c r="C30" s="67"/>
      <c r="D30" s="72" t="s">
        <v>133</v>
      </c>
      <c r="E30" s="69">
        <v>1</v>
      </c>
      <c r="F30" s="69"/>
      <c r="G30" s="59" t="s">
        <v>33</v>
      </c>
      <c r="H30" s="60">
        <f>+E30*F30</f>
        <v>0</v>
      </c>
      <c r="I30" s="59">
        <f>IF(G30="USD",1,$I$23)</f>
        <v>82.2</v>
      </c>
      <c r="J30" s="58">
        <f>ROUND(+H30/I30,4)</f>
        <v>0</v>
      </c>
    </row>
    <row r="31" spans="1:12" x14ac:dyDescent="0.25">
      <c r="A31" s="12"/>
      <c r="B31" s="44"/>
      <c r="C31" s="67"/>
      <c r="D31" s="72"/>
      <c r="E31" s="69"/>
      <c r="F31" s="69"/>
      <c r="G31" s="59"/>
      <c r="H31" s="60"/>
      <c r="I31" s="59"/>
      <c r="J31" s="58"/>
    </row>
    <row r="32" spans="1:12" x14ac:dyDescent="0.25">
      <c r="A32" s="12"/>
      <c r="B32" s="44"/>
      <c r="C32" s="67"/>
      <c r="D32" s="72"/>
      <c r="E32" s="69"/>
      <c r="F32" s="69"/>
      <c r="G32" s="59"/>
      <c r="H32" s="60"/>
      <c r="I32" s="59"/>
      <c r="J32" s="58"/>
    </row>
    <row r="33" spans="1:10" x14ac:dyDescent="0.25">
      <c r="A33" s="12"/>
      <c r="B33" s="44"/>
      <c r="C33" s="67"/>
      <c r="D33" s="72"/>
      <c r="E33" s="69"/>
      <c r="F33" s="69"/>
      <c r="G33" s="59"/>
      <c r="H33" s="60"/>
      <c r="I33" s="59"/>
      <c r="J33" s="58"/>
    </row>
    <row r="34" spans="1:10" x14ac:dyDescent="0.25">
      <c r="A34" s="38"/>
      <c r="B34" s="44"/>
      <c r="C34" s="67"/>
      <c r="D34" s="72"/>
      <c r="E34" s="102"/>
      <c r="F34" s="59"/>
      <c r="G34" s="59"/>
      <c r="H34" s="60"/>
      <c r="I34" s="59"/>
      <c r="J34" s="58"/>
    </row>
    <row r="35" spans="1:10" x14ac:dyDescent="0.25">
      <c r="A35" s="62"/>
      <c r="B35" s="63"/>
      <c r="D35" s="72"/>
      <c r="E35" s="102"/>
      <c r="F35" s="59"/>
      <c r="G35" s="59"/>
      <c r="H35" s="60"/>
      <c r="I35" s="59"/>
      <c r="J35" s="58"/>
    </row>
    <row r="36" spans="1:10" x14ac:dyDescent="0.25">
      <c r="A36" s="62"/>
      <c r="B36" s="63"/>
      <c r="D36" s="72"/>
      <c r="E36" s="102"/>
      <c r="F36" s="59"/>
      <c r="G36" s="59"/>
      <c r="H36" s="60"/>
      <c r="I36" s="59"/>
      <c r="J36" s="58"/>
    </row>
    <row r="37" spans="1:10" x14ac:dyDescent="0.25">
      <c r="A37" s="62"/>
      <c r="D37" s="53"/>
      <c r="E37" s="42"/>
      <c r="F37" s="41"/>
      <c r="G37" s="41"/>
      <c r="H37" s="40"/>
      <c r="I37" s="40"/>
      <c r="J37" s="52"/>
    </row>
    <row r="38" spans="1:10" x14ac:dyDescent="0.25">
      <c r="A38" s="57"/>
      <c r="B38" s="55"/>
      <c r="D38" s="53"/>
      <c r="E38" s="42"/>
      <c r="F38" s="41"/>
      <c r="G38" s="41"/>
      <c r="H38" s="40"/>
      <c r="I38" s="40"/>
      <c r="J38" s="52"/>
    </row>
    <row r="39" spans="1:10" x14ac:dyDescent="0.25">
      <c r="A39" s="56"/>
      <c r="B39" s="55"/>
      <c r="C39" s="54"/>
      <c r="D39" s="53"/>
      <c r="E39" s="42"/>
      <c r="F39" s="41"/>
      <c r="G39" s="41"/>
      <c r="H39" s="40"/>
      <c r="I39" s="40"/>
      <c r="J39" s="52"/>
    </row>
    <row r="40" spans="1:10" x14ac:dyDescent="0.25">
      <c r="A40" s="57"/>
      <c r="B40" s="55"/>
      <c r="D40" s="53"/>
      <c r="E40" s="42"/>
      <c r="F40" s="41"/>
      <c r="G40" s="41"/>
      <c r="H40" s="40"/>
      <c r="I40" s="40"/>
      <c r="J40" s="52"/>
    </row>
    <row r="41" spans="1:10" x14ac:dyDescent="0.25">
      <c r="A41" s="57"/>
      <c r="B41" s="55"/>
      <c r="D41" s="53"/>
      <c r="E41" s="42"/>
      <c r="F41" s="41"/>
      <c r="G41" s="41"/>
      <c r="H41" s="40"/>
      <c r="I41" s="40"/>
      <c r="J41" s="52"/>
    </row>
    <row r="42" spans="1:10" x14ac:dyDescent="0.25">
      <c r="A42" s="57"/>
      <c r="B42" s="55"/>
      <c r="D42" s="53"/>
      <c r="E42" s="42"/>
      <c r="F42" s="41"/>
      <c r="G42" s="41"/>
      <c r="H42" s="40"/>
      <c r="I42" s="40"/>
      <c r="J42" s="52"/>
    </row>
    <row r="43" spans="1:10" x14ac:dyDescent="0.25">
      <c r="A43" s="56"/>
      <c r="B43" s="55"/>
      <c r="C43" s="54"/>
      <c r="D43" s="53"/>
      <c r="E43" s="42"/>
      <c r="F43" s="41"/>
      <c r="G43" s="41"/>
      <c r="H43" s="40"/>
      <c r="I43" s="40"/>
      <c r="J43" s="52"/>
    </row>
    <row r="44" spans="1:10" x14ac:dyDescent="0.25">
      <c r="A44" s="56"/>
      <c r="B44" s="55"/>
      <c r="C44" s="54"/>
      <c r="D44" s="53"/>
      <c r="E44" s="42"/>
      <c r="F44" s="41"/>
      <c r="G44" s="41"/>
      <c r="H44" s="40"/>
      <c r="I44" s="40"/>
      <c r="J44" s="52"/>
    </row>
    <row r="45" spans="1:10" x14ac:dyDescent="0.25">
      <c r="A45" s="45"/>
      <c r="B45" s="44"/>
      <c r="C45" s="51"/>
      <c r="D45" s="53"/>
      <c r="E45" s="42"/>
      <c r="F45" s="41"/>
      <c r="G45" s="41"/>
      <c r="H45" s="40"/>
      <c r="I45" s="40"/>
      <c r="J45" s="52"/>
    </row>
    <row r="46" spans="1:10" x14ac:dyDescent="0.25">
      <c r="A46" s="45"/>
      <c r="B46" s="44"/>
      <c r="C46" s="51"/>
      <c r="E46" s="50" t="s">
        <v>27</v>
      </c>
      <c r="F46" s="49">
        <v>0.18</v>
      </c>
      <c r="G46" s="48"/>
      <c r="H46" s="47"/>
      <c r="I46" s="47"/>
      <c r="J46" s="46">
        <f>ROUND(SUM(J27:J37)*F46,2)</f>
        <v>0</v>
      </c>
    </row>
    <row r="47" spans="1:10" x14ac:dyDescent="0.25">
      <c r="A47" s="45"/>
      <c r="B47" s="44"/>
      <c r="C47" s="43"/>
      <c r="D47" s="41"/>
      <c r="E47" s="42"/>
      <c r="F47" s="41"/>
      <c r="G47" s="41"/>
      <c r="H47" s="40"/>
      <c r="I47" s="40"/>
      <c r="J47" s="39"/>
    </row>
    <row r="48" spans="1:10" x14ac:dyDescent="0.25">
      <c r="A48" s="38" t="s">
        <v>26</v>
      </c>
      <c r="E48" s="37"/>
      <c r="G48" s="36"/>
      <c r="H48" s="35"/>
      <c r="I48" s="35"/>
      <c r="J48" s="34"/>
    </row>
    <row r="49" spans="1:10" ht="30" x14ac:dyDescent="0.25">
      <c r="A49" s="33" t="s">
        <v>25</v>
      </c>
      <c r="B49" s="111" t="e">
        <f ca="1">numtowords(J49)</f>
        <v>#NAME?</v>
      </c>
      <c r="C49" s="111"/>
      <c r="D49" s="111"/>
      <c r="E49" s="111"/>
      <c r="F49" s="111"/>
      <c r="G49" s="111"/>
      <c r="H49" s="111"/>
      <c r="I49" s="111"/>
      <c r="J49" s="32">
        <f>SUM(J27:J48)</f>
        <v>0</v>
      </c>
    </row>
    <row r="50" spans="1:10" ht="13.15" customHeight="1" x14ac:dyDescent="0.25">
      <c r="A50" s="16" t="s">
        <v>24</v>
      </c>
      <c r="J50" s="10"/>
    </row>
    <row r="51" spans="1:10" x14ac:dyDescent="0.25">
      <c r="A51" s="31" t="s">
        <v>23</v>
      </c>
      <c r="B51" s="27" t="s">
        <v>22</v>
      </c>
      <c r="C51" s="27" t="s">
        <v>21</v>
      </c>
      <c r="D51" s="27"/>
      <c r="E51" s="30" t="s">
        <v>20</v>
      </c>
      <c r="F51" s="30" t="s">
        <v>19</v>
      </c>
      <c r="G51" s="30" t="s">
        <v>18</v>
      </c>
      <c r="H51" s="30" t="s">
        <v>17</v>
      </c>
      <c r="I51" s="29" t="s">
        <v>16</v>
      </c>
      <c r="J51" s="29" t="s">
        <v>15</v>
      </c>
    </row>
    <row r="52" spans="1:10" x14ac:dyDescent="0.25">
      <c r="A52" s="28">
        <f>+I23</f>
        <v>82.2</v>
      </c>
      <c r="B52" s="27">
        <v>996729</v>
      </c>
      <c r="C52" s="26">
        <v>0.18</v>
      </c>
      <c r="D52" s="26"/>
      <c r="E52" s="19">
        <f>SUM(J27:J34)</f>
        <v>0</v>
      </c>
      <c r="F52" s="19">
        <f>ROUND(E52*$A$52,0)</f>
        <v>0</v>
      </c>
      <c r="G52" s="19">
        <f>+E52*C52</f>
        <v>0</v>
      </c>
      <c r="H52" s="19">
        <f>ROUND(G52*$A$52,0)</f>
        <v>0</v>
      </c>
      <c r="I52" s="18">
        <f>+E52+G52</f>
        <v>0</v>
      </c>
      <c r="J52" s="25">
        <f>+F52+H52</f>
        <v>0</v>
      </c>
    </row>
    <row r="53" spans="1:10" x14ac:dyDescent="0.25">
      <c r="A53" s="24"/>
      <c r="B53" s="20"/>
      <c r="C53" s="20"/>
      <c r="D53" s="20"/>
      <c r="E53" s="23"/>
      <c r="F53" s="23"/>
      <c r="G53" s="23"/>
      <c r="H53" s="23"/>
      <c r="I53" s="23"/>
      <c r="J53" s="22"/>
    </row>
    <row r="54" spans="1:10" x14ac:dyDescent="0.25">
      <c r="A54" s="24"/>
      <c r="B54" s="20"/>
      <c r="C54" s="20"/>
      <c r="D54" s="20"/>
      <c r="E54" s="19"/>
      <c r="F54" s="23"/>
      <c r="G54" s="23"/>
      <c r="H54" s="23"/>
      <c r="I54" s="23"/>
      <c r="J54" s="22"/>
    </row>
    <row r="55" spans="1:10" x14ac:dyDescent="0.25">
      <c r="A55" s="24"/>
      <c r="B55" s="20"/>
      <c r="C55" s="20"/>
      <c r="D55" s="20"/>
      <c r="E55" s="23"/>
      <c r="F55" s="23"/>
      <c r="G55" s="23"/>
      <c r="H55" s="23"/>
      <c r="I55" s="23"/>
      <c r="J55" s="22"/>
    </row>
    <row r="56" spans="1:10" x14ac:dyDescent="0.25">
      <c r="A56" s="21" t="s">
        <v>14</v>
      </c>
      <c r="B56" s="20"/>
      <c r="C56" s="20"/>
      <c r="D56" s="20"/>
      <c r="E56" s="19">
        <f t="shared" ref="E56:J56" si="0">SUM(E52:E55)</f>
        <v>0</v>
      </c>
      <c r="F56" s="19">
        <f t="shared" si="0"/>
        <v>0</v>
      </c>
      <c r="G56" s="19">
        <f t="shared" si="0"/>
        <v>0</v>
      </c>
      <c r="H56" s="19">
        <f t="shared" si="0"/>
        <v>0</v>
      </c>
      <c r="I56" s="19">
        <f t="shared" si="0"/>
        <v>0</v>
      </c>
      <c r="J56" s="18">
        <f t="shared" si="0"/>
        <v>0</v>
      </c>
    </row>
    <row r="57" spans="1:10" ht="18.600000000000001" customHeight="1" x14ac:dyDescent="0.25">
      <c r="A57" s="17" t="s">
        <v>13</v>
      </c>
      <c r="J57" s="10"/>
    </row>
    <row r="58" spans="1:10" x14ac:dyDescent="0.25">
      <c r="A58" s="12"/>
      <c r="J58" s="10"/>
    </row>
    <row r="59" spans="1:10" x14ac:dyDescent="0.25">
      <c r="A59" s="16" t="s">
        <v>12</v>
      </c>
      <c r="E59" s="15">
        <f>+J49</f>
        <v>0</v>
      </c>
      <c r="F59" s="14"/>
      <c r="G59" s="13" t="s">
        <v>11</v>
      </c>
      <c r="H59" s="13"/>
      <c r="J59" s="10"/>
    </row>
    <row r="60" spans="1:10" x14ac:dyDescent="0.25">
      <c r="A60" s="12" t="s">
        <v>10</v>
      </c>
      <c r="B60" t="s">
        <v>9</v>
      </c>
      <c r="F60" s="11"/>
      <c r="J60" s="10"/>
    </row>
    <row r="61" spans="1:10" x14ac:dyDescent="0.25">
      <c r="A61" s="12" t="s">
        <v>101</v>
      </c>
      <c r="B61" t="s">
        <v>100</v>
      </c>
      <c r="F61" s="11"/>
      <c r="J61" s="10"/>
    </row>
    <row r="62" spans="1:10" x14ac:dyDescent="0.25">
      <c r="A62" s="12" t="s">
        <v>8</v>
      </c>
      <c r="B62" t="s">
        <v>7</v>
      </c>
      <c r="F62" s="11"/>
      <c r="J62" s="10"/>
    </row>
    <row r="63" spans="1:10" x14ac:dyDescent="0.25">
      <c r="A63" s="12" t="s">
        <v>6</v>
      </c>
      <c r="B63" t="s">
        <v>5</v>
      </c>
      <c r="F63" s="11"/>
      <c r="J63" s="10"/>
    </row>
    <row r="64" spans="1:10" ht="15.75" thickBot="1" x14ac:dyDescent="0.3">
      <c r="A64" s="9" t="s">
        <v>4</v>
      </c>
      <c r="B64" s="8" t="s">
        <v>3</v>
      </c>
      <c r="C64" s="8"/>
      <c r="D64" s="5"/>
      <c r="E64" s="5"/>
      <c r="F64" s="7"/>
      <c r="G64" s="6" t="s">
        <v>2</v>
      </c>
      <c r="H64" s="6"/>
      <c r="I64" s="5"/>
      <c r="J64" s="4"/>
    </row>
    <row r="65" spans="1:10" x14ac:dyDescent="0.25">
      <c r="A65" s="3" t="s">
        <v>1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2" t="s">
        <v>0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</row>
  </sheetData>
  <mergeCells count="1">
    <mergeCell ref="B49:I49"/>
  </mergeCells>
  <hyperlinks>
    <hyperlink ref="A9" r:id="rId1" xr:uid="{C804AC69-6D5E-4077-B891-84BCB8D1C76D}"/>
  </hyperlinks>
  <printOptions horizontalCentered="1"/>
  <pageMargins left="0.25" right="0.25" top="0.75" bottom="0.75" header="0.3" footer="0.3"/>
  <pageSetup paperSize="9" scale="7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SZ_MUM_OB_Used FA</vt:lpstr>
      <vt:lpstr>SZ_MUM_IB_AIR    </vt:lpstr>
      <vt:lpstr>SZ_MUM_SEA_LCL    </vt:lpstr>
      <vt:lpstr>SZ_MUM_FCL_TEU   </vt:lpstr>
      <vt:lpstr>SZ_MUM_FCL_FEU   </vt:lpstr>
      <vt:lpstr>SZ_CHE_IB-AIR </vt:lpstr>
      <vt:lpstr>SZ_CHE_OB_LCL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Yogita </dc:creator>
  <cp:lastModifiedBy>ACCEX</cp:lastModifiedBy>
  <dcterms:created xsi:type="dcterms:W3CDTF">2023-12-18T06:56:40Z</dcterms:created>
  <dcterms:modified xsi:type="dcterms:W3CDTF">2023-12-18T12:08:10Z</dcterms:modified>
</cp:coreProperties>
</file>