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rs\Downloads\"/>
    </mc:Choice>
  </mc:AlternateContent>
  <xr:revisionPtr revIDLastSave="0" documentId="13_ncr:1_{7319FF0B-1761-4437-A4E9-B5B86B12AFB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A" sheetId="1" r:id="rId1"/>
    <sheet name="Task 1" sheetId="3" r:id="rId2"/>
    <sheet name="Task 2" sheetId="14" r:id="rId3"/>
    <sheet name="Task 3" sheetId="8" r:id="rId4"/>
    <sheet name="Task 4" sheetId="10" r:id="rId5"/>
  </sheets>
  <definedNames>
    <definedName name="_xlnm._FilterDatabase" localSheetId="0" hidden="1">DATA!$B$1:$B$63</definedName>
    <definedName name="AgeGroup">DATA!$M$2:$N$6</definedName>
  </definedNames>
  <calcPr calcId="191028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H2" i="1" l="1"/>
  <c r="J2" i="1" s="1"/>
  <c r="D43" i="14"/>
  <c r="D44" i="14"/>
  <c r="D45" i="14"/>
  <c r="D46" i="14"/>
  <c r="D47" i="14"/>
  <c r="D48" i="14"/>
  <c r="D49" i="14"/>
  <c r="D50" i="14"/>
  <c r="D42" i="14"/>
  <c r="C43" i="14"/>
  <c r="C44" i="14"/>
  <c r="C45" i="14"/>
  <c r="C46" i="14"/>
  <c r="C47" i="14"/>
  <c r="C48" i="14"/>
  <c r="C49" i="14"/>
  <c r="C50" i="14"/>
  <c r="C42" i="14"/>
  <c r="O42" i="14"/>
  <c r="N42" i="14"/>
  <c r="M42" i="14"/>
  <c r="L42" i="14"/>
  <c r="K42" i="14"/>
  <c r="J42" i="14"/>
  <c r="I42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D5" i="14"/>
  <c r="C5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21" i="14"/>
  <c r="O21" i="14"/>
  <c r="N21" i="14"/>
  <c r="M21" i="14"/>
  <c r="L21" i="14"/>
  <c r="K21" i="14"/>
  <c r="J21" i="14"/>
  <c r="I21" i="14"/>
  <c r="L5" i="14"/>
  <c r="K5" i="14"/>
  <c r="O2" i="8"/>
  <c r="P2" i="8"/>
  <c r="J5" i="14"/>
  <c r="I5" i="14"/>
  <c r="H42" i="14"/>
  <c r="G42" i="14"/>
  <c r="F42" i="14"/>
  <c r="H21" i="14"/>
  <c r="G21" i="14"/>
  <c r="F21" i="14"/>
  <c r="H5" i="14"/>
  <c r="G5" i="14"/>
  <c r="F5" i="14"/>
  <c r="J3" i="1"/>
  <c r="J11" i="1"/>
  <c r="J19" i="1"/>
  <c r="J27" i="1"/>
  <c r="J35" i="1"/>
  <c r="J4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M2" i="8"/>
  <c r="N2" i="8"/>
  <c r="L2" i="8"/>
  <c r="K2" i="8"/>
  <c r="J2" i="8"/>
  <c r="I2" i="8"/>
  <c r="H2" i="8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H44" i="1"/>
  <c r="J44" i="1" s="1"/>
  <c r="H45" i="1"/>
  <c r="J45" i="1" s="1"/>
  <c r="H46" i="1"/>
  <c r="J46" i="1" s="1"/>
  <c r="H3" i="1"/>
  <c r="C24" i="14"/>
  <c r="C22" i="14"/>
  <c r="C30" i="14"/>
  <c r="C38" i="14"/>
  <c r="C29" i="14"/>
  <c r="C23" i="14"/>
  <c r="C31" i="14"/>
  <c r="C39" i="14"/>
  <c r="C36" i="14"/>
  <c r="C32" i="14"/>
  <c r="C40" i="14"/>
  <c r="C34" i="14"/>
  <c r="C25" i="14"/>
  <c r="C33" i="14"/>
  <c r="C26" i="14"/>
  <c r="C37" i="14"/>
  <c r="C27" i="14"/>
  <c r="C35" i="14"/>
  <c r="C28" i="14"/>
  <c r="C21" i="14"/>
  <c r="M5" i="14" l="1"/>
  <c r="N5" i="14" s="1"/>
  <c r="Q2" i="8"/>
  <c r="E2" i="8" s="1"/>
  <c r="O5" i="14" l="1"/>
  <c r="D2" i="8"/>
  <c r="D5" i="8"/>
  <c r="D14" i="8"/>
  <c r="D22" i="8"/>
  <c r="D31" i="8"/>
  <c r="D39" i="8"/>
  <c r="D17" i="8"/>
  <c r="D25" i="8"/>
  <c r="D11" i="8"/>
  <c r="D19" i="8"/>
  <c r="D27" i="8"/>
  <c r="D4" i="8"/>
  <c r="D12" i="8"/>
  <c r="E3" i="8"/>
  <c r="E11" i="8"/>
  <c r="E19" i="8"/>
  <c r="E27" i="8"/>
  <c r="E35" i="8"/>
  <c r="E43" i="8"/>
  <c r="E4" i="8"/>
  <c r="E12" i="8"/>
  <c r="E20" i="8"/>
  <c r="E28" i="8"/>
  <c r="E36" i="8"/>
  <c r="E44" i="8"/>
  <c r="E5" i="8"/>
  <c r="E13" i="8"/>
  <c r="E21" i="8"/>
  <c r="E29" i="8"/>
  <c r="E37" i="8"/>
  <c r="E45" i="8"/>
  <c r="E6" i="8"/>
  <c r="E14" i="8"/>
  <c r="E22" i="8"/>
  <c r="E30" i="8"/>
  <c r="E38" i="8"/>
  <c r="E46" i="8"/>
  <c r="E15" i="8"/>
  <c r="E23" i="8"/>
  <c r="E31" i="8"/>
  <c r="E39" i="8"/>
  <c r="E32" i="8"/>
  <c r="E40" i="8"/>
  <c r="E9" i="8"/>
  <c r="E25" i="8"/>
  <c r="E33" i="8"/>
  <c r="E41" i="8"/>
  <c r="E34" i="8"/>
  <c r="E16" i="8"/>
  <c r="E7" i="8"/>
  <c r="E8" i="8"/>
  <c r="E24" i="8"/>
  <c r="E17" i="8"/>
  <c r="E10" i="8"/>
  <c r="E18" i="8"/>
  <c r="E26" i="8"/>
  <c r="E42" i="8"/>
  <c r="D43" i="8" l="1"/>
  <c r="D34" i="8"/>
  <c r="D9" i="8"/>
  <c r="D23" i="8"/>
  <c r="D6" i="8"/>
  <c r="D45" i="8"/>
  <c r="D3" i="8"/>
  <c r="D18" i="8"/>
  <c r="D32" i="8"/>
  <c r="D7" i="8"/>
  <c r="D37" i="8"/>
  <c r="D44" i="8"/>
  <c r="D42" i="8"/>
  <c r="D10" i="8"/>
  <c r="D24" i="8"/>
  <c r="D46" i="8"/>
  <c r="D29" i="8"/>
  <c r="D26" i="8"/>
  <c r="D15" i="8"/>
  <c r="D28" i="8"/>
  <c r="D36" i="8"/>
  <c r="D41" i="8"/>
  <c r="D16" i="8"/>
  <c r="D38" i="8"/>
  <c r="D21" i="8"/>
  <c r="D40" i="8"/>
  <c r="D20" i="8"/>
  <c r="D35" i="8"/>
  <c r="D33" i="8"/>
  <c r="D8" i="8"/>
  <c r="D30" i="8"/>
  <c r="D13" i="8"/>
</calcChain>
</file>

<file path=xl/sharedStrings.xml><?xml version="1.0" encoding="utf-8"?>
<sst xmlns="http://schemas.openxmlformats.org/spreadsheetml/2006/main" count="334" uniqueCount="102">
  <si>
    <t>Student Name</t>
  </si>
  <si>
    <t>University</t>
  </si>
  <si>
    <t>Package Offered</t>
  </si>
  <si>
    <t>Domain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</si>
  <si>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</si>
  <si>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</si>
  <si>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</si>
  <si>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</si>
  <si>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</si>
  <si>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</si>
  <si>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Aayansh Sharma</t>
  </si>
  <si>
    <t>Boston</t>
  </si>
  <si>
    <t xml:space="preserve">Pharmaceutical </t>
  </si>
  <si>
    <t>Aditya Pandey</t>
  </si>
  <si>
    <t>Washington</t>
  </si>
  <si>
    <t>IT</t>
  </si>
  <si>
    <t>Dhruv Verma</t>
  </si>
  <si>
    <t>Veer Patil</t>
  </si>
  <si>
    <t>Ahmed Shah</t>
  </si>
  <si>
    <t>Viyaan K</t>
  </si>
  <si>
    <t>Shivnew Patel</t>
  </si>
  <si>
    <t>Atharv Mahajan</t>
  </si>
  <si>
    <t>Ivaan Thakrey</t>
  </si>
  <si>
    <t>Yuvaan Sheik</t>
  </si>
  <si>
    <t>Ishaan Verma</t>
  </si>
  <si>
    <t>Kabir Singh</t>
  </si>
  <si>
    <t>Arjun Singh</t>
  </si>
  <si>
    <t>Bella Wilson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</si>
  <si>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</si>
  <si>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</si>
  <si>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</si>
  <si>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</si>
  <si>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</si>
  <si>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</si>
  <si>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</si>
  <si>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</si>
  <si>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</si>
  <si>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</si>
  <si>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</si>
  <si>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</si>
  <si>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</si>
  <si>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</si>
  <si>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Jacob Williams</t>
  </si>
  <si>
    <t>James Martinez</t>
  </si>
  <si>
    <t>Ruby Wilson</t>
  </si>
  <si>
    <t>Skylar Walker</t>
  </si>
  <si>
    <t>Hailey Allen</t>
  </si>
  <si>
    <t>Jack Wright</t>
  </si>
  <si>
    <t>Sophie Adamas</t>
  </si>
  <si>
    <t>Elena Green</t>
  </si>
  <si>
    <t>Michael Baker</t>
  </si>
  <si>
    <t>William Carter</t>
  </si>
  <si>
    <t>Thomas Turner</t>
  </si>
  <si>
    <t>Henry Parker</t>
  </si>
  <si>
    <t>John Edwards</t>
  </si>
  <si>
    <t>John Parker</t>
  </si>
  <si>
    <t>Thomas Edward</t>
  </si>
  <si>
    <t>Micheal Roger</t>
  </si>
  <si>
    <t>Grand Total</t>
  </si>
  <si>
    <t>Sum of Package Offered</t>
  </si>
  <si>
    <t>Column Labels</t>
  </si>
  <si>
    <t>IT Domain in Harvard provides the widest range of salary compared to other Universities.</t>
  </si>
  <si>
    <t>May</t>
  </si>
  <si>
    <t>Age</t>
  </si>
  <si>
    <t>Mean</t>
  </si>
  <si>
    <t>Mode</t>
  </si>
  <si>
    <t>Max</t>
  </si>
  <si>
    <t>Min</t>
  </si>
  <si>
    <t>Lower Outlier</t>
  </si>
  <si>
    <t>Upper Outlier</t>
  </si>
  <si>
    <t>Median</t>
  </si>
  <si>
    <t>Q1</t>
  </si>
  <si>
    <t>Q3</t>
  </si>
  <si>
    <t>IQR</t>
  </si>
  <si>
    <t>Upper Fence</t>
  </si>
  <si>
    <t>Lower Fence</t>
  </si>
  <si>
    <t>Interpretation: The maximum age at which a graduate was recruited is 38.</t>
  </si>
  <si>
    <t>The upper outlier for the age field is 38 as the upper fence is 34.</t>
  </si>
  <si>
    <t>There are no Lower Outlier found.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</si>
  <si>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</si>
  <si>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</si>
  <si>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</si>
  <si>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</si>
  <si>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</si>
  <si>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</si>
  <si>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</si>
  <si>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</si>
  <si>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</si>
  <si>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</si>
  <si>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</si>
  <si>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</si>
  <si>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Age Group</t>
  </si>
  <si>
    <t>Age group</t>
  </si>
  <si>
    <t>Under 20</t>
  </si>
  <si>
    <t>20-25</t>
  </si>
  <si>
    <t>25-30</t>
  </si>
  <si>
    <t>30-35</t>
  </si>
  <si>
    <t>35-40</t>
  </si>
  <si>
    <t>The lowest salary offered compared to all age groups is in 20-25 age group.</t>
  </si>
  <si>
    <t>INTERPRETATION: The average and maximum salary is higher in 25-30 age group.</t>
  </si>
  <si>
    <t>Count of Month</t>
  </si>
  <si>
    <t>Interpretation: December and January is the month where highest number of graduates accepted the job offers.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</si>
</sst>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wrapText="1"/>
    </xf>
    <xf numFmtId="165" fontId="0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4" fillId="2" borderId="0" xfId="0" applyFont="1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Currency" xfId="1" builtinId="4"/>
    <cellStyle name="Normal" xfId="0" builtinId="0"/>
  </cellStyles>
  <dxfs count="8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[DA_AKARSH_GM_February2023_C1_S2_PracticeSolution.xlsx]Task 1!PivotTable1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'Task 1'!$B$3:$B$4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1'!$A$5:$A$8</c:f>
              <c:strCache>
                <c:ptCount val="3"/>
                <c:pt idx="0">
                  <c:v>Finance</c:v>
                </c:pt>
                <c:pt idx="1">
                  <c:v>IT</c:v>
                </c:pt>
                <c:pt idx="2">
                  <c:v>Pharmaceutical </c:v>
                </c:pt>
              </c:strCache>
            </c:strRef>
          </c:cat>
          <c:val>
            <c:numRef>
              <c:f>'Task 1'!$B$5:$B$8</c:f>
              <c:numCache>
                <c:formatCode>General</c:formatCode>
                <c:ptCount val="3"/>
                <c:pt idx="0">
                  <c:v>285000</c:v>
                </c:pt>
                <c:pt idx="1">
                  <c:v>319000</c:v>
                </c:pt>
                <c:pt idx="2">
                  <c:v>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9-45D5-A9C2-ED014B272BD1}"/>
            </c:ext>
          </c:extLst>
        </c:ser>
        <c:ser>
          <c:idx val="1"/>
          <c:order val="1"/>
          <c:tx>
            <c:strRef>
              <c:f>'Task 1'!$C$3:$C$4</c:f>
              <c:strCache>
                <c:ptCount val="1"/>
                <c:pt idx="0">
                  <c:v>Harvard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'Task 1'!$A$5:$A$8</c:f>
              <c:strCache>
                <c:ptCount val="3"/>
                <c:pt idx="0">
                  <c:v>Finance</c:v>
                </c:pt>
                <c:pt idx="1">
                  <c:v>IT</c:v>
                </c:pt>
                <c:pt idx="2">
                  <c:v>Pharmaceutical </c:v>
                </c:pt>
              </c:strCache>
            </c:strRef>
          </c:cat>
          <c:val>
            <c:numRef>
              <c:f>'Task 1'!$C$5:$C$8</c:f>
              <c:numCache>
                <c:formatCode>General</c:formatCode>
                <c:ptCount val="3"/>
                <c:pt idx="0">
                  <c:v>465000</c:v>
                </c:pt>
                <c:pt idx="1">
                  <c:v>659400</c:v>
                </c:pt>
                <c:pt idx="2">
                  <c:v>454400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9-45D5-A9C2-ED014B272BD1}"/>
            </c:ext>
          </c:extLst>
        </c:ser>
        <c:ser>
          <c:idx val="2"/>
          <c:order val="2"/>
          <c:tx>
            <c:strRef>
              <c:f>'Task 1'!$D$3:$D$4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'Task 1'!$A$5:$A$8</c:f>
              <c:strCache>
                <c:ptCount val="3"/>
                <c:pt idx="0">
                  <c:v>Finance</c:v>
                </c:pt>
                <c:pt idx="1">
                  <c:v>IT</c:v>
                </c:pt>
                <c:pt idx="2">
                  <c:v>Pharmaceutical </c:v>
                </c:pt>
              </c:strCache>
            </c:strRef>
          </c:cat>
          <c:val>
            <c:numRef>
              <c:f>'Task 1'!$D$5:$D$8</c:f>
              <c:numCache>
                <c:formatCode>General</c:formatCode>
                <c:ptCount val="3"/>
                <c:pt idx="0">
                  <c:v>524400</c:v>
                </c:pt>
                <c:pt idx="1">
                  <c:v>514700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9-45D5-A9C2-ED014B27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3804960"/>
        <c:axId val="633802464"/>
        <c:axId val="0"/>
      </c:bar3DChart>
      <c:catAx>
        <c:axId val="63380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02464"/>
        <c:crosses val="autoZero"/>
        <c:auto val="1"/>
        <c:lblAlgn val="ctr"/>
        <c:lblOffset val="100"/>
        <c:noMultiLvlLbl val="0"/>
      </c:catAx>
      <c:valAx>
        <c:axId val="6338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0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7620</xdr:rowOff>
    </xdr:from>
    <xdr:to>
      <xdr:col>14</xdr:col>
      <xdr:colOff>167640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B9F36-E23E-A850-B108-5993DB527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rsh GM" refreshedDate="44974.581702777781" createdVersion="8" refreshedVersion="8" minRefreshableVersion="3" recordCount="45" xr:uid="{428CEFEA-797F-40DF-B146-F71CA3B96672}">
  <cacheSource type="worksheet">
    <worksheetSource ref="A1:G46" sheet="DATA"/>
  </cacheSource>
  <cacheFields count="9">
    <cacheField name="Student Name" numFmtId="0">
      <sharedItems count="45">
        <s v="Rudra Verma"/>
        <s v="Aayansh Sharma"/>
        <s v="Aditya Pandey"/>
        <s v="Dhruv Verma"/>
        <s v="Veer Patil"/>
        <s v="Ahmed Shah"/>
        <s v="Viyaan K"/>
        <s v="Shivnew Patel"/>
        <s v="Atharv Mahajan"/>
        <s v="Ivaan Thakrey"/>
        <s v="Yuvaan Sheik"/>
        <s v="Ishaan Verma"/>
        <s v="Kabir Singh"/>
        <s v="Arjun Singh"/>
        <s v="Bella Wilson"/>
        <s v="Lucus Jones"/>
        <s v="Maya Haris"/>
        <s v="Velentina Clark"/>
        <s v="Robert Anderson"/>
        <s v="Delilah Williams"/>
        <s v="Charles Taylor"/>
        <s v="Anna Perez"/>
        <s v="Ivy Thomas"/>
        <s v="Richard Thompson"/>
        <s v="Claire Abderson"/>
        <s v="Ariana Jackson"/>
        <s v="Serenity Taylor"/>
        <s v="Oliver Smith"/>
        <s v="Ethan S"/>
        <s v="Jacob Williams"/>
        <s v="James Martinez"/>
        <s v="Ruby Wilson"/>
        <s v="Skylar Walker"/>
        <s v="Hailey Allen"/>
        <s v="Jack Wright"/>
        <s v="Sophie Adamas"/>
        <s v="Elena Green"/>
        <s v="Michael Baker"/>
        <s v="William Carter"/>
        <s v="Thomas Turner"/>
        <s v="Henry Parker"/>
        <s v="John Edwards"/>
        <s v="John Parker"/>
        <s v="Thomas Edward"/>
        <s v="Micheal Roger"/>
      </sharedItems>
    </cacheField>
    <cacheField name="University" numFmtId="0">
      <sharedItems count="3">
        <s v="Harvard "/>
        <s v="Boston"/>
        <s v="Washington"/>
      </sharedItems>
    </cacheField>
    <cacheField name="Package Offered" numFmtId="165">
      <sharedItems containsSemiMixedTypes="0" containsString="0" containsNumber="1" containsInteger="1" minValue="10000" maxValue="230000"/>
    </cacheField>
    <cacheField name="Domain" numFmtId="0">
      <sharedItems count="3">
        <s v="Finance"/>
        <s v="Pharmaceutical "/>
        <s v="IT"/>
      </sharedItems>
    </cacheField>
    <cacheField name="Date of Birth" numFmtId="14">
      <sharedItems containsSemiMixedTypes="0" containsNonDate="0" containsDate="1" containsString="0" minDate="1981-12-26T00:00:00" maxDate="1996-11-29T00:00:00" count="44">
        <d v="1990-02-25T00:00:00"/>
        <d v="1989-02-17T00:00:00"/>
        <d v="1991-07-21T00:00:00"/>
        <d v="1990-03-08T00:00:00"/>
        <d v="1989-09-01T00:00:00"/>
        <d v="1992-01-07T00:00:00"/>
        <d v="1995-06-06T00:00:00"/>
        <d v="1991-07-24T00:00:00"/>
        <d v="1993-06-06T00:00:00"/>
        <d v="1986-04-12T00:00:00"/>
        <d v="1991-07-01T00:00:00"/>
        <d v="1989-06-16T00:00:00"/>
        <d v="1991-09-03T00:00:00"/>
        <d v="1991-04-20T00:00:00"/>
        <d v="1990-12-04T00:00:00"/>
        <d v="1991-05-07T00:00:00"/>
        <d v="1994-08-14T00:00:00"/>
        <d v="1989-12-21T00:00:00"/>
        <d v="1987-12-01T00:00:00"/>
        <d v="1995-08-10T00:00:00"/>
        <d v="1994-09-25T00:00:00"/>
        <d v="1994-02-18T00:00:00"/>
        <d v="1995-11-27T00:00:00"/>
        <d v="1985-06-23T00:00:00"/>
        <d v="1993-01-08T00:00:00"/>
        <d v="1996-03-10T00:00:00"/>
        <d v="1996-05-17T00:00:00"/>
        <d v="1996-04-12T00:00:00"/>
        <d v="1996-11-28T00:00:00"/>
        <d v="1993-03-05T00:00:00"/>
        <d v="1981-12-26T00:00:00"/>
        <d v="1994-11-10T00:00:00"/>
        <d v="1994-02-10T00:00:00"/>
        <d v="1996-10-02T00:00:00"/>
        <d v="1996-08-01T00:00:00"/>
        <d v="1986-04-29T00:00:00"/>
        <d v="1994-08-30T00:00:00"/>
        <d v="1996-02-18T00:00:00"/>
        <d v="1995-10-17T00:00:00"/>
        <d v="1994-07-15T00:00:00"/>
        <d v="1995-02-10T00:00:00"/>
        <d v="1993-11-20T00:00:00"/>
        <d v="1988-08-11T00:00:00"/>
        <d v="1988-03-01T00:00:00"/>
      </sharedItems>
      <fieldGroup par="8" base="4">
        <rangePr groupBy="months" startDate="1981-12-26T00:00:00" endDate="1996-11-29T00:00:00"/>
        <groupItems count="14">
          <s v="&lt;26-12-198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1-1996"/>
        </groupItems>
      </fieldGroup>
    </cacheField>
    <cacheField name="Date of Admission" numFmtId="14">
      <sharedItems containsSemiMixedTypes="0" containsNonDate="0" containsDate="1" containsString="0" minDate="2016-03-04T00:00:00" maxDate="2017-05-02T00:00:00"/>
    </cacheField>
    <cacheField name="Date of Placement" numFmtId="14">
      <sharedItems containsSemiMixedTypes="0" containsNonDate="0" containsDate="1" containsString="0" minDate="2018-01-05T00:00:00" maxDate="2021-03-17T00:00:00"/>
    </cacheField>
    <cacheField name="Quarters" numFmtId="0" databaseField="0">
      <fieldGroup base="4">
        <rangePr groupBy="quarters" startDate="1981-12-26T00:00:00" endDate="1996-11-29T00:00:00"/>
        <groupItems count="6">
          <s v="&lt;26-12-1981"/>
          <s v="Qtr1"/>
          <s v="Qtr2"/>
          <s v="Qtr3"/>
          <s v="Qtr4"/>
          <s v="&gt;29-11-1996"/>
        </groupItems>
      </fieldGroup>
    </cacheField>
    <cacheField name="Years" numFmtId="0" databaseField="0">
      <fieldGroup base="4">
        <rangePr groupBy="years" startDate="1981-12-26T00:00:00" endDate="1996-11-29T00:00:00"/>
        <groupItems count="18">
          <s v="&lt;26-12-1981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&gt;29-11-199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rsh GM" refreshedDate="44974.672860879633" createdVersion="8" refreshedVersion="8" minRefreshableVersion="3" recordCount="45" xr:uid="{D6C04D12-B4FD-4D02-BCED-F9C14C4E3FC3}">
  <cacheSource type="worksheet">
    <worksheetSource ref="A1:I46" sheet="DATA"/>
  </cacheSource>
  <cacheFields count="11">
    <cacheField name="Student Name" numFmtId="0">
      <sharedItems count="45">
        <s v="Rudra Verma"/>
        <s v="Aayansh Sharma"/>
        <s v="Aditya Pandey"/>
        <s v="Dhruv Verma"/>
        <s v="Veer Patil"/>
        <s v="Ahmed Shah"/>
        <s v="Viyaan K"/>
        <s v="Shivnew Patel"/>
        <s v="Atharv Mahajan"/>
        <s v="Ivaan Thakrey"/>
        <s v="Yuvaan Sheik"/>
        <s v="Ishaan Verma"/>
        <s v="Kabir Singh"/>
        <s v="Arjun Singh"/>
        <s v="Bella Wilson"/>
        <s v="Lucus Jones"/>
        <s v="Maya Haris"/>
        <s v="Velentina Clark"/>
        <s v="Robert Anderson"/>
        <s v="Delilah Williams"/>
        <s v="Charles Taylor"/>
        <s v="Anna Perez"/>
        <s v="Ivy Thomas"/>
        <s v="Richard Thompson"/>
        <s v="Claire Abderson"/>
        <s v="Ariana Jackson"/>
        <s v="Serenity Taylor"/>
        <s v="Oliver Smith"/>
        <s v="Ethan S"/>
        <s v="Jacob Williams"/>
        <s v="James Martinez"/>
        <s v="Ruby Wilson"/>
        <s v="Skylar Walker"/>
        <s v="Hailey Allen"/>
        <s v="Jack Wright"/>
        <s v="Sophie Adamas"/>
        <s v="Elena Green"/>
        <s v="Michael Baker"/>
        <s v="William Carter"/>
        <s v="Thomas Turner"/>
        <s v="Henry Parker"/>
        <s v="John Edwards"/>
        <s v="John Parker"/>
        <s v="Thomas Edward"/>
        <s v="Micheal Roger"/>
      </sharedItems>
    </cacheField>
    <cacheField name="University" numFmtId="0">
      <sharedItems/>
    </cacheField>
    <cacheField name="Package Offered" numFmtId="165">
      <sharedItems containsSemiMixedTypes="0" containsString="0" containsNumber="1" containsInteger="1" minValue="10000" maxValue="230000"/>
    </cacheField>
    <cacheField name="Domain" numFmtId="0">
      <sharedItems/>
    </cacheField>
    <cacheField name="Date of Birth" numFmtId="14">
      <sharedItems containsSemiMixedTypes="0" containsNonDate="0" containsDate="1" containsString="0" minDate="1981-12-26T00:00:00" maxDate="1996-11-29T00:00:00"/>
    </cacheField>
    <cacheField name="Date of Admission" numFmtId="14">
      <sharedItems containsSemiMixedTypes="0" containsNonDate="0" containsDate="1" containsString="0" minDate="2016-03-04T00:00:00" maxDate="2017-05-02T00:00:00"/>
    </cacheField>
    <cacheField name="Date of Placement" numFmtId="14">
      <sharedItems containsSemiMixedTypes="0" containsNonDate="0" containsDate="1" containsString="0" minDate="2018-01-05T00:00:00" maxDate="2021-03-17T00:00:00" count="44">
        <d v="2018-12-25T00:00:00"/>
        <d v="2019-10-11T00:00:00"/>
        <d v="2019-01-19T00:00:00"/>
        <d v="2021-03-16T00:00:00"/>
        <d v="2019-06-28T00:00:00"/>
        <d v="2019-08-12T00:00:00"/>
        <d v="2018-07-10T00:00:00"/>
        <d v="2019-12-30T00:00:00"/>
        <d v="2018-09-18T00:00:00"/>
        <d v="2019-10-18T00:00:00"/>
        <d v="2019-08-22T00:00:00"/>
        <d v="2019-06-27T00:00:00"/>
        <d v="2018-09-14T00:00:00"/>
        <d v="2019-11-06T00:00:00"/>
        <d v="2018-12-21T00:00:00"/>
        <d v="2018-12-14T00:00:00"/>
        <d v="2019-01-26T00:00:00"/>
        <d v="2018-05-28T00:00:00"/>
        <d v="2018-07-01T00:00:00"/>
        <d v="2019-02-20T00:00:00"/>
        <d v="2020-01-31T00:00:00"/>
        <d v="2018-07-09T00:00:00"/>
        <d v="2018-07-05T00:00:00"/>
        <d v="2018-01-05T00:00:00"/>
        <d v="2019-07-31T00:00:00"/>
        <d v="2018-11-27T00:00:00"/>
        <d v="2018-01-16T00:00:00"/>
        <d v="2018-04-24T00:00:00"/>
        <d v="2018-04-29T00:00:00"/>
        <d v="2018-09-27T00:00:00"/>
        <d v="2018-08-25T00:00:00"/>
        <d v="2020-01-03T00:00:00"/>
        <d v="2020-04-11T00:00:00"/>
        <d v="2019-09-01T00:00:00"/>
        <d v="2019-05-04T00:00:00"/>
        <d v="2019-02-26T00:00:00"/>
        <d v="2019-08-05T00:00:00"/>
        <d v="2018-11-22T00:00:00"/>
        <d v="2021-02-15T00:00:00"/>
        <d v="2018-10-24T00:00:00"/>
        <d v="2021-03-15T00:00:00"/>
        <d v="2018-12-19T00:00:00"/>
        <d v="2021-03-08T00:00:00"/>
        <d v="2019-12-21T00:00:00"/>
      </sharedItems>
      <fieldGroup par="10" base="6">
        <rangePr groupBy="months" startDate="2018-01-05T00:00:00" endDate="2021-03-17T00:00:00"/>
        <groupItems count="14">
          <s v="&lt;05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3-2021"/>
        </groupItems>
      </fieldGroup>
    </cacheField>
    <cacheField name="Age" numFmtId="0">
      <sharedItems containsSemiMixedTypes="0" containsString="0" containsNumber="1" containsInteger="1" minValue="21" maxValue="38" count="15">
        <n v="28"/>
        <n v="30"/>
        <n v="27"/>
        <n v="31"/>
        <n v="29"/>
        <n v="23"/>
        <n v="25"/>
        <n v="33"/>
        <n v="24"/>
        <n v="22"/>
        <n v="34"/>
        <n v="21"/>
        <n v="38"/>
        <n v="32"/>
        <n v="26"/>
      </sharedItems>
    </cacheField>
    <cacheField name="Month" numFmtId="0">
      <sharedItems count="12">
        <s v="December"/>
        <s v="October"/>
        <s v="January"/>
        <s v="March"/>
        <s v="June"/>
        <s v="August"/>
        <s v="July"/>
        <s v="September"/>
        <s v="November"/>
        <s v="May"/>
        <s v="February"/>
        <s v="April"/>
      </sharedItems>
    </cacheField>
    <cacheField name="Quarters" numFmtId="0" databaseField="0">
      <fieldGroup base="6">
        <rangePr groupBy="quarters" startDate="2018-01-05T00:00:00" endDate="2021-03-17T00:00:00"/>
        <groupItems count="6">
          <s v="&lt;05-01-2018"/>
          <s v="Qtr1"/>
          <s v="Qtr2"/>
          <s v="Qtr3"/>
          <s v="Qtr4"/>
          <s v="&gt;17-03-2021"/>
        </groupItems>
      </fieldGroup>
    </cacheField>
    <cacheField name="Years" numFmtId="0" databaseField="0">
      <fieldGroup base="6">
        <rangePr groupBy="years" startDate="2018-01-05T00:00:00" endDate="2021-03-17T00:00:00"/>
        <groupItems count="6">
          <s v="&lt;05-01-2018"/>
          <s v="2018"/>
          <s v="2019"/>
          <s v="2020"/>
          <s v="2021"/>
          <s v="&gt;17-03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rsh GM" refreshedDate="44975.864261342591" createdVersion="8" refreshedVersion="8" minRefreshableVersion="3" recordCount="45" xr:uid="{DBB01E79-F1BA-4D30-B220-60CF483092EB}">
  <cacheSource type="worksheet">
    <worksheetSource ref="B1:K46" sheet="DATA"/>
  </cacheSource>
  <cacheFields count="10">
    <cacheField name="University" numFmtId="0">
      <sharedItems/>
    </cacheField>
    <cacheField name="Package Offered" numFmtId="165">
      <sharedItems containsSemiMixedTypes="0" containsString="0" containsNumber="1" containsInteger="1" minValue="10000" maxValue="230000"/>
    </cacheField>
    <cacheField name="Domain" numFmtId="0">
      <sharedItems/>
    </cacheField>
    <cacheField name="Date of Birth" numFmtId="14">
      <sharedItems containsSemiMixedTypes="0" containsNonDate="0" containsDate="1" containsString="0" minDate="1981-12-26T00:00:00" maxDate="1996-11-29T00:00:00"/>
    </cacheField>
    <cacheField name="Date of Admission" numFmtId="14">
      <sharedItems containsSemiMixedTypes="0" containsNonDate="0" containsDate="1" containsString="0" minDate="2016-03-04T00:00:00" maxDate="2017-05-02T00:00:00"/>
    </cacheField>
    <cacheField name="Date of Placement" numFmtId="14">
      <sharedItems containsSemiMixedTypes="0" containsNonDate="0" containsDate="1" containsString="0" minDate="2018-01-05T00:00:00" maxDate="2021-03-17T00:00:00"/>
    </cacheField>
    <cacheField name="Age" numFmtId="0">
      <sharedItems containsSemiMixedTypes="0" containsString="0" containsNumber="1" containsInteger="1" minValue="21" maxValue="38"/>
    </cacheField>
    <cacheField name="Month" numFmtId="0">
      <sharedItems/>
    </cacheField>
    <cacheField name="Age Group" numFmtId="0">
      <sharedItems count="4">
        <s v="25-30"/>
        <s v="30-35"/>
        <s v="20-25"/>
        <s v="35-40"/>
      </sharedItems>
    </cacheField>
    <cacheField name="Student Name" numFmtId="0">
      <sharedItems count="45">
        <s v="Rudra Verma"/>
        <s v="Aayansh Sharma"/>
        <s v="Aditya Pandey"/>
        <s v="Dhruv Verma"/>
        <s v="Veer Patil"/>
        <s v="Ahmed Shah"/>
        <s v="Viyaan K"/>
        <s v="Shivnew Patel"/>
        <s v="Atharv Mahajan"/>
        <s v="Ivaan Thakrey"/>
        <s v="Yuvaan Sheik"/>
        <s v="Ishaan Verma"/>
        <s v="Kabir Singh"/>
        <s v="Arjun Singh"/>
        <s v="Bella Wilson"/>
        <s v="Lucus Jones"/>
        <s v="Maya Haris"/>
        <s v="Velentina Clark"/>
        <s v="Robert Anderson"/>
        <s v="Delilah Williams"/>
        <s v="Charles Taylor"/>
        <s v="Anna Perez"/>
        <s v="Ivy Thomas"/>
        <s v="Richard Thompson"/>
        <s v="Claire Abderson"/>
        <s v="Ariana Jackson"/>
        <s v="Serenity Taylor"/>
        <s v="Oliver Smith"/>
        <s v="Ethan S"/>
        <s v="Jacob Williams"/>
        <s v="James Martinez"/>
        <s v="Ruby Wilson"/>
        <s v="Skylar Walker"/>
        <s v="Hailey Allen"/>
        <s v="Jack Wright"/>
        <s v="Sophie Adamas"/>
        <s v="Elena Green"/>
        <s v="Michael Baker"/>
        <s v="William Carter"/>
        <s v="Thomas Turner"/>
        <s v="Henry Parker"/>
        <s v="John Edwards"/>
        <s v="John Parker"/>
        <s v="Thomas Edward"/>
        <s v="Micheal Ro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230000"/>
    <x v="0"/>
    <x v="0"/>
    <d v="2016-04-03T00:00:00"/>
    <d v="2018-12-25T00:00:00"/>
  </r>
  <r>
    <x v="1"/>
    <x v="1"/>
    <n v="40000"/>
    <x v="1"/>
    <x v="1"/>
    <d v="2017-04-08T00:00:00"/>
    <d v="2019-10-11T00:00:00"/>
  </r>
  <r>
    <x v="2"/>
    <x v="2"/>
    <n v="80000"/>
    <x v="2"/>
    <x v="2"/>
    <d v="2017-03-17T00:00:00"/>
    <d v="2019-01-19T00:00:00"/>
  </r>
  <r>
    <x v="3"/>
    <x v="1"/>
    <n v="45000"/>
    <x v="0"/>
    <x v="3"/>
    <d v="2016-03-14T00:00:00"/>
    <d v="2021-03-16T00:00:00"/>
  </r>
  <r>
    <x v="4"/>
    <x v="1"/>
    <n v="90000"/>
    <x v="0"/>
    <x v="4"/>
    <d v="2017-03-15T00:00:00"/>
    <d v="2019-06-28T00:00:00"/>
  </r>
  <r>
    <x v="5"/>
    <x v="2"/>
    <n v="89700"/>
    <x v="0"/>
    <x v="5"/>
    <d v="2017-03-01T00:00:00"/>
    <d v="2019-08-12T00:00:00"/>
  </r>
  <r>
    <x v="6"/>
    <x v="2"/>
    <n v="89700"/>
    <x v="0"/>
    <x v="6"/>
    <d v="2016-03-05T00:00:00"/>
    <d v="2018-07-10T00:00:00"/>
  </r>
  <r>
    <x v="7"/>
    <x v="2"/>
    <n v="89700"/>
    <x v="2"/>
    <x v="7"/>
    <d v="2017-03-12T00:00:00"/>
    <d v="2019-12-30T00:00:00"/>
  </r>
  <r>
    <x v="8"/>
    <x v="0"/>
    <n v="89700"/>
    <x v="2"/>
    <x v="8"/>
    <d v="2017-03-05T00:00:00"/>
    <d v="2018-09-18T00:00:00"/>
  </r>
  <r>
    <x v="9"/>
    <x v="0"/>
    <n v="80000"/>
    <x v="2"/>
    <x v="9"/>
    <d v="2016-04-23T00:00:00"/>
    <d v="2019-10-18T00:00:00"/>
  </r>
  <r>
    <x v="10"/>
    <x v="0"/>
    <n v="150000"/>
    <x v="0"/>
    <x v="10"/>
    <d v="2017-03-07T00:00:00"/>
    <d v="2019-08-22T00:00:00"/>
  </r>
  <r>
    <x v="11"/>
    <x v="2"/>
    <n v="150000"/>
    <x v="0"/>
    <x v="11"/>
    <d v="2017-04-29T00:00:00"/>
    <d v="2019-06-27T00:00:00"/>
  </r>
  <r>
    <x v="12"/>
    <x v="0"/>
    <n v="89700"/>
    <x v="2"/>
    <x v="12"/>
    <d v="2016-04-27T00:00:00"/>
    <d v="2018-09-14T00:00:00"/>
  </r>
  <r>
    <x v="13"/>
    <x v="1"/>
    <n v="85000"/>
    <x v="1"/>
    <x v="13"/>
    <d v="2017-03-12T00:00:00"/>
    <d v="2019-11-06T00:00:00"/>
  </r>
  <r>
    <x v="14"/>
    <x v="1"/>
    <n v="55000"/>
    <x v="1"/>
    <x v="14"/>
    <d v="2016-04-10T00:00:00"/>
    <d v="2018-12-21T00:00:00"/>
  </r>
  <r>
    <x v="15"/>
    <x v="1"/>
    <n v="45000"/>
    <x v="2"/>
    <x v="15"/>
    <d v="2016-03-13T00:00:00"/>
    <d v="2018-12-14T00:00:00"/>
  </r>
  <r>
    <x v="16"/>
    <x v="1"/>
    <n v="110000"/>
    <x v="1"/>
    <x v="16"/>
    <d v="2017-04-14T00:00:00"/>
    <d v="2019-01-26T00:00:00"/>
  </r>
  <r>
    <x v="17"/>
    <x v="1"/>
    <n v="80000"/>
    <x v="0"/>
    <x v="17"/>
    <d v="2016-03-17T00:00:00"/>
    <d v="2018-05-28T00:00:00"/>
  </r>
  <r>
    <x v="18"/>
    <x v="1"/>
    <n v="70000"/>
    <x v="0"/>
    <x v="18"/>
    <d v="2016-04-12T00:00:00"/>
    <d v="2018-07-01T00:00:00"/>
  </r>
  <r>
    <x v="19"/>
    <x v="2"/>
    <n v="65000"/>
    <x v="2"/>
    <x v="19"/>
    <d v="2017-03-20T00:00:00"/>
    <d v="2019-02-20T00:00:00"/>
  </r>
  <r>
    <x v="20"/>
    <x v="2"/>
    <n v="70000"/>
    <x v="2"/>
    <x v="20"/>
    <d v="2017-03-08T00:00:00"/>
    <d v="2020-01-31T00:00:00"/>
  </r>
  <r>
    <x v="21"/>
    <x v="2"/>
    <n v="45000"/>
    <x v="2"/>
    <x v="20"/>
    <d v="2016-04-10T00:00:00"/>
    <d v="2018-07-09T00:00:00"/>
  </r>
  <r>
    <x v="22"/>
    <x v="2"/>
    <n v="10000"/>
    <x v="2"/>
    <x v="21"/>
    <d v="2017-04-17T00:00:00"/>
    <d v="2018-07-05T00:00:00"/>
  </r>
  <r>
    <x v="23"/>
    <x v="0"/>
    <n v="130000"/>
    <x v="2"/>
    <x v="22"/>
    <d v="2016-03-04T00:00:00"/>
    <d v="2018-01-05T00:00:00"/>
  </r>
  <r>
    <x v="24"/>
    <x v="0"/>
    <n v="130000"/>
    <x v="2"/>
    <x v="23"/>
    <d v="2017-05-01T00:00:00"/>
    <d v="2019-07-31T00:00:00"/>
  </r>
  <r>
    <x v="25"/>
    <x v="0"/>
    <n v="140000"/>
    <x v="2"/>
    <x v="24"/>
    <d v="2017-03-08T00:00:00"/>
    <d v="2018-11-27T00:00:00"/>
  </r>
  <r>
    <x v="26"/>
    <x v="0"/>
    <n v="45000"/>
    <x v="1"/>
    <x v="25"/>
    <d v="2016-04-04T00:00:00"/>
    <d v="2018-01-16T00:00:00"/>
  </r>
  <r>
    <x v="27"/>
    <x v="0"/>
    <n v="89700"/>
    <x v="1"/>
    <x v="26"/>
    <d v="2016-03-24T00:00:00"/>
    <d v="2018-04-24T00:00:00"/>
  </r>
  <r>
    <x v="28"/>
    <x v="0"/>
    <n v="150000"/>
    <x v="1"/>
    <x v="27"/>
    <d v="2016-03-31T00:00:00"/>
    <d v="2018-04-29T00:00:00"/>
  </r>
  <r>
    <x v="29"/>
    <x v="1"/>
    <n v="85000"/>
    <x v="1"/>
    <x v="28"/>
    <d v="2016-03-07T00:00:00"/>
    <d v="2018-09-27T00:00:00"/>
  </r>
  <r>
    <x v="30"/>
    <x v="2"/>
    <n v="60000"/>
    <x v="2"/>
    <x v="29"/>
    <d v="2016-03-06T00:00:00"/>
    <d v="2018-08-25T00:00:00"/>
  </r>
  <r>
    <x v="31"/>
    <x v="1"/>
    <n v="50000"/>
    <x v="2"/>
    <x v="30"/>
    <d v="2017-03-30T00:00:00"/>
    <d v="2020-01-03T00:00:00"/>
  </r>
  <r>
    <x v="32"/>
    <x v="1"/>
    <n v="89000"/>
    <x v="2"/>
    <x v="31"/>
    <d v="2017-03-13T00:00:00"/>
    <d v="2020-04-11T00:00:00"/>
  </r>
  <r>
    <x v="33"/>
    <x v="1"/>
    <n v="55000"/>
    <x v="2"/>
    <x v="32"/>
    <d v="2017-03-15T00:00:00"/>
    <d v="2019-09-01T00:00:00"/>
  </r>
  <r>
    <x v="34"/>
    <x v="2"/>
    <n v="45000"/>
    <x v="2"/>
    <x v="33"/>
    <d v="2017-04-17T00:00:00"/>
    <d v="2019-10-18T00:00:00"/>
  </r>
  <r>
    <x v="35"/>
    <x v="2"/>
    <n v="40000"/>
    <x v="0"/>
    <x v="34"/>
    <d v="2017-04-23T00:00:00"/>
    <d v="2019-05-04T00:00:00"/>
  </r>
  <r>
    <x v="36"/>
    <x v="2"/>
    <n v="55000"/>
    <x v="0"/>
    <x v="35"/>
    <d v="2017-03-09T00:00:00"/>
    <d v="2019-02-26T00:00:00"/>
  </r>
  <r>
    <x v="37"/>
    <x v="2"/>
    <n v="50000"/>
    <x v="0"/>
    <x v="36"/>
    <d v="2017-04-07T00:00:00"/>
    <d v="2019-08-05T00:00:00"/>
  </r>
  <r>
    <x v="38"/>
    <x v="2"/>
    <n v="50000"/>
    <x v="0"/>
    <x v="37"/>
    <d v="2016-04-12T00:00:00"/>
    <d v="2018-11-22T00:00:00"/>
  </r>
  <r>
    <x v="39"/>
    <x v="0"/>
    <n v="80000"/>
    <x v="1"/>
    <x v="38"/>
    <d v="2017-03-25T00:00:00"/>
    <d v="2021-02-15T00:00:00"/>
  </r>
  <r>
    <x v="40"/>
    <x v="0"/>
    <n v="89700"/>
    <x v="1"/>
    <x v="39"/>
    <d v="2016-03-04T00:00:00"/>
    <d v="2018-10-24T00:00:00"/>
  </r>
  <r>
    <x v="41"/>
    <x v="0"/>
    <n v="40000"/>
    <x v="0"/>
    <x v="40"/>
    <d v="2016-03-07T00:00:00"/>
    <d v="2021-03-15T00:00:00"/>
  </r>
  <r>
    <x v="42"/>
    <x v="0"/>
    <n v="45000"/>
    <x v="0"/>
    <x v="41"/>
    <d v="2016-03-24T00:00:00"/>
    <d v="2018-12-19T00:00:00"/>
  </r>
  <r>
    <x v="43"/>
    <x v="2"/>
    <n v="50000"/>
    <x v="2"/>
    <x v="42"/>
    <d v="2016-04-22T00:00:00"/>
    <d v="2021-03-08T00:00:00"/>
  </r>
  <r>
    <x v="44"/>
    <x v="1"/>
    <n v="80000"/>
    <x v="2"/>
    <x v="43"/>
    <d v="2017-04-05T00:00:00"/>
    <d v="2019-12-2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Harvard "/>
    <n v="230000"/>
    <s v="Finance"/>
    <d v="1990-02-25T00:00:00"/>
    <d v="2016-04-03T00:00:00"/>
    <x v="0"/>
    <x v="0"/>
    <x v="0"/>
  </r>
  <r>
    <x v="1"/>
    <s v="Boston"/>
    <n v="40000"/>
    <s v="Pharmaceutical "/>
    <d v="1989-02-17T00:00:00"/>
    <d v="2017-04-08T00:00:00"/>
    <x v="1"/>
    <x v="1"/>
    <x v="1"/>
  </r>
  <r>
    <x v="2"/>
    <s v="Washington"/>
    <n v="80000"/>
    <s v="IT"/>
    <d v="1991-07-21T00:00:00"/>
    <d v="2017-03-17T00:00:00"/>
    <x v="2"/>
    <x v="2"/>
    <x v="2"/>
  </r>
  <r>
    <x v="3"/>
    <s v="Boston"/>
    <n v="45000"/>
    <s v="Finance"/>
    <d v="1990-03-08T00:00:00"/>
    <d v="2016-03-14T00:00:00"/>
    <x v="3"/>
    <x v="3"/>
    <x v="3"/>
  </r>
  <r>
    <x v="4"/>
    <s v="Boston"/>
    <n v="90000"/>
    <s v="Finance"/>
    <d v="1989-09-01T00:00:00"/>
    <d v="2017-03-15T00:00:00"/>
    <x v="4"/>
    <x v="4"/>
    <x v="4"/>
  </r>
  <r>
    <x v="5"/>
    <s v="Washington"/>
    <n v="89700"/>
    <s v="Finance"/>
    <d v="1992-01-07T00:00:00"/>
    <d v="2017-03-01T00:00:00"/>
    <x v="5"/>
    <x v="2"/>
    <x v="5"/>
  </r>
  <r>
    <x v="6"/>
    <s v="Washington"/>
    <n v="89700"/>
    <s v="Finance"/>
    <d v="1995-06-06T00:00:00"/>
    <d v="2016-03-05T00:00:00"/>
    <x v="6"/>
    <x v="5"/>
    <x v="6"/>
  </r>
  <r>
    <x v="7"/>
    <s v="Washington"/>
    <n v="89700"/>
    <s v="IT"/>
    <d v="1991-07-24T00:00:00"/>
    <d v="2017-03-12T00:00:00"/>
    <x v="7"/>
    <x v="0"/>
    <x v="0"/>
  </r>
  <r>
    <x v="8"/>
    <s v="Harvard "/>
    <n v="89700"/>
    <s v="IT"/>
    <d v="1993-06-06T00:00:00"/>
    <d v="2017-03-05T00:00:00"/>
    <x v="8"/>
    <x v="6"/>
    <x v="7"/>
  </r>
  <r>
    <x v="9"/>
    <s v="Harvard "/>
    <n v="80000"/>
    <s v="IT"/>
    <d v="1986-04-12T00:00:00"/>
    <d v="2016-04-23T00:00:00"/>
    <x v="9"/>
    <x v="7"/>
    <x v="1"/>
  </r>
  <r>
    <x v="10"/>
    <s v="Harvard "/>
    <n v="150000"/>
    <s v="Finance"/>
    <d v="1991-07-01T00:00:00"/>
    <d v="2017-03-07T00:00:00"/>
    <x v="10"/>
    <x v="0"/>
    <x v="5"/>
  </r>
  <r>
    <x v="11"/>
    <s v="Washington"/>
    <n v="150000"/>
    <s v="Finance"/>
    <d v="1989-06-16T00:00:00"/>
    <d v="2017-04-29T00:00:00"/>
    <x v="11"/>
    <x v="1"/>
    <x v="4"/>
  </r>
  <r>
    <x v="12"/>
    <s v="Harvard "/>
    <n v="89700"/>
    <s v="IT"/>
    <d v="1991-09-03T00:00:00"/>
    <d v="2016-04-27T00:00:00"/>
    <x v="12"/>
    <x v="2"/>
    <x v="7"/>
  </r>
  <r>
    <x v="13"/>
    <s v="Boston"/>
    <n v="85000"/>
    <s v="Pharmaceutical "/>
    <d v="1991-04-20T00:00:00"/>
    <d v="2017-03-12T00:00:00"/>
    <x v="13"/>
    <x v="0"/>
    <x v="8"/>
  </r>
  <r>
    <x v="14"/>
    <s v="Boston"/>
    <n v="55000"/>
    <s v="Pharmaceutical "/>
    <d v="1990-12-04T00:00:00"/>
    <d v="2016-04-10T00:00:00"/>
    <x v="14"/>
    <x v="0"/>
    <x v="0"/>
  </r>
  <r>
    <x v="15"/>
    <s v="Boston"/>
    <n v="45000"/>
    <s v="IT"/>
    <d v="1991-05-07T00:00:00"/>
    <d v="2016-03-13T00:00:00"/>
    <x v="15"/>
    <x v="2"/>
    <x v="0"/>
  </r>
  <r>
    <x v="16"/>
    <s v="Boston"/>
    <n v="110000"/>
    <s v="Pharmaceutical "/>
    <d v="1994-08-14T00:00:00"/>
    <d v="2017-04-14T00:00:00"/>
    <x v="16"/>
    <x v="8"/>
    <x v="2"/>
  </r>
  <r>
    <x v="17"/>
    <s v="Boston"/>
    <n v="80000"/>
    <s v="Finance"/>
    <d v="1989-12-21T00:00:00"/>
    <d v="2016-03-17T00:00:00"/>
    <x v="17"/>
    <x v="0"/>
    <x v="9"/>
  </r>
  <r>
    <x v="18"/>
    <s v="Boston"/>
    <n v="70000"/>
    <s v="Finance"/>
    <d v="1987-12-01T00:00:00"/>
    <d v="2016-04-12T00:00:00"/>
    <x v="18"/>
    <x v="1"/>
    <x v="6"/>
  </r>
  <r>
    <x v="19"/>
    <s v="Washington"/>
    <n v="65000"/>
    <s v="IT"/>
    <d v="1995-08-10T00:00:00"/>
    <d v="2017-03-20T00:00:00"/>
    <x v="19"/>
    <x v="5"/>
    <x v="10"/>
  </r>
  <r>
    <x v="20"/>
    <s v="Washington"/>
    <n v="70000"/>
    <s v="IT"/>
    <d v="1994-09-25T00:00:00"/>
    <d v="2017-03-08T00:00:00"/>
    <x v="20"/>
    <x v="6"/>
    <x v="2"/>
  </r>
  <r>
    <x v="21"/>
    <s v="Washington"/>
    <n v="45000"/>
    <s v="IT"/>
    <d v="1994-09-25T00:00:00"/>
    <d v="2016-04-10T00:00:00"/>
    <x v="21"/>
    <x v="5"/>
    <x v="6"/>
  </r>
  <r>
    <x v="22"/>
    <s v="Washington"/>
    <n v="10000"/>
    <s v="IT"/>
    <d v="1994-02-18T00:00:00"/>
    <d v="2017-04-17T00:00:00"/>
    <x v="22"/>
    <x v="8"/>
    <x v="6"/>
  </r>
  <r>
    <x v="23"/>
    <s v="Harvard "/>
    <n v="130000"/>
    <s v="IT"/>
    <d v="1995-11-27T00:00:00"/>
    <d v="2016-03-04T00:00:00"/>
    <x v="23"/>
    <x v="9"/>
    <x v="2"/>
  </r>
  <r>
    <x v="24"/>
    <s v="Harvard "/>
    <n v="130000"/>
    <s v="IT"/>
    <d v="1985-06-23T00:00:00"/>
    <d v="2017-05-01T00:00:00"/>
    <x v="24"/>
    <x v="10"/>
    <x v="6"/>
  </r>
  <r>
    <x v="25"/>
    <s v="Harvard "/>
    <n v="140000"/>
    <s v="IT"/>
    <d v="1993-01-08T00:00:00"/>
    <d v="2017-03-08T00:00:00"/>
    <x v="25"/>
    <x v="6"/>
    <x v="8"/>
  </r>
  <r>
    <x v="26"/>
    <s v="Harvard "/>
    <n v="45000"/>
    <s v="Pharmaceutical "/>
    <d v="1996-03-10T00:00:00"/>
    <d v="2016-04-04T00:00:00"/>
    <x v="26"/>
    <x v="11"/>
    <x v="2"/>
  </r>
  <r>
    <x v="27"/>
    <s v="Harvard "/>
    <n v="89700"/>
    <s v="Pharmaceutical "/>
    <d v="1996-05-17T00:00:00"/>
    <d v="2016-03-24T00:00:00"/>
    <x v="27"/>
    <x v="11"/>
    <x v="11"/>
  </r>
  <r>
    <x v="28"/>
    <s v="Harvard "/>
    <n v="150000"/>
    <s v="Pharmaceutical "/>
    <d v="1996-04-12T00:00:00"/>
    <d v="2016-03-31T00:00:00"/>
    <x v="28"/>
    <x v="9"/>
    <x v="11"/>
  </r>
  <r>
    <x v="29"/>
    <s v="Boston"/>
    <n v="85000"/>
    <s v="Pharmaceutical "/>
    <d v="1996-11-28T00:00:00"/>
    <d v="2016-03-07T00:00:00"/>
    <x v="29"/>
    <x v="11"/>
    <x v="7"/>
  </r>
  <r>
    <x v="30"/>
    <s v="Washington"/>
    <n v="60000"/>
    <s v="IT"/>
    <d v="1993-03-05T00:00:00"/>
    <d v="2016-03-06T00:00:00"/>
    <x v="30"/>
    <x v="6"/>
    <x v="5"/>
  </r>
  <r>
    <x v="31"/>
    <s v="Boston"/>
    <n v="50000"/>
    <s v="IT"/>
    <d v="1981-12-26T00:00:00"/>
    <d v="2017-03-30T00:00:00"/>
    <x v="31"/>
    <x v="12"/>
    <x v="2"/>
  </r>
  <r>
    <x v="32"/>
    <s v="Boston"/>
    <n v="89000"/>
    <s v="IT"/>
    <d v="1994-11-10T00:00:00"/>
    <d v="2017-03-13T00:00:00"/>
    <x v="32"/>
    <x v="6"/>
    <x v="11"/>
  </r>
  <r>
    <x v="33"/>
    <s v="Boston"/>
    <n v="55000"/>
    <s v="IT"/>
    <d v="1994-02-10T00:00:00"/>
    <d v="2017-03-15T00:00:00"/>
    <x v="33"/>
    <x v="6"/>
    <x v="7"/>
  </r>
  <r>
    <x v="34"/>
    <s v="Washington"/>
    <n v="45000"/>
    <s v="IT"/>
    <d v="1996-10-02T00:00:00"/>
    <d v="2017-04-17T00:00:00"/>
    <x v="9"/>
    <x v="5"/>
    <x v="1"/>
  </r>
  <r>
    <x v="35"/>
    <s v="Washington"/>
    <n v="40000"/>
    <s v="Finance"/>
    <d v="1996-08-01T00:00:00"/>
    <d v="2017-04-23T00:00:00"/>
    <x v="34"/>
    <x v="9"/>
    <x v="9"/>
  </r>
  <r>
    <x v="36"/>
    <s v="Washington"/>
    <n v="55000"/>
    <s v="Finance"/>
    <d v="1986-04-29T00:00:00"/>
    <d v="2017-03-09T00:00:00"/>
    <x v="35"/>
    <x v="13"/>
    <x v="10"/>
  </r>
  <r>
    <x v="37"/>
    <s v="Washington"/>
    <n v="50000"/>
    <s v="Finance"/>
    <d v="1994-08-30T00:00:00"/>
    <d v="2017-04-07T00:00:00"/>
    <x v="36"/>
    <x v="8"/>
    <x v="5"/>
  </r>
  <r>
    <x v="38"/>
    <s v="Washington"/>
    <n v="50000"/>
    <s v="Finance"/>
    <d v="1996-02-18T00:00:00"/>
    <d v="2016-04-12T00:00:00"/>
    <x v="37"/>
    <x v="9"/>
    <x v="8"/>
  </r>
  <r>
    <x v="39"/>
    <s v="Harvard "/>
    <n v="80000"/>
    <s v="Pharmaceutical "/>
    <d v="1995-10-17T00:00:00"/>
    <d v="2017-03-25T00:00:00"/>
    <x v="38"/>
    <x v="6"/>
    <x v="10"/>
  </r>
  <r>
    <x v="40"/>
    <s v="Harvard "/>
    <n v="89700"/>
    <s v="Pharmaceutical "/>
    <d v="1994-07-15T00:00:00"/>
    <d v="2016-03-04T00:00:00"/>
    <x v="39"/>
    <x v="8"/>
    <x v="1"/>
  </r>
  <r>
    <x v="41"/>
    <s v="Harvard "/>
    <n v="40000"/>
    <s v="Finance"/>
    <d v="1995-02-10T00:00:00"/>
    <d v="2016-03-07T00:00:00"/>
    <x v="40"/>
    <x v="14"/>
    <x v="3"/>
  </r>
  <r>
    <x v="42"/>
    <s v="Harvard "/>
    <n v="45000"/>
    <s v="Finance"/>
    <d v="1993-11-20T00:00:00"/>
    <d v="2016-03-24T00:00:00"/>
    <x v="41"/>
    <x v="6"/>
    <x v="0"/>
  </r>
  <r>
    <x v="43"/>
    <s v="Washington"/>
    <n v="50000"/>
    <s v="IT"/>
    <d v="1988-08-11T00:00:00"/>
    <d v="2016-04-22T00:00:00"/>
    <x v="42"/>
    <x v="13"/>
    <x v="3"/>
  </r>
  <r>
    <x v="44"/>
    <s v="Boston"/>
    <n v="80000"/>
    <s v="IT"/>
    <d v="1988-03-01T00:00:00"/>
    <d v="2017-04-05T00:00:00"/>
    <x v="43"/>
    <x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Harvard "/>
    <n v="230000"/>
    <s v="Finance"/>
    <d v="1990-02-25T00:00:00"/>
    <d v="2016-04-03T00:00:00"/>
    <d v="2018-12-25T00:00:00"/>
    <n v="28"/>
    <s v="December"/>
    <x v="0"/>
    <x v="0"/>
  </r>
  <r>
    <s v="Boston"/>
    <n v="40000"/>
    <s v="Pharmaceutical "/>
    <d v="1989-02-17T00:00:00"/>
    <d v="2017-04-08T00:00:00"/>
    <d v="2019-10-11T00:00:00"/>
    <n v="30"/>
    <s v="October"/>
    <x v="1"/>
    <x v="1"/>
  </r>
  <r>
    <s v="Washington"/>
    <n v="80000"/>
    <s v="IT"/>
    <d v="1991-07-21T00:00:00"/>
    <d v="2017-03-17T00:00:00"/>
    <d v="2019-01-19T00:00:00"/>
    <n v="27"/>
    <s v="January"/>
    <x v="0"/>
    <x v="2"/>
  </r>
  <r>
    <s v="Boston"/>
    <n v="45000"/>
    <s v="Finance"/>
    <d v="1990-03-08T00:00:00"/>
    <d v="2016-03-14T00:00:00"/>
    <d v="2021-03-16T00:00:00"/>
    <n v="31"/>
    <s v="March"/>
    <x v="1"/>
    <x v="3"/>
  </r>
  <r>
    <s v="Boston"/>
    <n v="90000"/>
    <s v="Finance"/>
    <d v="1989-09-01T00:00:00"/>
    <d v="2017-03-15T00:00:00"/>
    <d v="2019-06-28T00:00:00"/>
    <n v="29"/>
    <s v="June"/>
    <x v="0"/>
    <x v="4"/>
  </r>
  <r>
    <s v="Washington"/>
    <n v="89700"/>
    <s v="Finance"/>
    <d v="1992-01-07T00:00:00"/>
    <d v="2017-03-01T00:00:00"/>
    <d v="2019-08-12T00:00:00"/>
    <n v="27"/>
    <s v="August"/>
    <x v="0"/>
    <x v="5"/>
  </r>
  <r>
    <s v="Washington"/>
    <n v="89700"/>
    <s v="Finance"/>
    <d v="1995-06-06T00:00:00"/>
    <d v="2016-03-05T00:00:00"/>
    <d v="2018-07-10T00:00:00"/>
    <n v="23"/>
    <s v="July"/>
    <x v="2"/>
    <x v="6"/>
  </r>
  <r>
    <s v="Washington"/>
    <n v="89700"/>
    <s v="IT"/>
    <d v="1991-07-24T00:00:00"/>
    <d v="2017-03-12T00:00:00"/>
    <d v="2019-12-30T00:00:00"/>
    <n v="28"/>
    <s v="December"/>
    <x v="0"/>
    <x v="7"/>
  </r>
  <r>
    <s v="Harvard "/>
    <n v="89700"/>
    <s v="IT"/>
    <d v="1993-06-06T00:00:00"/>
    <d v="2017-03-05T00:00:00"/>
    <d v="2018-09-18T00:00:00"/>
    <n v="25"/>
    <s v="September"/>
    <x v="0"/>
    <x v="8"/>
  </r>
  <r>
    <s v="Harvard "/>
    <n v="80000"/>
    <s v="IT"/>
    <d v="1986-04-12T00:00:00"/>
    <d v="2016-04-23T00:00:00"/>
    <d v="2019-10-18T00:00:00"/>
    <n v="33"/>
    <s v="October"/>
    <x v="1"/>
    <x v="9"/>
  </r>
  <r>
    <s v="Harvard "/>
    <n v="150000"/>
    <s v="Finance"/>
    <d v="1991-07-01T00:00:00"/>
    <d v="2017-03-07T00:00:00"/>
    <d v="2019-08-22T00:00:00"/>
    <n v="28"/>
    <s v="August"/>
    <x v="0"/>
    <x v="10"/>
  </r>
  <r>
    <s v="Washington"/>
    <n v="150000"/>
    <s v="Finance"/>
    <d v="1989-06-16T00:00:00"/>
    <d v="2017-04-29T00:00:00"/>
    <d v="2019-06-27T00:00:00"/>
    <n v="30"/>
    <s v="June"/>
    <x v="1"/>
    <x v="11"/>
  </r>
  <r>
    <s v="Harvard "/>
    <n v="89700"/>
    <s v="IT"/>
    <d v="1991-09-03T00:00:00"/>
    <d v="2016-04-27T00:00:00"/>
    <d v="2018-09-14T00:00:00"/>
    <n v="27"/>
    <s v="September"/>
    <x v="0"/>
    <x v="12"/>
  </r>
  <r>
    <s v="Boston"/>
    <n v="85000"/>
    <s v="Pharmaceutical "/>
    <d v="1991-04-20T00:00:00"/>
    <d v="2017-03-12T00:00:00"/>
    <d v="2019-11-06T00:00:00"/>
    <n v="28"/>
    <s v="November"/>
    <x v="0"/>
    <x v="13"/>
  </r>
  <r>
    <s v="Boston"/>
    <n v="55000"/>
    <s v="Pharmaceutical "/>
    <d v="1990-12-04T00:00:00"/>
    <d v="2016-04-10T00:00:00"/>
    <d v="2018-12-21T00:00:00"/>
    <n v="28"/>
    <s v="December"/>
    <x v="0"/>
    <x v="14"/>
  </r>
  <r>
    <s v="Boston"/>
    <n v="45000"/>
    <s v="IT"/>
    <d v="1991-05-07T00:00:00"/>
    <d v="2016-03-13T00:00:00"/>
    <d v="2018-12-14T00:00:00"/>
    <n v="27"/>
    <s v="December"/>
    <x v="0"/>
    <x v="15"/>
  </r>
  <r>
    <s v="Boston"/>
    <n v="110000"/>
    <s v="Pharmaceutical "/>
    <d v="1994-08-14T00:00:00"/>
    <d v="2017-04-14T00:00:00"/>
    <d v="2019-01-26T00:00:00"/>
    <n v="24"/>
    <s v="January"/>
    <x v="2"/>
    <x v="16"/>
  </r>
  <r>
    <s v="Boston"/>
    <n v="80000"/>
    <s v="Finance"/>
    <d v="1989-12-21T00:00:00"/>
    <d v="2016-03-17T00:00:00"/>
    <d v="2018-05-28T00:00:00"/>
    <n v="28"/>
    <s v="May"/>
    <x v="0"/>
    <x v="17"/>
  </r>
  <r>
    <s v="Boston"/>
    <n v="70000"/>
    <s v="Finance"/>
    <d v="1987-12-01T00:00:00"/>
    <d v="2016-04-12T00:00:00"/>
    <d v="2018-07-01T00:00:00"/>
    <n v="30"/>
    <s v="July"/>
    <x v="1"/>
    <x v="18"/>
  </r>
  <r>
    <s v="Washington"/>
    <n v="65000"/>
    <s v="IT"/>
    <d v="1995-08-10T00:00:00"/>
    <d v="2017-03-20T00:00:00"/>
    <d v="2019-02-20T00:00:00"/>
    <n v="23"/>
    <s v="February"/>
    <x v="2"/>
    <x v="19"/>
  </r>
  <r>
    <s v="Washington"/>
    <n v="70000"/>
    <s v="IT"/>
    <d v="1994-09-25T00:00:00"/>
    <d v="2017-03-08T00:00:00"/>
    <d v="2020-01-31T00:00:00"/>
    <n v="25"/>
    <s v="January"/>
    <x v="0"/>
    <x v="20"/>
  </r>
  <r>
    <s v="Washington"/>
    <n v="45000"/>
    <s v="IT"/>
    <d v="1994-09-25T00:00:00"/>
    <d v="2016-04-10T00:00:00"/>
    <d v="2018-07-09T00:00:00"/>
    <n v="23"/>
    <s v="July"/>
    <x v="2"/>
    <x v="21"/>
  </r>
  <r>
    <s v="Washington"/>
    <n v="10000"/>
    <s v="IT"/>
    <d v="1994-02-18T00:00:00"/>
    <d v="2017-04-17T00:00:00"/>
    <d v="2018-07-05T00:00:00"/>
    <n v="24"/>
    <s v="July"/>
    <x v="2"/>
    <x v="22"/>
  </r>
  <r>
    <s v="Harvard "/>
    <n v="130000"/>
    <s v="IT"/>
    <d v="1995-11-27T00:00:00"/>
    <d v="2016-03-04T00:00:00"/>
    <d v="2018-01-05T00:00:00"/>
    <n v="22"/>
    <s v="January"/>
    <x v="2"/>
    <x v="23"/>
  </r>
  <r>
    <s v="Harvard "/>
    <n v="130000"/>
    <s v="IT"/>
    <d v="1985-06-23T00:00:00"/>
    <d v="2017-05-01T00:00:00"/>
    <d v="2019-07-31T00:00:00"/>
    <n v="34"/>
    <s v="July"/>
    <x v="1"/>
    <x v="24"/>
  </r>
  <r>
    <s v="Harvard "/>
    <n v="140000"/>
    <s v="IT"/>
    <d v="1993-01-08T00:00:00"/>
    <d v="2017-03-08T00:00:00"/>
    <d v="2018-11-27T00:00:00"/>
    <n v="25"/>
    <s v="November"/>
    <x v="0"/>
    <x v="25"/>
  </r>
  <r>
    <s v="Harvard "/>
    <n v="45000"/>
    <s v="Pharmaceutical "/>
    <d v="1996-03-10T00:00:00"/>
    <d v="2016-04-04T00:00:00"/>
    <d v="2018-01-16T00:00:00"/>
    <n v="21"/>
    <s v="January"/>
    <x v="2"/>
    <x v="26"/>
  </r>
  <r>
    <s v="Harvard "/>
    <n v="89700"/>
    <s v="Pharmaceutical "/>
    <d v="1996-05-17T00:00:00"/>
    <d v="2016-03-24T00:00:00"/>
    <d v="2018-04-24T00:00:00"/>
    <n v="21"/>
    <s v="April"/>
    <x v="2"/>
    <x v="27"/>
  </r>
  <r>
    <s v="Harvard "/>
    <n v="150000"/>
    <s v="Pharmaceutical "/>
    <d v="1996-04-12T00:00:00"/>
    <d v="2016-03-31T00:00:00"/>
    <d v="2018-04-29T00:00:00"/>
    <n v="22"/>
    <s v="April"/>
    <x v="2"/>
    <x v="28"/>
  </r>
  <r>
    <s v="Boston"/>
    <n v="85000"/>
    <s v="Pharmaceutical "/>
    <d v="1996-11-28T00:00:00"/>
    <d v="2016-03-07T00:00:00"/>
    <d v="2018-09-27T00:00:00"/>
    <n v="21"/>
    <s v="September"/>
    <x v="2"/>
    <x v="29"/>
  </r>
  <r>
    <s v="Washington"/>
    <n v="60000"/>
    <s v="IT"/>
    <d v="1993-03-05T00:00:00"/>
    <d v="2016-03-06T00:00:00"/>
    <d v="2018-08-25T00:00:00"/>
    <n v="25"/>
    <s v="August"/>
    <x v="0"/>
    <x v="30"/>
  </r>
  <r>
    <s v="Boston"/>
    <n v="50000"/>
    <s v="IT"/>
    <d v="1981-12-26T00:00:00"/>
    <d v="2017-03-30T00:00:00"/>
    <d v="2020-01-03T00:00:00"/>
    <n v="38"/>
    <s v="January"/>
    <x v="3"/>
    <x v="31"/>
  </r>
  <r>
    <s v="Boston"/>
    <n v="89000"/>
    <s v="IT"/>
    <d v="1994-11-10T00:00:00"/>
    <d v="2017-03-13T00:00:00"/>
    <d v="2020-04-11T00:00:00"/>
    <n v="25"/>
    <s v="April"/>
    <x v="0"/>
    <x v="32"/>
  </r>
  <r>
    <s v="Boston"/>
    <n v="55000"/>
    <s v="IT"/>
    <d v="1994-02-10T00:00:00"/>
    <d v="2017-03-15T00:00:00"/>
    <d v="2019-09-01T00:00:00"/>
    <n v="25"/>
    <s v="September"/>
    <x v="0"/>
    <x v="33"/>
  </r>
  <r>
    <s v="Washington"/>
    <n v="45000"/>
    <s v="IT"/>
    <d v="1996-10-02T00:00:00"/>
    <d v="2017-04-17T00:00:00"/>
    <d v="2019-10-18T00:00:00"/>
    <n v="23"/>
    <s v="October"/>
    <x v="2"/>
    <x v="34"/>
  </r>
  <r>
    <s v="Washington"/>
    <n v="40000"/>
    <s v="Finance"/>
    <d v="1996-08-01T00:00:00"/>
    <d v="2017-04-23T00:00:00"/>
    <d v="2019-05-04T00:00:00"/>
    <n v="22"/>
    <s v="May"/>
    <x v="2"/>
    <x v="35"/>
  </r>
  <r>
    <s v="Washington"/>
    <n v="55000"/>
    <s v="Finance"/>
    <d v="1986-04-29T00:00:00"/>
    <d v="2017-03-09T00:00:00"/>
    <d v="2019-02-26T00:00:00"/>
    <n v="32"/>
    <s v="February"/>
    <x v="1"/>
    <x v="36"/>
  </r>
  <r>
    <s v="Washington"/>
    <n v="50000"/>
    <s v="Finance"/>
    <d v="1994-08-30T00:00:00"/>
    <d v="2017-04-07T00:00:00"/>
    <d v="2019-08-05T00:00:00"/>
    <n v="24"/>
    <s v="August"/>
    <x v="2"/>
    <x v="37"/>
  </r>
  <r>
    <s v="Washington"/>
    <n v="50000"/>
    <s v="Finance"/>
    <d v="1996-02-18T00:00:00"/>
    <d v="2016-04-12T00:00:00"/>
    <d v="2018-11-22T00:00:00"/>
    <n v="22"/>
    <s v="November"/>
    <x v="2"/>
    <x v="38"/>
  </r>
  <r>
    <s v="Harvard "/>
    <n v="80000"/>
    <s v="Pharmaceutical "/>
    <d v="1995-10-17T00:00:00"/>
    <d v="2017-03-25T00:00:00"/>
    <d v="2021-02-15T00:00:00"/>
    <n v="25"/>
    <s v="February"/>
    <x v="0"/>
    <x v="39"/>
  </r>
  <r>
    <s v="Harvard "/>
    <n v="89700"/>
    <s v="Pharmaceutical "/>
    <d v="1994-07-15T00:00:00"/>
    <d v="2016-03-04T00:00:00"/>
    <d v="2018-10-24T00:00:00"/>
    <n v="24"/>
    <s v="October"/>
    <x v="2"/>
    <x v="40"/>
  </r>
  <r>
    <s v="Harvard "/>
    <n v="40000"/>
    <s v="Finance"/>
    <d v="1995-02-10T00:00:00"/>
    <d v="2016-03-07T00:00:00"/>
    <d v="2021-03-15T00:00:00"/>
    <n v="26"/>
    <s v="March"/>
    <x v="0"/>
    <x v="41"/>
  </r>
  <r>
    <s v="Harvard "/>
    <n v="45000"/>
    <s v="Finance"/>
    <d v="1993-11-20T00:00:00"/>
    <d v="2016-03-24T00:00:00"/>
    <d v="2018-12-19T00:00:00"/>
    <n v="25"/>
    <s v="December"/>
    <x v="0"/>
    <x v="42"/>
  </r>
  <r>
    <s v="Washington"/>
    <n v="50000"/>
    <s v="IT"/>
    <d v="1988-08-11T00:00:00"/>
    <d v="2016-04-22T00:00:00"/>
    <d v="2021-03-08T00:00:00"/>
    <n v="32"/>
    <s v="March"/>
    <x v="1"/>
    <x v="43"/>
  </r>
  <r>
    <s v="Boston"/>
    <n v="80000"/>
    <s v="IT"/>
    <d v="1988-03-01T00:00:00"/>
    <d v="2017-04-05T00:00:00"/>
    <d v="2019-12-21T00:00:00"/>
    <n v="31"/>
    <s v="December"/>
    <x v="1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2193F-F63B-4839-884A-0408CB82CE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omain">
  <location ref="A3:E8" firstHeaderRow="1" firstDataRow="2" firstDataCol="1"/>
  <pivotFields count="9">
    <pivotField showAll="0"/>
    <pivotField axis="axisCol" showAll="0">
      <items count="4">
        <item x="1"/>
        <item x="0"/>
        <item x="2"/>
        <item t="default"/>
      </items>
    </pivotField>
    <pivotField dataField="1" numFmtId="165" showAll="0"/>
    <pivotField axis="axisRow" showAll="0">
      <items count="4">
        <item x="0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ackage Offered" fld="2" baseField="3" baseItem="0"/>
  </dataFields>
  <formats count="4">
    <format dxfId="7">
      <pivotArea dataOnly="0" fieldPosition="0">
        <references count="1">
          <reference field="3" count="1">
            <x v="1"/>
          </reference>
        </references>
      </pivotArea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26B2E-D10C-4A69-BF20-C0BA2617DA0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A3:B53" firstHeaderRow="1" firstDataRow="1" firstDataCol="1"/>
  <pivotFields count="10">
    <pivotField showAll="0"/>
    <pivotField dataField="1" numFmtId="165" showAll="0"/>
    <pivotField showAll="0"/>
    <pivotField numFmtId="14" showAll="0"/>
    <pivotField numFmtId="14" showAll="0"/>
    <pivotField numFmtId="14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 sortType="ascending">
      <items count="46">
        <item x="1"/>
        <item x="2"/>
        <item x="5"/>
        <item x="21"/>
        <item x="25"/>
        <item x="13"/>
        <item x="8"/>
        <item x="14"/>
        <item x="20"/>
        <item x="24"/>
        <item x="19"/>
        <item x="3"/>
        <item x="36"/>
        <item x="28"/>
        <item x="33"/>
        <item x="40"/>
        <item x="11"/>
        <item x="9"/>
        <item x="22"/>
        <item x="34"/>
        <item x="29"/>
        <item x="30"/>
        <item x="41"/>
        <item x="42"/>
        <item x="12"/>
        <item x="15"/>
        <item x="16"/>
        <item x="37"/>
        <item x="44"/>
        <item x="27"/>
        <item x="23"/>
        <item x="18"/>
        <item x="31"/>
        <item x="0"/>
        <item x="26"/>
        <item x="7"/>
        <item x="32"/>
        <item x="35"/>
        <item x="43"/>
        <item x="39"/>
        <item x="4"/>
        <item x="17"/>
        <item x="6"/>
        <item x="38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9"/>
  </rowFields>
  <rowItems count="50">
    <i>
      <x/>
    </i>
    <i r="1">
      <x v="18"/>
    </i>
    <i r="1">
      <x v="37"/>
    </i>
    <i r="1">
      <x v="19"/>
    </i>
    <i r="1">
      <x v="3"/>
    </i>
    <i r="1">
      <x v="34"/>
    </i>
    <i r="1">
      <x v="43"/>
    </i>
    <i r="1">
      <x v="27"/>
    </i>
    <i r="1">
      <x v="10"/>
    </i>
    <i r="1">
      <x v="20"/>
    </i>
    <i r="1">
      <x v="29"/>
    </i>
    <i r="1">
      <x v="15"/>
    </i>
    <i r="1">
      <x v="42"/>
    </i>
    <i r="1">
      <x v="26"/>
    </i>
    <i r="1">
      <x v="30"/>
    </i>
    <i r="1">
      <x v="13"/>
    </i>
    <i>
      <x v="1"/>
    </i>
    <i r="1">
      <x v="22"/>
    </i>
    <i r="1">
      <x v="23"/>
    </i>
    <i r="1">
      <x v="25"/>
    </i>
    <i r="1">
      <x v="14"/>
    </i>
    <i r="1">
      <x v="7"/>
    </i>
    <i r="1">
      <x v="21"/>
    </i>
    <i r="1">
      <x v="8"/>
    </i>
    <i r="1">
      <x v="1"/>
    </i>
    <i r="1">
      <x v="39"/>
    </i>
    <i r="1">
      <x v="41"/>
    </i>
    <i r="1">
      <x v="5"/>
    </i>
    <i r="1">
      <x v="36"/>
    </i>
    <i r="1">
      <x v="2"/>
    </i>
    <i r="1">
      <x v="24"/>
    </i>
    <i r="1">
      <x v="35"/>
    </i>
    <i r="1">
      <x v="6"/>
    </i>
    <i r="1">
      <x v="40"/>
    </i>
    <i r="1">
      <x v="4"/>
    </i>
    <i r="1">
      <x v="44"/>
    </i>
    <i r="1">
      <x v="33"/>
    </i>
    <i>
      <x v="2"/>
    </i>
    <i r="1">
      <x/>
    </i>
    <i r="1">
      <x v="11"/>
    </i>
    <i r="1">
      <x v="38"/>
    </i>
    <i r="1">
      <x v="12"/>
    </i>
    <i r="1">
      <x v="31"/>
    </i>
    <i r="1">
      <x v="17"/>
    </i>
    <i r="1">
      <x v="28"/>
    </i>
    <i r="1">
      <x v="9"/>
    </i>
    <i r="1">
      <x v="16"/>
    </i>
    <i>
      <x v="3"/>
    </i>
    <i r="1">
      <x v="32"/>
    </i>
    <i t="grand">
      <x/>
    </i>
  </rowItems>
  <colItems count="1">
    <i/>
  </colItems>
  <dataFields count="1">
    <dataField name="Sum of Package Off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C8E9E-913F-4EAB-B8D6-06B31ED812B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:B16" firstHeaderRow="1" firstDataRow="1" firstDataCol="1"/>
  <pivotFields count="11">
    <pivotField showAll="0"/>
    <pivotField showAll="0"/>
    <pivotField numFmtId="165" showAll="0"/>
    <pivotField showAll="0"/>
    <pivotField numFmtId="14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6">
        <item x="11"/>
        <item x="9"/>
        <item x="5"/>
        <item x="8"/>
        <item x="6"/>
        <item x="14"/>
        <item x="2"/>
        <item x="0"/>
        <item x="4"/>
        <item x="1"/>
        <item x="3"/>
        <item x="13"/>
        <item x="7"/>
        <item x="10"/>
        <item x="12"/>
        <item t="default"/>
      </items>
    </pivotField>
    <pivotField axis="axisRow" dataField="1" showAll="0">
      <items count="13">
        <item x="2"/>
        <item x="10"/>
        <item x="3"/>
        <item x="11"/>
        <item x="9"/>
        <item x="4"/>
        <item x="6"/>
        <item x="5"/>
        <item x="7"/>
        <item x="1"/>
        <item x="8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" fld="8" subtotal="count" baseField="0" baseItem="0"/>
  </dataFields>
  <formats count="4">
    <format dxfId="3">
      <pivotArea collapsedLevelsAreSubtotals="1" fieldPosition="0">
        <references count="1">
          <reference field="8" count="1">
            <x v="0"/>
          </reference>
        </references>
      </pivotArea>
    </format>
    <format dxfId="2">
      <pivotArea dataOnly="0" labelOnly="1" fieldPosition="0">
        <references count="1">
          <reference field="8" count="1">
            <x v="0"/>
          </reference>
        </references>
      </pivotArea>
    </format>
    <format dxfId="1">
      <pivotArea collapsedLevelsAreSubtotals="1" fieldPosition="0">
        <references count="1">
          <reference field="8" count="1">
            <x v="11"/>
          </reference>
        </references>
      </pivotArea>
    </format>
    <format dxfId="0">
      <pivotArea dataOnly="0" labelOnly="1" fieldPosition="0">
        <references count="1">
          <reference field="8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workbookViewId="0">
      <selection activeCell="P15" sqref="P15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1.85546875" customWidth="1"/>
    <col min="5" max="6" width="13.85546875" style="3" customWidth="1"/>
    <col min="7" max="7" width="15.140625" customWidth="1"/>
    <col min="9" max="9" width="9.28515625" bestFit="1" customWidth="1"/>
    <col min="11" max="11" width="16.28515625" bestFit="1" customWidth="1"/>
  </cols>
  <sheetData>
    <row r="1" spans="1:14" s="1" customFormat="1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16" t="s">
        <v>63</v>
      </c>
      <c r="I1" s="7" t="s">
        <v>79</v>
      </c>
      <c r="J1" s="7" t="s">
        <v>91</v>
      </c>
      <c r="K1" s="7" t="s">
        <v>0</v>
      </c>
      <c r="M1" s="1" t="s">
        <v>63</v>
      </c>
      <c r="N1" s="1" t="s">
        <v>92</v>
      </c>
    </row>
    <row r="2" spans="1:14" x14ac:dyDescent="0.25">
      <c r="A2" t="s">
        <v>7</v>
      </c>
      <c r="B2" t="s">
        <v>8</v>
      </c>
      <c r="C2" s="2">
        <v>230000</v>
      </c>
      <c r="D2" t="s">
        <v>9</v>
      </c>
      <c r="E2" s="6">
        <v>32929</v>
      </c>
      <c r="F2" s="6">
        <v>42463</v>
      </c>
      <c r="G2" s="5">
        <v>43459</v>
      </c>
      <c r="H2">
        <f>TRUNC(YEARFRAC(E2,G2,1))</f>
        <v>28</v>
      </c>
      <c r="I2" t="str">
        <f>TEXT(G2,"MMMM")</f>
        <v>December</v>
      </c>
      <c r="J2" t="str">
        <f>VLOOKUP(H2,AgeGroup,2,TRUE)</f>
        <v>25-30</v>
      </c>
      <c r="K2" t="s">
        <v>7</v>
      </c>
      <c r="M2">
        <v>0</v>
      </c>
      <c r="N2" t="s">
        <v>93</v>
      </c>
    </row>
    <row r="3" spans="1:14" x14ac:dyDescent="0.25">
      <c r="A3" t="s">
        <v>10</v>
      </c>
      <c r="B3" t="s">
        <v>11</v>
      </c>
      <c r="C3" s="2">
        <v>40000</v>
      </c>
      <c r="D3" t="s">
        <v>12</v>
      </c>
      <c r="E3" s="6">
        <v>32556</v>
      </c>
      <c r="F3" s="6">
        <v>42833</v>
      </c>
      <c r="G3" s="5">
        <v>43749</v>
      </c>
      <c r="H3">
        <f>TRUNC(YEARFRAC(E3,G3,1))</f>
        <v>30</v>
      </c>
      <c r="I3" t="str">
        <f t="shared" ref="I3:I46" si="0">TEXT(G3,"MMMM")</f>
        <v>October</v>
      </c>
      <c r="J3" t="str">
        <f t="shared" ref="J3:J46" si="1">VLOOKUP(H3,AgeGroup,2,TRUE)</f>
        <v>30-35</v>
      </c>
      <c r="K3" t="s">
        <v>10</v>
      </c>
      <c r="M3">
        <v>20</v>
      </c>
      <c r="N3" t="s">
        <v>94</v>
      </c>
    </row>
    <row r="4" spans="1:14" x14ac:dyDescent="0.25">
      <c r="A4" t="s">
        <v>13</v>
      </c>
      <c r="B4" t="s">
        <v>14</v>
      </c>
      <c r="C4" s="2">
        <v>80000</v>
      </c>
      <c r="D4" t="s">
        <v>15</v>
      </c>
      <c r="E4" s="6">
        <v>33440</v>
      </c>
      <c r="F4" s="6">
        <v>42811</v>
      </c>
      <c r="G4" s="5">
        <v>43484</v>
      </c>
      <c r="H4">
        <f t="shared" ref="H4:H46" si="2">TRUNC(YEARFRAC(E4,G4,1))</f>
        <v>27</v>
      </c>
      <c r="I4" t="str">
        <f t="shared" si="0"/>
        <v>January</v>
      </c>
      <c r="J4" t="str">
        <f t="shared" si="1"/>
        <v>25-30</v>
      </c>
      <c r="K4" t="s">
        <v>13</v>
      </c>
      <c r="M4">
        <v>25</v>
      </c>
      <c r="N4" t="s">
        <v>95</v>
      </c>
    </row>
    <row r="5" spans="1:14" x14ac:dyDescent="0.25">
      <c r="A5" t="s">
        <v>16</v>
      </c>
      <c r="B5" t="s">
        <v>11</v>
      </c>
      <c r="C5" s="2">
        <v>45000</v>
      </c>
      <c r="D5" t="s">
        <v>9</v>
      </c>
      <c r="E5" s="6">
        <v>32940</v>
      </c>
      <c r="F5" s="6">
        <v>42443</v>
      </c>
      <c r="G5" s="5">
        <v>44271</v>
      </c>
      <c r="H5">
        <f t="shared" si="2"/>
        <v>31</v>
      </c>
      <c r="I5" t="str">
        <f t="shared" si="0"/>
        <v>March</v>
      </c>
      <c r="J5" t="str">
        <f t="shared" si="1"/>
        <v>30-35</v>
      </c>
      <c r="K5" t="s">
        <v>16</v>
      </c>
      <c r="M5">
        <v>30</v>
      </c>
      <c r="N5" t="s">
        <v>96</v>
      </c>
    </row>
    <row r="6" spans="1:14" x14ac:dyDescent="0.25">
      <c r="A6" t="s">
        <v>17</v>
      </c>
      <c r="B6" t="s">
        <v>11</v>
      </c>
      <c r="C6" s="2">
        <v>90000</v>
      </c>
      <c r="D6" t="s">
        <v>9</v>
      </c>
      <c r="E6" s="6">
        <v>32752</v>
      </c>
      <c r="F6" s="6">
        <v>42809</v>
      </c>
      <c r="G6" s="5">
        <v>43644</v>
      </c>
      <c r="H6">
        <f t="shared" si="2"/>
        <v>29</v>
      </c>
      <c r="I6" t="str">
        <f t="shared" si="0"/>
        <v>June</v>
      </c>
      <c r="J6" t="str">
        <f t="shared" si="1"/>
        <v>25-30</v>
      </c>
      <c r="K6" t="s">
        <v>17</v>
      </c>
      <c r="M6">
        <v>35</v>
      </c>
      <c r="N6" t="s">
        <v>97</v>
      </c>
    </row>
    <row r="7" spans="1:14" x14ac:dyDescent="0.25">
      <c r="A7" t="s">
        <v>18</v>
      </c>
      <c r="B7" t="s">
        <v>14</v>
      </c>
      <c r="C7" s="2">
        <v>89700</v>
      </c>
      <c r="D7" t="s">
        <v>9</v>
      </c>
      <c r="E7" s="6">
        <v>33610</v>
      </c>
      <c r="F7" s="6">
        <v>42795</v>
      </c>
      <c r="G7" s="5">
        <v>43689</v>
      </c>
      <c r="H7">
        <f t="shared" si="2"/>
        <v>27</v>
      </c>
      <c r="I7" t="str">
        <f t="shared" si="0"/>
        <v>August</v>
      </c>
      <c r="J7" t="str">
        <f t="shared" si="1"/>
        <v>25-30</v>
      </c>
      <c r="K7" t="s">
        <v>18</v>
      </c>
    </row>
    <row r="8" spans="1:14" x14ac:dyDescent="0.25">
      <c r="A8" t="s">
        <v>19</v>
      </c>
      <c r="B8" t="s">
        <v>14</v>
      </c>
      <c r="C8" s="2">
        <v>89700</v>
      </c>
      <c r="D8" t="s">
        <v>9</v>
      </c>
      <c r="E8" s="6">
        <v>34856</v>
      </c>
      <c r="F8" s="6">
        <v>42434</v>
      </c>
      <c r="G8" s="5">
        <v>43291</v>
      </c>
      <c r="H8">
        <f t="shared" si="2"/>
        <v>23</v>
      </c>
      <c r="I8" t="str">
        <f t="shared" si="0"/>
        <v>July</v>
      </c>
      <c r="J8" t="str">
        <f t="shared" si="1"/>
        <v>20-25</v>
      </c>
      <c r="K8" t="s">
        <v>19</v>
      </c>
    </row>
    <row r="9" spans="1:14" x14ac:dyDescent="0.25">
      <c r="A9" t="s">
        <v>20</v>
      </c>
      <c r="B9" t="s">
        <v>14</v>
      </c>
      <c r="C9" s="2">
        <v>89700</v>
      </c>
      <c r="D9" t="s">
        <v>15</v>
      </c>
      <c r="E9" s="6">
        <v>33443</v>
      </c>
      <c r="F9" s="6">
        <v>42806</v>
      </c>
      <c r="G9" s="5">
        <v>43829</v>
      </c>
      <c r="H9">
        <f t="shared" si="2"/>
        <v>28</v>
      </c>
      <c r="I9" t="str">
        <f t="shared" si="0"/>
        <v>December</v>
      </c>
      <c r="J9" t="str">
        <f t="shared" si="1"/>
        <v>25-30</v>
      </c>
      <c r="K9" t="s">
        <v>20</v>
      </c>
    </row>
    <row r="10" spans="1:14" x14ac:dyDescent="0.25">
      <c r="A10" t="s">
        <v>21</v>
      </c>
      <c r="B10" t="s">
        <v>8</v>
      </c>
      <c r="C10" s="2">
        <v>89700</v>
      </c>
      <c r="D10" t="s">
        <v>15</v>
      </c>
      <c r="E10" s="6">
        <v>34126</v>
      </c>
      <c r="F10" s="6">
        <v>42799</v>
      </c>
      <c r="G10" s="5">
        <v>43361</v>
      </c>
      <c r="H10">
        <f t="shared" si="2"/>
        <v>25</v>
      </c>
      <c r="I10" t="str">
        <f t="shared" si="0"/>
        <v>September</v>
      </c>
      <c r="J10" t="str">
        <f t="shared" si="1"/>
        <v>25-30</v>
      </c>
      <c r="K10" t="s">
        <v>21</v>
      </c>
    </row>
    <row r="11" spans="1:14" x14ac:dyDescent="0.25">
      <c r="A11" t="s">
        <v>22</v>
      </c>
      <c r="B11" t="s">
        <v>8</v>
      </c>
      <c r="C11" s="2">
        <v>80000</v>
      </c>
      <c r="D11" t="s">
        <v>15</v>
      </c>
      <c r="E11" s="6">
        <v>31514</v>
      </c>
      <c r="F11" s="6">
        <v>42483</v>
      </c>
      <c r="G11" s="5">
        <v>43756</v>
      </c>
      <c r="H11">
        <f t="shared" si="2"/>
        <v>33</v>
      </c>
      <c r="I11" t="str">
        <f t="shared" si="0"/>
        <v>October</v>
      </c>
      <c r="J11" t="str">
        <f t="shared" si="1"/>
        <v>30-35</v>
      </c>
      <c r="K11" t="s">
        <v>22</v>
      </c>
    </row>
    <row r="12" spans="1:14" x14ac:dyDescent="0.25">
      <c r="A12" t="s">
        <v>23</v>
      </c>
      <c r="B12" t="s">
        <v>8</v>
      </c>
      <c r="C12" s="2">
        <v>150000</v>
      </c>
      <c r="D12" t="s">
        <v>9</v>
      </c>
      <c r="E12" s="6">
        <v>33420</v>
      </c>
      <c r="F12" s="6">
        <v>42801</v>
      </c>
      <c r="G12" s="5">
        <v>43699</v>
      </c>
      <c r="H12">
        <f t="shared" si="2"/>
        <v>28</v>
      </c>
      <c r="I12" t="str">
        <f t="shared" si="0"/>
        <v>August</v>
      </c>
      <c r="J12" t="str">
        <f t="shared" si="1"/>
        <v>25-30</v>
      </c>
      <c r="K12" t="s">
        <v>23</v>
      </c>
    </row>
    <row r="13" spans="1:14" x14ac:dyDescent="0.25">
      <c r="A13" t="s">
        <v>24</v>
      </c>
      <c r="B13" t="s">
        <v>14</v>
      </c>
      <c r="C13" s="2">
        <v>150000</v>
      </c>
      <c r="D13" t="s">
        <v>9</v>
      </c>
      <c r="E13" s="6">
        <v>32675</v>
      </c>
      <c r="F13" s="6">
        <v>42854</v>
      </c>
      <c r="G13" s="5">
        <v>43643</v>
      </c>
      <c r="H13">
        <f t="shared" si="2"/>
        <v>30</v>
      </c>
      <c r="I13" t="str">
        <f t="shared" si="0"/>
        <v>June</v>
      </c>
      <c r="J13" t="str">
        <f t="shared" si="1"/>
        <v>30-35</v>
      </c>
      <c r="K13" t="s">
        <v>24</v>
      </c>
    </row>
    <row r="14" spans="1:14" x14ac:dyDescent="0.25">
      <c r="A14" t="s">
        <v>25</v>
      </c>
      <c r="B14" t="s">
        <v>8</v>
      </c>
      <c r="C14" s="2">
        <v>89700</v>
      </c>
      <c r="D14" t="s">
        <v>15</v>
      </c>
      <c r="E14" s="6">
        <v>33484</v>
      </c>
      <c r="F14" s="6">
        <v>42487</v>
      </c>
      <c r="G14" s="5">
        <v>43357</v>
      </c>
      <c r="H14">
        <f t="shared" si="2"/>
        <v>27</v>
      </c>
      <c r="I14" t="str">
        <f t="shared" si="0"/>
        <v>September</v>
      </c>
      <c r="J14" t="str">
        <f t="shared" si="1"/>
        <v>25-30</v>
      </c>
      <c r="K14" t="s">
        <v>25</v>
      </c>
    </row>
    <row r="15" spans="1:14" x14ac:dyDescent="0.25">
      <c r="A15" t="s">
        <v>26</v>
      </c>
      <c r="B15" t="s">
        <v>11</v>
      </c>
      <c r="C15" s="2">
        <v>85000</v>
      </c>
      <c r="D15" t="s">
        <v>12</v>
      </c>
      <c r="E15" s="6">
        <v>33348</v>
      </c>
      <c r="F15" s="6">
        <v>42806</v>
      </c>
      <c r="G15" s="5">
        <v>43775</v>
      </c>
      <c r="H15">
        <f t="shared" si="2"/>
        <v>28</v>
      </c>
      <c r="I15" t="str">
        <f t="shared" si="0"/>
        <v>November</v>
      </c>
      <c r="J15" t="str">
        <f t="shared" si="1"/>
        <v>25-30</v>
      </c>
      <c r="K15" t="s">
        <v>26</v>
      </c>
    </row>
    <row r="16" spans="1:14" x14ac:dyDescent="0.25">
      <c r="A16" t="s">
        <v>27</v>
      </c>
      <c r="B16" t="s">
        <v>11</v>
      </c>
      <c r="C16" s="2">
        <v>55000</v>
      </c>
      <c r="D16" t="s">
        <v>12</v>
      </c>
      <c r="E16" s="6">
        <v>33211</v>
      </c>
      <c r="F16" s="6">
        <v>42470</v>
      </c>
      <c r="G16" s="5">
        <v>43455</v>
      </c>
      <c r="H16">
        <f t="shared" si="2"/>
        <v>28</v>
      </c>
      <c r="I16" t="str">
        <f t="shared" si="0"/>
        <v>December</v>
      </c>
      <c r="J16" t="str">
        <f t="shared" si="1"/>
        <v>25-30</v>
      </c>
      <c r="K16" t="s">
        <v>27</v>
      </c>
    </row>
    <row r="17" spans="1:11" x14ac:dyDescent="0.25">
      <c r="A17" t="s">
        <v>28</v>
      </c>
      <c r="B17" t="s">
        <v>11</v>
      </c>
      <c r="C17" s="2">
        <v>45000</v>
      </c>
      <c r="D17" t="s">
        <v>15</v>
      </c>
      <c r="E17" s="6">
        <v>33365</v>
      </c>
      <c r="F17" s="6">
        <v>42442</v>
      </c>
      <c r="G17" s="5">
        <v>43448</v>
      </c>
      <c r="H17">
        <f t="shared" si="2"/>
        <v>27</v>
      </c>
      <c r="I17" t="str">
        <f t="shared" si="0"/>
        <v>December</v>
      </c>
      <c r="J17" t="str">
        <f t="shared" si="1"/>
        <v>25-30</v>
      </c>
      <c r="K17" t="s">
        <v>28</v>
      </c>
    </row>
    <row r="18" spans="1:11" x14ac:dyDescent="0.25">
      <c r="A18" t="s">
        <v>29</v>
      </c>
      <c r="B18" t="s">
        <v>11</v>
      </c>
      <c r="C18" s="4">
        <v>110000</v>
      </c>
      <c r="D18" t="s">
        <v>12</v>
      </c>
      <c r="E18" s="6">
        <v>34560</v>
      </c>
      <c r="F18" s="6">
        <v>42839</v>
      </c>
      <c r="G18" s="5">
        <v>43491</v>
      </c>
      <c r="H18">
        <f t="shared" si="2"/>
        <v>24</v>
      </c>
      <c r="I18" t="str">
        <f t="shared" si="0"/>
        <v>January</v>
      </c>
      <c r="J18" t="str">
        <f t="shared" si="1"/>
        <v>20-25</v>
      </c>
      <c r="K18" t="s">
        <v>29</v>
      </c>
    </row>
    <row r="19" spans="1:11" x14ac:dyDescent="0.25">
      <c r="A19" t="s">
        <v>30</v>
      </c>
      <c r="B19" t="s">
        <v>11</v>
      </c>
      <c r="C19" s="2">
        <v>80000</v>
      </c>
      <c r="D19" t="s">
        <v>9</v>
      </c>
      <c r="E19" s="6">
        <v>32863</v>
      </c>
      <c r="F19" s="6">
        <v>42446</v>
      </c>
      <c r="G19" s="5">
        <v>43248</v>
      </c>
      <c r="H19">
        <f t="shared" si="2"/>
        <v>28</v>
      </c>
      <c r="I19" t="str">
        <f t="shared" si="0"/>
        <v>May</v>
      </c>
      <c r="J19" t="str">
        <f t="shared" si="1"/>
        <v>25-30</v>
      </c>
      <c r="K19" t="s">
        <v>30</v>
      </c>
    </row>
    <row r="20" spans="1:11" x14ac:dyDescent="0.25">
      <c r="A20" t="s">
        <v>31</v>
      </c>
      <c r="B20" t="s">
        <v>11</v>
      </c>
      <c r="C20" s="2">
        <v>70000</v>
      </c>
      <c r="D20" t="s">
        <v>9</v>
      </c>
      <c r="E20" s="6">
        <v>32112</v>
      </c>
      <c r="F20" s="6">
        <v>42472</v>
      </c>
      <c r="G20" s="5">
        <v>43282</v>
      </c>
      <c r="H20">
        <f t="shared" si="2"/>
        <v>30</v>
      </c>
      <c r="I20" t="str">
        <f t="shared" si="0"/>
        <v>July</v>
      </c>
      <c r="J20" t="str">
        <f t="shared" si="1"/>
        <v>30-35</v>
      </c>
      <c r="K20" t="s">
        <v>31</v>
      </c>
    </row>
    <row r="21" spans="1:11" x14ac:dyDescent="0.25">
      <c r="A21" t="s">
        <v>32</v>
      </c>
      <c r="B21" t="s">
        <v>14</v>
      </c>
      <c r="C21" s="2">
        <v>65000</v>
      </c>
      <c r="D21" t="s">
        <v>15</v>
      </c>
      <c r="E21" s="6">
        <v>34921</v>
      </c>
      <c r="F21" s="6">
        <v>42814</v>
      </c>
      <c r="G21" s="5">
        <v>43516</v>
      </c>
      <c r="H21">
        <f t="shared" si="2"/>
        <v>23</v>
      </c>
      <c r="I21" t="str">
        <f t="shared" si="0"/>
        <v>February</v>
      </c>
      <c r="J21" t="str">
        <f t="shared" si="1"/>
        <v>20-25</v>
      </c>
      <c r="K21" t="s">
        <v>32</v>
      </c>
    </row>
    <row r="22" spans="1:11" x14ac:dyDescent="0.25">
      <c r="A22" t="s">
        <v>33</v>
      </c>
      <c r="B22" t="s">
        <v>14</v>
      </c>
      <c r="C22" s="2">
        <v>70000</v>
      </c>
      <c r="D22" t="s">
        <v>15</v>
      </c>
      <c r="E22" s="6">
        <v>34602</v>
      </c>
      <c r="F22" s="6">
        <v>42802</v>
      </c>
      <c r="G22" s="5">
        <v>43861</v>
      </c>
      <c r="H22">
        <f t="shared" si="2"/>
        <v>25</v>
      </c>
      <c r="I22" t="str">
        <f t="shared" si="0"/>
        <v>January</v>
      </c>
      <c r="J22" t="str">
        <f t="shared" si="1"/>
        <v>25-30</v>
      </c>
      <c r="K22" t="s">
        <v>33</v>
      </c>
    </row>
    <row r="23" spans="1:11" x14ac:dyDescent="0.25">
      <c r="A23" t="s">
        <v>34</v>
      </c>
      <c r="B23" t="s">
        <v>14</v>
      </c>
      <c r="C23" s="2">
        <v>45000</v>
      </c>
      <c r="D23" t="s">
        <v>15</v>
      </c>
      <c r="E23" s="6">
        <v>34602</v>
      </c>
      <c r="F23" s="6">
        <v>42470</v>
      </c>
      <c r="G23" s="5">
        <v>43290</v>
      </c>
      <c r="H23">
        <f t="shared" si="2"/>
        <v>23</v>
      </c>
      <c r="I23" t="str">
        <f t="shared" si="0"/>
        <v>July</v>
      </c>
      <c r="J23" t="str">
        <f t="shared" si="1"/>
        <v>20-25</v>
      </c>
      <c r="K23" t="s">
        <v>34</v>
      </c>
    </row>
    <row r="24" spans="1:11" x14ac:dyDescent="0.25">
      <c r="A24" t="s">
        <v>35</v>
      </c>
      <c r="B24" t="s">
        <v>14</v>
      </c>
      <c r="C24" s="2">
        <v>10000</v>
      </c>
      <c r="D24" t="s">
        <v>15</v>
      </c>
      <c r="E24" s="6">
        <v>34383</v>
      </c>
      <c r="F24" s="6">
        <v>42842</v>
      </c>
      <c r="G24" s="5">
        <v>43286</v>
      </c>
      <c r="H24">
        <f t="shared" si="2"/>
        <v>24</v>
      </c>
      <c r="I24" t="str">
        <f t="shared" si="0"/>
        <v>July</v>
      </c>
      <c r="J24" t="str">
        <f t="shared" si="1"/>
        <v>20-25</v>
      </c>
      <c r="K24" t="s">
        <v>35</v>
      </c>
    </row>
    <row r="25" spans="1:11" x14ac:dyDescent="0.25">
      <c r="A25" t="s">
        <v>36</v>
      </c>
      <c r="B25" t="s">
        <v>8</v>
      </c>
      <c r="C25" s="2">
        <v>130000</v>
      </c>
      <c r="D25" t="s">
        <v>15</v>
      </c>
      <c r="E25" s="6">
        <v>35030</v>
      </c>
      <c r="F25" s="6">
        <v>42433</v>
      </c>
      <c r="G25" s="5">
        <v>43105</v>
      </c>
      <c r="H25">
        <f t="shared" si="2"/>
        <v>22</v>
      </c>
      <c r="I25" t="str">
        <f t="shared" si="0"/>
        <v>January</v>
      </c>
      <c r="J25" t="str">
        <f t="shared" si="1"/>
        <v>20-25</v>
      </c>
      <c r="K25" t="s">
        <v>36</v>
      </c>
    </row>
    <row r="26" spans="1:11" x14ac:dyDescent="0.25">
      <c r="A26" t="s">
        <v>37</v>
      </c>
      <c r="B26" t="s">
        <v>8</v>
      </c>
      <c r="C26" s="2">
        <v>130000</v>
      </c>
      <c r="D26" t="s">
        <v>15</v>
      </c>
      <c r="E26" s="6">
        <v>31221</v>
      </c>
      <c r="F26" s="6">
        <v>42856</v>
      </c>
      <c r="G26" s="5">
        <v>43677</v>
      </c>
      <c r="H26">
        <f t="shared" si="2"/>
        <v>34</v>
      </c>
      <c r="I26" t="str">
        <f t="shared" si="0"/>
        <v>July</v>
      </c>
      <c r="J26" t="str">
        <f t="shared" si="1"/>
        <v>30-35</v>
      </c>
      <c r="K26" t="s">
        <v>37</v>
      </c>
    </row>
    <row r="27" spans="1:11" x14ac:dyDescent="0.25">
      <c r="A27" t="s">
        <v>38</v>
      </c>
      <c r="B27" t="s">
        <v>8</v>
      </c>
      <c r="C27" s="2">
        <v>140000</v>
      </c>
      <c r="D27" t="s">
        <v>15</v>
      </c>
      <c r="E27" s="6">
        <v>33977</v>
      </c>
      <c r="F27" s="6">
        <v>42802</v>
      </c>
      <c r="G27" s="5">
        <v>43431</v>
      </c>
      <c r="H27">
        <f t="shared" si="2"/>
        <v>25</v>
      </c>
      <c r="I27" t="str">
        <f t="shared" si="0"/>
        <v>November</v>
      </c>
      <c r="J27" t="str">
        <f t="shared" si="1"/>
        <v>25-30</v>
      </c>
      <c r="K27" t="s">
        <v>38</v>
      </c>
    </row>
    <row r="28" spans="1:11" x14ac:dyDescent="0.25">
      <c r="A28" t="s">
        <v>39</v>
      </c>
      <c r="B28" t="s">
        <v>8</v>
      </c>
      <c r="C28" s="2">
        <v>45000</v>
      </c>
      <c r="D28" t="s">
        <v>12</v>
      </c>
      <c r="E28" s="6">
        <v>35134</v>
      </c>
      <c r="F28" s="6">
        <v>42464</v>
      </c>
      <c r="G28" s="5">
        <v>43116</v>
      </c>
      <c r="H28">
        <f t="shared" si="2"/>
        <v>21</v>
      </c>
      <c r="I28" t="str">
        <f t="shared" si="0"/>
        <v>January</v>
      </c>
      <c r="J28" t="str">
        <f t="shared" si="1"/>
        <v>20-25</v>
      </c>
      <c r="K28" t="s">
        <v>39</v>
      </c>
    </row>
    <row r="29" spans="1:11" x14ac:dyDescent="0.25">
      <c r="A29" t="s">
        <v>40</v>
      </c>
      <c r="B29" t="s">
        <v>8</v>
      </c>
      <c r="C29" s="2">
        <v>89700</v>
      </c>
      <c r="D29" t="s">
        <v>12</v>
      </c>
      <c r="E29" s="6">
        <v>35202</v>
      </c>
      <c r="F29" s="6">
        <v>42453</v>
      </c>
      <c r="G29" s="5">
        <v>43214</v>
      </c>
      <c r="H29">
        <f t="shared" si="2"/>
        <v>21</v>
      </c>
      <c r="I29" t="str">
        <f t="shared" si="0"/>
        <v>April</v>
      </c>
      <c r="J29" t="str">
        <f t="shared" si="1"/>
        <v>20-25</v>
      </c>
      <c r="K29" t="s">
        <v>40</v>
      </c>
    </row>
    <row r="30" spans="1:11" x14ac:dyDescent="0.25">
      <c r="A30" t="s">
        <v>41</v>
      </c>
      <c r="B30" t="s">
        <v>8</v>
      </c>
      <c r="C30" s="2">
        <v>150000</v>
      </c>
      <c r="D30" t="s">
        <v>12</v>
      </c>
      <c r="E30" s="6">
        <v>35167</v>
      </c>
      <c r="F30" s="6">
        <v>42460</v>
      </c>
      <c r="G30" s="5">
        <v>43219</v>
      </c>
      <c r="H30">
        <f t="shared" si="2"/>
        <v>22</v>
      </c>
      <c r="I30" t="str">
        <f t="shared" si="0"/>
        <v>April</v>
      </c>
      <c r="J30" t="str">
        <f t="shared" si="1"/>
        <v>20-25</v>
      </c>
      <c r="K30" t="s">
        <v>41</v>
      </c>
    </row>
    <row r="31" spans="1:11" x14ac:dyDescent="0.25">
      <c r="A31" t="s">
        <v>42</v>
      </c>
      <c r="B31" t="s">
        <v>11</v>
      </c>
      <c r="C31" s="2">
        <v>85000</v>
      </c>
      <c r="D31" t="s">
        <v>12</v>
      </c>
      <c r="E31" s="6">
        <v>35397</v>
      </c>
      <c r="F31" s="6">
        <v>42436</v>
      </c>
      <c r="G31" s="5">
        <v>43370</v>
      </c>
      <c r="H31">
        <f t="shared" si="2"/>
        <v>21</v>
      </c>
      <c r="I31" t="str">
        <f t="shared" si="0"/>
        <v>September</v>
      </c>
      <c r="J31" t="str">
        <f t="shared" si="1"/>
        <v>20-25</v>
      </c>
      <c r="K31" t="s">
        <v>42</v>
      </c>
    </row>
    <row r="32" spans="1:11" x14ac:dyDescent="0.25">
      <c r="A32" t="s">
        <v>43</v>
      </c>
      <c r="B32" t="s">
        <v>14</v>
      </c>
      <c r="C32" s="2">
        <v>60000</v>
      </c>
      <c r="D32" t="s">
        <v>15</v>
      </c>
      <c r="E32" s="6">
        <v>34033</v>
      </c>
      <c r="F32" s="6">
        <v>42435</v>
      </c>
      <c r="G32" s="5">
        <v>43337</v>
      </c>
      <c r="H32">
        <f t="shared" si="2"/>
        <v>25</v>
      </c>
      <c r="I32" t="str">
        <f t="shared" si="0"/>
        <v>August</v>
      </c>
      <c r="J32" t="str">
        <f t="shared" si="1"/>
        <v>25-30</v>
      </c>
      <c r="K32" t="s">
        <v>43</v>
      </c>
    </row>
    <row r="33" spans="1:11" x14ac:dyDescent="0.25">
      <c r="A33" t="s">
        <v>44</v>
      </c>
      <c r="B33" t="s">
        <v>11</v>
      </c>
      <c r="C33" s="2">
        <v>50000</v>
      </c>
      <c r="D33" t="s">
        <v>15</v>
      </c>
      <c r="E33" s="6">
        <v>29946</v>
      </c>
      <c r="F33" s="6">
        <v>42824</v>
      </c>
      <c r="G33" s="5">
        <v>43833</v>
      </c>
      <c r="H33">
        <f t="shared" si="2"/>
        <v>38</v>
      </c>
      <c r="I33" t="str">
        <f t="shared" si="0"/>
        <v>January</v>
      </c>
      <c r="J33" t="str">
        <f t="shared" si="1"/>
        <v>35-40</v>
      </c>
      <c r="K33" t="s">
        <v>44</v>
      </c>
    </row>
    <row r="34" spans="1:11" x14ac:dyDescent="0.25">
      <c r="A34" t="s">
        <v>45</v>
      </c>
      <c r="B34" t="s">
        <v>11</v>
      </c>
      <c r="C34" s="2">
        <v>89000</v>
      </c>
      <c r="D34" t="s">
        <v>15</v>
      </c>
      <c r="E34" s="6">
        <v>34648</v>
      </c>
      <c r="F34" s="6">
        <v>42807</v>
      </c>
      <c r="G34" s="5">
        <v>43932</v>
      </c>
      <c r="H34">
        <f t="shared" si="2"/>
        <v>25</v>
      </c>
      <c r="I34" t="str">
        <f t="shared" si="0"/>
        <v>April</v>
      </c>
      <c r="J34" t="str">
        <f t="shared" si="1"/>
        <v>25-30</v>
      </c>
      <c r="K34" t="s">
        <v>45</v>
      </c>
    </row>
    <row r="35" spans="1:11" x14ac:dyDescent="0.25">
      <c r="A35" t="s">
        <v>46</v>
      </c>
      <c r="B35" t="s">
        <v>11</v>
      </c>
      <c r="C35" s="2">
        <v>55000</v>
      </c>
      <c r="D35" t="s">
        <v>15</v>
      </c>
      <c r="E35" s="6">
        <v>34375</v>
      </c>
      <c r="F35" s="6">
        <v>42809</v>
      </c>
      <c r="G35" s="5">
        <v>43709</v>
      </c>
      <c r="H35">
        <f t="shared" si="2"/>
        <v>25</v>
      </c>
      <c r="I35" t="str">
        <f t="shared" si="0"/>
        <v>September</v>
      </c>
      <c r="J35" t="str">
        <f t="shared" si="1"/>
        <v>25-30</v>
      </c>
      <c r="K35" t="s">
        <v>46</v>
      </c>
    </row>
    <row r="36" spans="1:11" x14ac:dyDescent="0.25">
      <c r="A36" t="s">
        <v>47</v>
      </c>
      <c r="B36" t="s">
        <v>14</v>
      </c>
      <c r="C36" s="2">
        <v>45000</v>
      </c>
      <c r="D36" t="s">
        <v>15</v>
      </c>
      <c r="E36" s="6">
        <v>35340</v>
      </c>
      <c r="F36" s="6">
        <v>42842</v>
      </c>
      <c r="G36" s="5">
        <v>43756</v>
      </c>
      <c r="H36">
        <f t="shared" si="2"/>
        <v>23</v>
      </c>
      <c r="I36" t="str">
        <f t="shared" si="0"/>
        <v>October</v>
      </c>
      <c r="J36" t="str">
        <f t="shared" si="1"/>
        <v>20-25</v>
      </c>
      <c r="K36" t="s">
        <v>47</v>
      </c>
    </row>
    <row r="37" spans="1:11" x14ac:dyDescent="0.25">
      <c r="A37" t="s">
        <v>48</v>
      </c>
      <c r="B37" t="s">
        <v>14</v>
      </c>
      <c r="C37" s="2">
        <v>40000</v>
      </c>
      <c r="D37" t="s">
        <v>9</v>
      </c>
      <c r="E37" s="6">
        <v>35278</v>
      </c>
      <c r="F37" s="6">
        <v>42848</v>
      </c>
      <c r="G37" s="5">
        <v>43589</v>
      </c>
      <c r="H37">
        <f t="shared" si="2"/>
        <v>22</v>
      </c>
      <c r="I37" t="str">
        <f t="shared" si="0"/>
        <v>May</v>
      </c>
      <c r="J37" t="str">
        <f t="shared" si="1"/>
        <v>20-25</v>
      </c>
      <c r="K37" t="s">
        <v>48</v>
      </c>
    </row>
    <row r="38" spans="1:11" x14ac:dyDescent="0.25">
      <c r="A38" t="s">
        <v>49</v>
      </c>
      <c r="B38" t="s">
        <v>14</v>
      </c>
      <c r="C38" s="2">
        <v>55000</v>
      </c>
      <c r="D38" t="s">
        <v>9</v>
      </c>
      <c r="E38" s="6">
        <v>31531</v>
      </c>
      <c r="F38" s="6">
        <v>42803</v>
      </c>
      <c r="G38" s="5">
        <v>43522</v>
      </c>
      <c r="H38">
        <f t="shared" si="2"/>
        <v>32</v>
      </c>
      <c r="I38" t="str">
        <f t="shared" si="0"/>
        <v>February</v>
      </c>
      <c r="J38" t="str">
        <f t="shared" si="1"/>
        <v>30-35</v>
      </c>
      <c r="K38" t="s">
        <v>49</v>
      </c>
    </row>
    <row r="39" spans="1:11" x14ac:dyDescent="0.25">
      <c r="A39" t="s">
        <v>50</v>
      </c>
      <c r="B39" t="s">
        <v>14</v>
      </c>
      <c r="C39" s="2">
        <v>50000</v>
      </c>
      <c r="D39" t="s">
        <v>9</v>
      </c>
      <c r="E39" s="6">
        <v>34576</v>
      </c>
      <c r="F39" s="6">
        <v>42832</v>
      </c>
      <c r="G39" s="5">
        <v>43682</v>
      </c>
      <c r="H39">
        <f t="shared" si="2"/>
        <v>24</v>
      </c>
      <c r="I39" t="str">
        <f t="shared" si="0"/>
        <v>August</v>
      </c>
      <c r="J39" t="str">
        <f t="shared" si="1"/>
        <v>20-25</v>
      </c>
      <c r="K39" t="s">
        <v>50</v>
      </c>
    </row>
    <row r="40" spans="1:11" x14ac:dyDescent="0.25">
      <c r="A40" t="s">
        <v>51</v>
      </c>
      <c r="B40" t="s">
        <v>14</v>
      </c>
      <c r="C40" s="2">
        <v>50000</v>
      </c>
      <c r="D40" t="s">
        <v>9</v>
      </c>
      <c r="E40" s="6">
        <v>35113</v>
      </c>
      <c r="F40" s="6">
        <v>42472</v>
      </c>
      <c r="G40" s="5">
        <v>43426</v>
      </c>
      <c r="H40">
        <f t="shared" si="2"/>
        <v>22</v>
      </c>
      <c r="I40" t="str">
        <f t="shared" si="0"/>
        <v>November</v>
      </c>
      <c r="J40" t="str">
        <f t="shared" si="1"/>
        <v>20-25</v>
      </c>
      <c r="K40" t="s">
        <v>51</v>
      </c>
    </row>
    <row r="41" spans="1:11" x14ac:dyDescent="0.25">
      <c r="A41" t="s">
        <v>52</v>
      </c>
      <c r="B41" t="s">
        <v>8</v>
      </c>
      <c r="C41" s="2">
        <v>80000</v>
      </c>
      <c r="D41" t="s">
        <v>12</v>
      </c>
      <c r="E41" s="6">
        <v>34989</v>
      </c>
      <c r="F41" s="6">
        <v>42819</v>
      </c>
      <c r="G41" s="5">
        <v>44242</v>
      </c>
      <c r="H41">
        <f t="shared" si="2"/>
        <v>25</v>
      </c>
      <c r="I41" t="str">
        <f t="shared" si="0"/>
        <v>February</v>
      </c>
      <c r="J41" t="str">
        <f t="shared" si="1"/>
        <v>25-30</v>
      </c>
      <c r="K41" t="s">
        <v>52</v>
      </c>
    </row>
    <row r="42" spans="1:11" x14ac:dyDescent="0.25">
      <c r="A42" t="s">
        <v>53</v>
      </c>
      <c r="B42" t="s">
        <v>8</v>
      </c>
      <c r="C42" s="2">
        <v>89700</v>
      </c>
      <c r="D42" t="s">
        <v>12</v>
      </c>
      <c r="E42" s="6">
        <v>34530</v>
      </c>
      <c r="F42" s="6">
        <v>42433</v>
      </c>
      <c r="G42" s="5">
        <v>43397</v>
      </c>
      <c r="H42">
        <f t="shared" si="2"/>
        <v>24</v>
      </c>
      <c r="I42" t="str">
        <f t="shared" si="0"/>
        <v>October</v>
      </c>
      <c r="J42" t="str">
        <f t="shared" si="1"/>
        <v>20-25</v>
      </c>
      <c r="K42" t="s">
        <v>53</v>
      </c>
    </row>
    <row r="43" spans="1:11" x14ac:dyDescent="0.25">
      <c r="A43" t="s">
        <v>54</v>
      </c>
      <c r="B43" t="s">
        <v>8</v>
      </c>
      <c r="C43" s="2">
        <v>40000</v>
      </c>
      <c r="D43" t="s">
        <v>9</v>
      </c>
      <c r="E43" s="6">
        <v>34740</v>
      </c>
      <c r="F43" s="6">
        <v>42436</v>
      </c>
      <c r="G43" s="5">
        <v>44270</v>
      </c>
      <c r="H43">
        <f t="shared" si="2"/>
        <v>26</v>
      </c>
      <c r="I43" t="str">
        <f t="shared" si="0"/>
        <v>March</v>
      </c>
      <c r="J43" t="str">
        <f t="shared" si="1"/>
        <v>25-30</v>
      </c>
      <c r="K43" t="s">
        <v>54</v>
      </c>
    </row>
    <row r="44" spans="1:11" x14ac:dyDescent="0.25">
      <c r="A44" t="s">
        <v>55</v>
      </c>
      <c r="B44" t="s">
        <v>8</v>
      </c>
      <c r="C44" s="4">
        <v>45000</v>
      </c>
      <c r="D44" t="s">
        <v>9</v>
      </c>
      <c r="E44" s="6">
        <v>34293</v>
      </c>
      <c r="F44" s="6">
        <v>42453</v>
      </c>
      <c r="G44" s="5">
        <v>43453</v>
      </c>
      <c r="H44">
        <f t="shared" si="2"/>
        <v>25</v>
      </c>
      <c r="I44" t="str">
        <f t="shared" si="0"/>
        <v>December</v>
      </c>
      <c r="J44" t="str">
        <f t="shared" si="1"/>
        <v>25-30</v>
      </c>
      <c r="K44" t="s">
        <v>55</v>
      </c>
    </row>
    <row r="45" spans="1:11" x14ac:dyDescent="0.25">
      <c r="A45" t="s">
        <v>56</v>
      </c>
      <c r="B45" t="s">
        <v>14</v>
      </c>
      <c r="C45" s="4">
        <v>50000</v>
      </c>
      <c r="D45" t="s">
        <v>15</v>
      </c>
      <c r="E45" s="6">
        <v>32366</v>
      </c>
      <c r="F45" s="6">
        <v>42482</v>
      </c>
      <c r="G45" s="5">
        <v>44263</v>
      </c>
      <c r="H45">
        <f t="shared" si="2"/>
        <v>32</v>
      </c>
      <c r="I45" t="str">
        <f t="shared" si="0"/>
        <v>March</v>
      </c>
      <c r="J45" t="str">
        <f t="shared" si="1"/>
        <v>30-35</v>
      </c>
      <c r="K45" t="s">
        <v>56</v>
      </c>
    </row>
    <row r="46" spans="1:11" x14ac:dyDescent="0.25">
      <c r="A46" t="s">
        <v>57</v>
      </c>
      <c r="B46" t="s">
        <v>11</v>
      </c>
      <c r="C46" s="2">
        <v>80000</v>
      </c>
      <c r="D46" t="s">
        <v>15</v>
      </c>
      <c r="E46" s="6">
        <v>32203</v>
      </c>
      <c r="F46" s="6">
        <v>42830</v>
      </c>
      <c r="G46" s="5">
        <v>43820</v>
      </c>
      <c r="H46">
        <f t="shared" si="2"/>
        <v>31</v>
      </c>
      <c r="I46" t="str">
        <f t="shared" si="0"/>
        <v>December</v>
      </c>
      <c r="J46" t="str">
        <f t="shared" si="1"/>
        <v>30-35</v>
      </c>
      <c r="K46" t="s">
        <v>57</v>
      </c>
    </row>
    <row r="47" spans="1:11" x14ac:dyDescent="0.25">
      <c r="C47" s="4"/>
    </row>
    <row r="50" spans="3:3" x14ac:dyDescent="0.25">
      <c r="C50" s="4"/>
    </row>
    <row r="51" spans="3:3" x14ac:dyDescent="0.25">
      <c r="C51" s="4"/>
    </row>
    <row r="63" spans="3:3" x14ac:dyDescent="0.25">
      <c r="C63" s="4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2BB4-445E-4D67-AB09-1E820B0DA1B5}">
  <dimension ref="A3:F8"/>
  <sheetViews>
    <sheetView workbookViewId="0">
      <selection activeCell="D3" sqref="D3"/>
    </sheetView>
  </sheetViews>
  <sheetFormatPr defaultRowHeight="15" x14ac:dyDescent="0.25"/>
  <cols>
    <col min="1" max="1" width="21.7109375" bestFit="1" customWidth="1"/>
    <col min="2" max="2" width="15.5703125" bestFit="1" customWidth="1"/>
    <col min="3" max="3" width="8.140625" bestFit="1" customWidth="1"/>
    <col min="4" max="4" width="11.140625" bestFit="1" customWidth="1"/>
    <col min="5" max="5" width="10.7109375" bestFit="1" customWidth="1"/>
  </cols>
  <sheetData>
    <row r="3" spans="1:6" x14ac:dyDescent="0.25">
      <c r="A3" s="9" t="s">
        <v>59</v>
      </c>
      <c r="B3" s="9" t="s">
        <v>60</v>
      </c>
    </row>
    <row r="4" spans="1:6" x14ac:dyDescent="0.25">
      <c r="A4" s="13" t="s">
        <v>3</v>
      </c>
      <c r="B4" s="13" t="s">
        <v>11</v>
      </c>
      <c r="C4" s="13" t="s">
        <v>8</v>
      </c>
      <c r="D4" s="13" t="s">
        <v>14</v>
      </c>
      <c r="E4" s="13" t="s">
        <v>58</v>
      </c>
      <c r="F4" t="s">
        <v>61</v>
      </c>
    </row>
    <row r="5" spans="1:6" x14ac:dyDescent="0.25">
      <c r="A5" s="3" t="s">
        <v>9</v>
      </c>
      <c r="B5">
        <v>285000</v>
      </c>
      <c r="C5">
        <v>465000</v>
      </c>
      <c r="D5">
        <v>524400</v>
      </c>
      <c r="E5">
        <v>1274400</v>
      </c>
    </row>
    <row r="6" spans="1:6" x14ac:dyDescent="0.25">
      <c r="A6" s="11" t="s">
        <v>15</v>
      </c>
      <c r="B6" s="12">
        <v>319000</v>
      </c>
      <c r="C6" s="12">
        <v>659400</v>
      </c>
      <c r="D6" s="12">
        <v>514700</v>
      </c>
      <c r="E6" s="12">
        <v>1493100</v>
      </c>
    </row>
    <row r="7" spans="1:6" x14ac:dyDescent="0.25">
      <c r="A7" s="3" t="s">
        <v>12</v>
      </c>
      <c r="B7">
        <v>375000</v>
      </c>
      <c r="C7">
        <v>454400</v>
      </c>
      <c r="E7">
        <v>829400</v>
      </c>
    </row>
    <row r="8" spans="1:6" x14ac:dyDescent="0.25">
      <c r="A8" s="3" t="s">
        <v>58</v>
      </c>
      <c r="B8">
        <v>979000</v>
      </c>
      <c r="C8">
        <v>1578800</v>
      </c>
      <c r="D8">
        <v>1039100</v>
      </c>
      <c r="E8">
        <v>3596900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1D9C-945E-4200-A0BB-21539CC5805A}">
  <dimension ref="A3:O57"/>
  <sheetViews>
    <sheetView tabSelected="1" topLeftCell="A22" workbookViewId="0">
      <selection activeCell="I57" sqref="I57"/>
    </sheetView>
  </sheetViews>
  <sheetFormatPr defaultRowHeight="15" x14ac:dyDescent="0.25"/>
  <cols>
    <col min="1" max="1" width="20.28515625" bestFit="1" customWidth="1"/>
    <col min="2" max="2" width="21.7109375" bestFit="1" customWidth="1"/>
    <col min="3" max="3" width="13.28515625" customWidth="1"/>
    <col min="4" max="4" width="14.7109375" customWidth="1"/>
    <col min="5" max="6" width="8" bestFit="1" customWidth="1"/>
    <col min="7" max="7" width="7.140625" bestFit="1" customWidth="1"/>
    <col min="8" max="8" width="10.7109375" bestFit="1" customWidth="1"/>
    <col min="14" max="15" width="11.28515625" bestFit="1" customWidth="1"/>
  </cols>
  <sheetData>
    <row r="3" spans="1:15" x14ac:dyDescent="0.25">
      <c r="A3" s="9" t="s">
        <v>92</v>
      </c>
      <c r="B3" t="s">
        <v>59</v>
      </c>
    </row>
    <row r="4" spans="1:15" x14ac:dyDescent="0.25">
      <c r="A4" s="3" t="s">
        <v>94</v>
      </c>
      <c r="B4">
        <v>1094100</v>
      </c>
      <c r="C4" s="12" t="s">
        <v>68</v>
      </c>
      <c r="D4" s="12" t="s">
        <v>69</v>
      </c>
      <c r="F4" s="12" t="s">
        <v>64</v>
      </c>
      <c r="G4" s="12" t="s">
        <v>70</v>
      </c>
      <c r="H4" s="12" t="s">
        <v>65</v>
      </c>
      <c r="I4" s="12" t="s">
        <v>67</v>
      </c>
      <c r="J4" s="12" t="s">
        <v>66</v>
      </c>
      <c r="K4" s="12" t="s">
        <v>71</v>
      </c>
      <c r="L4" s="12" t="s">
        <v>72</v>
      </c>
      <c r="M4" s="12" t="s">
        <v>73</v>
      </c>
      <c r="N4" s="12" t="s">
        <v>75</v>
      </c>
      <c r="O4" s="12" t="s">
        <v>74</v>
      </c>
    </row>
    <row r="5" spans="1:15" x14ac:dyDescent="0.25">
      <c r="A5" s="10" t="s">
        <v>35</v>
      </c>
      <c r="B5">
        <v>10000</v>
      </c>
      <c r="C5" t="str">
        <f>IF(B5&lt;$N$5,"Yes","No")</f>
        <v>No</v>
      </c>
      <c r="D5" t="str">
        <f>IF(B5&gt;$O$5,"Yes","No")</f>
        <v>No</v>
      </c>
      <c r="F5">
        <f>AVERAGE(B5:B19)</f>
        <v>72940</v>
      </c>
      <c r="G5">
        <f>MEDIAN(B5:B19)</f>
        <v>65000</v>
      </c>
      <c r="H5">
        <f>MODE(B5:B19)</f>
        <v>45000</v>
      </c>
      <c r="I5" s="14">
        <f>MIN(B5:B19)</f>
        <v>10000</v>
      </c>
      <c r="J5">
        <f>MAX(B5:B19)</f>
        <v>150000</v>
      </c>
      <c r="K5">
        <f>QUARTILE(B5:B19,1)</f>
        <v>45000</v>
      </c>
      <c r="L5">
        <f>QUARTILE(B5:B19,3)</f>
        <v>89700</v>
      </c>
      <c r="M5">
        <f>L5-K5</f>
        <v>44700</v>
      </c>
      <c r="N5">
        <f>K5-1.5*M5</f>
        <v>-22050</v>
      </c>
      <c r="O5">
        <f>L5+1.5*M5</f>
        <v>156750</v>
      </c>
    </row>
    <row r="6" spans="1:15" x14ac:dyDescent="0.25">
      <c r="A6" s="10" t="s">
        <v>48</v>
      </c>
      <c r="B6">
        <v>40000</v>
      </c>
      <c r="C6" t="str">
        <f t="shared" ref="C6:C19" si="0">IF(B6&lt;$N$5,"Yes","No")</f>
        <v>No</v>
      </c>
      <c r="D6" t="str">
        <f t="shared" ref="D6:D19" si="1">IF(B6&gt;$O$5,"Yes","No")</f>
        <v>No</v>
      </c>
    </row>
    <row r="7" spans="1:15" x14ac:dyDescent="0.25">
      <c r="A7" s="10" t="s">
        <v>47</v>
      </c>
      <c r="B7">
        <v>45000</v>
      </c>
      <c r="C7" t="str">
        <f t="shared" si="0"/>
        <v>No</v>
      </c>
      <c r="D7" t="str">
        <f t="shared" si="1"/>
        <v>No</v>
      </c>
    </row>
    <row r="8" spans="1:15" x14ac:dyDescent="0.25">
      <c r="A8" s="10" t="s">
        <v>34</v>
      </c>
      <c r="B8">
        <v>45000</v>
      </c>
      <c r="C8" t="str">
        <f t="shared" si="0"/>
        <v>No</v>
      </c>
      <c r="D8" t="str">
        <f t="shared" si="1"/>
        <v>No</v>
      </c>
    </row>
    <row r="9" spans="1:15" x14ac:dyDescent="0.25">
      <c r="A9" s="10" t="s">
        <v>39</v>
      </c>
      <c r="B9">
        <v>45000</v>
      </c>
      <c r="C9" t="str">
        <f t="shared" si="0"/>
        <v>No</v>
      </c>
      <c r="D9" t="str">
        <f t="shared" si="1"/>
        <v>No</v>
      </c>
    </row>
    <row r="10" spans="1:15" x14ac:dyDescent="0.25">
      <c r="A10" s="10" t="s">
        <v>51</v>
      </c>
      <c r="B10">
        <v>50000</v>
      </c>
      <c r="C10" t="str">
        <f t="shared" si="0"/>
        <v>No</v>
      </c>
      <c r="D10" t="str">
        <f t="shared" si="1"/>
        <v>No</v>
      </c>
    </row>
    <row r="11" spans="1:15" x14ac:dyDescent="0.25">
      <c r="A11" s="10" t="s">
        <v>50</v>
      </c>
      <c r="B11">
        <v>50000</v>
      </c>
      <c r="C11" t="str">
        <f t="shared" si="0"/>
        <v>No</v>
      </c>
      <c r="D11" t="str">
        <f t="shared" si="1"/>
        <v>No</v>
      </c>
    </row>
    <row r="12" spans="1:15" x14ac:dyDescent="0.25">
      <c r="A12" s="10" t="s">
        <v>32</v>
      </c>
      <c r="B12">
        <v>65000</v>
      </c>
      <c r="C12" t="str">
        <f t="shared" si="0"/>
        <v>No</v>
      </c>
      <c r="D12" t="str">
        <f t="shared" si="1"/>
        <v>No</v>
      </c>
    </row>
    <row r="13" spans="1:15" x14ac:dyDescent="0.25">
      <c r="A13" s="10" t="s">
        <v>42</v>
      </c>
      <c r="B13">
        <v>85000</v>
      </c>
      <c r="C13" t="str">
        <f t="shared" si="0"/>
        <v>No</v>
      </c>
      <c r="D13" t="str">
        <f t="shared" si="1"/>
        <v>No</v>
      </c>
    </row>
    <row r="14" spans="1:15" x14ac:dyDescent="0.25">
      <c r="A14" s="10" t="s">
        <v>40</v>
      </c>
      <c r="B14">
        <v>89700</v>
      </c>
      <c r="C14" t="str">
        <f t="shared" si="0"/>
        <v>No</v>
      </c>
      <c r="D14" t="str">
        <f t="shared" si="1"/>
        <v>No</v>
      </c>
    </row>
    <row r="15" spans="1:15" x14ac:dyDescent="0.25">
      <c r="A15" s="10" t="s">
        <v>53</v>
      </c>
      <c r="B15">
        <v>89700</v>
      </c>
      <c r="C15" t="str">
        <f t="shared" si="0"/>
        <v>No</v>
      </c>
      <c r="D15" t="str">
        <f t="shared" si="1"/>
        <v>No</v>
      </c>
    </row>
    <row r="16" spans="1:15" x14ac:dyDescent="0.25">
      <c r="A16" s="10" t="s">
        <v>19</v>
      </c>
      <c r="B16">
        <v>89700</v>
      </c>
      <c r="C16" t="str">
        <f t="shared" si="0"/>
        <v>No</v>
      </c>
      <c r="D16" t="str">
        <f t="shared" si="1"/>
        <v>No</v>
      </c>
    </row>
    <row r="17" spans="1:15" x14ac:dyDescent="0.25">
      <c r="A17" s="10" t="s">
        <v>29</v>
      </c>
      <c r="B17">
        <v>110000</v>
      </c>
      <c r="C17" t="str">
        <f t="shared" si="0"/>
        <v>No</v>
      </c>
      <c r="D17" t="str">
        <f t="shared" si="1"/>
        <v>No</v>
      </c>
    </row>
    <row r="18" spans="1:15" x14ac:dyDescent="0.25">
      <c r="A18" s="10" t="s">
        <v>36</v>
      </c>
      <c r="B18">
        <v>130000</v>
      </c>
      <c r="C18" t="str">
        <f t="shared" si="0"/>
        <v>No</v>
      </c>
      <c r="D18" t="str">
        <f t="shared" si="1"/>
        <v>No</v>
      </c>
    </row>
    <row r="19" spans="1:15" x14ac:dyDescent="0.25">
      <c r="A19" s="10" t="s">
        <v>41</v>
      </c>
      <c r="B19">
        <v>150000</v>
      </c>
      <c r="C19" t="str">
        <f t="shared" si="0"/>
        <v>No</v>
      </c>
      <c r="D19" t="str">
        <f t="shared" si="1"/>
        <v>No</v>
      </c>
    </row>
    <row r="20" spans="1:15" x14ac:dyDescent="0.25">
      <c r="A20" s="3" t="s">
        <v>95</v>
      </c>
      <c r="B20">
        <v>1752800</v>
      </c>
      <c r="C20" s="12" t="s">
        <v>68</v>
      </c>
      <c r="D20" s="12" t="s">
        <v>69</v>
      </c>
      <c r="F20" s="12" t="s">
        <v>64</v>
      </c>
      <c r="G20" s="12" t="s">
        <v>70</v>
      </c>
      <c r="H20" s="12" t="s">
        <v>65</v>
      </c>
      <c r="I20" s="12" t="s">
        <v>67</v>
      </c>
      <c r="J20" s="12" t="s">
        <v>66</v>
      </c>
      <c r="K20" s="12" t="s">
        <v>71</v>
      </c>
      <c r="L20" s="12" t="s">
        <v>72</v>
      </c>
      <c r="M20" s="12" t="s">
        <v>73</v>
      </c>
      <c r="N20" s="12" t="s">
        <v>75</v>
      </c>
      <c r="O20" s="12" t="s">
        <v>74</v>
      </c>
    </row>
    <row r="21" spans="1:15" x14ac:dyDescent="0.25">
      <c r="A21" s="10" t="s">
        <v>54</v>
      </c>
      <c r="B21">
        <v>40000</v>
      </c>
      <c r="C21" t="str">
        <f>IF(GETPIVOTDATA("Package Offered",$A$3,"Age Group","25-30","Student Name","John Edwards")&lt;$N$21,"Yes","No")</f>
        <v>No</v>
      </c>
      <c r="D21" t="str">
        <f>IF(B21&gt;$O$21,"Yes","No")</f>
        <v>No</v>
      </c>
      <c r="F21" s="14">
        <f>AVERAGE(B21:B40)</f>
        <v>87640</v>
      </c>
      <c r="G21">
        <f>MEDIAN(B21:B40)</f>
        <v>82500</v>
      </c>
      <c r="H21">
        <f>MODE(B21:B40)</f>
        <v>89700</v>
      </c>
      <c r="I21">
        <f>MIN(B21:B40)</f>
        <v>40000</v>
      </c>
      <c r="J21" s="14">
        <f>MAX(B21:B40)</f>
        <v>230000</v>
      </c>
      <c r="K21">
        <f>QUARTILE(B21:B40,1)</f>
        <v>58750</v>
      </c>
      <c r="L21">
        <f>QUARTILE(B21:B40,3)</f>
        <v>89700</v>
      </c>
      <c r="M21">
        <f>L21-K21</f>
        <v>30950</v>
      </c>
      <c r="N21">
        <f>K21-1.5*M21</f>
        <v>12325</v>
      </c>
      <c r="O21">
        <f>L21+1.5*M21</f>
        <v>136125</v>
      </c>
    </row>
    <row r="22" spans="1:15" x14ac:dyDescent="0.25">
      <c r="A22" s="10" t="s">
        <v>55</v>
      </c>
      <c r="B22">
        <v>45000</v>
      </c>
      <c r="C22" t="str">
        <f t="shared" ref="C22:C40" si="2">IF(GETPIVOTDATA("Package Offered",$A$3,"Age Group","25-30","Student Name","John Edwards")&lt;$N$21,"Yes","No")</f>
        <v>No</v>
      </c>
      <c r="D22" t="str">
        <f t="shared" ref="D22:D40" si="3">IF(B22&gt;$O$21,"Yes","No")</f>
        <v>No</v>
      </c>
    </row>
    <row r="23" spans="1:15" x14ac:dyDescent="0.25">
      <c r="A23" s="10" t="s">
        <v>28</v>
      </c>
      <c r="B23">
        <v>45000</v>
      </c>
      <c r="C23" t="str">
        <f t="shared" si="2"/>
        <v>No</v>
      </c>
      <c r="D23" t="str">
        <f t="shared" si="3"/>
        <v>No</v>
      </c>
    </row>
    <row r="24" spans="1:15" x14ac:dyDescent="0.25">
      <c r="A24" s="10" t="s">
        <v>46</v>
      </c>
      <c r="B24">
        <v>55000</v>
      </c>
      <c r="C24" t="str">
        <f>IF(GETPIVOTDATA("Package Offered",$A$3,"Age Group","25-30","Student Name","John Edwards")&lt;$N$21,"Yes","No")</f>
        <v>No</v>
      </c>
      <c r="D24" t="str">
        <f t="shared" si="3"/>
        <v>No</v>
      </c>
    </row>
    <row r="25" spans="1:15" x14ac:dyDescent="0.25">
      <c r="A25" s="10" t="s">
        <v>27</v>
      </c>
      <c r="B25">
        <v>55000</v>
      </c>
      <c r="C25" t="str">
        <f t="shared" si="2"/>
        <v>No</v>
      </c>
      <c r="D25" t="str">
        <f t="shared" si="3"/>
        <v>No</v>
      </c>
    </row>
    <row r="26" spans="1:15" x14ac:dyDescent="0.25">
      <c r="A26" s="10" t="s">
        <v>43</v>
      </c>
      <c r="B26">
        <v>60000</v>
      </c>
      <c r="C26" t="str">
        <f t="shared" si="2"/>
        <v>No</v>
      </c>
      <c r="D26" t="str">
        <f t="shared" si="3"/>
        <v>No</v>
      </c>
    </row>
    <row r="27" spans="1:15" x14ac:dyDescent="0.25">
      <c r="A27" s="10" t="s">
        <v>33</v>
      </c>
      <c r="B27">
        <v>70000</v>
      </c>
      <c r="C27" t="str">
        <f t="shared" si="2"/>
        <v>No</v>
      </c>
      <c r="D27" t="str">
        <f t="shared" si="3"/>
        <v>No</v>
      </c>
    </row>
    <row r="28" spans="1:15" x14ac:dyDescent="0.25">
      <c r="A28" s="10" t="s">
        <v>13</v>
      </c>
      <c r="B28">
        <v>80000</v>
      </c>
      <c r="C28" t="str">
        <f t="shared" si="2"/>
        <v>No</v>
      </c>
      <c r="D28" t="str">
        <f t="shared" si="3"/>
        <v>No</v>
      </c>
    </row>
    <row r="29" spans="1:15" x14ac:dyDescent="0.25">
      <c r="A29" s="10" t="s">
        <v>52</v>
      </c>
      <c r="B29">
        <v>80000</v>
      </c>
      <c r="C29" t="str">
        <f t="shared" si="2"/>
        <v>No</v>
      </c>
      <c r="D29" t="str">
        <f t="shared" si="3"/>
        <v>No</v>
      </c>
    </row>
    <row r="30" spans="1:15" x14ac:dyDescent="0.25">
      <c r="A30" s="10" t="s">
        <v>30</v>
      </c>
      <c r="B30">
        <v>80000</v>
      </c>
      <c r="C30" t="str">
        <f t="shared" si="2"/>
        <v>No</v>
      </c>
      <c r="D30" t="str">
        <f t="shared" si="3"/>
        <v>No</v>
      </c>
    </row>
    <row r="31" spans="1:15" x14ac:dyDescent="0.25">
      <c r="A31" s="10" t="s">
        <v>26</v>
      </c>
      <c r="B31">
        <v>85000</v>
      </c>
      <c r="C31" t="str">
        <f t="shared" si="2"/>
        <v>No</v>
      </c>
      <c r="D31" t="str">
        <f t="shared" si="3"/>
        <v>No</v>
      </c>
    </row>
    <row r="32" spans="1:15" x14ac:dyDescent="0.25">
      <c r="A32" s="10" t="s">
        <v>45</v>
      </c>
      <c r="B32">
        <v>89000</v>
      </c>
      <c r="C32" t="str">
        <f t="shared" si="2"/>
        <v>No</v>
      </c>
      <c r="D32" t="str">
        <f t="shared" si="3"/>
        <v>No</v>
      </c>
    </row>
    <row r="33" spans="1:15" x14ac:dyDescent="0.25">
      <c r="A33" s="10" t="s">
        <v>18</v>
      </c>
      <c r="B33">
        <v>89700</v>
      </c>
      <c r="C33" t="str">
        <f t="shared" si="2"/>
        <v>No</v>
      </c>
      <c r="D33" t="str">
        <f t="shared" si="3"/>
        <v>No</v>
      </c>
    </row>
    <row r="34" spans="1:15" x14ac:dyDescent="0.25">
      <c r="A34" s="10" t="s">
        <v>25</v>
      </c>
      <c r="B34">
        <v>89700</v>
      </c>
      <c r="C34" t="str">
        <f t="shared" si="2"/>
        <v>No</v>
      </c>
      <c r="D34" t="str">
        <f t="shared" si="3"/>
        <v>No</v>
      </c>
    </row>
    <row r="35" spans="1:15" x14ac:dyDescent="0.25">
      <c r="A35" s="10" t="s">
        <v>20</v>
      </c>
      <c r="B35">
        <v>89700</v>
      </c>
      <c r="C35" t="str">
        <f t="shared" si="2"/>
        <v>No</v>
      </c>
      <c r="D35" t="str">
        <f t="shared" si="3"/>
        <v>No</v>
      </c>
    </row>
    <row r="36" spans="1:15" x14ac:dyDescent="0.25">
      <c r="A36" s="10" t="s">
        <v>21</v>
      </c>
      <c r="B36">
        <v>89700</v>
      </c>
      <c r="C36" t="str">
        <f t="shared" si="2"/>
        <v>No</v>
      </c>
      <c r="D36" t="str">
        <f t="shared" si="3"/>
        <v>No</v>
      </c>
    </row>
    <row r="37" spans="1:15" x14ac:dyDescent="0.25">
      <c r="A37" s="10" t="s">
        <v>17</v>
      </c>
      <c r="B37">
        <v>90000</v>
      </c>
      <c r="C37" t="str">
        <f t="shared" si="2"/>
        <v>No</v>
      </c>
      <c r="D37" t="str">
        <f t="shared" si="3"/>
        <v>No</v>
      </c>
    </row>
    <row r="38" spans="1:15" x14ac:dyDescent="0.25">
      <c r="A38" s="10" t="s">
        <v>38</v>
      </c>
      <c r="B38">
        <v>140000</v>
      </c>
      <c r="C38" t="str">
        <f t="shared" si="2"/>
        <v>No</v>
      </c>
      <c r="D38" s="19" t="str">
        <f t="shared" si="3"/>
        <v>Yes</v>
      </c>
    </row>
    <row r="39" spans="1:15" x14ac:dyDescent="0.25">
      <c r="A39" s="10" t="s">
        <v>23</v>
      </c>
      <c r="B39">
        <v>150000</v>
      </c>
      <c r="C39" t="str">
        <f t="shared" si="2"/>
        <v>No</v>
      </c>
      <c r="D39" s="19" t="str">
        <f t="shared" si="3"/>
        <v>Yes</v>
      </c>
    </row>
    <row r="40" spans="1:15" x14ac:dyDescent="0.25">
      <c r="A40" s="10" t="s">
        <v>7</v>
      </c>
      <c r="B40">
        <v>230000</v>
      </c>
      <c r="C40" t="str">
        <f t="shared" si="2"/>
        <v>No</v>
      </c>
      <c r="D40" s="19" t="str">
        <f t="shared" si="3"/>
        <v>Yes</v>
      </c>
    </row>
    <row r="41" spans="1:15" x14ac:dyDescent="0.25">
      <c r="A41" s="3" t="s">
        <v>96</v>
      </c>
      <c r="B41">
        <v>700000</v>
      </c>
      <c r="C41" s="12" t="s">
        <v>68</v>
      </c>
      <c r="D41" s="12" t="s">
        <v>69</v>
      </c>
      <c r="F41" s="12" t="s">
        <v>64</v>
      </c>
      <c r="G41" s="12" t="s">
        <v>70</v>
      </c>
      <c r="H41" s="12" t="s">
        <v>65</v>
      </c>
      <c r="I41" s="12" t="s">
        <v>67</v>
      </c>
      <c r="J41" s="12" t="s">
        <v>66</v>
      </c>
      <c r="K41" s="12" t="s">
        <v>71</v>
      </c>
      <c r="L41" s="12" t="s">
        <v>72</v>
      </c>
      <c r="M41" s="12" t="s">
        <v>73</v>
      </c>
      <c r="N41" s="12" t="s">
        <v>75</v>
      </c>
      <c r="O41" s="12" t="s">
        <v>74</v>
      </c>
    </row>
    <row r="42" spans="1:15" x14ac:dyDescent="0.25">
      <c r="A42" s="10" t="s">
        <v>10</v>
      </c>
      <c r="B42">
        <v>40000</v>
      </c>
      <c r="C42" t="str">
        <f>IF(B42&lt;$N$42,"Yes","No")</f>
        <v>No</v>
      </c>
      <c r="D42" s="18" t="str">
        <f>IF(B42&gt;$O$42,"Yes","No")</f>
        <v>No</v>
      </c>
      <c r="F42">
        <f>AVERAGE(B42:B50)</f>
        <v>77777.777777777781</v>
      </c>
      <c r="G42">
        <f>MEDIAN(B42:B50)</f>
        <v>70000</v>
      </c>
      <c r="H42">
        <f>MODE(B42:B50)</f>
        <v>80000</v>
      </c>
      <c r="I42">
        <f>MIN(B42:B50)</f>
        <v>40000</v>
      </c>
      <c r="J42">
        <f>MAX(B42:B50)</f>
        <v>150000</v>
      </c>
      <c r="K42">
        <f>QUARTILE(B42:B50,)</f>
        <v>40000</v>
      </c>
      <c r="L42">
        <f>QUARTILE(B42:B50,)</f>
        <v>40000</v>
      </c>
      <c r="M42">
        <f>L42-K42</f>
        <v>0</v>
      </c>
      <c r="N42">
        <f>K42-1.5*M42</f>
        <v>40000</v>
      </c>
      <c r="O42">
        <f>L42+1.5*M42</f>
        <v>40000</v>
      </c>
    </row>
    <row r="43" spans="1:15" x14ac:dyDescent="0.25">
      <c r="A43" s="10" t="s">
        <v>16</v>
      </c>
      <c r="B43">
        <v>45000</v>
      </c>
      <c r="C43" t="str">
        <f t="shared" ref="C43:C50" si="4">IF(B43&lt;$N$42,"Yes","No")</f>
        <v>No</v>
      </c>
      <c r="D43" s="19" t="str">
        <f t="shared" ref="D43:D50" si="5">IF(B43&gt;$O$42,"Yes","No")</f>
        <v>Yes</v>
      </c>
    </row>
    <row r="44" spans="1:15" x14ac:dyDescent="0.25">
      <c r="A44" s="10" t="s">
        <v>56</v>
      </c>
      <c r="B44">
        <v>50000</v>
      </c>
      <c r="C44" t="str">
        <f t="shared" si="4"/>
        <v>No</v>
      </c>
      <c r="D44" s="19" t="str">
        <f t="shared" si="5"/>
        <v>Yes</v>
      </c>
    </row>
    <row r="45" spans="1:15" x14ac:dyDescent="0.25">
      <c r="A45" s="10" t="s">
        <v>49</v>
      </c>
      <c r="B45">
        <v>55000</v>
      </c>
      <c r="C45" t="str">
        <f t="shared" si="4"/>
        <v>No</v>
      </c>
      <c r="D45" s="19" t="str">
        <f t="shared" si="5"/>
        <v>Yes</v>
      </c>
    </row>
    <row r="46" spans="1:15" x14ac:dyDescent="0.25">
      <c r="A46" s="10" t="s">
        <v>31</v>
      </c>
      <c r="B46">
        <v>70000</v>
      </c>
      <c r="C46" t="str">
        <f t="shared" si="4"/>
        <v>No</v>
      </c>
      <c r="D46" s="19" t="str">
        <f t="shared" si="5"/>
        <v>Yes</v>
      </c>
    </row>
    <row r="47" spans="1:15" x14ac:dyDescent="0.25">
      <c r="A47" s="10" t="s">
        <v>22</v>
      </c>
      <c r="B47">
        <v>80000</v>
      </c>
      <c r="C47" t="str">
        <f t="shared" si="4"/>
        <v>No</v>
      </c>
      <c r="D47" s="19" t="str">
        <f t="shared" si="5"/>
        <v>Yes</v>
      </c>
    </row>
    <row r="48" spans="1:15" x14ac:dyDescent="0.25">
      <c r="A48" s="10" t="s">
        <v>57</v>
      </c>
      <c r="B48">
        <v>80000</v>
      </c>
      <c r="C48" t="str">
        <f t="shared" si="4"/>
        <v>No</v>
      </c>
      <c r="D48" s="19" t="str">
        <f t="shared" si="5"/>
        <v>Yes</v>
      </c>
    </row>
    <row r="49" spans="1:9" x14ac:dyDescent="0.25">
      <c r="A49" s="10" t="s">
        <v>37</v>
      </c>
      <c r="B49">
        <v>130000</v>
      </c>
      <c r="C49" t="str">
        <f t="shared" si="4"/>
        <v>No</v>
      </c>
      <c r="D49" s="19" t="str">
        <f t="shared" si="5"/>
        <v>Yes</v>
      </c>
    </row>
    <row r="50" spans="1:9" x14ac:dyDescent="0.25">
      <c r="A50" s="10" t="s">
        <v>24</v>
      </c>
      <c r="B50">
        <v>150000</v>
      </c>
      <c r="C50" t="str">
        <f t="shared" si="4"/>
        <v>No</v>
      </c>
      <c r="D50" s="19" t="str">
        <f t="shared" si="5"/>
        <v>Yes</v>
      </c>
    </row>
    <row r="51" spans="1:9" x14ac:dyDescent="0.25">
      <c r="A51" s="3" t="s">
        <v>97</v>
      </c>
      <c r="B51">
        <v>50000</v>
      </c>
    </row>
    <row r="52" spans="1:9" x14ac:dyDescent="0.25">
      <c r="A52" s="10" t="s">
        <v>44</v>
      </c>
      <c r="B52">
        <v>50000</v>
      </c>
      <c r="F52" s="18"/>
      <c r="G52" s="18"/>
      <c r="H52" s="18"/>
    </row>
    <row r="53" spans="1:9" x14ac:dyDescent="0.25">
      <c r="A53" s="3" t="s">
        <v>58</v>
      </c>
      <c r="B53">
        <v>3596900</v>
      </c>
    </row>
    <row r="56" spans="1:9" x14ac:dyDescent="0.25">
      <c r="B56" s="14" t="s">
        <v>99</v>
      </c>
      <c r="C56" s="14"/>
      <c r="D56" s="14"/>
      <c r="E56" s="14"/>
      <c r="F56" s="14"/>
      <c r="G56" s="14"/>
    </row>
    <row r="57" spans="1:9" x14ac:dyDescent="0.25">
      <c r="C57" s="14" t="s">
        <v>98</v>
      </c>
      <c r="D57" s="14"/>
      <c r="E57" s="14"/>
      <c r="F57" s="14"/>
      <c r="G57" s="14"/>
      <c r="H57" s="14"/>
      <c r="I57" s="14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0763-4E40-43CD-9B10-3C4164056C4A}">
  <dimension ref="A1:Q46"/>
  <sheetViews>
    <sheetView workbookViewId="0">
      <selection activeCell="O2" sqref="O2"/>
    </sheetView>
  </sheetViews>
  <sheetFormatPr defaultRowHeight="15" x14ac:dyDescent="0.25"/>
  <cols>
    <col min="1" max="1" width="13.85546875" style="3" customWidth="1"/>
    <col min="2" max="2" width="17" customWidth="1"/>
    <col min="3" max="3" width="7.7109375" customWidth="1"/>
    <col min="4" max="4" width="12.140625" bestFit="1" customWidth="1"/>
    <col min="5" max="5" width="12" bestFit="1" customWidth="1"/>
    <col min="16" max="17" width="11.28515625" bestFit="1" customWidth="1"/>
  </cols>
  <sheetData>
    <row r="1" spans="1:17" ht="15" customHeight="1" x14ac:dyDescent="0.25">
      <c r="A1" s="8" t="s">
        <v>4</v>
      </c>
      <c r="B1" s="7" t="s">
        <v>6</v>
      </c>
      <c r="C1" s="16" t="s">
        <v>63</v>
      </c>
      <c r="D1" s="14" t="s">
        <v>68</v>
      </c>
      <c r="E1" s="14" t="s">
        <v>69</v>
      </c>
      <c r="H1" s="14" t="s">
        <v>67</v>
      </c>
      <c r="I1" s="14" t="s">
        <v>64</v>
      </c>
      <c r="J1" s="14" t="s">
        <v>70</v>
      </c>
      <c r="K1" s="14" t="s">
        <v>65</v>
      </c>
      <c r="L1" s="14" t="s">
        <v>66</v>
      </c>
      <c r="M1" s="14" t="s">
        <v>71</v>
      </c>
      <c r="N1" s="14" t="s">
        <v>72</v>
      </c>
      <c r="O1" s="14" t="s">
        <v>73</v>
      </c>
      <c r="P1" s="14" t="s">
        <v>75</v>
      </c>
      <c r="Q1" s="14" t="s">
        <v>74</v>
      </c>
    </row>
    <row r="2" spans="1:17" x14ac:dyDescent="0.25">
      <c r="A2" s="6">
        <v>32929</v>
      </c>
      <c r="B2" s="5">
        <v>43459</v>
      </c>
      <c r="C2">
        <v>28</v>
      </c>
      <c r="D2" t="str">
        <f t="shared" ref="D2:D46" si="0">IF(C2&lt;$P$2,"Yes","No")</f>
        <v>No</v>
      </c>
      <c r="E2" t="str">
        <f t="shared" ref="E2:E46" si="1">IF(C2&gt;$Q$2,"Yes","No")</f>
        <v>No</v>
      </c>
      <c r="H2">
        <f>MIN(C2:C46)</f>
        <v>21</v>
      </c>
      <c r="I2">
        <f>AVERAGE(C2:C46)</f>
        <v>26.466666666666665</v>
      </c>
      <c r="J2">
        <f>MEDIAN('Task 3'!C2:C46)</f>
        <v>25</v>
      </c>
      <c r="K2">
        <f>MODE(C2:C46)</f>
        <v>25</v>
      </c>
      <c r="L2" s="17">
        <f>MAX(C2:C46)</f>
        <v>38</v>
      </c>
      <c r="M2">
        <f>QUARTILE(C2:C46,1)</f>
        <v>24</v>
      </c>
      <c r="N2">
        <f>QUARTILE(C2:C46,3)</f>
        <v>28</v>
      </c>
      <c r="O2">
        <f>N2-M2</f>
        <v>4</v>
      </c>
      <c r="P2">
        <f>M2-1.5*O2</f>
        <v>18</v>
      </c>
      <c r="Q2">
        <f>N2+1.5*O2</f>
        <v>34</v>
      </c>
    </row>
    <row r="3" spans="1:17" x14ac:dyDescent="0.25">
      <c r="A3" s="6">
        <v>32556</v>
      </c>
      <c r="B3" s="5">
        <v>43749</v>
      </c>
      <c r="C3">
        <v>30</v>
      </c>
      <c r="D3" t="str">
        <f t="shared" si="0"/>
        <v>No</v>
      </c>
      <c r="E3" t="str">
        <f t="shared" si="1"/>
        <v>No</v>
      </c>
    </row>
    <row r="4" spans="1:17" x14ac:dyDescent="0.25">
      <c r="A4" s="6">
        <v>33440</v>
      </c>
      <c r="B4" s="5">
        <v>43484</v>
      </c>
      <c r="C4">
        <v>27</v>
      </c>
      <c r="D4" t="str">
        <f t="shared" si="0"/>
        <v>No</v>
      </c>
      <c r="E4" t="str">
        <f t="shared" si="1"/>
        <v>No</v>
      </c>
    </row>
    <row r="5" spans="1:17" x14ac:dyDescent="0.25">
      <c r="A5" s="6">
        <v>32940</v>
      </c>
      <c r="B5" s="5">
        <v>44271</v>
      </c>
      <c r="C5">
        <v>31</v>
      </c>
      <c r="D5" t="str">
        <f t="shared" si="0"/>
        <v>No</v>
      </c>
      <c r="E5" t="str">
        <f t="shared" si="1"/>
        <v>No</v>
      </c>
    </row>
    <row r="6" spans="1:17" x14ac:dyDescent="0.25">
      <c r="A6" s="6">
        <v>32752</v>
      </c>
      <c r="B6" s="5">
        <v>43644</v>
      </c>
      <c r="C6">
        <v>29</v>
      </c>
      <c r="D6" t="str">
        <f t="shared" si="0"/>
        <v>No</v>
      </c>
      <c r="E6" t="str">
        <f t="shared" si="1"/>
        <v>No</v>
      </c>
    </row>
    <row r="7" spans="1:17" x14ac:dyDescent="0.25">
      <c r="A7" s="6">
        <v>33610</v>
      </c>
      <c r="B7" s="5">
        <v>43689</v>
      </c>
      <c r="C7">
        <v>27</v>
      </c>
      <c r="D7" t="str">
        <f t="shared" si="0"/>
        <v>No</v>
      </c>
      <c r="E7" t="str">
        <f t="shared" si="1"/>
        <v>No</v>
      </c>
      <c r="H7" t="s">
        <v>76</v>
      </c>
    </row>
    <row r="8" spans="1:17" x14ac:dyDescent="0.25">
      <c r="A8" s="6">
        <v>34856</v>
      </c>
      <c r="B8" s="5">
        <v>43291</v>
      </c>
      <c r="C8">
        <v>23</v>
      </c>
      <c r="D8" t="str">
        <f t="shared" si="0"/>
        <v>No</v>
      </c>
      <c r="E8" t="str">
        <f t="shared" si="1"/>
        <v>No</v>
      </c>
      <c r="I8" t="s">
        <v>77</v>
      </c>
    </row>
    <row r="9" spans="1:17" x14ac:dyDescent="0.25">
      <c r="A9" s="6">
        <v>33443</v>
      </c>
      <c r="B9" s="5">
        <v>43829</v>
      </c>
      <c r="C9">
        <v>28</v>
      </c>
      <c r="D9" t="str">
        <f t="shared" si="0"/>
        <v>No</v>
      </c>
      <c r="E9" t="str">
        <f t="shared" si="1"/>
        <v>No</v>
      </c>
      <c r="I9" t="s">
        <v>78</v>
      </c>
    </row>
    <row r="10" spans="1:17" x14ac:dyDescent="0.25">
      <c r="A10" s="6">
        <v>34126</v>
      </c>
      <c r="B10" s="5">
        <v>43361</v>
      </c>
      <c r="C10">
        <v>25</v>
      </c>
      <c r="D10" t="str">
        <f t="shared" si="0"/>
        <v>No</v>
      </c>
      <c r="E10" t="str">
        <f t="shared" si="1"/>
        <v>No</v>
      </c>
    </row>
    <row r="11" spans="1:17" x14ac:dyDescent="0.25">
      <c r="A11" s="6">
        <v>31514</v>
      </c>
      <c r="B11" s="5">
        <v>43756</v>
      </c>
      <c r="C11">
        <v>33</v>
      </c>
      <c r="D11" t="str">
        <f t="shared" si="0"/>
        <v>No</v>
      </c>
      <c r="E11" t="str">
        <f t="shared" si="1"/>
        <v>No</v>
      </c>
    </row>
    <row r="12" spans="1:17" x14ac:dyDescent="0.25">
      <c r="A12" s="6">
        <v>33420</v>
      </c>
      <c r="B12" s="5">
        <v>43699</v>
      </c>
      <c r="C12">
        <v>28</v>
      </c>
      <c r="D12" t="str">
        <f t="shared" si="0"/>
        <v>No</v>
      </c>
      <c r="E12" t="str">
        <f t="shared" si="1"/>
        <v>No</v>
      </c>
    </row>
    <row r="13" spans="1:17" x14ac:dyDescent="0.25">
      <c r="A13" s="6">
        <v>32675</v>
      </c>
      <c r="B13" s="5">
        <v>43643</v>
      </c>
      <c r="C13">
        <v>30</v>
      </c>
      <c r="D13" t="str">
        <f t="shared" si="0"/>
        <v>No</v>
      </c>
      <c r="E13" t="str">
        <f t="shared" si="1"/>
        <v>No</v>
      </c>
    </row>
    <row r="14" spans="1:17" x14ac:dyDescent="0.25">
      <c r="A14" s="6">
        <v>33484</v>
      </c>
      <c r="B14" s="5">
        <v>43357</v>
      </c>
      <c r="C14">
        <v>27</v>
      </c>
      <c r="D14" t="str">
        <f t="shared" si="0"/>
        <v>No</v>
      </c>
      <c r="E14" t="str">
        <f t="shared" si="1"/>
        <v>No</v>
      </c>
    </row>
    <row r="15" spans="1:17" x14ac:dyDescent="0.25">
      <c r="A15" s="6">
        <v>33348</v>
      </c>
      <c r="B15" s="5">
        <v>43775</v>
      </c>
      <c r="C15">
        <v>28</v>
      </c>
      <c r="D15" t="str">
        <f t="shared" si="0"/>
        <v>No</v>
      </c>
      <c r="E15" t="str">
        <f t="shared" si="1"/>
        <v>No</v>
      </c>
    </row>
    <row r="16" spans="1:17" x14ac:dyDescent="0.25">
      <c r="A16" s="6">
        <v>33211</v>
      </c>
      <c r="B16" s="5">
        <v>43455</v>
      </c>
      <c r="C16">
        <v>28</v>
      </c>
      <c r="D16" t="str">
        <f t="shared" si="0"/>
        <v>No</v>
      </c>
      <c r="E16" t="str">
        <f t="shared" si="1"/>
        <v>No</v>
      </c>
    </row>
    <row r="17" spans="1:5" x14ac:dyDescent="0.25">
      <c r="A17" s="6">
        <v>33365</v>
      </c>
      <c r="B17" s="5">
        <v>43448</v>
      </c>
      <c r="C17">
        <v>27</v>
      </c>
      <c r="D17" t="str">
        <f t="shared" si="0"/>
        <v>No</v>
      </c>
      <c r="E17" t="str">
        <f t="shared" si="1"/>
        <v>No</v>
      </c>
    </row>
    <row r="18" spans="1:5" x14ac:dyDescent="0.25">
      <c r="A18" s="6">
        <v>34560</v>
      </c>
      <c r="B18" s="5">
        <v>43491</v>
      </c>
      <c r="C18">
        <v>24</v>
      </c>
      <c r="D18" t="str">
        <f t="shared" si="0"/>
        <v>No</v>
      </c>
      <c r="E18" t="str">
        <f t="shared" si="1"/>
        <v>No</v>
      </c>
    </row>
    <row r="19" spans="1:5" x14ac:dyDescent="0.25">
      <c r="A19" s="6">
        <v>32863</v>
      </c>
      <c r="B19" s="5">
        <v>43248</v>
      </c>
      <c r="C19">
        <v>28</v>
      </c>
      <c r="D19" t="str">
        <f t="shared" si="0"/>
        <v>No</v>
      </c>
      <c r="E19" t="str">
        <f t="shared" si="1"/>
        <v>No</v>
      </c>
    </row>
    <row r="20" spans="1:5" x14ac:dyDescent="0.25">
      <c r="A20" s="6">
        <v>32112</v>
      </c>
      <c r="B20" s="5">
        <v>43282</v>
      </c>
      <c r="C20">
        <v>30</v>
      </c>
      <c r="D20" t="str">
        <f t="shared" si="0"/>
        <v>No</v>
      </c>
      <c r="E20" t="str">
        <f t="shared" si="1"/>
        <v>No</v>
      </c>
    </row>
    <row r="21" spans="1:5" x14ac:dyDescent="0.25">
      <c r="A21" s="6">
        <v>34921</v>
      </c>
      <c r="B21" s="5">
        <v>43516</v>
      </c>
      <c r="C21">
        <v>23</v>
      </c>
      <c r="D21" t="str">
        <f t="shared" si="0"/>
        <v>No</v>
      </c>
      <c r="E21" t="str">
        <f t="shared" si="1"/>
        <v>No</v>
      </c>
    </row>
    <row r="22" spans="1:5" x14ac:dyDescent="0.25">
      <c r="A22" s="6">
        <v>34602</v>
      </c>
      <c r="B22" s="5">
        <v>43861</v>
      </c>
      <c r="C22">
        <v>25</v>
      </c>
      <c r="D22" t="str">
        <f t="shared" si="0"/>
        <v>No</v>
      </c>
      <c r="E22" t="str">
        <f t="shared" si="1"/>
        <v>No</v>
      </c>
    </row>
    <row r="23" spans="1:5" x14ac:dyDescent="0.25">
      <c r="A23" s="6">
        <v>34602</v>
      </c>
      <c r="B23" s="5">
        <v>43290</v>
      </c>
      <c r="C23">
        <v>23</v>
      </c>
      <c r="D23" t="str">
        <f t="shared" si="0"/>
        <v>No</v>
      </c>
      <c r="E23" t="str">
        <f t="shared" si="1"/>
        <v>No</v>
      </c>
    </row>
    <row r="24" spans="1:5" x14ac:dyDescent="0.25">
      <c r="A24" s="6">
        <v>34383</v>
      </c>
      <c r="B24" s="5">
        <v>43286</v>
      </c>
      <c r="C24">
        <v>24</v>
      </c>
      <c r="D24" t="str">
        <f t="shared" si="0"/>
        <v>No</v>
      </c>
      <c r="E24" t="str">
        <f t="shared" si="1"/>
        <v>No</v>
      </c>
    </row>
    <row r="25" spans="1:5" x14ac:dyDescent="0.25">
      <c r="A25" s="6">
        <v>35030</v>
      </c>
      <c r="B25" s="5">
        <v>43105</v>
      </c>
      <c r="C25">
        <v>22</v>
      </c>
      <c r="D25" t="str">
        <f t="shared" si="0"/>
        <v>No</v>
      </c>
      <c r="E25" t="str">
        <f t="shared" si="1"/>
        <v>No</v>
      </c>
    </row>
    <row r="26" spans="1:5" x14ac:dyDescent="0.25">
      <c r="A26" s="6">
        <v>31221</v>
      </c>
      <c r="B26" s="5">
        <v>43677</v>
      </c>
      <c r="C26">
        <v>34</v>
      </c>
      <c r="D26" t="str">
        <f t="shared" si="0"/>
        <v>No</v>
      </c>
      <c r="E26" t="str">
        <f t="shared" si="1"/>
        <v>No</v>
      </c>
    </row>
    <row r="27" spans="1:5" x14ac:dyDescent="0.25">
      <c r="A27" s="6">
        <v>33977</v>
      </c>
      <c r="B27" s="5">
        <v>43431</v>
      </c>
      <c r="C27">
        <v>25</v>
      </c>
      <c r="D27" t="str">
        <f t="shared" si="0"/>
        <v>No</v>
      </c>
      <c r="E27" t="str">
        <f t="shared" si="1"/>
        <v>No</v>
      </c>
    </row>
    <row r="28" spans="1:5" x14ac:dyDescent="0.25">
      <c r="A28" s="6">
        <v>35134</v>
      </c>
      <c r="B28" s="5">
        <v>43116</v>
      </c>
      <c r="C28">
        <v>21</v>
      </c>
      <c r="D28" t="str">
        <f t="shared" si="0"/>
        <v>No</v>
      </c>
      <c r="E28" t="str">
        <f t="shared" si="1"/>
        <v>No</v>
      </c>
    </row>
    <row r="29" spans="1:5" x14ac:dyDescent="0.25">
      <c r="A29" s="6">
        <v>35202</v>
      </c>
      <c r="B29" s="5">
        <v>43214</v>
      </c>
      <c r="C29">
        <v>21</v>
      </c>
      <c r="D29" t="str">
        <f t="shared" si="0"/>
        <v>No</v>
      </c>
      <c r="E29" t="str">
        <f t="shared" si="1"/>
        <v>No</v>
      </c>
    </row>
    <row r="30" spans="1:5" x14ac:dyDescent="0.25">
      <c r="A30" s="6">
        <v>35167</v>
      </c>
      <c r="B30" s="5">
        <v>43219</v>
      </c>
      <c r="C30">
        <v>22</v>
      </c>
      <c r="D30" t="str">
        <f t="shared" si="0"/>
        <v>No</v>
      </c>
      <c r="E30" t="str">
        <f t="shared" si="1"/>
        <v>No</v>
      </c>
    </row>
    <row r="31" spans="1:5" x14ac:dyDescent="0.25">
      <c r="A31" s="6">
        <v>35397</v>
      </c>
      <c r="B31" s="5">
        <v>43370</v>
      </c>
      <c r="C31">
        <v>21</v>
      </c>
      <c r="D31" t="str">
        <f t="shared" si="0"/>
        <v>No</v>
      </c>
      <c r="E31" t="str">
        <f t="shared" si="1"/>
        <v>No</v>
      </c>
    </row>
    <row r="32" spans="1:5" x14ac:dyDescent="0.25">
      <c r="A32" s="6">
        <v>34033</v>
      </c>
      <c r="B32" s="5">
        <v>43337</v>
      </c>
      <c r="C32">
        <v>25</v>
      </c>
      <c r="D32" t="str">
        <f t="shared" si="0"/>
        <v>No</v>
      </c>
      <c r="E32" t="str">
        <f t="shared" si="1"/>
        <v>No</v>
      </c>
    </row>
    <row r="33" spans="1:5" x14ac:dyDescent="0.25">
      <c r="A33" s="6">
        <v>29946</v>
      </c>
      <c r="B33" s="5">
        <v>43833</v>
      </c>
      <c r="C33" s="15">
        <v>38</v>
      </c>
      <c r="D33" t="str">
        <f t="shared" si="0"/>
        <v>No</v>
      </c>
      <c r="E33" s="15" t="str">
        <f t="shared" si="1"/>
        <v>Yes</v>
      </c>
    </row>
    <row r="34" spans="1:5" x14ac:dyDescent="0.25">
      <c r="A34" s="6">
        <v>34648</v>
      </c>
      <c r="B34" s="5">
        <v>43932</v>
      </c>
      <c r="C34">
        <v>25</v>
      </c>
      <c r="D34" t="str">
        <f t="shared" si="0"/>
        <v>No</v>
      </c>
      <c r="E34" t="str">
        <f t="shared" si="1"/>
        <v>No</v>
      </c>
    </row>
    <row r="35" spans="1:5" x14ac:dyDescent="0.25">
      <c r="A35" s="6">
        <v>34375</v>
      </c>
      <c r="B35" s="5">
        <v>43709</v>
      </c>
      <c r="C35">
        <v>25</v>
      </c>
      <c r="D35" t="str">
        <f t="shared" si="0"/>
        <v>No</v>
      </c>
      <c r="E35" t="str">
        <f t="shared" si="1"/>
        <v>No</v>
      </c>
    </row>
    <row r="36" spans="1:5" x14ac:dyDescent="0.25">
      <c r="A36" s="6">
        <v>35340</v>
      </c>
      <c r="B36" s="5">
        <v>43756</v>
      </c>
      <c r="C36">
        <v>23</v>
      </c>
      <c r="D36" t="str">
        <f t="shared" si="0"/>
        <v>No</v>
      </c>
      <c r="E36" t="str">
        <f t="shared" si="1"/>
        <v>No</v>
      </c>
    </row>
    <row r="37" spans="1:5" x14ac:dyDescent="0.25">
      <c r="A37" s="6">
        <v>35278</v>
      </c>
      <c r="B37" s="5">
        <v>43589</v>
      </c>
      <c r="C37">
        <v>22</v>
      </c>
      <c r="D37" t="str">
        <f t="shared" si="0"/>
        <v>No</v>
      </c>
      <c r="E37" t="str">
        <f t="shared" si="1"/>
        <v>No</v>
      </c>
    </row>
    <row r="38" spans="1:5" x14ac:dyDescent="0.25">
      <c r="A38" s="6">
        <v>31531</v>
      </c>
      <c r="B38" s="5">
        <v>43522</v>
      </c>
      <c r="C38">
        <v>32</v>
      </c>
      <c r="D38" t="str">
        <f t="shared" si="0"/>
        <v>No</v>
      </c>
      <c r="E38" t="str">
        <f t="shared" si="1"/>
        <v>No</v>
      </c>
    </row>
    <row r="39" spans="1:5" x14ac:dyDescent="0.25">
      <c r="A39" s="6">
        <v>34576</v>
      </c>
      <c r="B39" s="5">
        <v>43682</v>
      </c>
      <c r="C39">
        <v>24</v>
      </c>
      <c r="D39" t="str">
        <f t="shared" si="0"/>
        <v>No</v>
      </c>
      <c r="E39" t="str">
        <f t="shared" si="1"/>
        <v>No</v>
      </c>
    </row>
    <row r="40" spans="1:5" x14ac:dyDescent="0.25">
      <c r="A40" s="6">
        <v>35113</v>
      </c>
      <c r="B40" s="5">
        <v>43426</v>
      </c>
      <c r="C40">
        <v>22</v>
      </c>
      <c r="D40" t="str">
        <f t="shared" si="0"/>
        <v>No</v>
      </c>
      <c r="E40" t="str">
        <f t="shared" si="1"/>
        <v>No</v>
      </c>
    </row>
    <row r="41" spans="1:5" x14ac:dyDescent="0.25">
      <c r="A41" s="6">
        <v>34989</v>
      </c>
      <c r="B41" s="5">
        <v>44242</v>
      </c>
      <c r="C41">
        <v>25</v>
      </c>
      <c r="D41" t="str">
        <f t="shared" si="0"/>
        <v>No</v>
      </c>
      <c r="E41" t="str">
        <f t="shared" si="1"/>
        <v>No</v>
      </c>
    </row>
    <row r="42" spans="1:5" x14ac:dyDescent="0.25">
      <c r="A42" s="6">
        <v>34530</v>
      </c>
      <c r="B42" s="5">
        <v>43397</v>
      </c>
      <c r="C42">
        <v>24</v>
      </c>
      <c r="D42" t="str">
        <f t="shared" si="0"/>
        <v>No</v>
      </c>
      <c r="E42" t="str">
        <f t="shared" si="1"/>
        <v>No</v>
      </c>
    </row>
    <row r="43" spans="1:5" x14ac:dyDescent="0.25">
      <c r="A43" s="6">
        <v>34740</v>
      </c>
      <c r="B43" s="5">
        <v>44270</v>
      </c>
      <c r="C43">
        <v>26</v>
      </c>
      <c r="D43" t="str">
        <f t="shared" si="0"/>
        <v>No</v>
      </c>
      <c r="E43" t="str">
        <f t="shared" si="1"/>
        <v>No</v>
      </c>
    </row>
    <row r="44" spans="1:5" x14ac:dyDescent="0.25">
      <c r="A44" s="6">
        <v>34293</v>
      </c>
      <c r="B44" s="5">
        <v>43453</v>
      </c>
      <c r="C44">
        <v>25</v>
      </c>
      <c r="D44" t="str">
        <f t="shared" si="0"/>
        <v>No</v>
      </c>
      <c r="E44" t="str">
        <f t="shared" si="1"/>
        <v>No</v>
      </c>
    </row>
    <row r="45" spans="1:5" x14ac:dyDescent="0.25">
      <c r="A45" s="6">
        <v>32366</v>
      </c>
      <c r="B45" s="5">
        <v>44263</v>
      </c>
      <c r="C45">
        <v>32</v>
      </c>
      <c r="D45" t="str">
        <f t="shared" si="0"/>
        <v>No</v>
      </c>
      <c r="E45" t="str">
        <f t="shared" si="1"/>
        <v>No</v>
      </c>
    </row>
    <row r="46" spans="1:5" x14ac:dyDescent="0.25">
      <c r="A46" s="6">
        <v>32203</v>
      </c>
      <c r="B46" s="5">
        <v>43820</v>
      </c>
      <c r="C46">
        <v>31</v>
      </c>
      <c r="D46" t="str">
        <f t="shared" si="0"/>
        <v>No</v>
      </c>
      <c r="E46" t="str">
        <f t="shared" si="1"/>
        <v>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02CC-D0DA-4970-8314-5A1150EDDA22}">
  <dimension ref="A3:D16"/>
  <sheetViews>
    <sheetView workbookViewId="0">
      <selection activeCell="D4" sqref="D4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25.85546875" bestFit="1" customWidth="1"/>
  </cols>
  <sheetData>
    <row r="3" spans="1:4" x14ac:dyDescent="0.25">
      <c r="A3" s="9" t="s">
        <v>79</v>
      </c>
      <c r="B3" t="s">
        <v>100</v>
      </c>
    </row>
    <row r="4" spans="1:4" x14ac:dyDescent="0.25">
      <c r="A4" s="11" t="s">
        <v>80</v>
      </c>
      <c r="B4" s="12">
        <v>6</v>
      </c>
      <c r="D4" t="s">
        <v>101</v>
      </c>
    </row>
    <row r="5" spans="1:4" x14ac:dyDescent="0.25">
      <c r="A5" s="3" t="s">
        <v>81</v>
      </c>
      <c r="B5">
        <v>3</v>
      </c>
    </row>
    <row r="6" spans="1:4" x14ac:dyDescent="0.25">
      <c r="A6" s="3" t="s">
        <v>82</v>
      </c>
      <c r="B6">
        <v>3</v>
      </c>
    </row>
    <row r="7" spans="1:4" x14ac:dyDescent="0.25">
      <c r="A7" s="3" t="s">
        <v>83</v>
      </c>
      <c r="B7">
        <v>3</v>
      </c>
    </row>
    <row r="8" spans="1:4" x14ac:dyDescent="0.25">
      <c r="A8" s="3" t="s">
        <v>62</v>
      </c>
      <c r="B8">
        <v>2</v>
      </c>
    </row>
    <row r="9" spans="1:4" x14ac:dyDescent="0.25">
      <c r="A9" s="3" t="s">
        <v>84</v>
      </c>
      <c r="B9">
        <v>2</v>
      </c>
    </row>
    <row r="10" spans="1:4" x14ac:dyDescent="0.25">
      <c r="A10" s="3" t="s">
        <v>85</v>
      </c>
      <c r="B10">
        <v>5</v>
      </c>
    </row>
    <row r="11" spans="1:4" x14ac:dyDescent="0.25">
      <c r="A11" s="3" t="s">
        <v>86</v>
      </c>
      <c r="B11">
        <v>4</v>
      </c>
    </row>
    <row r="12" spans="1:4" x14ac:dyDescent="0.25">
      <c r="A12" s="3" t="s">
        <v>87</v>
      </c>
      <c r="B12">
        <v>4</v>
      </c>
    </row>
    <row r="13" spans="1:4" x14ac:dyDescent="0.25">
      <c r="A13" s="3" t="s">
        <v>88</v>
      </c>
      <c r="B13">
        <v>4</v>
      </c>
    </row>
    <row r="14" spans="1:4" x14ac:dyDescent="0.25">
      <c r="A14" s="3" t="s">
        <v>89</v>
      </c>
      <c r="B14">
        <v>3</v>
      </c>
    </row>
    <row r="15" spans="1:4" x14ac:dyDescent="0.25">
      <c r="A15" s="11" t="s">
        <v>90</v>
      </c>
      <c r="B15" s="12">
        <v>6</v>
      </c>
    </row>
    <row r="16" spans="1:4" x14ac:dyDescent="0.25">
      <c r="A16" s="3" t="s">
        <v>58</v>
      </c>
      <c r="B16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E38F455E-3171-4B0D-ABB0-D096325D90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Task 1</vt:lpstr>
      <vt:lpstr>Task 2</vt:lpstr>
      <vt:lpstr>Task 3</vt:lpstr>
      <vt:lpstr>Task 4</vt:lpstr>
      <vt:lpstr>AgeGroup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Akarsh GM</cp:lastModifiedBy>
  <cp:revision/>
  <dcterms:created xsi:type="dcterms:W3CDTF">2021-05-24T07:11:16Z</dcterms:created>
  <dcterms:modified xsi:type="dcterms:W3CDTF">2023-02-20T15:35:45Z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