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TK\Course Material\5th Semester\ECO764\Assignments\Assignments 4&amp;5\Options_Assignment\Submission\"/>
    </mc:Choice>
  </mc:AlternateContent>
  <xr:revisionPtr revIDLastSave="0" documentId="13_ncr:1_{B2AF809D-D70C-495E-B424-129AAEC824BD}" xr6:coauthVersionLast="47" xr6:coauthVersionMax="47" xr10:uidLastSave="{00000000-0000-0000-0000-000000000000}"/>
  <bookViews>
    <workbookView xWindow="-108" yWindow="-108" windowWidth="23256" windowHeight="12456" xr2:uid="{93FB067A-A83E-4D3F-A092-43028BEE5C42}"/>
  </bookViews>
  <sheets>
    <sheet name="Q1 and Q2" sheetId="1" r:id="rId1"/>
    <sheet name="Q3" sheetId="2" r:id="rId2"/>
    <sheet name="Q4" sheetId="3" r:id="rId3"/>
    <sheet name="Q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I6" i="5"/>
  <c r="I7" i="5"/>
  <c r="I8" i="5"/>
  <c r="I9" i="5"/>
  <c r="I10" i="5"/>
  <c r="I11" i="5"/>
  <c r="I12" i="5"/>
  <c r="I13" i="5"/>
  <c r="I5" i="5"/>
  <c r="H5" i="5"/>
  <c r="H6" i="5"/>
  <c r="H7" i="5"/>
  <c r="H8" i="5"/>
  <c r="H9" i="5"/>
  <c r="H10" i="5"/>
  <c r="H11" i="5"/>
  <c r="H12" i="5"/>
  <c r="H13" i="5"/>
  <c r="H4" i="5"/>
  <c r="Q16" i="2"/>
  <c r="Q14" i="2"/>
  <c r="Q8" i="2"/>
  <c r="Q6" i="2"/>
  <c r="O6" i="2"/>
  <c r="O16" i="2"/>
  <c r="O14" i="2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F177E-4CB9-4397-B66A-0993DE9C9FFF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  <connection id="2" xr16:uid="{F37BE181-A8A3-477F-BC09-E7E28971018C}" keepAlive="1" name="Query - Table002 (Page 1)" description="Connection to the 'Table002 (Page 1)' query in the workbook." type="5" refreshedVersion="0" background="1" saveData="1">
    <dbPr connection="Provider=Microsoft.Mashup.OleDb.1;Data Source=$Workbook$;Location=&quot;Table002 (Page 1)&quot;;Extended Properties=&quot;&quot;" command="SELECT * FROM [Table002 (Page 1)]"/>
  </connection>
  <connection id="3" xr16:uid="{B2900DD9-A9DC-4F6D-A20C-8C5A21156C28}" keepAlive="1" name="Query - Table002 (Page 1) (2)" description="Connection to the 'Table002 (Page 1) (2)' query in the workbook." type="5" refreshedVersion="0" background="1">
    <dbPr connection="Provider=Microsoft.Mashup.OleDb.1;Data Source=$Workbook$;Location=&quot;Table002 (Page 1) (2)&quot;;Extended Properties=&quot;&quot;" command="SELECT * FROM [Table002 (Page 1) (2)]"/>
  </connection>
  <connection id="4" xr16:uid="{5FD3E805-C1CC-4280-8FEA-7C6BFB6572F2}" keepAlive="1" name="Query - Table002__Page_1___2" description="Connection to the 'Table002__Page_1___2' query in the workbook." type="5" refreshedVersion="0" background="1">
    <dbPr connection="Provider=Microsoft.Mashup.OleDb.1;Data Source=$Workbook$;Location=Table002__Page_1___2;Extended Properties=&quot;&quot;" command="SELECT * FROM [Table002__Page_1___2]"/>
  </connection>
  <connection id="5" xr16:uid="{197407D8-9788-45AF-B5F4-144357D27E57}" keepAlive="1" name="Query - Table004 (Page 6)" description="Connection to the 'Table004 (Page 6)' query in the workbook." type="5" refreshedVersion="0" background="1">
    <dbPr connection="Provider=Microsoft.Mashup.OleDb.1;Data Source=$Workbook$;Location=&quot;Table004 (Page 6)&quot;;Extended Properties=&quot;&quot;" command="SELECT * FROM [Table004 (Page 6)]"/>
  </connection>
</connections>
</file>

<file path=xl/sharedStrings.xml><?xml version="1.0" encoding="utf-8"?>
<sst xmlns="http://schemas.openxmlformats.org/spreadsheetml/2006/main" count="633" uniqueCount="472">
  <si>
    <t>Open</t>
  </si>
  <si>
    <t>Call Options</t>
  </si>
  <si>
    <t>Put Options</t>
  </si>
  <si>
    <t>Strike
Price</t>
  </si>
  <si>
    <t>High</t>
  </si>
  <si>
    <t>Low</t>
  </si>
  <si>
    <t>LTP</t>
  </si>
  <si>
    <t>Open
Interest(OI)</t>
  </si>
  <si>
    <t>Change in
OI</t>
  </si>
  <si>
    <t>Underlying
Value</t>
  </si>
  <si>
    <t>No. of 
Contracts</t>
  </si>
  <si>
    <t>Turnover (million)</t>
  </si>
  <si>
    <t>Long Call</t>
  </si>
  <si>
    <t>Long Straddle</t>
  </si>
  <si>
    <t>Long Strangle</t>
  </si>
  <si>
    <t>Expected Nifty Level</t>
  </si>
  <si>
    <t>Payoff</t>
  </si>
  <si>
    <t xml:space="preserve">Bull Call Spread </t>
  </si>
  <si>
    <t>N/A</t>
  </si>
  <si>
    <t>Strike Price</t>
  </si>
  <si>
    <t>540</t>
  </si>
  <si>
    <t>60</t>
  </si>
  <si>
    <t>574.7</t>
  </si>
  <si>
    <t>560</t>
  </si>
  <si>
    <t>29.7</t>
  </si>
  <si>
    <t>46</t>
  </si>
  <si>
    <t>27</t>
  </si>
  <si>
    <t>45</t>
  </si>
  <si>
    <t>953</t>
  </si>
  <si>
    <t>580</t>
  </si>
  <si>
    <t>600</t>
  </si>
  <si>
    <t>14</t>
  </si>
  <si>
    <t>25</t>
  </si>
  <si>
    <t>23.7</t>
  </si>
  <si>
    <t>23</t>
  </si>
  <si>
    <t>451</t>
  </si>
  <si>
    <t>620</t>
  </si>
  <si>
    <t>9</t>
  </si>
  <si>
    <t>18.9</t>
  </si>
  <si>
    <t>17.05</t>
  </si>
  <si>
    <t>241</t>
  </si>
  <si>
    <t>19 -May-09</t>
  </si>
  <si>
    <t>160</t>
  </si>
  <si>
    <t>252</t>
  </si>
  <si>
    <t>150</t>
  </si>
  <si>
    <t>248</t>
  </si>
  <si>
    <t>113</t>
  </si>
  <si>
    <t>59.980</t>
  </si>
  <si>
    <t>123,200</t>
  </si>
  <si>
    <t>-49,700</t>
  </si>
  <si>
    <t>756.15</t>
  </si>
  <si>
    <t>130</t>
  </si>
  <si>
    <t>234.65</t>
  </si>
  <si>
    <t>197.15</t>
  </si>
  <si>
    <t>194.05</t>
  </si>
  <si>
    <t>251</t>
  </si>
  <si>
    <t>132.835</t>
  </si>
  <si>
    <t>541,800</t>
  </si>
  <si>
    <t>-90,300</t>
  </si>
  <si>
    <t>128.95</t>
  </si>
  <si>
    <t>219</t>
  </si>
  <si>
    <t>64.8</t>
  </si>
  <si>
    <t>174.3</t>
  </si>
  <si>
    <t>174.5</t>
  </si>
  <si>
    <t>275</t>
  </si>
  <si>
    <t>1,44.695</t>
  </si>
  <si>
    <t>1,280,300</t>
  </si>
  <si>
    <t>-48,300</t>
  </si>
  <si>
    <t>149</t>
  </si>
  <si>
    <t>199</t>
  </si>
  <si>
    <t>77</t>
  </si>
  <si>
    <t>169.75</t>
  </si>
  <si>
    <t>163.4</t>
  </si>
  <si>
    <t>245</t>
  </si>
  <si>
    <t>127.726</t>
  </si>
  <si>
    <t>158,900</t>
  </si>
  <si>
    <t>-35,700</t>
  </si>
  <si>
    <t>81</t>
  </si>
  <si>
    <t>180</t>
  </si>
  <si>
    <t>70.1</t>
  </si>
  <si>
    <t>147.3</t>
  </si>
  <si>
    <t>136.15</t>
  </si>
  <si>
    <t>190</t>
  </si>
  <si>
    <t>100.332</t>
  </si>
  <si>
    <t>211,400</t>
  </si>
  <si>
    <t>-28,700</t>
  </si>
  <si>
    <t>500</t>
  </si>
  <si>
    <t>18</t>
  </si>
  <si>
    <t>10.95</t>
  </si>
  <si>
    <t>13</t>
  </si>
  <si>
    <t>13.4</t>
  </si>
  <si>
    <t>481</t>
  </si>
  <si>
    <t>173.037</t>
  </si>
  <si>
    <t>649,600</t>
  </si>
  <si>
    <t>77,700</t>
  </si>
  <si>
    <t>510</t>
  </si>
  <si>
    <t>18.5</t>
  </si>
  <si>
    <t>18.95</t>
  </si>
  <si>
    <t>14.9</t>
  </si>
  <si>
    <t>14.75</t>
  </si>
  <si>
    <t>37</t>
  </si>
  <si>
    <t>13.633</t>
  </si>
  <si>
    <t>107,800</t>
  </si>
  <si>
    <t>700</t>
  </si>
  <si>
    <t>520</t>
  </si>
  <si>
    <t>22</t>
  </si>
  <si>
    <t>15.25</t>
  </si>
  <si>
    <t>16.7</t>
  </si>
  <si>
    <t>17</t>
  </si>
  <si>
    <t>211</t>
  </si>
  <si>
    <t>79.469</t>
  </si>
  <si>
    <t>176,400</t>
  </si>
  <si>
    <t>37,100</t>
  </si>
  <si>
    <t>28.55</t>
  </si>
  <si>
    <t>29</t>
  </si>
  <si>
    <t>19.95</t>
  </si>
  <si>
    <t>22.2</t>
  </si>
  <si>
    <t>459</t>
  </si>
  <si>
    <t>181.332</t>
  </si>
  <si>
    <t>438,200</t>
  </si>
  <si>
    <t>120,400</t>
  </si>
  <si>
    <t>38</t>
  </si>
  <si>
    <t>26</t>
  </si>
  <si>
    <t>28.7</t>
  </si>
  <si>
    <t>29.1</t>
  </si>
  <si>
    <t>526</t>
  </si>
  <si>
    <t>217.837</t>
  </si>
  <si>
    <t>280,000</t>
  </si>
  <si>
    <t>207,200</t>
  </si>
  <si>
    <t>2</t>
  </si>
  <si>
    <t>3</t>
  </si>
  <si>
    <t>1</t>
  </si>
  <si>
    <t>1.6</t>
  </si>
  <si>
    <t>1.85</t>
  </si>
  <si>
    <t>276</t>
  </si>
  <si>
    <t>96.905</t>
  </si>
  <si>
    <t>667,800</t>
  </si>
  <si>
    <t>18,200</t>
  </si>
  <si>
    <t>1.2</t>
  </si>
  <si>
    <t>1.9</t>
  </si>
  <si>
    <t>1.65</t>
  </si>
  <si>
    <t>41</t>
  </si>
  <si>
    <t>14.680</t>
  </si>
  <si>
    <t>107,100</t>
  </si>
  <si>
    <t>-700</t>
  </si>
  <si>
    <t>3.5</t>
  </si>
  <si>
    <t>4</t>
  </si>
  <si>
    <t>2.45</t>
  </si>
  <si>
    <t>95</t>
  </si>
  <si>
    <t>34.724</t>
  </si>
  <si>
    <t>155,400</t>
  </si>
  <si>
    <t>-21,700</t>
  </si>
  <si>
    <t>5</t>
  </si>
  <si>
    <t>0.7</t>
  </si>
  <si>
    <t>2.15</t>
  </si>
  <si>
    <t>126</t>
  </si>
  <si>
    <t>47.833</t>
  </si>
  <si>
    <t>396,900</t>
  </si>
  <si>
    <t>-41,300</t>
  </si>
  <si>
    <t>5.1</t>
  </si>
  <si>
    <t>1.7</t>
  </si>
  <si>
    <t>2.7</t>
  </si>
  <si>
    <t>2.5</t>
  </si>
  <si>
    <t>183</t>
  </si>
  <si>
    <t>72.138</t>
  </si>
  <si>
    <t>253,400</t>
  </si>
  <si>
    <t>-27,300</t>
  </si>
  <si>
    <t>Underlying Value</t>
  </si>
  <si>
    <t>DATA FOR OPTION STOCK ICICI BANK</t>
  </si>
  <si>
    <t xml:space="preserve">Call American </t>
  </si>
  <si>
    <t>May 15, 2009</t>
  </si>
  <si>
    <t>140.041</t>
  </si>
  <si>
    <t>43.65</t>
  </si>
  <si>
    <t>398.008</t>
  </si>
  <si>
    <t>632,100</t>
  </si>
  <si>
    <t>32,900</t>
  </si>
  <si>
    <t>19.9</t>
  </si>
  <si>
    <t>34.65</t>
  </si>
  <si>
    <t>19.5</t>
  </si>
  <si>
    <t>32.55</t>
  </si>
  <si>
    <t>31.75</t>
  </si>
  <si>
    <t>803</t>
  </si>
  <si>
    <t>341.627</t>
  </si>
  <si>
    <t>1,328,600</t>
  </si>
  <si>
    <t>9,100</t>
  </si>
  <si>
    <t>195.839</t>
  </si>
  <si>
    <t>194,600</t>
  </si>
  <si>
    <t>-7,000</t>
  </si>
  <si>
    <t>107.140</t>
  </si>
  <si>
    <t>240,100</t>
  </si>
  <si>
    <t>9,800</t>
  </si>
  <si>
    <t>Put American</t>
  </si>
  <si>
    <t>15-May-09</t>
  </si>
  <si>
    <t xml:space="preserve"> Open</t>
  </si>
  <si>
    <t xml:space="preserve"> High</t>
  </si>
  <si>
    <t xml:space="preserve"> Low</t>
  </si>
  <si>
    <t xml:space="preserve"> Close</t>
  </si>
  <si>
    <t xml:space="preserve"> LTP</t>
  </si>
  <si>
    <t xml:space="preserve"> No. of Contracts</t>
  </si>
  <si>
    <t xml:space="preserve"> Turnover in million</t>
  </si>
  <si>
    <t xml:space="preserve"> Open Interest (OI)</t>
  </si>
  <si>
    <t xml:space="preserve"> Change in OI</t>
  </si>
  <si>
    <t xml:space="preserve"> Underlying Value</t>
  </si>
  <si>
    <t>DATA FOR OPTION STOCK RELIANCE</t>
  </si>
  <si>
    <t>1,890</t>
  </si>
  <si>
    <t>113.95</t>
  </si>
  <si>
    <t>100.5</t>
  </si>
  <si>
    <t>122.9</t>
  </si>
  <si>
    <t>86</t>
  </si>
  <si>
    <t>51.637</t>
  </si>
  <si>
    <t>91,500</t>
  </si>
  <si>
    <t>3,600</t>
  </si>
  <si>
    <t>1,950.7</t>
  </si>
  <si>
    <t>1,920</t>
  </si>
  <si>
    <t>94</t>
  </si>
  <si>
    <t>115</t>
  </si>
  <si>
    <t>82.05</t>
  </si>
  <si>
    <t>107.05</t>
  </si>
  <si>
    <t>114</t>
  </si>
  <si>
    <t>661</t>
  </si>
  <si>
    <t>399.531</t>
  </si>
  <si>
    <t>153,600</t>
  </si>
  <si>
    <t>18,300</t>
  </si>
  <si>
    <t>1,950</t>
  </si>
  <si>
    <t>79.6</t>
  </si>
  <si>
    <t>96</t>
  </si>
  <si>
    <t>68</t>
  </si>
  <si>
    <t>89.75</t>
  </si>
  <si>
    <t>547</t>
  </si>
  <si>
    <t>332.995</t>
  </si>
  <si>
    <t>344,700</t>
  </si>
  <si>
    <t>0</t>
  </si>
  <si>
    <t>1,980</t>
  </si>
  <si>
    <t>62</t>
  </si>
  <si>
    <t>80</t>
  </si>
  <si>
    <t>54.15</t>
  </si>
  <si>
    <t>72.15</t>
  </si>
  <si>
    <t>408</t>
  </si>
  <si>
    <t>250.21</t>
  </si>
  <si>
    <t>376,200</t>
  </si>
  <si>
    <t>-9,600</t>
  </si>
  <si>
    <t>2,010</t>
  </si>
  <si>
    <t>50.9</t>
  </si>
  <si>
    <t>66</t>
  </si>
  <si>
    <t>43.05</t>
  </si>
  <si>
    <t>60.85</t>
  </si>
  <si>
    <t>268</t>
  </si>
  <si>
    <t>165.961</t>
  </si>
  <si>
    <t>60,000</t>
  </si>
  <si>
    <t>1,500</t>
  </si>
  <si>
    <t>550</t>
  </si>
  <si>
    <t>360</t>
  </si>
  <si>
    <t>365</t>
  </si>
  <si>
    <t>370</t>
  </si>
  <si>
    <t>91</t>
  </si>
  <si>
    <t>63.169</t>
  </si>
  <si>
    <t>72,600</t>
  </si>
  <si>
    <t>-18,900</t>
  </si>
  <si>
    <t>2,230.9</t>
  </si>
  <si>
    <t>330</t>
  </si>
  <si>
    <t>440</t>
  </si>
  <si>
    <t>311.25</t>
  </si>
  <si>
    <t>333.35</t>
  </si>
  <si>
    <t>350</t>
  </si>
  <si>
    <t>187</t>
  </si>
  <si>
    <t>129.734</t>
  </si>
  <si>
    <t>121,200</t>
  </si>
  <si>
    <t>-32,400</t>
  </si>
  <si>
    <t>400</t>
  </si>
  <si>
    <t>410</t>
  </si>
  <si>
    <t>210</t>
  </si>
  <si>
    <t>306</t>
  </si>
  <si>
    <t>300</t>
  </si>
  <si>
    <t>105</t>
  </si>
  <si>
    <t>72.553</t>
  </si>
  <si>
    <t>338,100</t>
  </si>
  <si>
    <t>-6,600</t>
  </si>
  <si>
    <t>299</t>
  </si>
  <si>
    <t>417</t>
  </si>
  <si>
    <t>200</t>
  </si>
  <si>
    <t>275.15</t>
  </si>
  <si>
    <t>265.5</t>
  </si>
  <si>
    <t>229</t>
  </si>
  <si>
    <t>157.921</t>
  </si>
  <si>
    <t>361,200</t>
  </si>
  <si>
    <t>-14,400</t>
  </si>
  <si>
    <t>243.75</t>
  </si>
  <si>
    <t>242</t>
  </si>
  <si>
    <t>101</t>
  </si>
  <si>
    <t>69.515</t>
  </si>
  <si>
    <t>48,000</t>
  </si>
  <si>
    <t>-12,000</t>
  </si>
  <si>
    <t>1,830</t>
  </si>
  <si>
    <t>47.55</t>
  </si>
  <si>
    <t>50</t>
  </si>
  <si>
    <t>40</t>
  </si>
  <si>
    <t>43</t>
  </si>
  <si>
    <t>40.5</t>
  </si>
  <si>
    <t>63</t>
  </si>
  <si>
    <t>35.446</t>
  </si>
  <si>
    <t>38,400</t>
  </si>
  <si>
    <t>1,860</t>
  </si>
  <si>
    <t>47.2</t>
  </si>
  <si>
    <t>51.1</t>
  </si>
  <si>
    <t>48</t>
  </si>
  <si>
    <t>158</t>
  </si>
  <si>
    <t>90.75</t>
  </si>
  <si>
    <t>83,400</t>
  </si>
  <si>
    <t>3,000</t>
  </si>
  <si>
    <t>72</t>
  </si>
  <si>
    <t>73</t>
  </si>
  <si>
    <t>56.1</t>
  </si>
  <si>
    <t>61.5</t>
  </si>
  <si>
    <t>260</t>
  </si>
  <si>
    <t>152.459</t>
  </si>
  <si>
    <t>135,300</t>
  </si>
  <si>
    <t>24,600</t>
  </si>
  <si>
    <t>87.9</t>
  </si>
  <si>
    <t>68.15</t>
  </si>
  <si>
    <t>74.1</t>
  </si>
  <si>
    <t>71</t>
  </si>
  <si>
    <t>570</t>
  </si>
  <si>
    <t>341.479</t>
  </si>
  <si>
    <t>127,800</t>
  </si>
  <si>
    <t>62,400</t>
  </si>
  <si>
    <t>91.7</t>
  </si>
  <si>
    <t>80.1</t>
  </si>
  <si>
    <t>85.35</t>
  </si>
  <si>
    <t>84</t>
  </si>
  <si>
    <t>141</t>
  </si>
  <si>
    <t>86.13</t>
  </si>
  <si>
    <t>59,700</t>
  </si>
  <si>
    <t>20,700</t>
  </si>
  <si>
    <t>0.1</t>
  </si>
  <si>
    <t>6.8</t>
  </si>
  <si>
    <t>6.2</t>
  </si>
  <si>
    <t>24</t>
  </si>
  <si>
    <t>13.208</t>
  </si>
  <si>
    <t>36,900</t>
  </si>
  <si>
    <t>-1,500</t>
  </si>
  <si>
    <t>8</t>
  </si>
  <si>
    <t>6.95</t>
  </si>
  <si>
    <t>6.15</t>
  </si>
  <si>
    <t>89</t>
  </si>
  <si>
    <t>49.816</t>
  </si>
  <si>
    <t>76,500</t>
  </si>
  <si>
    <t>15</t>
  </si>
  <si>
    <t>8.25</t>
  </si>
  <si>
    <t>8.95</t>
  </si>
  <si>
    <t>179</t>
  </si>
  <si>
    <t>101.833</t>
  </si>
  <si>
    <t>111,600</t>
  </si>
  <si>
    <t>-23,700</t>
  </si>
  <si>
    <t>20</t>
  </si>
  <si>
    <t>4.1</t>
  </si>
  <si>
    <t>11.4</t>
  </si>
  <si>
    <t>12.25</t>
  </si>
  <si>
    <t>283</t>
  </si>
  <si>
    <t>163.693</t>
  </si>
  <si>
    <t>115,200</t>
  </si>
  <si>
    <t>-12,600</t>
  </si>
  <si>
    <t>2.2</t>
  </si>
  <si>
    <t>13.75</t>
  </si>
  <si>
    <t>15.75</t>
  </si>
  <si>
    <t>125</t>
  </si>
  <si>
    <t>73.476</t>
  </si>
  <si>
    <t>69,300</t>
  </si>
  <si>
    <t>9,600</t>
  </si>
  <si>
    <t>Protective Put</t>
  </si>
  <si>
    <t>Covered Call</t>
  </si>
  <si>
    <t>ICICI</t>
  </si>
  <si>
    <t>Strike Price of Put = 560</t>
  </si>
  <si>
    <t>Strike Price of Call = 580</t>
  </si>
  <si>
    <t xml:space="preserve">Payoff = </t>
  </si>
  <si>
    <t>This helps offset the loss due to price drop</t>
  </si>
  <si>
    <t>Reliance</t>
  </si>
  <si>
    <t>Strike Price of Put = 1950</t>
  </si>
  <si>
    <t>Strike Price of Call = 1980</t>
  </si>
  <si>
    <t>EXHIBIT 5: DATA FOR NIFTY 50 COMPANIES OF INDIA</t>
  </si>
  <si>
    <t>Industry</t>
  </si>
  <si>
    <t>Return %</t>
  </si>
  <si>
    <t xml:space="preserve">ACC </t>
  </si>
  <si>
    <t xml:space="preserve">Cement and Cement Products </t>
  </si>
  <si>
    <t xml:space="preserve">AMBUJACEM </t>
  </si>
  <si>
    <t xml:space="preserve">ASIANPAINT </t>
  </si>
  <si>
    <t xml:space="preserve">Paints </t>
  </si>
  <si>
    <t xml:space="preserve">AXISBANK </t>
  </si>
  <si>
    <t xml:space="preserve">Banks </t>
  </si>
  <si>
    <t xml:space="preserve">BAJAJ-AUTO </t>
  </si>
  <si>
    <t xml:space="preserve">Automobiles - 2 and 3 Wheelers </t>
  </si>
  <si>
    <t xml:space="preserve">BANKBARODA </t>
  </si>
  <si>
    <t xml:space="preserve">BHEL </t>
  </si>
  <si>
    <t xml:space="preserve">Electrical Equipment </t>
  </si>
  <si>
    <t xml:space="preserve">BPCL </t>
  </si>
  <si>
    <t xml:space="preserve">Refineries </t>
  </si>
  <si>
    <t xml:space="preserve">BHARTIARTL </t>
  </si>
  <si>
    <t xml:space="preserve">Telecommunication – Services </t>
  </si>
  <si>
    <t xml:space="preserve">CAIRN </t>
  </si>
  <si>
    <t xml:space="preserve">Oil Exploration/Production </t>
  </si>
  <si>
    <t xml:space="preserve">CIPLA </t>
  </si>
  <si>
    <t xml:space="preserve">Pharmaceuticals </t>
  </si>
  <si>
    <t xml:space="preserve">DLF </t>
  </si>
  <si>
    <t xml:space="preserve">Construction </t>
  </si>
  <si>
    <t xml:space="preserve">DRREDDY </t>
  </si>
  <si>
    <t xml:space="preserve">GAIL </t>
  </si>
  <si>
    <t xml:space="preserve">Gas </t>
  </si>
  <si>
    <t xml:space="preserve">GRASIM </t>
  </si>
  <si>
    <t xml:space="preserve">HCLTECH </t>
  </si>
  <si>
    <t xml:space="preserve">Computers – Software </t>
  </si>
  <si>
    <t xml:space="preserve">HDFCBANK </t>
  </si>
  <si>
    <t xml:space="preserve">HINDALCO </t>
  </si>
  <si>
    <t xml:space="preserve">Aluminum </t>
  </si>
  <si>
    <t xml:space="preserve">HINDUNILVR </t>
  </si>
  <si>
    <t xml:space="preserve">Diversified </t>
  </si>
  <si>
    <t xml:space="preserve">HDFC </t>
  </si>
  <si>
    <t xml:space="preserve">Finance – Housing </t>
  </si>
  <si>
    <t xml:space="preserve">ITC </t>
  </si>
  <si>
    <t xml:space="preserve">Cigarettes </t>
  </si>
  <si>
    <t xml:space="preserve">ICICIBANK </t>
  </si>
  <si>
    <t xml:space="preserve">IDFC </t>
  </si>
  <si>
    <t xml:space="preserve">Financial Institution </t>
  </si>
  <si>
    <t xml:space="preserve">INDUSINDBK </t>
  </si>
  <si>
    <t xml:space="preserve">JPASSOCIAT </t>
  </si>
  <si>
    <t xml:space="preserve">JINDALSTEL </t>
  </si>
  <si>
    <t xml:space="preserve">Steel and Steel Products </t>
  </si>
  <si>
    <t xml:space="preserve">KOTAKBANK </t>
  </si>
  <si>
    <t xml:space="preserve">LT </t>
  </si>
  <si>
    <t xml:space="preserve">Engineering </t>
  </si>
  <si>
    <t xml:space="preserve">LUPIN </t>
  </si>
  <si>
    <t xml:space="preserve">M&amp;M </t>
  </si>
  <si>
    <t xml:space="preserve">Automobiles - 4 Wheelers </t>
  </si>
  <si>
    <t xml:space="preserve">MARUTI </t>
  </si>
  <si>
    <t xml:space="preserve">NMDC </t>
  </si>
  <si>
    <t xml:space="preserve">Mining </t>
  </si>
  <si>
    <t xml:space="preserve">NTPC </t>
  </si>
  <si>
    <t xml:space="preserve">Power </t>
  </si>
  <si>
    <t xml:space="preserve">ONGC </t>
  </si>
  <si>
    <t xml:space="preserve">POWERGRID </t>
  </si>
  <si>
    <t xml:space="preserve">PNB </t>
  </si>
  <si>
    <t xml:space="preserve">RANBAXY </t>
  </si>
  <si>
    <t xml:space="preserve">RELIANCE </t>
  </si>
  <si>
    <t xml:space="preserve">RELINFRA </t>
  </si>
  <si>
    <t xml:space="preserve">SESAGOA </t>
  </si>
  <si>
    <t xml:space="preserve">SBIN </t>
  </si>
  <si>
    <t xml:space="preserve">SUNPHARMA </t>
  </si>
  <si>
    <t xml:space="preserve">TCS </t>
  </si>
  <si>
    <t xml:space="preserve">TATAMOTORS </t>
  </si>
  <si>
    <t xml:space="preserve">TATAPOWER </t>
  </si>
  <si>
    <t xml:space="preserve">TATASTEEL </t>
  </si>
  <si>
    <t xml:space="preserve">ULTRACEMCO </t>
  </si>
  <si>
    <t>Company</t>
  </si>
  <si>
    <t>Last Traded Price</t>
  </si>
  <si>
    <t xml:space="preserve">Value = </t>
  </si>
  <si>
    <t>Unhedged Value = 756.15</t>
  </si>
  <si>
    <t>Unhedged Value = 2230.9</t>
  </si>
  <si>
    <t>If Unhedged Value = 500 (Hypothetical)</t>
  </si>
  <si>
    <t>If Unhedged Value = 1900 (Hypothetical)</t>
  </si>
  <si>
    <t>If Unhedged Value =  (Hypothetical)</t>
  </si>
  <si>
    <t>Last Traded Price ( )</t>
  </si>
  <si>
    <t>EXHIBIT 2: HISTORICAL DATA FOR CNX NIFTY (JANUARY 2008)</t>
  </si>
  <si>
    <t>For the period January 16, 2008, to January 29, 2008</t>
  </si>
  <si>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</si>
  <si>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</si>
  <si>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</si>
  <si>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</si>
  <si>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</si>
  <si>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</si>
  <si>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 (million)</t>
  </si>
  <si>
    <t>Open - Close</t>
  </si>
  <si>
    <t>Close daily change</t>
  </si>
  <si>
    <t>Actual</t>
  </si>
  <si>
    <t>Hypothetical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</si>
</sst>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9"/>
      <color rgb="FF000000"/>
      <name val="ArialMT"/>
    </font>
    <font>
      <sz val="10"/>
      <color rgb="FF000000"/>
      <name val="Arial-BoldMT"/>
    </font>
    <font>
      <sz val="11"/>
      <color rgb="FF000000"/>
      <name val="Aptos"/>
      <family val="2"/>
    </font>
    <font>
      <b/>
      <sz val="10"/>
      <color rgb="FF000000"/>
      <name val="Arial-BoldMT"/>
    </font>
    <font>
      <b/>
      <sz val="9"/>
      <color rgb="FF000000"/>
      <name val="Arial-BoldMT"/>
    </font>
    <font>
      <b/>
      <sz val="11"/>
      <color theme="1"/>
      <name val="Aptos Narrow"/>
      <family val="2"/>
      <scheme val="minor"/>
    </font>
    <font>
      <b/>
      <sz val="11"/>
      <color rgb="FF000000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medium">
        <color rgb="FF000000"/>
      </left>
      <right/>
      <top/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" fontId="5" fillId="0" borderId="14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" fontId="5" fillId="0" borderId="15" xfId="0" applyNumberFormat="1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5" fontId="3" fillId="0" borderId="13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15" fontId="3" fillId="0" borderId="15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1" applyNumberFormat="1" applyFont="1" applyFill="1" applyBorder="1" applyAlignment="1">
      <alignment horizontal="center" vertical="center" wrapText="1"/>
    </xf>
    <xf numFmtId="0" fontId="10" fillId="2" borderId="3" xfId="1" applyNumberFormat="1" applyFont="1" applyFill="1" applyBorder="1" applyAlignment="1">
      <alignment horizontal="center" vertical="center" wrapText="1"/>
    </xf>
    <xf numFmtId="0" fontId="10" fillId="2" borderId="4" xfId="1" applyNumberFormat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>
      <alignment horizontal="center" vertical="center" wrapText="1"/>
    </xf>
    <xf numFmtId="14" fontId="10" fillId="3" borderId="3" xfId="1" applyNumberFormat="1" applyFont="1" applyFill="1" applyBorder="1" applyAlignment="1">
      <alignment horizontal="center" vertical="center" wrapText="1"/>
    </xf>
    <xf numFmtId="14" fontId="10" fillId="3" borderId="4" xfId="1" applyNumberFormat="1" applyFont="1" applyFill="1" applyBorder="1" applyAlignment="1">
      <alignment horizontal="center" vertical="center" wrapText="1"/>
    </xf>
    <xf numFmtId="14" fontId="10" fillId="2" borderId="2" xfId="1" applyNumberFormat="1" applyFont="1" applyFill="1" applyBorder="1" applyAlignment="1">
      <alignment horizontal="center" vertical="center" wrapText="1"/>
    </xf>
    <xf numFmtId="14" fontId="10" fillId="2" borderId="3" xfId="1" applyNumberFormat="1" applyFont="1" applyFill="1" applyBorder="1" applyAlignment="1">
      <alignment horizontal="center" vertical="center" wrapText="1"/>
    </xf>
    <xf numFmtId="14" fontId="10" fillId="2" borderId="4" xfId="1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AC2-E999-4F5F-9380-C9F2E3AC5A61}">
  <dimension ref="A1:V40"/>
  <sheetViews>
    <sheetView tabSelected="1" workbookViewId="0">
      <selection activeCell="R8" sqref="R8"/>
    </sheetView>
  </sheetViews>
  <sheetFormatPr defaultRowHeight="14.4"/>
  <cols>
    <col min="1" max="5" width="8.88671875" style="1"/>
    <col min="6" max="6" width="13.33203125" style="1" customWidth="1"/>
    <col min="7" max="7" width="8.88671875" style="1"/>
    <col min="8" max="8" width="11.5546875" style="1" customWidth="1"/>
    <col min="9" max="9" width="8.88671875" style="1"/>
    <col min="10" max="10" width="11.88671875" style="1" customWidth="1"/>
    <col min="11" max="16384" width="8.88671875" style="1"/>
  </cols>
  <sheetData>
    <row r="1" spans="1:22" ht="43.2">
      <c r="A1" s="62" t="s">
        <v>3</v>
      </c>
      <c r="B1" s="62" t="s">
        <v>0</v>
      </c>
      <c r="C1" s="62" t="s">
        <v>4</v>
      </c>
      <c r="D1" s="62" t="s">
        <v>5</v>
      </c>
      <c r="E1" s="62" t="s">
        <v>6</v>
      </c>
      <c r="F1" s="62" t="s">
        <v>10</v>
      </c>
      <c r="G1" s="62" t="s">
        <v>11</v>
      </c>
      <c r="H1" s="62" t="s">
        <v>7</v>
      </c>
      <c r="I1" s="62" t="s">
        <v>8</v>
      </c>
      <c r="J1" s="62" t="s">
        <v>9</v>
      </c>
      <c r="L1" s="62" t="s">
        <v>15</v>
      </c>
      <c r="M1" s="62" t="s">
        <v>12</v>
      </c>
      <c r="N1" s="62" t="s">
        <v>17</v>
      </c>
      <c r="O1" s="62" t="s">
        <v>13</v>
      </c>
      <c r="P1" s="62" t="s">
        <v>14</v>
      </c>
      <c r="R1" s="2"/>
    </row>
    <row r="2" spans="1:22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  <c r="L2" s="99">
        <v>4323.1499999999996</v>
      </c>
      <c r="M2" s="98" t="s">
        <v>16</v>
      </c>
      <c r="N2" s="98"/>
      <c r="O2" s="98"/>
      <c r="P2" s="98"/>
      <c r="S2" s="39"/>
      <c r="T2" s="39"/>
      <c r="U2" s="39"/>
      <c r="V2" s="39"/>
    </row>
    <row r="3" spans="1:22">
      <c r="A3" s="1">
        <v>3300</v>
      </c>
      <c r="B3" s="1">
        <v>380.85</v>
      </c>
      <c r="C3" s="1">
        <v>450</v>
      </c>
      <c r="D3" s="1">
        <v>380.85</v>
      </c>
      <c r="E3" s="1">
        <v>437</v>
      </c>
      <c r="F3" s="1">
        <v>575</v>
      </c>
      <c r="G3" s="1">
        <v>106.67</v>
      </c>
      <c r="H3" s="1">
        <v>998250</v>
      </c>
      <c r="I3" s="1">
        <v>-650</v>
      </c>
      <c r="J3" s="1">
        <v>3671.65</v>
      </c>
      <c r="L3" s="99" t="s">
        <v>470</v>
      </c>
      <c r="M3" s="1">
        <f>MAX(0,L2-A3) - E3</f>
        <v>586.14999999999964</v>
      </c>
      <c r="N3" s="1" t="s">
        <v>18</v>
      </c>
      <c r="O3" s="1">
        <f>MAX(0,L2-A3) + MAX(0,A15-L2) - (E3+E15)</f>
        <v>540.14999999999964</v>
      </c>
      <c r="P3" s="1" t="s">
        <v>18</v>
      </c>
    </row>
    <row r="4" spans="1:22">
      <c r="A4" s="1">
        <v>3400</v>
      </c>
      <c r="B4" s="1">
        <v>314</v>
      </c>
      <c r="C4" s="1">
        <v>360</v>
      </c>
      <c r="D4" s="1">
        <v>305</v>
      </c>
      <c r="E4" s="1">
        <v>360</v>
      </c>
      <c r="F4" s="1">
        <v>4753</v>
      </c>
      <c r="G4" s="1">
        <v>883.95</v>
      </c>
      <c r="H4" s="1">
        <v>2621500</v>
      </c>
      <c r="I4" s="1">
        <v>1200</v>
      </c>
      <c r="J4" s="1">
        <v>3671.65</v>
      </c>
      <c r="M4" s="1">
        <f>MAX(0,L2-A4)-E4</f>
        <v>563.14999999999964</v>
      </c>
      <c r="N4" s="1">
        <f>MAX(0,L2-A3) - MAX(0,L2-A4) - (E3-E4)</f>
        <v>23</v>
      </c>
      <c r="O4" s="1">
        <f>MAX(0,L2-A4) + MAX(0,A16-L2) - (E4+E16)</f>
        <v>500.14999999999964</v>
      </c>
      <c r="P4" s="1">
        <f>MAX(0,L2-A3) + MAX(0,A16-L2) - (E3+E16)</f>
        <v>523.14999999999964</v>
      </c>
    </row>
    <row r="5" spans="1:22">
      <c r="A5" s="1">
        <v>3500</v>
      </c>
      <c r="B5" s="1">
        <v>234</v>
      </c>
      <c r="C5" s="1">
        <v>300</v>
      </c>
      <c r="D5" s="1">
        <v>228.05</v>
      </c>
      <c r="E5" s="1">
        <v>275.55</v>
      </c>
      <c r="F5" s="1">
        <v>5757</v>
      </c>
      <c r="G5" s="1">
        <v>1079.6600000000001</v>
      </c>
      <c r="H5" s="1">
        <v>1768850</v>
      </c>
      <c r="I5" s="1">
        <v>21850</v>
      </c>
      <c r="J5" s="1">
        <v>3671.65</v>
      </c>
      <c r="M5" s="1">
        <f>MAX(0,L2-A5) - E5</f>
        <v>547.59999999999968</v>
      </c>
      <c r="N5" s="1">
        <f>MAX(0,L2-A4) - MAX(0,L2-A5) - (E4-E5)</f>
        <v>15.550000000000011</v>
      </c>
      <c r="O5" s="1">
        <f>MAX(0,L2-A5) + MAX(0,A17-L2) - (E5+E17)</f>
        <v>458.59999999999962</v>
      </c>
      <c r="P5" s="1">
        <f>MAX(0,L2-A4) + MAX(0,A17-L2) - (E4+E17)</f>
        <v>474.14999999999964</v>
      </c>
    </row>
    <row r="6" spans="1:22">
      <c r="A6" s="1">
        <v>3600</v>
      </c>
      <c r="B6" s="1">
        <v>167</v>
      </c>
      <c r="C6" s="1">
        <v>215</v>
      </c>
      <c r="D6" s="1">
        <v>162.19999999999999</v>
      </c>
      <c r="E6" s="1">
        <v>210</v>
      </c>
      <c r="F6" s="1">
        <v>54583</v>
      </c>
      <c r="G6" s="1">
        <v>10314.99</v>
      </c>
      <c r="H6" s="1">
        <v>3629700</v>
      </c>
      <c r="I6" s="1">
        <v>293200</v>
      </c>
      <c r="J6" s="1">
        <v>3671.65</v>
      </c>
      <c r="M6" s="1">
        <f>MAX(0,L2-A6)-E6</f>
        <v>513.14999999999964</v>
      </c>
      <c r="N6" s="1">
        <f>MAX(0,L2-A5) - MAX(0,L2-A6) - (E5-E6)</f>
        <v>34.449999999999989</v>
      </c>
      <c r="O6" s="1">
        <f>MAX(0,L2-A6) + MAX(0,A18-L2) - (E6+E18)</f>
        <v>393.49999999999966</v>
      </c>
      <c r="P6" s="1">
        <f>MAX(0,L2-A5) + MAX(0,A18-L2) - (E5+E18)</f>
        <v>427.94999999999959</v>
      </c>
    </row>
    <row r="7" spans="1:22">
      <c r="A7" s="1">
        <v>3700</v>
      </c>
      <c r="B7" s="1">
        <v>114.7</v>
      </c>
      <c r="C7" s="1">
        <v>157.65</v>
      </c>
      <c r="D7" s="1">
        <v>111</v>
      </c>
      <c r="E7" s="1">
        <v>150</v>
      </c>
      <c r="F7" s="1">
        <v>131375</v>
      </c>
      <c r="G7" s="1">
        <v>25151.040000000001</v>
      </c>
      <c r="H7" s="1">
        <v>3258350</v>
      </c>
      <c r="I7" s="1">
        <v>280850</v>
      </c>
      <c r="J7" s="1">
        <v>3671.65</v>
      </c>
      <c r="M7" s="1">
        <f>MAX(0,L2-A7) - E7</f>
        <v>473.14999999999964</v>
      </c>
      <c r="N7" s="1">
        <f>MAX(0,L2-A6) - MAX(0,L2-A7) - (E6-E7)</f>
        <v>40</v>
      </c>
      <c r="O7" s="1">
        <f>MAX(0,L2-A7) + MAX(0,A19-L2) - (E7+E19)</f>
        <v>311.14999999999964</v>
      </c>
      <c r="P7" s="1">
        <f>MAX(0,L2-A6) + MAX(0,A19-L2) - (E6+E19)</f>
        <v>351.14999999999964</v>
      </c>
    </row>
    <row r="8" spans="1:22">
      <c r="A8" s="1">
        <v>3800</v>
      </c>
      <c r="B8" s="1">
        <v>75.099999999999994</v>
      </c>
      <c r="C8" s="1">
        <v>112</v>
      </c>
      <c r="D8" s="1">
        <v>72.150000000000006</v>
      </c>
      <c r="E8" s="1">
        <v>108</v>
      </c>
      <c r="F8" s="1">
        <v>132960</v>
      </c>
      <c r="G8" s="1">
        <v>25843.19</v>
      </c>
      <c r="H8" s="1">
        <v>4509400</v>
      </c>
      <c r="I8" s="1">
        <v>408850</v>
      </c>
      <c r="J8" s="1">
        <v>3671.65</v>
      </c>
      <c r="M8" s="1">
        <f>MAX(0,L2-A8) - E8</f>
        <v>415.14999999999964</v>
      </c>
      <c r="N8" s="1">
        <f>MAX(0,L2-A7) - MAX(0,L2-A8) - (E7-E8)</f>
        <v>58</v>
      </c>
      <c r="O8" s="1">
        <f>MAX(0,L2-A8) + MAX(0,A20-L2) - (E8+E20)</f>
        <v>196.89999999999964</v>
      </c>
      <c r="P8" s="1">
        <f>MAX(0,L2-A7) + MAX(0,A20-L2) - (E7+E20)</f>
        <v>254.89999999999964</v>
      </c>
    </row>
    <row r="9" spans="1:22">
      <c r="A9" s="1">
        <v>3900</v>
      </c>
      <c r="B9" s="1">
        <v>53</v>
      </c>
      <c r="C9" s="1">
        <v>75</v>
      </c>
      <c r="D9" s="1">
        <v>44.05</v>
      </c>
      <c r="E9" s="1">
        <v>70</v>
      </c>
      <c r="F9" s="1">
        <v>86366</v>
      </c>
      <c r="G9" s="1">
        <v>17082.669999999998</v>
      </c>
      <c r="H9" s="1">
        <v>3100550</v>
      </c>
      <c r="I9" s="1">
        <v>269900</v>
      </c>
      <c r="J9" s="1">
        <v>3671.65</v>
      </c>
      <c r="M9" s="1">
        <f>MAX(0,L2-A9)-E9</f>
        <v>353.14999999999964</v>
      </c>
      <c r="N9" s="1">
        <f>MAX(0,L2-A8) - MAX(0,L2-A9) - (E8-E9)</f>
        <v>62</v>
      </c>
      <c r="O9" s="1">
        <f>MAX(0,L2-A9) + MAX(0,A21-L2) - (E9+E21)</f>
        <v>73.949999999999648</v>
      </c>
      <c r="P9" s="1">
        <f>MAX(0,L2-A8) + MAX(0,A21-L2) - (E8+E21)</f>
        <v>135.94999999999965</v>
      </c>
    </row>
    <row r="10" spans="1:22">
      <c r="A10" s="1">
        <v>4000</v>
      </c>
      <c r="B10" s="1">
        <v>26.7</v>
      </c>
      <c r="C10" s="1">
        <v>46.7</v>
      </c>
      <c r="D10" s="1">
        <v>25</v>
      </c>
      <c r="E10" s="1">
        <v>42.6</v>
      </c>
      <c r="F10" s="1">
        <v>93176</v>
      </c>
      <c r="G10" s="1">
        <v>18790.86</v>
      </c>
      <c r="H10" s="1">
        <v>4078500</v>
      </c>
      <c r="I10" s="1">
        <v>1081800</v>
      </c>
      <c r="J10" s="1">
        <v>3671.65</v>
      </c>
      <c r="M10" s="1">
        <f>MAX(0,L2-A10) - E10</f>
        <v>280.54999999999961</v>
      </c>
      <c r="N10" s="1">
        <f>MAX(0,L2-A9) - MAX(0,L2-A10) - (E9-E10)</f>
        <v>72.599999999999994</v>
      </c>
      <c r="O10" s="1">
        <f>MAX(0,L2-A10) + MAX(0,A22-L2) - (E10+E22)</f>
        <v>-66.450000000000387</v>
      </c>
      <c r="P10" s="1">
        <f>MAX(0,L2-A9) + MAX(0,A22-L2) - (E9+E22)</f>
        <v>6.1499999999996362</v>
      </c>
    </row>
    <row r="11" spans="1:22">
      <c r="A11" s="1">
        <v>4100</v>
      </c>
      <c r="B11" s="1">
        <v>16.25</v>
      </c>
      <c r="C11" s="1">
        <v>27.9</v>
      </c>
      <c r="D11" s="1">
        <v>15.45</v>
      </c>
      <c r="E11" s="1">
        <v>27.9</v>
      </c>
      <c r="F11" s="1">
        <v>24487</v>
      </c>
      <c r="G11" s="1">
        <v>5045.08</v>
      </c>
      <c r="H11" s="1">
        <v>1476300</v>
      </c>
      <c r="I11" s="1">
        <v>114450</v>
      </c>
      <c r="J11" s="1">
        <v>3671.65</v>
      </c>
      <c r="M11" s="1">
        <f>MAX(0,L2-A11)-E11</f>
        <v>195.24999999999963</v>
      </c>
      <c r="N11" s="1">
        <f>MAX(0,L2-A10) - MAX(0,L2-A11) - (E10-E11)</f>
        <v>85.3</v>
      </c>
      <c r="O11" s="1">
        <f>MAX(0,L2-A11) + MAX(0,A23-L2) - (E11+E23)</f>
        <v>-272.60000000000036</v>
      </c>
      <c r="P11" s="1">
        <f>MAX(0,L2-A10) + MAX(0,A23-L2) - (E10+E23)</f>
        <v>-187.30000000000041</v>
      </c>
    </row>
    <row r="12" spans="1:22">
      <c r="A12" s="1">
        <v>4200</v>
      </c>
      <c r="B12" s="1">
        <v>10.5</v>
      </c>
      <c r="C12" s="1">
        <v>17</v>
      </c>
      <c r="D12" s="1">
        <v>9.15</v>
      </c>
      <c r="E12" s="1">
        <v>16.5</v>
      </c>
      <c r="F12" s="1">
        <v>16813</v>
      </c>
      <c r="G12" s="1">
        <v>3540.82</v>
      </c>
      <c r="H12" s="1">
        <v>2054200</v>
      </c>
      <c r="I12" s="1">
        <v>47800</v>
      </c>
      <c r="J12" s="1">
        <v>3671.65</v>
      </c>
      <c r="M12" s="1">
        <f>MAX(0,L2-A12) - E12</f>
        <v>106.64999999999964</v>
      </c>
      <c r="N12" s="1">
        <f>MAX(0,L2-A11) - MAX(0,L2-A12) - (E11-E12)</f>
        <v>88.6</v>
      </c>
      <c r="O12" s="1">
        <f>MAX(0,L2-A12) + MAX(0,A24-L2) - (E12+E24)</f>
        <v>-498.55000000000041</v>
      </c>
      <c r="P12" s="1">
        <f>MAX(0,L2-A11) + MAX(0,A24-L2) - (E11+E24)</f>
        <v>-409.95000000000039</v>
      </c>
    </row>
    <row r="13" spans="1:22">
      <c r="A13" s="1">
        <v>4300</v>
      </c>
      <c r="B13" s="1">
        <v>5.5</v>
      </c>
      <c r="C13" s="1">
        <v>9.4499999999999993</v>
      </c>
      <c r="D13" s="1">
        <v>4.8</v>
      </c>
      <c r="E13" s="1">
        <v>9.4499999999999993</v>
      </c>
      <c r="F13" s="1">
        <v>7398</v>
      </c>
      <c r="G13" s="1">
        <v>15930.4</v>
      </c>
      <c r="H13" s="1">
        <v>646500</v>
      </c>
      <c r="I13" s="1">
        <v>29400</v>
      </c>
      <c r="J13" s="1">
        <v>3671.65</v>
      </c>
      <c r="M13" s="1">
        <f>MAX(0,L2-A13) - E13</f>
        <v>13.699999999999637</v>
      </c>
      <c r="N13" s="1">
        <f>MAX(0,L2-A12) - MAX(0,L2-A13) - (E12-E13)</f>
        <v>92.95</v>
      </c>
      <c r="O13" s="1">
        <f>MAX(0,L2-A13) + MAX(0,A25-L2) - (E13+E25)</f>
        <v>-611.30000000000041</v>
      </c>
      <c r="P13" s="1">
        <f>MAX(0,L2-A12) + MAX(0,A25-L2) - (E12+E25)</f>
        <v>-518.35000000000036</v>
      </c>
    </row>
    <row r="14" spans="1:22">
      <c r="A14" s="98" t="s">
        <v>2</v>
      </c>
      <c r="B14" s="98"/>
      <c r="C14" s="98"/>
      <c r="D14" s="98"/>
      <c r="E14" s="98"/>
      <c r="F14" s="98"/>
      <c r="G14" s="98"/>
      <c r="H14" s="98"/>
      <c r="I14" s="98"/>
      <c r="J14" s="98"/>
    </row>
    <row r="15" spans="1:22">
      <c r="A15" s="1">
        <v>3300</v>
      </c>
      <c r="B15" s="1">
        <v>53.1</v>
      </c>
      <c r="C15" s="1">
        <v>61.9</v>
      </c>
      <c r="D15" s="1">
        <v>38.15</v>
      </c>
      <c r="E15" s="1">
        <v>46</v>
      </c>
      <c r="F15" s="1">
        <v>88656</v>
      </c>
      <c r="G15" s="1">
        <v>14825.88</v>
      </c>
      <c r="H15" s="1">
        <v>5106500</v>
      </c>
      <c r="I15" s="1">
        <v>970600</v>
      </c>
      <c r="J15" s="1">
        <v>3671.65</v>
      </c>
    </row>
    <row r="16" spans="1:22">
      <c r="A16" s="1">
        <v>3400</v>
      </c>
      <c r="B16" s="1">
        <v>74.8</v>
      </c>
      <c r="C16" s="1">
        <v>74.8</v>
      </c>
      <c r="D16" s="1">
        <v>55.6</v>
      </c>
      <c r="E16" s="1">
        <v>63</v>
      </c>
      <c r="F16" s="1">
        <v>109028</v>
      </c>
      <c r="G16" s="1">
        <v>18878.939999999999</v>
      </c>
      <c r="H16" s="1">
        <v>5266150</v>
      </c>
      <c r="I16" s="1">
        <v>960800</v>
      </c>
      <c r="J16" s="1">
        <v>3671.65</v>
      </c>
      <c r="L16" s="99">
        <v>4000</v>
      </c>
      <c r="M16" s="98" t="s">
        <v>16</v>
      </c>
      <c r="N16" s="98"/>
      <c r="O16" s="98"/>
      <c r="P16" s="98"/>
    </row>
    <row r="17" spans="1:16">
      <c r="A17" s="1">
        <v>3500</v>
      </c>
      <c r="B17" s="1">
        <v>105</v>
      </c>
      <c r="C17" s="1">
        <v>105</v>
      </c>
      <c r="D17" s="1">
        <v>75</v>
      </c>
      <c r="E17" s="1">
        <v>89</v>
      </c>
      <c r="F17" s="1">
        <v>129226</v>
      </c>
      <c r="G17" s="1">
        <v>23171.9</v>
      </c>
      <c r="H17" s="1">
        <v>4785700</v>
      </c>
      <c r="I17" s="1">
        <v>751950</v>
      </c>
      <c r="J17" s="1">
        <v>3671.65</v>
      </c>
      <c r="L17" s="99" t="s">
        <v>471</v>
      </c>
      <c r="M17" s="1">
        <v>263</v>
      </c>
      <c r="N17" s="1" t="s">
        <v>18</v>
      </c>
      <c r="O17" s="1">
        <v>217</v>
      </c>
      <c r="P17" s="1" t="s">
        <v>18</v>
      </c>
    </row>
    <row r="18" spans="1:16">
      <c r="A18" s="1">
        <v>3600</v>
      </c>
      <c r="B18" s="1">
        <v>128</v>
      </c>
      <c r="C18" s="1">
        <v>138</v>
      </c>
      <c r="D18" s="1">
        <v>106.05</v>
      </c>
      <c r="E18" s="1">
        <v>119.65</v>
      </c>
      <c r="F18" s="1">
        <v>119475</v>
      </c>
      <c r="G18" s="1">
        <v>22217.05</v>
      </c>
      <c r="H18" s="1">
        <v>5245700</v>
      </c>
      <c r="I18" s="1">
        <v>1080400</v>
      </c>
      <c r="J18" s="1">
        <v>3671.65</v>
      </c>
      <c r="M18" s="1">
        <v>240</v>
      </c>
      <c r="N18" s="1">
        <v>23</v>
      </c>
      <c r="O18" s="1">
        <v>177</v>
      </c>
      <c r="P18" s="1">
        <v>200</v>
      </c>
    </row>
    <row r="19" spans="1:16">
      <c r="A19" s="1">
        <v>3700</v>
      </c>
      <c r="B19" s="1">
        <v>194</v>
      </c>
      <c r="C19" s="1">
        <v>195.2</v>
      </c>
      <c r="D19" s="1">
        <v>145.5</v>
      </c>
      <c r="E19" s="1">
        <v>162</v>
      </c>
      <c r="F19" s="1">
        <v>61818</v>
      </c>
      <c r="G19" s="1">
        <v>11939.45</v>
      </c>
      <c r="H19" s="1">
        <v>3136550</v>
      </c>
      <c r="I19" s="1">
        <v>995550</v>
      </c>
      <c r="J19" s="1">
        <v>3671.65</v>
      </c>
      <c r="M19" s="1">
        <v>224.45</v>
      </c>
      <c r="N19" s="1">
        <v>15.550000000000011</v>
      </c>
      <c r="O19" s="1">
        <v>135.44999999999999</v>
      </c>
      <c r="P19" s="1">
        <v>151</v>
      </c>
    </row>
    <row r="20" spans="1:16">
      <c r="A20" s="1">
        <v>3800</v>
      </c>
      <c r="B20" s="1">
        <v>240</v>
      </c>
      <c r="C20" s="1">
        <v>242</v>
      </c>
      <c r="D20" s="1">
        <v>201</v>
      </c>
      <c r="E20" s="1">
        <v>218.25</v>
      </c>
      <c r="F20" s="1">
        <v>3719</v>
      </c>
      <c r="G20" s="1">
        <v>747.11</v>
      </c>
      <c r="H20" s="1">
        <v>454850</v>
      </c>
      <c r="I20" s="1">
        <v>25250</v>
      </c>
      <c r="J20" s="1">
        <v>3671.65</v>
      </c>
      <c r="M20" s="1">
        <v>190</v>
      </c>
      <c r="N20" s="1">
        <v>34.449999999999989</v>
      </c>
      <c r="O20" s="1">
        <v>70.350000000000023</v>
      </c>
      <c r="P20" s="1">
        <v>104.79999999999995</v>
      </c>
    </row>
    <row r="21" spans="1:16">
      <c r="A21" s="1">
        <v>3900</v>
      </c>
      <c r="B21" s="1">
        <v>316</v>
      </c>
      <c r="C21" s="1">
        <v>316</v>
      </c>
      <c r="D21" s="1">
        <v>266</v>
      </c>
      <c r="E21" s="1">
        <v>279.2</v>
      </c>
      <c r="F21" s="1">
        <v>782</v>
      </c>
      <c r="G21" s="1">
        <v>163.68</v>
      </c>
      <c r="H21" s="1">
        <v>109450</v>
      </c>
      <c r="I21" s="1">
        <v>2000</v>
      </c>
      <c r="J21" s="1">
        <v>3671.65</v>
      </c>
      <c r="M21" s="1">
        <v>150</v>
      </c>
      <c r="N21" s="1">
        <v>40</v>
      </c>
      <c r="O21" s="1">
        <v>-12</v>
      </c>
      <c r="P21" s="1">
        <v>28</v>
      </c>
    </row>
    <row r="22" spans="1:16">
      <c r="A22" s="1">
        <v>4000</v>
      </c>
      <c r="B22" s="1">
        <v>384</v>
      </c>
      <c r="C22" s="1">
        <v>387</v>
      </c>
      <c r="D22" s="1">
        <v>340</v>
      </c>
      <c r="E22" s="1">
        <v>347</v>
      </c>
      <c r="F22" s="1">
        <v>722</v>
      </c>
      <c r="G22" s="1">
        <v>157.71</v>
      </c>
      <c r="H22" s="1">
        <v>125350</v>
      </c>
      <c r="I22" s="1">
        <v>19400</v>
      </c>
      <c r="J22" s="1">
        <v>3671.65</v>
      </c>
      <c r="M22" s="1">
        <v>92</v>
      </c>
      <c r="N22" s="1">
        <v>58</v>
      </c>
      <c r="O22" s="1">
        <v>-126.25</v>
      </c>
      <c r="P22" s="1">
        <v>-68.25</v>
      </c>
    </row>
    <row r="23" spans="1:16">
      <c r="A23" s="1">
        <v>4100</v>
      </c>
      <c r="B23" s="1">
        <v>467.85</v>
      </c>
      <c r="C23" s="1">
        <v>467.85</v>
      </c>
      <c r="D23" s="1">
        <v>467.85</v>
      </c>
      <c r="E23" s="1">
        <v>467.85</v>
      </c>
      <c r="F23" s="1">
        <v>2</v>
      </c>
      <c r="G23" s="1">
        <v>0.46</v>
      </c>
      <c r="H23" s="1">
        <v>4400</v>
      </c>
      <c r="I23" s="1">
        <v>0</v>
      </c>
      <c r="J23" s="1">
        <v>3671.65</v>
      </c>
      <c r="M23" s="1">
        <v>30</v>
      </c>
      <c r="N23" s="1">
        <v>62</v>
      </c>
      <c r="O23" s="1">
        <v>-249.2</v>
      </c>
      <c r="P23" s="1">
        <v>-187.2</v>
      </c>
    </row>
    <row r="24" spans="1:16">
      <c r="A24" s="1">
        <v>4200</v>
      </c>
      <c r="B24" s="1">
        <v>0</v>
      </c>
      <c r="C24" s="1">
        <v>0</v>
      </c>
      <c r="D24" s="1">
        <v>0</v>
      </c>
      <c r="E24" s="1">
        <v>605.20000000000005</v>
      </c>
      <c r="F24" s="1">
        <v>0</v>
      </c>
      <c r="G24" s="1">
        <v>0</v>
      </c>
      <c r="H24" s="1">
        <v>100</v>
      </c>
      <c r="I24" s="1">
        <v>0</v>
      </c>
      <c r="J24" s="1">
        <v>3671.65</v>
      </c>
      <c r="M24" s="1">
        <v>-42.6</v>
      </c>
      <c r="N24" s="1">
        <v>72.599999999999994</v>
      </c>
      <c r="O24" s="1">
        <v>-389.6</v>
      </c>
      <c r="P24" s="1">
        <v>-317</v>
      </c>
    </row>
    <row r="25" spans="1:16">
      <c r="A25" s="1">
        <v>4300</v>
      </c>
      <c r="B25" s="1">
        <v>600</v>
      </c>
      <c r="C25" s="1">
        <v>625</v>
      </c>
      <c r="D25" s="1">
        <v>600</v>
      </c>
      <c r="E25" s="1">
        <v>625</v>
      </c>
      <c r="F25" s="1">
        <v>104</v>
      </c>
      <c r="G25" s="1">
        <v>25.48</v>
      </c>
      <c r="H25" s="1">
        <v>10550</v>
      </c>
      <c r="I25" s="1">
        <v>5200</v>
      </c>
      <c r="J25" s="1">
        <v>3671.65</v>
      </c>
      <c r="M25" s="1">
        <v>-27.9</v>
      </c>
      <c r="N25" s="1">
        <v>-14.700000000000003</v>
      </c>
      <c r="O25" s="1">
        <v>-395.75</v>
      </c>
      <c r="P25" s="1">
        <v>-410.45000000000005</v>
      </c>
    </row>
    <row r="26" spans="1:16">
      <c r="M26" s="1">
        <v>-16.5</v>
      </c>
      <c r="N26" s="1">
        <v>-11.399999999999999</v>
      </c>
      <c r="O26" s="1">
        <v>-421.70000000000005</v>
      </c>
      <c r="P26" s="1">
        <v>-433.1</v>
      </c>
    </row>
    <row r="27" spans="1:16">
      <c r="M27" s="1">
        <v>-9.4499999999999993</v>
      </c>
      <c r="N27" s="1">
        <v>-7.0500000000000007</v>
      </c>
      <c r="O27" s="1">
        <v>-334.45000000000005</v>
      </c>
      <c r="P27" s="1">
        <v>-341.5</v>
      </c>
    </row>
    <row r="29" spans="1:16">
      <c r="L29" s="99">
        <v>3800</v>
      </c>
      <c r="M29" s="98" t="s">
        <v>16</v>
      </c>
      <c r="N29" s="98"/>
      <c r="O29" s="98"/>
      <c r="P29" s="98"/>
    </row>
    <row r="30" spans="1:16">
      <c r="L30" s="99" t="s">
        <v>471</v>
      </c>
      <c r="M30" s="1">
        <v>63</v>
      </c>
      <c r="N30" s="1" t="s">
        <v>18</v>
      </c>
      <c r="O30" s="1">
        <v>17</v>
      </c>
      <c r="P30" s="1" t="s">
        <v>18</v>
      </c>
    </row>
    <row r="31" spans="1:16">
      <c r="M31" s="1">
        <v>40</v>
      </c>
      <c r="N31" s="1">
        <v>23</v>
      </c>
      <c r="O31" s="1">
        <v>-23</v>
      </c>
      <c r="P31" s="1">
        <v>0</v>
      </c>
    </row>
    <row r="32" spans="1:16">
      <c r="M32" s="1">
        <v>24.449999999999989</v>
      </c>
      <c r="N32" s="1">
        <v>15.550000000000011</v>
      </c>
      <c r="O32" s="1">
        <v>-64.550000000000011</v>
      </c>
      <c r="P32" s="1">
        <v>-49</v>
      </c>
    </row>
    <row r="33" spans="13:16">
      <c r="M33" s="1">
        <v>-10</v>
      </c>
      <c r="N33" s="1">
        <v>34.449999999999989</v>
      </c>
      <c r="O33" s="1">
        <v>-129.64999999999998</v>
      </c>
      <c r="P33" s="1">
        <v>-95.200000000000045</v>
      </c>
    </row>
    <row r="34" spans="13:16">
      <c r="M34" s="1">
        <v>-50</v>
      </c>
      <c r="N34" s="1">
        <v>40</v>
      </c>
      <c r="O34" s="1">
        <v>-212</v>
      </c>
      <c r="P34" s="1">
        <v>-172</v>
      </c>
    </row>
    <row r="35" spans="13:16">
      <c r="M35" s="1">
        <v>-108</v>
      </c>
      <c r="N35" s="1">
        <v>58</v>
      </c>
      <c r="O35" s="1">
        <v>-326.25</v>
      </c>
      <c r="P35" s="1">
        <v>-268.25</v>
      </c>
    </row>
    <row r="36" spans="13:16">
      <c r="M36" s="1">
        <v>-70</v>
      </c>
      <c r="N36" s="1">
        <v>-38</v>
      </c>
      <c r="O36" s="1">
        <v>-249.2</v>
      </c>
      <c r="P36" s="1">
        <v>-287.2</v>
      </c>
    </row>
    <row r="37" spans="13:16">
      <c r="M37" s="1">
        <v>-42.6</v>
      </c>
      <c r="N37" s="1">
        <v>-27.4</v>
      </c>
      <c r="O37" s="1">
        <v>-189.60000000000002</v>
      </c>
      <c r="P37" s="1">
        <v>-217</v>
      </c>
    </row>
    <row r="38" spans="13:16">
      <c r="M38" s="1">
        <v>-27.9</v>
      </c>
      <c r="N38" s="1">
        <v>-14.700000000000003</v>
      </c>
      <c r="O38" s="1">
        <v>-195.75</v>
      </c>
      <c r="P38" s="1">
        <v>-210.45000000000005</v>
      </c>
    </row>
    <row r="39" spans="13:16">
      <c r="M39" s="1">
        <v>-16.5</v>
      </c>
      <c r="N39" s="1">
        <v>-11.399999999999999</v>
      </c>
      <c r="O39" s="1">
        <v>-221.70000000000005</v>
      </c>
      <c r="P39" s="1">
        <v>-233.10000000000002</v>
      </c>
    </row>
    <row r="40" spans="13:16">
      <c r="M40" s="1">
        <v>-9.4499999999999993</v>
      </c>
      <c r="N40" s="1">
        <v>-7.0500000000000007</v>
      </c>
      <c r="O40" s="1">
        <v>-134.45000000000005</v>
      </c>
      <c r="P40" s="1">
        <v>-141.5</v>
      </c>
    </row>
  </sheetData>
  <mergeCells count="6">
    <mergeCell ref="S2:V2"/>
    <mergeCell ref="M29:P29"/>
    <mergeCell ref="A2:J2"/>
    <mergeCell ref="A14:J14"/>
    <mergeCell ref="M2:P2"/>
    <mergeCell ref="M16:P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8D48-10AB-412D-A095-817419501EA8}">
  <dimension ref="A1:Q60"/>
  <sheetViews>
    <sheetView zoomScaleNormal="100" workbookViewId="0">
      <selection activeCell="N20" sqref="N20"/>
    </sheetView>
  </sheetViews>
  <sheetFormatPr defaultRowHeight="14.4"/>
  <cols>
    <col min="1" max="5" width="9" style="3" bestFit="1" customWidth="1"/>
    <col min="6" max="6" width="13.33203125" style="3" customWidth="1"/>
    <col min="7" max="7" width="11.5546875" style="3" customWidth="1"/>
    <col min="8" max="8" width="8.88671875" style="3"/>
    <col min="9" max="9" width="11.21875" style="3" customWidth="1"/>
    <col min="10" max="10" width="10" style="3" bestFit="1" customWidth="1"/>
    <col min="11" max="11" width="12" style="3" customWidth="1"/>
    <col min="12" max="13" width="8.88671875" style="3"/>
    <col min="14" max="14" width="20.6640625" style="3" customWidth="1"/>
    <col min="15" max="15" width="18" style="3" customWidth="1"/>
    <col min="16" max="16" width="18.6640625" style="3" customWidth="1"/>
    <col min="17" max="17" width="16.88671875" style="3" customWidth="1"/>
    <col min="18" max="16384" width="8.88671875" style="3"/>
  </cols>
  <sheetData>
    <row r="1" spans="1:17">
      <c r="A1" s="85" t="s">
        <v>168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7" ht="57.6">
      <c r="A2" s="84" t="s">
        <v>19</v>
      </c>
      <c r="B2" s="84" t="s">
        <v>193</v>
      </c>
      <c r="C2" s="84" t="s">
        <v>194</v>
      </c>
      <c r="D2" s="84" t="s">
        <v>195</v>
      </c>
      <c r="E2" s="84" t="s">
        <v>196</v>
      </c>
      <c r="F2" s="84" t="s">
        <v>197</v>
      </c>
      <c r="G2" s="84" t="s">
        <v>198</v>
      </c>
      <c r="H2" s="84" t="s">
        <v>199</v>
      </c>
      <c r="I2" s="84" t="s">
        <v>200</v>
      </c>
      <c r="J2" s="84" t="s">
        <v>201</v>
      </c>
      <c r="K2" s="84" t="s">
        <v>167</v>
      </c>
      <c r="N2" s="95" t="s">
        <v>368</v>
      </c>
      <c r="O2" s="96"/>
      <c r="P2" s="95" t="s">
        <v>369</v>
      </c>
      <c r="Q2" s="96"/>
    </row>
    <row r="3" spans="1:17">
      <c r="A3" s="85" t="s">
        <v>169</v>
      </c>
      <c r="B3" s="85"/>
      <c r="C3" s="85"/>
      <c r="D3" s="85"/>
      <c r="E3" s="85"/>
      <c r="F3" s="85"/>
      <c r="G3" s="85"/>
      <c r="H3" s="85"/>
      <c r="I3" s="85"/>
      <c r="J3" s="85"/>
      <c r="K3" s="85"/>
      <c r="N3" s="95" t="s">
        <v>370</v>
      </c>
      <c r="O3" s="97"/>
      <c r="P3" s="97"/>
      <c r="Q3" s="96"/>
    </row>
    <row r="4" spans="1:17">
      <c r="A4" s="85" t="s">
        <v>170</v>
      </c>
      <c r="B4" s="85"/>
      <c r="C4" s="85"/>
      <c r="D4" s="85"/>
      <c r="E4" s="85"/>
      <c r="F4" s="85"/>
      <c r="G4" s="85"/>
      <c r="H4" s="85"/>
      <c r="I4" s="85"/>
      <c r="J4" s="85"/>
      <c r="K4" s="85"/>
      <c r="N4" s="42" t="s">
        <v>371</v>
      </c>
      <c r="O4" s="43"/>
      <c r="P4" s="42" t="s">
        <v>372</v>
      </c>
      <c r="Q4" s="43"/>
    </row>
    <row r="5" spans="1:17">
      <c r="A5" s="5">
        <v>540</v>
      </c>
      <c r="B5" s="5">
        <v>36</v>
      </c>
      <c r="C5" s="5">
        <v>60</v>
      </c>
      <c r="D5" s="5">
        <v>36</v>
      </c>
      <c r="E5" s="5">
        <v>58.1</v>
      </c>
      <c r="F5" s="5">
        <v>58.5</v>
      </c>
      <c r="G5" s="5">
        <v>341</v>
      </c>
      <c r="H5" s="5" t="s">
        <v>171</v>
      </c>
      <c r="I5" s="5">
        <v>172900</v>
      </c>
      <c r="J5" s="5">
        <v>-34300</v>
      </c>
      <c r="K5" s="5">
        <v>574.70000000000005</v>
      </c>
      <c r="N5" s="40" t="s">
        <v>453</v>
      </c>
      <c r="O5" s="41"/>
      <c r="P5" s="40" t="s">
        <v>453</v>
      </c>
      <c r="Q5" s="41"/>
    </row>
    <row r="6" spans="1:17">
      <c r="A6" s="4" t="s">
        <v>23</v>
      </c>
      <c r="B6" s="4" t="s">
        <v>24</v>
      </c>
      <c r="C6" s="4" t="s">
        <v>25</v>
      </c>
      <c r="D6" s="4" t="s">
        <v>26</v>
      </c>
      <c r="E6" s="4" t="s">
        <v>172</v>
      </c>
      <c r="F6" s="4" t="s">
        <v>27</v>
      </c>
      <c r="G6" s="4" t="s">
        <v>28</v>
      </c>
      <c r="H6" s="4" t="s">
        <v>173</v>
      </c>
      <c r="I6" s="4" t="s">
        <v>174</v>
      </c>
      <c r="J6" s="4" t="s">
        <v>175</v>
      </c>
      <c r="K6" s="4" t="s">
        <v>22</v>
      </c>
      <c r="N6" s="3" t="s">
        <v>452</v>
      </c>
      <c r="O6" s="7">
        <f>MAX(0, A23-K29) - F23</f>
        <v>-29.1</v>
      </c>
      <c r="P6" s="3" t="s">
        <v>373</v>
      </c>
      <c r="Q6" s="7">
        <f>MIN(0,A7-K15)+F7</f>
        <v>-144.39999999999998</v>
      </c>
    </row>
    <row r="7" spans="1:17">
      <c r="A7" s="5" t="s">
        <v>29</v>
      </c>
      <c r="B7" s="5" t="s">
        <v>176</v>
      </c>
      <c r="C7" s="5" t="s">
        <v>177</v>
      </c>
      <c r="D7" s="5" t="s">
        <v>178</v>
      </c>
      <c r="E7" s="5" t="s">
        <v>179</v>
      </c>
      <c r="F7" s="5" t="s">
        <v>180</v>
      </c>
      <c r="G7" s="5" t="s">
        <v>181</v>
      </c>
      <c r="H7" s="5" t="s">
        <v>182</v>
      </c>
      <c r="I7" s="5" t="s">
        <v>183</v>
      </c>
      <c r="J7" s="5" t="s">
        <v>184</v>
      </c>
      <c r="K7" s="5" t="s">
        <v>22</v>
      </c>
      <c r="N7" s="40" t="s">
        <v>455</v>
      </c>
      <c r="O7" s="41"/>
      <c r="P7" s="40" t="s">
        <v>455</v>
      </c>
      <c r="Q7" s="41"/>
    </row>
    <row r="8" spans="1:17">
      <c r="A8" s="4" t="s">
        <v>30</v>
      </c>
      <c r="B8" s="4" t="s">
        <v>31</v>
      </c>
      <c r="C8" s="4" t="s">
        <v>32</v>
      </c>
      <c r="D8" s="4" t="s">
        <v>31</v>
      </c>
      <c r="E8" s="4" t="s">
        <v>33</v>
      </c>
      <c r="F8" s="4" t="s">
        <v>34</v>
      </c>
      <c r="G8" s="4" t="s">
        <v>35</v>
      </c>
      <c r="H8" s="4" t="s">
        <v>185</v>
      </c>
      <c r="I8" s="4" t="s">
        <v>186</v>
      </c>
      <c r="J8" s="4" t="s">
        <v>187</v>
      </c>
      <c r="K8" s="4" t="s">
        <v>22</v>
      </c>
      <c r="N8" s="3" t="s">
        <v>373</v>
      </c>
      <c r="O8" s="3">
        <f>MAX(0, A23-500) - F23</f>
        <v>30.9</v>
      </c>
      <c r="P8" s="3" t="s">
        <v>373</v>
      </c>
      <c r="Q8" s="7">
        <f>MIN(0,A7-500)+F7</f>
        <v>31.75</v>
      </c>
    </row>
    <row r="9" spans="1:17">
      <c r="A9" s="5" t="s">
        <v>36</v>
      </c>
      <c r="B9" s="5" t="s">
        <v>37</v>
      </c>
      <c r="C9" s="5" t="s">
        <v>38</v>
      </c>
      <c r="D9" s="5" t="s">
        <v>37</v>
      </c>
      <c r="E9" s="5" t="s">
        <v>39</v>
      </c>
      <c r="F9" s="5" t="s">
        <v>38</v>
      </c>
      <c r="G9" s="5" t="s">
        <v>40</v>
      </c>
      <c r="H9" s="5" t="s">
        <v>188</v>
      </c>
      <c r="I9" s="5" t="s">
        <v>189</v>
      </c>
      <c r="J9" s="5" t="s">
        <v>190</v>
      </c>
      <c r="K9" s="5" t="s">
        <v>22</v>
      </c>
      <c r="N9" s="40" t="s">
        <v>374</v>
      </c>
      <c r="O9" s="41"/>
      <c r="P9" s="40" t="s">
        <v>374</v>
      </c>
      <c r="Q9" s="41"/>
    </row>
    <row r="10" spans="1:17">
      <c r="A10" s="92" t="s">
        <v>41</v>
      </c>
      <c r="B10" s="93"/>
      <c r="C10" s="93"/>
      <c r="D10" s="93"/>
      <c r="E10" s="93"/>
      <c r="F10" s="93"/>
      <c r="G10" s="93"/>
      <c r="H10" s="93"/>
      <c r="I10" s="93"/>
      <c r="J10" s="93"/>
      <c r="K10" s="94"/>
    </row>
    <row r="11" spans="1:17">
      <c r="A11" s="5" t="s">
        <v>20</v>
      </c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N11" s="95" t="s">
        <v>375</v>
      </c>
      <c r="O11" s="97"/>
      <c r="P11" s="97"/>
      <c r="Q11" s="96"/>
    </row>
    <row r="12" spans="1:17">
      <c r="A12" s="4" t="s">
        <v>23</v>
      </c>
      <c r="B12" s="4" t="s">
        <v>51</v>
      </c>
      <c r="C12" s="4" t="s">
        <v>52</v>
      </c>
      <c r="D12" s="4" t="s">
        <v>51</v>
      </c>
      <c r="E12" s="4" t="s">
        <v>53</v>
      </c>
      <c r="F12" s="4" t="s">
        <v>54</v>
      </c>
      <c r="G12" s="4" t="s">
        <v>55</v>
      </c>
      <c r="H12" s="4" t="s">
        <v>56</v>
      </c>
      <c r="I12" s="4" t="s">
        <v>57</v>
      </c>
      <c r="J12" s="4" t="s">
        <v>58</v>
      </c>
      <c r="K12" s="4" t="s">
        <v>50</v>
      </c>
      <c r="N12" s="42" t="s">
        <v>376</v>
      </c>
      <c r="O12" s="43"/>
      <c r="P12" s="42" t="s">
        <v>377</v>
      </c>
      <c r="Q12" s="43"/>
    </row>
    <row r="13" spans="1:17">
      <c r="A13" s="5" t="s">
        <v>29</v>
      </c>
      <c r="B13" s="5" t="s">
        <v>59</v>
      </c>
      <c r="C13" s="5" t="s">
        <v>60</v>
      </c>
      <c r="D13" s="5" t="s">
        <v>61</v>
      </c>
      <c r="E13" s="5" t="s">
        <v>62</v>
      </c>
      <c r="F13" s="5" t="s">
        <v>63</v>
      </c>
      <c r="G13" s="5" t="s">
        <v>64</v>
      </c>
      <c r="H13" s="5" t="s">
        <v>65</v>
      </c>
      <c r="I13" s="5" t="s">
        <v>66</v>
      </c>
      <c r="J13" s="5" t="s">
        <v>67</v>
      </c>
      <c r="K13" s="5" t="s">
        <v>50</v>
      </c>
      <c r="N13" s="40" t="s">
        <v>454</v>
      </c>
      <c r="O13" s="41"/>
      <c r="P13" s="40" t="s">
        <v>454</v>
      </c>
      <c r="Q13" s="41"/>
    </row>
    <row r="14" spans="1:17">
      <c r="A14" s="4" t="s">
        <v>30</v>
      </c>
      <c r="B14" s="4" t="s">
        <v>68</v>
      </c>
      <c r="C14" s="4" t="s">
        <v>69</v>
      </c>
      <c r="D14" s="4" t="s">
        <v>70</v>
      </c>
      <c r="E14" s="4" t="s">
        <v>71</v>
      </c>
      <c r="F14" s="4" t="s">
        <v>72</v>
      </c>
      <c r="G14" s="4" t="s">
        <v>73</v>
      </c>
      <c r="H14" s="4" t="s">
        <v>74</v>
      </c>
      <c r="I14" s="4" t="s">
        <v>75</v>
      </c>
      <c r="J14" s="4" t="s">
        <v>76</v>
      </c>
      <c r="K14" s="4" t="s">
        <v>50</v>
      </c>
      <c r="N14" s="3" t="s">
        <v>373</v>
      </c>
      <c r="O14" s="3">
        <f>MAX(0, A60-K60) - F60</f>
        <v>-15.75</v>
      </c>
      <c r="P14" s="3" t="s">
        <v>373</v>
      </c>
      <c r="Q14" s="7">
        <f>MIN(0,A39-K45)+F39</f>
        <v>-170.90000000000009</v>
      </c>
    </row>
    <row r="15" spans="1:17">
      <c r="A15" s="5" t="s">
        <v>36</v>
      </c>
      <c r="B15" s="5" t="s">
        <v>77</v>
      </c>
      <c r="C15" s="5" t="s">
        <v>78</v>
      </c>
      <c r="D15" s="5" t="s">
        <v>79</v>
      </c>
      <c r="E15" s="5" t="s">
        <v>80</v>
      </c>
      <c r="F15" s="5" t="s">
        <v>81</v>
      </c>
      <c r="G15" s="5" t="s">
        <v>82</v>
      </c>
      <c r="H15" s="5" t="s">
        <v>83</v>
      </c>
      <c r="I15" s="5" t="s">
        <v>84</v>
      </c>
      <c r="J15" s="5" t="s">
        <v>85</v>
      </c>
      <c r="K15" s="5" t="s">
        <v>50</v>
      </c>
      <c r="N15" s="40" t="s">
        <v>456</v>
      </c>
      <c r="O15" s="41"/>
      <c r="P15" s="40" t="s">
        <v>457</v>
      </c>
      <c r="Q15" s="41"/>
    </row>
    <row r="16" spans="1:17">
      <c r="N16" s="3" t="s">
        <v>373</v>
      </c>
      <c r="O16" s="3">
        <f>MAX(0, A60-1900) - F60</f>
        <v>34.25</v>
      </c>
      <c r="P16" s="3" t="s">
        <v>373</v>
      </c>
      <c r="Q16" s="7">
        <f>MIN(0,A39- 1900)+F39</f>
        <v>80</v>
      </c>
    </row>
    <row r="17" spans="1:17">
      <c r="A17" s="86" t="s">
        <v>191</v>
      </c>
      <c r="B17" s="87"/>
      <c r="C17" s="87"/>
      <c r="D17" s="87"/>
      <c r="E17" s="87"/>
      <c r="F17" s="87"/>
      <c r="G17" s="87"/>
      <c r="H17" s="87"/>
      <c r="I17" s="87"/>
      <c r="J17" s="87"/>
      <c r="K17" s="88"/>
      <c r="N17" s="40" t="s">
        <v>374</v>
      </c>
      <c r="O17" s="41"/>
      <c r="P17" s="40" t="s">
        <v>374</v>
      </c>
      <c r="Q17" s="41"/>
    </row>
    <row r="18" spans="1:17">
      <c r="A18" s="89" t="s">
        <v>192</v>
      </c>
      <c r="B18" s="90"/>
      <c r="C18" s="90"/>
      <c r="D18" s="90"/>
      <c r="E18" s="90"/>
      <c r="F18" s="90"/>
      <c r="G18" s="90"/>
      <c r="H18" s="90"/>
      <c r="I18" s="90"/>
      <c r="J18" s="90"/>
      <c r="K18" s="91"/>
    </row>
    <row r="19" spans="1:17">
      <c r="A19" s="4" t="s">
        <v>86</v>
      </c>
      <c r="B19" s="4" t="s">
        <v>87</v>
      </c>
      <c r="C19" s="4" t="s">
        <v>87</v>
      </c>
      <c r="D19" s="4" t="s">
        <v>88</v>
      </c>
      <c r="E19" s="4" t="s">
        <v>89</v>
      </c>
      <c r="F19" s="4" t="s">
        <v>90</v>
      </c>
      <c r="G19" s="4" t="s">
        <v>91</v>
      </c>
      <c r="H19" s="4" t="s">
        <v>92</v>
      </c>
      <c r="I19" s="4" t="s">
        <v>93</v>
      </c>
      <c r="J19" s="4" t="s">
        <v>94</v>
      </c>
      <c r="K19" s="4" t="s">
        <v>22</v>
      </c>
    </row>
    <row r="20" spans="1:17">
      <c r="A20" s="5" t="s">
        <v>95</v>
      </c>
      <c r="B20" s="5" t="s">
        <v>96</v>
      </c>
      <c r="C20" s="5" t="s">
        <v>97</v>
      </c>
      <c r="D20" s="5" t="s">
        <v>31</v>
      </c>
      <c r="E20" s="5" t="s">
        <v>98</v>
      </c>
      <c r="F20" s="5" t="s">
        <v>99</v>
      </c>
      <c r="G20" s="5" t="s">
        <v>100</v>
      </c>
      <c r="H20" s="5" t="s">
        <v>101</v>
      </c>
      <c r="I20" s="5" t="s">
        <v>102</v>
      </c>
      <c r="J20" s="5" t="s">
        <v>103</v>
      </c>
      <c r="K20" s="5" t="s">
        <v>22</v>
      </c>
    </row>
    <row r="21" spans="1:17">
      <c r="A21" s="4" t="s">
        <v>104</v>
      </c>
      <c r="B21" s="4" t="s">
        <v>105</v>
      </c>
      <c r="C21" s="4" t="s">
        <v>105</v>
      </c>
      <c r="D21" s="4" t="s">
        <v>106</v>
      </c>
      <c r="E21" s="4" t="s">
        <v>107</v>
      </c>
      <c r="F21" s="4" t="s">
        <v>108</v>
      </c>
      <c r="G21" s="4" t="s">
        <v>109</v>
      </c>
      <c r="H21" s="4" t="s">
        <v>110</v>
      </c>
      <c r="I21" s="4" t="s">
        <v>111</v>
      </c>
      <c r="J21" s="4" t="s">
        <v>112</v>
      </c>
      <c r="K21" s="4" t="s">
        <v>22</v>
      </c>
    </row>
    <row r="22" spans="1:17">
      <c r="A22" s="5" t="s">
        <v>20</v>
      </c>
      <c r="B22" s="5" t="s">
        <v>113</v>
      </c>
      <c r="C22" s="5" t="s">
        <v>114</v>
      </c>
      <c r="D22" s="5" t="s">
        <v>115</v>
      </c>
      <c r="E22" s="5" t="s">
        <v>116</v>
      </c>
      <c r="F22" s="5" t="s">
        <v>34</v>
      </c>
      <c r="G22" s="5" t="s">
        <v>117</v>
      </c>
      <c r="H22" s="5" t="s">
        <v>118</v>
      </c>
      <c r="I22" s="5" t="s">
        <v>119</v>
      </c>
      <c r="J22" s="5" t="s">
        <v>120</v>
      </c>
      <c r="K22" s="5" t="s">
        <v>22</v>
      </c>
    </row>
    <row r="23" spans="1:17">
      <c r="A23" s="4">
        <v>560</v>
      </c>
      <c r="B23" s="4" t="s">
        <v>121</v>
      </c>
      <c r="C23" s="4" t="s">
        <v>121</v>
      </c>
      <c r="D23" s="4" t="s">
        <v>122</v>
      </c>
      <c r="E23" s="4" t="s">
        <v>123</v>
      </c>
      <c r="F23" s="4" t="s">
        <v>124</v>
      </c>
      <c r="G23" s="4" t="s">
        <v>125</v>
      </c>
      <c r="H23" s="4" t="s">
        <v>126</v>
      </c>
      <c r="I23" s="4" t="s">
        <v>127</v>
      </c>
      <c r="J23" s="4" t="s">
        <v>128</v>
      </c>
      <c r="K23" s="4" t="s">
        <v>22</v>
      </c>
    </row>
    <row r="24" spans="1:17">
      <c r="A24" s="92" t="s">
        <v>41</v>
      </c>
      <c r="B24" s="93"/>
      <c r="C24" s="93"/>
      <c r="D24" s="93"/>
      <c r="E24" s="93"/>
      <c r="F24" s="93"/>
      <c r="G24" s="93"/>
      <c r="H24" s="93"/>
      <c r="I24" s="93"/>
      <c r="J24" s="93"/>
      <c r="K24" s="94"/>
    </row>
    <row r="25" spans="1:17">
      <c r="A25" s="4" t="s">
        <v>86</v>
      </c>
      <c r="B25" s="4" t="s">
        <v>129</v>
      </c>
      <c r="C25" s="4" t="s">
        <v>130</v>
      </c>
      <c r="D25" s="4" t="s">
        <v>131</v>
      </c>
      <c r="E25" s="4" t="s">
        <v>132</v>
      </c>
      <c r="F25" s="4" t="s">
        <v>133</v>
      </c>
      <c r="G25" s="4" t="s">
        <v>134</v>
      </c>
      <c r="H25" s="4" t="s">
        <v>135</v>
      </c>
      <c r="I25" s="4" t="s">
        <v>136</v>
      </c>
      <c r="J25" s="4" t="s">
        <v>137</v>
      </c>
      <c r="K25" s="4" t="s">
        <v>50</v>
      </c>
    </row>
    <row r="26" spans="1:17">
      <c r="A26" s="5" t="s">
        <v>95</v>
      </c>
      <c r="B26" s="5" t="s">
        <v>138</v>
      </c>
      <c r="C26" s="5" t="s">
        <v>139</v>
      </c>
      <c r="D26" s="5" t="s">
        <v>131</v>
      </c>
      <c r="E26" s="5" t="s">
        <v>132</v>
      </c>
      <c r="F26" s="5" t="s">
        <v>140</v>
      </c>
      <c r="G26" s="5" t="s">
        <v>141</v>
      </c>
      <c r="H26" s="5" t="s">
        <v>142</v>
      </c>
      <c r="I26" s="5" t="s">
        <v>143</v>
      </c>
      <c r="J26" s="5" t="s">
        <v>144</v>
      </c>
      <c r="K26" s="5" t="s">
        <v>50</v>
      </c>
    </row>
    <row r="27" spans="1:17">
      <c r="A27" s="4" t="s">
        <v>104</v>
      </c>
      <c r="B27" s="4" t="s">
        <v>145</v>
      </c>
      <c r="C27" s="4" t="s">
        <v>146</v>
      </c>
      <c r="D27" s="4" t="s">
        <v>131</v>
      </c>
      <c r="E27" s="4" t="s">
        <v>140</v>
      </c>
      <c r="F27" s="4" t="s">
        <v>147</v>
      </c>
      <c r="G27" s="4" t="s">
        <v>148</v>
      </c>
      <c r="H27" s="4" t="s">
        <v>149</v>
      </c>
      <c r="I27" s="4" t="s">
        <v>150</v>
      </c>
      <c r="J27" s="4" t="s">
        <v>151</v>
      </c>
      <c r="K27" s="4" t="s">
        <v>50</v>
      </c>
    </row>
    <row r="28" spans="1:17">
      <c r="A28" s="5" t="s">
        <v>20</v>
      </c>
      <c r="B28" s="5" t="s">
        <v>146</v>
      </c>
      <c r="C28" s="5" t="s">
        <v>152</v>
      </c>
      <c r="D28" s="5" t="s">
        <v>153</v>
      </c>
      <c r="E28" s="5" t="s">
        <v>154</v>
      </c>
      <c r="F28" s="5" t="s">
        <v>147</v>
      </c>
      <c r="G28" s="5" t="s">
        <v>155</v>
      </c>
      <c r="H28" s="5" t="s">
        <v>156</v>
      </c>
      <c r="I28" s="5" t="s">
        <v>157</v>
      </c>
      <c r="J28" s="5" t="s">
        <v>158</v>
      </c>
      <c r="K28" s="5" t="s">
        <v>50</v>
      </c>
    </row>
    <row r="29" spans="1:17">
      <c r="A29" s="4" t="s">
        <v>23</v>
      </c>
      <c r="B29" s="4" t="s">
        <v>152</v>
      </c>
      <c r="C29" s="4" t="s">
        <v>159</v>
      </c>
      <c r="D29" s="4" t="s">
        <v>160</v>
      </c>
      <c r="E29" s="4" t="s">
        <v>161</v>
      </c>
      <c r="F29" s="4" t="s">
        <v>162</v>
      </c>
      <c r="G29" s="4" t="s">
        <v>163</v>
      </c>
      <c r="H29" s="4" t="s">
        <v>164</v>
      </c>
      <c r="I29" s="4" t="s">
        <v>165</v>
      </c>
      <c r="J29" s="4" t="s">
        <v>166</v>
      </c>
      <c r="K29" s="4" t="s">
        <v>50</v>
      </c>
    </row>
    <row r="32" spans="1:17">
      <c r="A32" s="85" t="s">
        <v>203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ht="57.6">
      <c r="A33" s="84" t="s">
        <v>19</v>
      </c>
      <c r="B33" s="84" t="s">
        <v>193</v>
      </c>
      <c r="C33" s="84" t="s">
        <v>194</v>
      </c>
      <c r="D33" s="84" t="s">
        <v>195</v>
      </c>
      <c r="E33" s="84" t="s">
        <v>196</v>
      </c>
      <c r="F33" s="84" t="s">
        <v>197</v>
      </c>
      <c r="G33" s="84" t="s">
        <v>198</v>
      </c>
      <c r="H33" s="84" t="s">
        <v>199</v>
      </c>
      <c r="I33" s="84" t="s">
        <v>200</v>
      </c>
      <c r="J33" s="84" t="s">
        <v>201</v>
      </c>
      <c r="K33" s="84" t="s">
        <v>202</v>
      </c>
    </row>
    <row r="34" spans="1:11">
      <c r="A34" s="85" t="s">
        <v>169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>
      <c r="A35" s="85" t="s">
        <v>170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1" customFormat="1">
      <c r="A36" s="6" t="s">
        <v>204</v>
      </c>
      <c r="B36" s="6" t="s">
        <v>205</v>
      </c>
      <c r="C36" s="6" t="s">
        <v>51</v>
      </c>
      <c r="D36" s="6" t="s">
        <v>206</v>
      </c>
      <c r="E36" s="6" t="s">
        <v>207</v>
      </c>
      <c r="F36" s="6" t="s">
        <v>51</v>
      </c>
      <c r="G36" s="6" t="s">
        <v>208</v>
      </c>
      <c r="H36" s="6" t="s">
        <v>209</v>
      </c>
      <c r="I36" s="6" t="s">
        <v>210</v>
      </c>
      <c r="J36" s="6" t="s">
        <v>211</v>
      </c>
      <c r="K36" s="6" t="s">
        <v>212</v>
      </c>
    </row>
    <row r="37" spans="1:11" s="1" customFormat="1">
      <c r="A37" s="6" t="s">
        <v>213</v>
      </c>
      <c r="B37" s="6" t="s">
        <v>214</v>
      </c>
      <c r="C37" s="6" t="s">
        <v>215</v>
      </c>
      <c r="D37" s="6" t="s">
        <v>216</v>
      </c>
      <c r="E37" s="6" t="s">
        <v>217</v>
      </c>
      <c r="F37" s="6" t="s">
        <v>218</v>
      </c>
      <c r="G37" s="6" t="s">
        <v>219</v>
      </c>
      <c r="H37" s="6" t="s">
        <v>220</v>
      </c>
      <c r="I37" s="6" t="s">
        <v>221</v>
      </c>
      <c r="J37" s="6" t="s">
        <v>222</v>
      </c>
      <c r="K37" s="6" t="s">
        <v>212</v>
      </c>
    </row>
    <row r="38" spans="1:11" s="1" customFormat="1">
      <c r="A38" s="6" t="s">
        <v>223</v>
      </c>
      <c r="B38" s="6" t="s">
        <v>224</v>
      </c>
      <c r="C38" s="6" t="s">
        <v>225</v>
      </c>
      <c r="D38" s="6" t="s">
        <v>226</v>
      </c>
      <c r="E38" s="6" t="s">
        <v>227</v>
      </c>
      <c r="F38" s="6" t="s">
        <v>148</v>
      </c>
      <c r="G38" s="6" t="s">
        <v>228</v>
      </c>
      <c r="H38" s="6" t="s">
        <v>229</v>
      </c>
      <c r="I38" s="6" t="s">
        <v>230</v>
      </c>
      <c r="J38" s="6" t="s">
        <v>231</v>
      </c>
      <c r="K38" s="6" t="s">
        <v>212</v>
      </c>
    </row>
    <row r="39" spans="1:11" s="1" customFormat="1">
      <c r="A39" s="6" t="s">
        <v>232</v>
      </c>
      <c r="B39" s="6" t="s">
        <v>233</v>
      </c>
      <c r="C39" s="6" t="s">
        <v>234</v>
      </c>
      <c r="D39" s="6" t="s">
        <v>235</v>
      </c>
      <c r="E39" s="6" t="s">
        <v>236</v>
      </c>
      <c r="F39" s="6" t="s">
        <v>234</v>
      </c>
      <c r="G39" s="6" t="s">
        <v>237</v>
      </c>
      <c r="H39" s="6" t="s">
        <v>238</v>
      </c>
      <c r="I39" s="6" t="s">
        <v>239</v>
      </c>
      <c r="J39" s="6" t="s">
        <v>240</v>
      </c>
      <c r="K39" s="6" t="s">
        <v>212</v>
      </c>
    </row>
    <row r="40" spans="1:11" s="1" customFormat="1">
      <c r="A40" s="6" t="s">
        <v>241</v>
      </c>
      <c r="B40" s="6" t="s">
        <v>242</v>
      </c>
      <c r="C40" s="6" t="s">
        <v>243</v>
      </c>
      <c r="D40" s="6" t="s">
        <v>244</v>
      </c>
      <c r="E40" s="6" t="s">
        <v>245</v>
      </c>
      <c r="F40" s="6" t="s">
        <v>243</v>
      </c>
      <c r="G40" s="6" t="s">
        <v>246</v>
      </c>
      <c r="H40" s="6" t="s">
        <v>247</v>
      </c>
      <c r="I40" s="6" t="s">
        <v>248</v>
      </c>
      <c r="J40" s="6" t="s">
        <v>249</v>
      </c>
      <c r="K40" s="6" t="s">
        <v>212</v>
      </c>
    </row>
    <row r="41" spans="1:11">
      <c r="A41" s="92">
        <v>39952</v>
      </c>
      <c r="B41" s="93"/>
      <c r="C41" s="93"/>
      <c r="D41" s="93"/>
      <c r="E41" s="93"/>
      <c r="F41" s="93"/>
      <c r="G41" s="93"/>
      <c r="H41" s="93"/>
      <c r="I41" s="93"/>
      <c r="J41" s="93"/>
      <c r="K41" s="94"/>
    </row>
    <row r="42" spans="1:11" s="1" customFormat="1">
      <c r="A42" s="6" t="s">
        <v>204</v>
      </c>
      <c r="B42" s="6" t="s">
        <v>250</v>
      </c>
      <c r="C42" s="6" t="s">
        <v>250</v>
      </c>
      <c r="D42" s="6" t="s">
        <v>251</v>
      </c>
      <c r="E42" s="6" t="s">
        <v>252</v>
      </c>
      <c r="F42" s="6" t="s">
        <v>253</v>
      </c>
      <c r="G42" s="6" t="s">
        <v>254</v>
      </c>
      <c r="H42" s="6" t="s">
        <v>255</v>
      </c>
      <c r="I42" s="6" t="s">
        <v>256</v>
      </c>
      <c r="J42" s="6" t="s">
        <v>257</v>
      </c>
      <c r="K42" s="6" t="s">
        <v>258</v>
      </c>
    </row>
    <row r="43" spans="1:11" s="1" customFormat="1">
      <c r="A43" s="6" t="s">
        <v>213</v>
      </c>
      <c r="B43" s="6" t="s">
        <v>259</v>
      </c>
      <c r="C43" s="6" t="s">
        <v>260</v>
      </c>
      <c r="D43" s="6" t="s">
        <v>261</v>
      </c>
      <c r="E43" s="6" t="s">
        <v>262</v>
      </c>
      <c r="F43" s="6" t="s">
        <v>263</v>
      </c>
      <c r="G43" s="6" t="s">
        <v>264</v>
      </c>
      <c r="H43" s="6" t="s">
        <v>265</v>
      </c>
      <c r="I43" s="6" t="s">
        <v>266</v>
      </c>
      <c r="J43" s="6" t="s">
        <v>267</v>
      </c>
      <c r="K43" s="6" t="s">
        <v>258</v>
      </c>
    </row>
    <row r="44" spans="1:11" s="1" customFormat="1">
      <c r="A44" s="6" t="s">
        <v>223</v>
      </c>
      <c r="B44" s="6" t="s">
        <v>268</v>
      </c>
      <c r="C44" s="6" t="s">
        <v>269</v>
      </c>
      <c r="D44" s="6" t="s">
        <v>270</v>
      </c>
      <c r="E44" s="6" t="s">
        <v>271</v>
      </c>
      <c r="F44" s="6" t="s">
        <v>272</v>
      </c>
      <c r="G44" s="6" t="s">
        <v>273</v>
      </c>
      <c r="H44" s="6" t="s">
        <v>274</v>
      </c>
      <c r="I44" s="6" t="s">
        <v>275</v>
      </c>
      <c r="J44" s="6" t="s">
        <v>276</v>
      </c>
      <c r="K44" s="6" t="s">
        <v>258</v>
      </c>
    </row>
    <row r="45" spans="1:11" s="1" customFormat="1">
      <c r="A45" s="6" t="s">
        <v>232</v>
      </c>
      <c r="B45" s="6" t="s">
        <v>277</v>
      </c>
      <c r="C45" s="6" t="s">
        <v>278</v>
      </c>
      <c r="D45" s="6" t="s">
        <v>279</v>
      </c>
      <c r="E45" s="6" t="s">
        <v>280</v>
      </c>
      <c r="F45" s="6" t="s">
        <v>281</v>
      </c>
      <c r="G45" s="6" t="s">
        <v>282</v>
      </c>
      <c r="H45" s="6" t="s">
        <v>283</v>
      </c>
      <c r="I45" s="6" t="s">
        <v>284</v>
      </c>
      <c r="J45" s="6" t="s">
        <v>285</v>
      </c>
      <c r="K45" s="6" t="s">
        <v>258</v>
      </c>
    </row>
    <row r="46" spans="1:11" s="1" customFormat="1">
      <c r="A46" s="6" t="s">
        <v>241</v>
      </c>
      <c r="B46" s="6" t="s">
        <v>40</v>
      </c>
      <c r="C46" s="6" t="s">
        <v>263</v>
      </c>
      <c r="D46" s="6" t="s">
        <v>40</v>
      </c>
      <c r="E46" s="6" t="s">
        <v>286</v>
      </c>
      <c r="F46" s="6" t="s">
        <v>287</v>
      </c>
      <c r="G46" s="6" t="s">
        <v>288</v>
      </c>
      <c r="H46" s="6" t="s">
        <v>289</v>
      </c>
      <c r="I46" s="6" t="s">
        <v>290</v>
      </c>
      <c r="J46" s="6" t="s">
        <v>291</v>
      </c>
      <c r="K46" s="6" t="s">
        <v>258</v>
      </c>
    </row>
    <row r="48" spans="1:11">
      <c r="A48" s="86" t="s">
        <v>191</v>
      </c>
      <c r="B48" s="87"/>
      <c r="C48" s="87"/>
      <c r="D48" s="87"/>
      <c r="E48" s="87"/>
      <c r="F48" s="87"/>
      <c r="G48" s="87"/>
      <c r="H48" s="87"/>
      <c r="I48" s="87"/>
      <c r="J48" s="87"/>
      <c r="K48" s="88"/>
    </row>
    <row r="49" spans="1:11">
      <c r="A49" s="89" t="s">
        <v>192</v>
      </c>
      <c r="B49" s="90"/>
      <c r="C49" s="90"/>
      <c r="D49" s="90"/>
      <c r="E49" s="90"/>
      <c r="F49" s="90"/>
      <c r="G49" s="90"/>
      <c r="H49" s="90"/>
      <c r="I49" s="90"/>
      <c r="J49" s="90"/>
      <c r="K49" s="91"/>
    </row>
    <row r="50" spans="1:11" s="1" customFormat="1">
      <c r="A50" s="6" t="s">
        <v>292</v>
      </c>
      <c r="B50" s="6" t="s">
        <v>293</v>
      </c>
      <c r="C50" s="6" t="s">
        <v>294</v>
      </c>
      <c r="D50" s="6" t="s">
        <v>295</v>
      </c>
      <c r="E50" s="6" t="s">
        <v>296</v>
      </c>
      <c r="F50" s="6" t="s">
        <v>297</v>
      </c>
      <c r="G50" s="6" t="s">
        <v>298</v>
      </c>
      <c r="H50" s="6" t="s">
        <v>299</v>
      </c>
      <c r="I50" s="6" t="s">
        <v>300</v>
      </c>
      <c r="J50" s="6" t="s">
        <v>30</v>
      </c>
      <c r="K50" s="6" t="s">
        <v>212</v>
      </c>
    </row>
    <row r="51" spans="1:11" s="1" customFormat="1">
      <c r="A51" s="6" t="s">
        <v>301</v>
      </c>
      <c r="B51" s="6" t="s">
        <v>21</v>
      </c>
      <c r="C51" s="6" t="s">
        <v>233</v>
      </c>
      <c r="D51" s="6" t="s">
        <v>302</v>
      </c>
      <c r="E51" s="6" t="s">
        <v>303</v>
      </c>
      <c r="F51" s="6" t="s">
        <v>304</v>
      </c>
      <c r="G51" s="6" t="s">
        <v>305</v>
      </c>
      <c r="H51" s="6" t="s">
        <v>306</v>
      </c>
      <c r="I51" s="6" t="s">
        <v>307</v>
      </c>
      <c r="J51" s="6" t="s">
        <v>308</v>
      </c>
      <c r="K51" s="6" t="s">
        <v>212</v>
      </c>
    </row>
    <row r="52" spans="1:11" s="1" customFormat="1">
      <c r="A52" s="6" t="s">
        <v>204</v>
      </c>
      <c r="B52" s="6" t="s">
        <v>309</v>
      </c>
      <c r="C52" s="6" t="s">
        <v>310</v>
      </c>
      <c r="D52" s="6" t="s">
        <v>311</v>
      </c>
      <c r="E52" s="6" t="s">
        <v>312</v>
      </c>
      <c r="F52" s="6" t="s">
        <v>311</v>
      </c>
      <c r="G52" s="6" t="s">
        <v>313</v>
      </c>
      <c r="H52" s="6" t="s">
        <v>314</v>
      </c>
      <c r="I52" s="6" t="s">
        <v>315</v>
      </c>
      <c r="J52" s="6" t="s">
        <v>316</v>
      </c>
      <c r="K52" s="6" t="s">
        <v>212</v>
      </c>
    </row>
    <row r="53" spans="1:11" s="1" customFormat="1">
      <c r="A53" s="6" t="s">
        <v>213</v>
      </c>
      <c r="B53" s="6" t="s">
        <v>317</v>
      </c>
      <c r="C53" s="6" t="s">
        <v>317</v>
      </c>
      <c r="D53" s="6" t="s">
        <v>318</v>
      </c>
      <c r="E53" s="6" t="s">
        <v>319</v>
      </c>
      <c r="F53" s="6" t="s">
        <v>320</v>
      </c>
      <c r="G53" s="6" t="s">
        <v>321</v>
      </c>
      <c r="H53" s="6" t="s">
        <v>322</v>
      </c>
      <c r="I53" s="6" t="s">
        <v>323</v>
      </c>
      <c r="J53" s="6" t="s">
        <v>324</v>
      </c>
      <c r="K53" s="6" t="s">
        <v>212</v>
      </c>
    </row>
    <row r="54" spans="1:11" s="1" customFormat="1">
      <c r="A54" s="6" t="s">
        <v>223</v>
      </c>
      <c r="B54" s="6" t="s">
        <v>325</v>
      </c>
      <c r="C54" s="6" t="s">
        <v>225</v>
      </c>
      <c r="D54" s="6" t="s">
        <v>326</v>
      </c>
      <c r="E54" s="6" t="s">
        <v>327</v>
      </c>
      <c r="F54" s="6" t="s">
        <v>328</v>
      </c>
      <c r="G54" s="6" t="s">
        <v>329</v>
      </c>
      <c r="H54" s="6" t="s">
        <v>330</v>
      </c>
      <c r="I54" s="6" t="s">
        <v>331</v>
      </c>
      <c r="J54" s="6" t="s">
        <v>332</v>
      </c>
      <c r="K54" s="6" t="s">
        <v>212</v>
      </c>
    </row>
    <row r="55" spans="1:11">
      <c r="A55" s="92" t="s">
        <v>41</v>
      </c>
      <c r="B55" s="93"/>
      <c r="C55" s="93"/>
      <c r="D55" s="93"/>
      <c r="E55" s="93"/>
      <c r="F55" s="93"/>
      <c r="G55" s="93"/>
      <c r="H55" s="93"/>
      <c r="I55" s="93"/>
      <c r="J55" s="93"/>
      <c r="K55" s="94"/>
    </row>
    <row r="56" spans="1:11" s="1" customFormat="1">
      <c r="A56" s="6" t="s">
        <v>292</v>
      </c>
      <c r="B56" s="6" t="s">
        <v>333</v>
      </c>
      <c r="C56" s="6" t="s">
        <v>334</v>
      </c>
      <c r="D56" s="6" t="s">
        <v>333</v>
      </c>
      <c r="E56" s="6" t="s">
        <v>335</v>
      </c>
      <c r="F56" s="6" t="s">
        <v>152</v>
      </c>
      <c r="G56" s="6" t="s">
        <v>336</v>
      </c>
      <c r="H56" s="6" t="s">
        <v>337</v>
      </c>
      <c r="I56" s="6" t="s">
        <v>338</v>
      </c>
      <c r="J56" s="6" t="s">
        <v>339</v>
      </c>
      <c r="K56" s="6" t="s">
        <v>258</v>
      </c>
    </row>
    <row r="57" spans="1:11" s="1" customFormat="1">
      <c r="A57" s="6" t="s">
        <v>301</v>
      </c>
      <c r="B57" s="6" t="s">
        <v>340</v>
      </c>
      <c r="C57" s="6" t="s">
        <v>37</v>
      </c>
      <c r="D57" s="6" t="s">
        <v>145</v>
      </c>
      <c r="E57" s="6" t="s">
        <v>341</v>
      </c>
      <c r="F57" s="6" t="s">
        <v>342</v>
      </c>
      <c r="G57" s="6" t="s">
        <v>343</v>
      </c>
      <c r="H57" s="6" t="s">
        <v>344</v>
      </c>
      <c r="I57" s="6" t="s">
        <v>345</v>
      </c>
      <c r="J57" s="6" t="s">
        <v>276</v>
      </c>
      <c r="K57" s="6" t="s">
        <v>258</v>
      </c>
    </row>
    <row r="58" spans="1:11" s="1" customFormat="1">
      <c r="A58" s="6" t="s">
        <v>204</v>
      </c>
      <c r="B58" s="6" t="s">
        <v>346</v>
      </c>
      <c r="C58" s="6" t="s">
        <v>346</v>
      </c>
      <c r="D58" s="6" t="s">
        <v>146</v>
      </c>
      <c r="E58" s="6" t="s">
        <v>347</v>
      </c>
      <c r="F58" s="6" t="s">
        <v>348</v>
      </c>
      <c r="G58" s="6" t="s">
        <v>349</v>
      </c>
      <c r="H58" s="6" t="s">
        <v>350</v>
      </c>
      <c r="I58" s="6" t="s">
        <v>351</v>
      </c>
      <c r="J58" s="6" t="s">
        <v>352</v>
      </c>
      <c r="K58" s="6" t="s">
        <v>258</v>
      </c>
    </row>
    <row r="59" spans="1:11" s="1" customFormat="1">
      <c r="A59" s="6" t="s">
        <v>213</v>
      </c>
      <c r="B59" s="6" t="s">
        <v>353</v>
      </c>
      <c r="C59" s="6" t="s">
        <v>353</v>
      </c>
      <c r="D59" s="6" t="s">
        <v>354</v>
      </c>
      <c r="E59" s="6" t="s">
        <v>355</v>
      </c>
      <c r="F59" s="6" t="s">
        <v>356</v>
      </c>
      <c r="G59" s="6" t="s">
        <v>357</v>
      </c>
      <c r="H59" s="6" t="s">
        <v>358</v>
      </c>
      <c r="I59" s="6" t="s">
        <v>359</v>
      </c>
      <c r="J59" s="6" t="s">
        <v>360</v>
      </c>
      <c r="K59" s="6" t="s">
        <v>258</v>
      </c>
    </row>
    <row r="60" spans="1:11" s="1" customFormat="1">
      <c r="A60" s="6" t="s">
        <v>223</v>
      </c>
      <c r="B60" s="6" t="s">
        <v>32</v>
      </c>
      <c r="C60" s="6" t="s">
        <v>32</v>
      </c>
      <c r="D60" s="6" t="s">
        <v>361</v>
      </c>
      <c r="E60" s="6" t="s">
        <v>362</v>
      </c>
      <c r="F60" s="6" t="s">
        <v>363</v>
      </c>
      <c r="G60" s="6" t="s">
        <v>364</v>
      </c>
      <c r="H60" s="6" t="s">
        <v>365</v>
      </c>
      <c r="I60" s="6" t="s">
        <v>366</v>
      </c>
      <c r="J60" s="6" t="s">
        <v>367</v>
      </c>
      <c r="K60" s="6" t="s">
        <v>258</v>
      </c>
    </row>
  </sheetData>
  <mergeCells count="34">
    <mergeCell ref="A55:K55"/>
    <mergeCell ref="A1:K1"/>
    <mergeCell ref="A3:K3"/>
    <mergeCell ref="A4:K4"/>
    <mergeCell ref="A17:K17"/>
    <mergeCell ref="A18:K18"/>
    <mergeCell ref="A24:K24"/>
    <mergeCell ref="A32:K32"/>
    <mergeCell ref="A34:K34"/>
    <mergeCell ref="A35:K35"/>
    <mergeCell ref="A48:K48"/>
    <mergeCell ref="A49:K49"/>
    <mergeCell ref="A10:K10"/>
    <mergeCell ref="A41:K41"/>
    <mergeCell ref="N11:Q11"/>
    <mergeCell ref="N2:O2"/>
    <mergeCell ref="P2:Q2"/>
    <mergeCell ref="N3:Q3"/>
    <mergeCell ref="N4:O4"/>
    <mergeCell ref="P4:Q4"/>
    <mergeCell ref="N5:O5"/>
    <mergeCell ref="P5:Q5"/>
    <mergeCell ref="N7:O7"/>
    <mergeCell ref="P7:Q7"/>
    <mergeCell ref="N9:O9"/>
    <mergeCell ref="P9:Q9"/>
    <mergeCell ref="N17:O17"/>
    <mergeCell ref="N12:O12"/>
    <mergeCell ref="P12:Q12"/>
    <mergeCell ref="N13:O13"/>
    <mergeCell ref="P13:Q13"/>
    <mergeCell ref="N15:O15"/>
    <mergeCell ref="P15:Q15"/>
    <mergeCell ref="P17:Q17"/>
  </mergeCells>
  <pageMargins left="0.7" right="0.7" top="0.75" bottom="0.75" header="0.3" footer="0.3"/>
  <pageSetup paperSize="9" orientation="portrait" horizontalDpi="200" verticalDpi="200" r:id="rId1"/>
  <ignoredErrors>
    <ignoredError sqref="A6:K9 H5 A11:K15 A19:K22 A25:K29 A36:K40 A42:K46 A50:K54 B56 A57:K60 A56 C56:K56 B23:K23" numberStoredAsText="1"/>
    <ignoredError sqref="A55 A49 A24 A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96F4-3255-43F1-93B4-FE0F831B9B53}">
  <dimension ref="A1:I267"/>
  <sheetViews>
    <sheetView workbookViewId="0">
      <selection sqref="A1:E1"/>
    </sheetView>
  </sheetViews>
  <sheetFormatPr defaultRowHeight="14.4"/>
  <cols>
    <col min="1" max="1" width="11.44140625" style="1" customWidth="1"/>
    <col min="2" max="2" width="15" style="1" customWidth="1"/>
    <col min="3" max="3" width="12.109375" style="1" customWidth="1"/>
    <col min="4" max="4" width="12.33203125" style="1" customWidth="1"/>
    <col min="5" max="16384" width="8.88671875" style="1"/>
  </cols>
  <sheetData>
    <row r="1" spans="1:9">
      <c r="A1" s="82" t="s">
        <v>378</v>
      </c>
      <c r="B1" s="83"/>
      <c r="C1" s="83"/>
      <c r="D1" s="83"/>
      <c r="E1" s="83"/>
      <c r="F1" s="64"/>
      <c r="G1" s="64"/>
      <c r="H1" s="64"/>
      <c r="I1" s="65"/>
    </row>
    <row r="2" spans="1:9">
      <c r="A2" s="66"/>
      <c r="D2" s="67"/>
      <c r="I2" s="68"/>
    </row>
    <row r="3" spans="1:9">
      <c r="A3" s="8"/>
      <c r="B3" s="9"/>
      <c r="C3" s="80">
        <v>39948</v>
      </c>
      <c r="D3" s="81">
        <v>39952</v>
      </c>
      <c r="E3" s="10"/>
      <c r="F3" s="69"/>
      <c r="I3" s="68"/>
    </row>
    <row r="4" spans="1:9" ht="28.8">
      <c r="A4" s="77" t="s">
        <v>450</v>
      </c>
      <c r="B4" s="78" t="s">
        <v>379</v>
      </c>
      <c r="C4" s="79" t="s">
        <v>451</v>
      </c>
      <c r="D4" s="77" t="s">
        <v>458</v>
      </c>
      <c r="E4" s="78" t="s">
        <v>380</v>
      </c>
      <c r="F4" s="69"/>
      <c r="I4" s="68"/>
    </row>
    <row r="5" spans="1:9">
      <c r="A5" s="14" t="s">
        <v>401</v>
      </c>
      <c r="B5" s="15" t="s">
        <v>402</v>
      </c>
      <c r="C5" s="13">
        <v>258.25</v>
      </c>
      <c r="D5" s="11">
        <v>377.4</v>
      </c>
      <c r="E5" s="12">
        <v>46.1</v>
      </c>
      <c r="F5" s="69"/>
      <c r="I5" s="68"/>
    </row>
    <row r="6" spans="1:9">
      <c r="A6" s="13" t="s">
        <v>426</v>
      </c>
      <c r="B6" s="11" t="s">
        <v>427</v>
      </c>
      <c r="C6" s="16">
        <v>982.5</v>
      </c>
      <c r="D6" s="17">
        <v>1339.8</v>
      </c>
      <c r="E6" s="18">
        <v>36.4</v>
      </c>
      <c r="F6" s="69"/>
      <c r="I6" s="68"/>
    </row>
    <row r="7" spans="1:9" ht="28.8">
      <c r="A7" s="13" t="s">
        <v>425</v>
      </c>
      <c r="B7" s="11" t="s">
        <v>387</v>
      </c>
      <c r="C7" s="13">
        <v>502</v>
      </c>
      <c r="D7" s="11">
        <v>667</v>
      </c>
      <c r="E7" s="12">
        <v>32.9</v>
      </c>
      <c r="F7" s="69"/>
      <c r="I7" s="68"/>
    </row>
    <row r="8" spans="1:9">
      <c r="A8" s="16" t="s">
        <v>443</v>
      </c>
      <c r="B8" s="19" t="s">
        <v>387</v>
      </c>
      <c r="C8" s="20">
        <v>1319.1</v>
      </c>
      <c r="D8" s="21">
        <v>1745.85</v>
      </c>
      <c r="E8" s="12">
        <v>32.4</v>
      </c>
      <c r="F8" s="69"/>
      <c r="I8" s="68"/>
    </row>
    <row r="9" spans="1:9" ht="28.8">
      <c r="A9" s="13" t="s">
        <v>390</v>
      </c>
      <c r="B9" s="11" t="s">
        <v>387</v>
      </c>
      <c r="C9" s="22">
        <v>342</v>
      </c>
      <c r="D9" s="11">
        <v>450</v>
      </c>
      <c r="E9" s="12">
        <v>31.6</v>
      </c>
      <c r="F9" s="69"/>
      <c r="I9" s="68"/>
    </row>
    <row r="10" spans="1:9" ht="28.8">
      <c r="A10" s="13" t="s">
        <v>419</v>
      </c>
      <c r="B10" s="11" t="s">
        <v>420</v>
      </c>
      <c r="C10" s="22">
        <v>95.65</v>
      </c>
      <c r="D10" s="11">
        <v>125.35</v>
      </c>
      <c r="E10" s="12">
        <v>31.1</v>
      </c>
      <c r="F10" s="69"/>
      <c r="I10" s="68"/>
    </row>
    <row r="11" spans="1:9">
      <c r="A11" s="13" t="s">
        <v>418</v>
      </c>
      <c r="B11" s="11" t="s">
        <v>387</v>
      </c>
      <c r="C11" s="23">
        <v>575</v>
      </c>
      <c r="D11" s="19">
        <v>745</v>
      </c>
      <c r="E11" s="18">
        <v>29.6</v>
      </c>
      <c r="F11" s="69"/>
      <c r="I11" s="68"/>
    </row>
    <row r="12" spans="1:9" ht="28.8">
      <c r="A12" s="16" t="s">
        <v>421</v>
      </c>
      <c r="B12" s="19" t="s">
        <v>387</v>
      </c>
      <c r="C12" s="11">
        <v>42</v>
      </c>
      <c r="D12" s="11">
        <v>54.25</v>
      </c>
      <c r="E12" s="11">
        <v>29.2</v>
      </c>
      <c r="F12" s="69"/>
      <c r="I12" s="68"/>
    </row>
    <row r="13" spans="1:9">
      <c r="A13" s="14" t="s">
        <v>441</v>
      </c>
      <c r="B13" s="24" t="s">
        <v>435</v>
      </c>
      <c r="C13" s="24">
        <v>814</v>
      </c>
      <c r="D13" s="25">
        <v>1045.1500000000001</v>
      </c>
      <c r="E13" s="15">
        <v>28.4</v>
      </c>
      <c r="F13" s="69"/>
      <c r="I13" s="68"/>
    </row>
    <row r="14" spans="1:9" ht="28.8">
      <c r="A14" s="13" t="s">
        <v>391</v>
      </c>
      <c r="B14" s="11" t="s">
        <v>392</v>
      </c>
      <c r="C14" s="26">
        <v>1708.05</v>
      </c>
      <c r="D14" s="27">
        <v>2157</v>
      </c>
      <c r="E14" s="11">
        <v>26.3</v>
      </c>
      <c r="F14" s="70"/>
      <c r="I14" s="68"/>
    </row>
    <row r="15" spans="1:9" ht="43.2">
      <c r="A15" s="13" t="s">
        <v>406</v>
      </c>
      <c r="B15" s="11" t="s">
        <v>382</v>
      </c>
      <c r="C15" s="26">
        <v>1877.75</v>
      </c>
      <c r="D15" s="27">
        <v>2330</v>
      </c>
      <c r="E15" s="11">
        <v>24.1</v>
      </c>
      <c r="F15" s="69"/>
      <c r="I15" s="68"/>
    </row>
    <row r="16" spans="1:9" ht="28.8">
      <c r="A16" s="13" t="s">
        <v>429</v>
      </c>
      <c r="B16" s="11" t="s">
        <v>430</v>
      </c>
      <c r="C16" s="22">
        <v>514</v>
      </c>
      <c r="D16" s="11">
        <v>634.5</v>
      </c>
      <c r="E16" s="11">
        <v>23.4</v>
      </c>
      <c r="F16" s="69"/>
      <c r="I16" s="68"/>
    </row>
    <row r="17" spans="1:9" ht="28.8">
      <c r="A17" s="16" t="s">
        <v>423</v>
      </c>
      <c r="B17" s="19" t="s">
        <v>424</v>
      </c>
      <c r="C17" s="28">
        <v>1590.3</v>
      </c>
      <c r="D17" s="29">
        <v>1956</v>
      </c>
      <c r="E17" s="19">
        <v>23</v>
      </c>
      <c r="F17" s="71"/>
      <c r="I17" s="68"/>
    </row>
    <row r="18" spans="1:9" ht="43.2">
      <c r="A18" s="14" t="s">
        <v>436</v>
      </c>
      <c r="B18" s="19" t="s">
        <v>398</v>
      </c>
      <c r="C18" s="30">
        <v>810.05</v>
      </c>
      <c r="D18" s="24">
        <v>988</v>
      </c>
      <c r="E18" s="19">
        <v>22</v>
      </c>
      <c r="F18" s="69"/>
      <c r="I18" s="68"/>
    </row>
    <row r="19" spans="1:9" ht="28.8">
      <c r="A19" s="13" t="s">
        <v>448</v>
      </c>
      <c r="B19" s="11" t="s">
        <v>424</v>
      </c>
      <c r="C19" s="13">
        <v>271.2</v>
      </c>
      <c r="D19" s="11">
        <v>329.1</v>
      </c>
      <c r="E19" s="12">
        <v>21.3</v>
      </c>
      <c r="F19" s="69"/>
      <c r="I19" s="68"/>
    </row>
    <row r="20" spans="1:9">
      <c r="A20" s="16" t="s">
        <v>438</v>
      </c>
      <c r="B20" s="11" t="s">
        <v>387</v>
      </c>
      <c r="C20" s="13">
        <v>577</v>
      </c>
      <c r="D20" s="19">
        <v>695</v>
      </c>
      <c r="E20" s="18">
        <v>20.5</v>
      </c>
      <c r="F20" s="69"/>
      <c r="I20" s="68"/>
    </row>
    <row r="21" spans="1:9">
      <c r="A21" s="13" t="s">
        <v>409</v>
      </c>
      <c r="B21" s="15" t="s">
        <v>387</v>
      </c>
      <c r="C21" s="31">
        <v>1190</v>
      </c>
      <c r="D21" s="27">
        <v>1426</v>
      </c>
      <c r="E21" s="12">
        <v>19.8</v>
      </c>
      <c r="F21" s="69"/>
      <c r="I21" s="68"/>
    </row>
    <row r="22" spans="1:9" ht="28.8">
      <c r="A22" s="13" t="s">
        <v>414</v>
      </c>
      <c r="B22" s="11" t="s">
        <v>415</v>
      </c>
      <c r="C22" s="31">
        <v>1937</v>
      </c>
      <c r="D22" s="21">
        <v>2292.9</v>
      </c>
      <c r="E22" s="11">
        <v>18.399999999999999</v>
      </c>
      <c r="F22" s="69"/>
      <c r="I22" s="68"/>
    </row>
    <row r="23" spans="1:9" ht="28.8">
      <c r="A23" s="16" t="s">
        <v>431</v>
      </c>
      <c r="B23" s="11" t="s">
        <v>430</v>
      </c>
      <c r="C23" s="22">
        <v>844</v>
      </c>
      <c r="D23" s="11">
        <v>996.35</v>
      </c>
      <c r="E23" s="12">
        <v>18.100000000000001</v>
      </c>
      <c r="F23" s="69"/>
      <c r="I23" s="68"/>
    </row>
    <row r="24" spans="1:9" ht="43.2">
      <c r="A24" s="13" t="s">
        <v>381</v>
      </c>
      <c r="B24" s="11" t="s">
        <v>382</v>
      </c>
      <c r="C24" s="22">
        <v>637</v>
      </c>
      <c r="D24" s="11">
        <v>751</v>
      </c>
      <c r="E24" s="12">
        <v>17.899999999999999</v>
      </c>
      <c r="F24" s="69"/>
      <c r="I24" s="68"/>
    </row>
    <row r="25" spans="1:9" ht="28.8">
      <c r="A25" s="16" t="s">
        <v>422</v>
      </c>
      <c r="B25" s="24" t="s">
        <v>402</v>
      </c>
      <c r="C25" s="30">
        <v>141</v>
      </c>
      <c r="D25" s="24">
        <v>164.4</v>
      </c>
      <c r="E25" s="32">
        <v>16.600000000000001</v>
      </c>
      <c r="F25" s="69"/>
      <c r="I25" s="68"/>
    </row>
    <row r="26" spans="1:9" ht="28.8">
      <c r="A26" s="11" t="s">
        <v>437</v>
      </c>
      <c r="B26" s="11" t="s">
        <v>435</v>
      </c>
      <c r="C26" s="22">
        <v>101.25</v>
      </c>
      <c r="D26" s="11">
        <v>118</v>
      </c>
      <c r="E26" s="12">
        <v>16.5</v>
      </c>
      <c r="F26" s="69"/>
      <c r="I26" s="68"/>
    </row>
    <row r="27" spans="1:9">
      <c r="A27" s="13" t="s">
        <v>432</v>
      </c>
      <c r="B27" s="11" t="s">
        <v>433</v>
      </c>
      <c r="C27" s="22">
        <v>221.8</v>
      </c>
      <c r="D27" s="11">
        <v>258.05</v>
      </c>
      <c r="E27" s="12">
        <v>16.3</v>
      </c>
      <c r="F27" s="69"/>
      <c r="I27" s="68"/>
    </row>
    <row r="28" spans="1:9" ht="28.8">
      <c r="A28" s="14" t="s">
        <v>447</v>
      </c>
      <c r="B28" s="24" t="s">
        <v>435</v>
      </c>
      <c r="C28" s="30">
        <v>907.5</v>
      </c>
      <c r="D28" s="33">
        <v>1050</v>
      </c>
      <c r="E28" s="32">
        <v>15.7</v>
      </c>
      <c r="F28" s="69"/>
      <c r="I28" s="68"/>
    </row>
    <row r="29" spans="1:9" ht="28.8">
      <c r="A29" s="13" t="s">
        <v>395</v>
      </c>
      <c r="B29" s="11" t="s">
        <v>396</v>
      </c>
      <c r="C29" s="22">
        <v>799.95</v>
      </c>
      <c r="D29" s="11">
        <v>922</v>
      </c>
      <c r="E29" s="12">
        <v>15.3</v>
      </c>
      <c r="F29" s="69"/>
      <c r="I29" s="68"/>
    </row>
    <row r="30" spans="1:9" ht="28.8">
      <c r="A30" s="14" t="s">
        <v>446</v>
      </c>
      <c r="B30" s="24" t="s">
        <v>430</v>
      </c>
      <c r="C30" s="30">
        <v>264.5</v>
      </c>
      <c r="D30" s="24">
        <v>303</v>
      </c>
      <c r="E30" s="32">
        <v>14.6</v>
      </c>
      <c r="F30" s="69"/>
      <c r="I30" s="68"/>
    </row>
    <row r="31" spans="1:9">
      <c r="A31" s="13" t="s">
        <v>386</v>
      </c>
      <c r="B31" s="11" t="s">
        <v>387</v>
      </c>
      <c r="C31" s="22">
        <v>660.35</v>
      </c>
      <c r="D31" s="11">
        <v>754.9</v>
      </c>
      <c r="E31" s="12">
        <v>14.3</v>
      </c>
      <c r="F31" s="69"/>
      <c r="I31" s="68"/>
    </row>
    <row r="32" spans="1:9" ht="28.8">
      <c r="A32" s="14" t="s">
        <v>388</v>
      </c>
      <c r="B32" s="24" t="s">
        <v>389</v>
      </c>
      <c r="C32" s="30">
        <v>790</v>
      </c>
      <c r="D32" s="24">
        <v>900</v>
      </c>
      <c r="E32" s="32">
        <v>13.9</v>
      </c>
      <c r="F32" s="69"/>
      <c r="I32" s="68"/>
    </row>
    <row r="33" spans="1:9" ht="43.2">
      <c r="A33" s="13" t="s">
        <v>383</v>
      </c>
      <c r="B33" s="11" t="s">
        <v>382</v>
      </c>
      <c r="C33" s="22">
        <v>76.2</v>
      </c>
      <c r="D33" s="11">
        <v>86.5</v>
      </c>
      <c r="E33" s="12">
        <v>13.5</v>
      </c>
      <c r="F33" s="69"/>
      <c r="I33" s="68"/>
    </row>
    <row r="34" spans="1:9">
      <c r="A34" s="14" t="s">
        <v>440</v>
      </c>
      <c r="B34" s="24" t="s">
        <v>394</v>
      </c>
      <c r="C34" s="34">
        <v>1959.55</v>
      </c>
      <c r="D34" s="35">
        <v>2217.6999999999998</v>
      </c>
      <c r="E34" s="32">
        <v>13.2</v>
      </c>
      <c r="F34" s="69"/>
      <c r="I34" s="68"/>
    </row>
    <row r="35" spans="1:9">
      <c r="A35" s="36" t="s">
        <v>410</v>
      </c>
      <c r="B35" s="15" t="s">
        <v>411</v>
      </c>
      <c r="C35" s="37">
        <v>69.8</v>
      </c>
      <c r="D35" s="15">
        <v>78.900000000000006</v>
      </c>
      <c r="E35" s="38">
        <v>13</v>
      </c>
      <c r="F35" s="69"/>
      <c r="I35" s="68"/>
    </row>
    <row r="36" spans="1:9">
      <c r="A36" s="13" t="s">
        <v>404</v>
      </c>
      <c r="B36" s="11" t="s">
        <v>405</v>
      </c>
      <c r="C36" s="22">
        <v>272.05</v>
      </c>
      <c r="D36" s="11">
        <v>307</v>
      </c>
      <c r="E36" s="12">
        <v>12.8</v>
      </c>
      <c r="F36" s="69"/>
      <c r="I36" s="68"/>
    </row>
    <row r="37" spans="1:9">
      <c r="A37" s="16" t="s">
        <v>393</v>
      </c>
      <c r="B37" s="19" t="s">
        <v>394</v>
      </c>
      <c r="C37" s="23">
        <v>369.55</v>
      </c>
      <c r="D37" s="19">
        <v>415</v>
      </c>
      <c r="E37" s="18">
        <v>12.3</v>
      </c>
      <c r="F37" s="69"/>
      <c r="I37" s="68"/>
    </row>
    <row r="38" spans="1:9" ht="43.2">
      <c r="A38" s="14" t="s">
        <v>449</v>
      </c>
      <c r="B38" s="24" t="s">
        <v>382</v>
      </c>
      <c r="C38" s="30">
        <v>567.1</v>
      </c>
      <c r="D38" s="24">
        <v>630</v>
      </c>
      <c r="E38" s="32">
        <v>11.1</v>
      </c>
      <c r="F38" s="69"/>
      <c r="I38" s="68"/>
    </row>
    <row r="39" spans="1:9">
      <c r="A39" s="13" t="s">
        <v>434</v>
      </c>
      <c r="B39" s="11" t="s">
        <v>435</v>
      </c>
      <c r="C39" s="22">
        <v>186.5</v>
      </c>
      <c r="D39" s="11">
        <v>204.6</v>
      </c>
      <c r="E39" s="12">
        <v>9.6999999999999993</v>
      </c>
      <c r="F39" s="69"/>
      <c r="I39" s="68"/>
    </row>
    <row r="40" spans="1:9" ht="43.2">
      <c r="A40" s="14" t="s">
        <v>397</v>
      </c>
      <c r="B40" s="24" t="s">
        <v>398</v>
      </c>
      <c r="C40" s="30">
        <v>198.3</v>
      </c>
      <c r="D40" s="24">
        <v>217</v>
      </c>
      <c r="E40" s="32">
        <v>9.4</v>
      </c>
      <c r="F40" s="69"/>
      <c r="I40" s="68"/>
    </row>
    <row r="41" spans="1:9">
      <c r="A41" s="36" t="s">
        <v>442</v>
      </c>
      <c r="B41" s="15" t="s">
        <v>433</v>
      </c>
      <c r="C41" s="37">
        <v>145.19999999999999</v>
      </c>
      <c r="D41" s="15">
        <v>157</v>
      </c>
      <c r="E41" s="38">
        <v>8.1</v>
      </c>
      <c r="F41" s="69"/>
      <c r="I41" s="68"/>
    </row>
    <row r="42" spans="1:9" ht="28.8">
      <c r="A42" s="13" t="s">
        <v>407</v>
      </c>
      <c r="B42" s="11" t="s">
        <v>408</v>
      </c>
      <c r="C42" s="22">
        <v>147.5</v>
      </c>
      <c r="D42" s="11">
        <v>158</v>
      </c>
      <c r="E42" s="12">
        <v>7.1</v>
      </c>
      <c r="F42" s="69"/>
      <c r="I42" s="68"/>
    </row>
    <row r="43" spans="1:9" ht="28.8">
      <c r="A43" s="16" t="s">
        <v>444</v>
      </c>
      <c r="B43" s="19" t="s">
        <v>400</v>
      </c>
      <c r="C43" s="28">
        <v>1311.45</v>
      </c>
      <c r="D43" s="17">
        <v>1399.5</v>
      </c>
      <c r="E43" s="18">
        <v>6.7</v>
      </c>
      <c r="F43" s="69"/>
      <c r="I43" s="68"/>
    </row>
    <row r="44" spans="1:9" ht="28.8">
      <c r="A44" s="36" t="s">
        <v>428</v>
      </c>
      <c r="B44" s="15" t="s">
        <v>400</v>
      </c>
      <c r="C44" s="37">
        <v>775.1</v>
      </c>
      <c r="D44" s="15">
        <v>820</v>
      </c>
      <c r="E44" s="38">
        <v>5.8</v>
      </c>
      <c r="F44" s="69"/>
      <c r="I44" s="68"/>
    </row>
    <row r="45" spans="1:9" ht="28.8">
      <c r="A45" s="13" t="s">
        <v>384</v>
      </c>
      <c r="B45" s="11" t="s">
        <v>385</v>
      </c>
      <c r="C45" s="22">
        <v>958</v>
      </c>
      <c r="D45" s="21">
        <v>1003.9</v>
      </c>
      <c r="E45" s="12">
        <v>4.8</v>
      </c>
      <c r="F45" s="69"/>
      <c r="I45" s="68"/>
    </row>
    <row r="46" spans="1:9" ht="28.8">
      <c r="A46" s="16" t="s">
        <v>439</v>
      </c>
      <c r="B46" s="19" t="s">
        <v>400</v>
      </c>
      <c r="C46" s="23">
        <v>200.2</v>
      </c>
      <c r="D46" s="19">
        <v>209.9</v>
      </c>
      <c r="E46" s="18">
        <v>4.8</v>
      </c>
      <c r="F46" s="69"/>
      <c r="I46" s="68"/>
    </row>
    <row r="47" spans="1:9" ht="28.8">
      <c r="A47" s="14" t="s">
        <v>403</v>
      </c>
      <c r="B47" s="24" t="s">
        <v>400</v>
      </c>
      <c r="C47" s="30">
        <v>572.95000000000005</v>
      </c>
      <c r="D47" s="24">
        <v>590.29999999999995</v>
      </c>
      <c r="E47" s="32">
        <v>3</v>
      </c>
      <c r="F47" s="69"/>
      <c r="I47" s="68"/>
    </row>
    <row r="48" spans="1:9" ht="28.8">
      <c r="A48" s="13" t="s">
        <v>445</v>
      </c>
      <c r="B48" s="11" t="s">
        <v>408</v>
      </c>
      <c r="C48" s="22">
        <v>649</v>
      </c>
      <c r="D48" s="11">
        <v>667</v>
      </c>
      <c r="E48" s="12">
        <v>2.8</v>
      </c>
      <c r="F48" s="69"/>
      <c r="I48" s="68"/>
    </row>
    <row r="49" spans="1:9">
      <c r="A49" s="16" t="s">
        <v>416</v>
      </c>
      <c r="B49" s="19" t="s">
        <v>417</v>
      </c>
      <c r="C49" s="23">
        <v>186.15</v>
      </c>
      <c r="D49" s="19">
        <v>191</v>
      </c>
      <c r="E49" s="18">
        <v>2.6</v>
      </c>
      <c r="F49" s="69"/>
      <c r="I49" s="68"/>
    </row>
    <row r="50" spans="1:9" ht="28.8">
      <c r="A50" s="14" t="s">
        <v>412</v>
      </c>
      <c r="B50" s="24" t="s">
        <v>413</v>
      </c>
      <c r="C50" s="30">
        <v>224.55</v>
      </c>
      <c r="D50" s="24">
        <v>230</v>
      </c>
      <c r="E50" s="32">
        <v>2.4</v>
      </c>
      <c r="F50" s="69"/>
      <c r="I50" s="68"/>
    </row>
    <row r="51" spans="1:9" ht="28.8">
      <c r="A51" s="13" t="s">
        <v>399</v>
      </c>
      <c r="B51" s="11" t="s">
        <v>400</v>
      </c>
      <c r="C51" s="22">
        <v>230</v>
      </c>
      <c r="D51" s="11">
        <v>226.4</v>
      </c>
      <c r="E51" s="12">
        <v>-1.6</v>
      </c>
      <c r="F51" s="69"/>
      <c r="I51" s="68"/>
    </row>
    <row r="52" spans="1:9">
      <c r="A52" s="72"/>
      <c r="B52" s="73"/>
      <c r="D52" s="73"/>
      <c r="E52" s="68"/>
      <c r="I52" s="68"/>
    </row>
    <row r="53" spans="1:9">
      <c r="A53" s="72"/>
      <c r="B53" s="68"/>
      <c r="E53" s="68"/>
      <c r="I53" s="68"/>
    </row>
    <row r="54" spans="1:9">
      <c r="A54" s="72"/>
      <c r="B54" s="68"/>
      <c r="E54" s="68"/>
      <c r="I54" s="68"/>
    </row>
    <row r="55" spans="1:9">
      <c r="A55" s="72"/>
      <c r="B55" s="68"/>
      <c r="E55" s="68"/>
      <c r="I55" s="68"/>
    </row>
    <row r="56" spans="1:9">
      <c r="A56" s="72"/>
      <c r="B56" s="68"/>
      <c r="E56" s="68"/>
      <c r="I56" s="68"/>
    </row>
    <row r="57" spans="1:9">
      <c r="A57" s="72"/>
      <c r="B57" s="68"/>
      <c r="E57" s="68"/>
      <c r="I57" s="68"/>
    </row>
    <row r="58" spans="1:9">
      <c r="A58" s="72"/>
      <c r="B58" s="68"/>
      <c r="E58" s="68"/>
      <c r="I58" s="68"/>
    </row>
    <row r="59" spans="1:9">
      <c r="A59" s="72"/>
      <c r="B59" s="68"/>
      <c r="E59" s="68"/>
      <c r="I59" s="68"/>
    </row>
    <row r="60" spans="1:9">
      <c r="A60" s="72"/>
      <c r="B60" s="68"/>
      <c r="E60" s="68"/>
      <c r="I60" s="68"/>
    </row>
    <row r="61" spans="1:9">
      <c r="A61" s="72"/>
      <c r="B61" s="68"/>
      <c r="E61" s="68"/>
      <c r="I61" s="68"/>
    </row>
    <row r="62" spans="1:9">
      <c r="A62" s="72"/>
      <c r="B62" s="68"/>
      <c r="E62" s="68"/>
      <c r="I62" s="68"/>
    </row>
    <row r="63" spans="1:9">
      <c r="A63" s="72"/>
      <c r="B63" s="68"/>
      <c r="E63" s="68"/>
      <c r="I63" s="68"/>
    </row>
    <row r="64" spans="1:9">
      <c r="A64" s="72"/>
      <c r="B64" s="68"/>
      <c r="E64" s="68"/>
      <c r="I64" s="68"/>
    </row>
    <row r="65" spans="1:9">
      <c r="A65" s="72"/>
      <c r="B65" s="68"/>
      <c r="E65" s="68"/>
      <c r="I65" s="68"/>
    </row>
    <row r="66" spans="1:9">
      <c r="A66" s="72"/>
      <c r="B66" s="68"/>
      <c r="E66" s="68"/>
      <c r="I66" s="68"/>
    </row>
    <row r="67" spans="1:9">
      <c r="A67" s="72"/>
      <c r="B67" s="68"/>
      <c r="E67" s="68"/>
      <c r="I67" s="68"/>
    </row>
    <row r="68" spans="1:9">
      <c r="A68" s="72"/>
      <c r="B68" s="68"/>
      <c r="E68" s="68"/>
      <c r="I68" s="68"/>
    </row>
    <row r="69" spans="1:9">
      <c r="A69" s="72"/>
      <c r="B69" s="68"/>
      <c r="E69" s="68"/>
      <c r="I69" s="68"/>
    </row>
    <row r="70" spans="1:9">
      <c r="A70" s="72"/>
      <c r="B70" s="68"/>
      <c r="E70" s="68"/>
      <c r="I70" s="68"/>
    </row>
    <row r="71" spans="1:9">
      <c r="A71" s="72"/>
      <c r="B71" s="68"/>
      <c r="E71" s="68"/>
      <c r="I71" s="68"/>
    </row>
    <row r="72" spans="1:9">
      <c r="A72" s="72"/>
      <c r="B72" s="68"/>
      <c r="E72" s="68"/>
      <c r="I72" s="68"/>
    </row>
    <row r="73" spans="1:9">
      <c r="A73" s="72"/>
      <c r="B73" s="68"/>
      <c r="E73" s="68"/>
      <c r="I73" s="68"/>
    </row>
    <row r="74" spans="1:9">
      <c r="A74" s="72"/>
      <c r="B74" s="68"/>
      <c r="E74" s="68"/>
      <c r="I74" s="68"/>
    </row>
    <row r="75" spans="1:9">
      <c r="A75" s="72"/>
      <c r="B75" s="68"/>
      <c r="E75" s="68"/>
      <c r="I75" s="68"/>
    </row>
    <row r="76" spans="1:9">
      <c r="A76" s="72"/>
      <c r="B76" s="68"/>
      <c r="E76" s="68"/>
      <c r="I76" s="68"/>
    </row>
    <row r="77" spans="1:9">
      <c r="A77" s="72"/>
      <c r="B77" s="68"/>
      <c r="E77" s="68"/>
      <c r="I77" s="68"/>
    </row>
    <row r="78" spans="1:9">
      <c r="A78" s="72"/>
      <c r="B78" s="68"/>
      <c r="E78" s="68"/>
      <c r="I78" s="68"/>
    </row>
    <row r="79" spans="1:9">
      <c r="A79" s="72"/>
      <c r="B79" s="68"/>
      <c r="E79" s="68"/>
      <c r="I79" s="68"/>
    </row>
    <row r="80" spans="1:9">
      <c r="A80" s="72"/>
      <c r="B80" s="68"/>
      <c r="E80" s="68"/>
      <c r="I80" s="68"/>
    </row>
    <row r="81" spans="1:9">
      <c r="A81" s="72"/>
      <c r="B81" s="68"/>
      <c r="E81" s="68"/>
      <c r="I81" s="68"/>
    </row>
    <row r="82" spans="1:9">
      <c r="A82" s="72"/>
      <c r="B82" s="68"/>
      <c r="E82" s="68"/>
      <c r="I82" s="68"/>
    </row>
    <row r="83" spans="1:9">
      <c r="A83" s="72"/>
      <c r="B83" s="68"/>
      <c r="E83" s="68"/>
      <c r="I83" s="68"/>
    </row>
    <row r="84" spans="1:9">
      <c r="A84" s="72"/>
      <c r="B84" s="68"/>
      <c r="E84" s="68"/>
      <c r="I84" s="68"/>
    </row>
    <row r="85" spans="1:9">
      <c r="A85" s="72"/>
      <c r="B85" s="68"/>
      <c r="E85" s="68"/>
      <c r="I85" s="68"/>
    </row>
    <row r="86" spans="1:9">
      <c r="A86" s="72"/>
      <c r="B86" s="68"/>
      <c r="E86" s="68"/>
      <c r="I86" s="68"/>
    </row>
    <row r="87" spans="1:9">
      <c r="A87" s="72"/>
      <c r="B87" s="68"/>
      <c r="E87" s="68"/>
      <c r="I87" s="68"/>
    </row>
    <row r="88" spans="1:9">
      <c r="A88" s="72"/>
      <c r="B88" s="68"/>
      <c r="E88" s="68"/>
      <c r="I88" s="68"/>
    </row>
    <row r="89" spans="1:9">
      <c r="A89" s="72"/>
      <c r="B89" s="68"/>
      <c r="I89" s="68"/>
    </row>
    <row r="90" spans="1:9">
      <c r="A90" s="72"/>
      <c r="B90" s="68"/>
      <c r="I90" s="68"/>
    </row>
    <row r="91" spans="1:9">
      <c r="A91" s="72"/>
      <c r="B91" s="68"/>
      <c r="I91" s="68"/>
    </row>
    <row r="92" spans="1:9">
      <c r="A92" s="72"/>
      <c r="B92" s="68"/>
      <c r="I92" s="68"/>
    </row>
    <row r="93" spans="1:9">
      <c r="A93" s="72"/>
      <c r="B93" s="68"/>
      <c r="I93" s="68"/>
    </row>
    <row r="94" spans="1:9">
      <c r="A94" s="72"/>
      <c r="B94" s="68"/>
      <c r="I94" s="68"/>
    </row>
    <row r="95" spans="1:9">
      <c r="A95" s="72"/>
      <c r="B95" s="68"/>
      <c r="I95" s="68"/>
    </row>
    <row r="96" spans="1:9">
      <c r="A96" s="72"/>
      <c r="B96" s="68"/>
      <c r="I96" s="68"/>
    </row>
    <row r="97" spans="1:9">
      <c r="A97" s="72"/>
      <c r="B97" s="68"/>
      <c r="I97" s="68"/>
    </row>
    <row r="98" spans="1:9">
      <c r="A98" s="72"/>
      <c r="B98" s="68"/>
      <c r="I98" s="68"/>
    </row>
    <row r="99" spans="1:9">
      <c r="A99" s="72"/>
      <c r="B99" s="68"/>
      <c r="I99" s="68"/>
    </row>
    <row r="100" spans="1:9">
      <c r="A100" s="72"/>
      <c r="I100" s="68"/>
    </row>
    <row r="101" spans="1:9">
      <c r="A101" s="72"/>
      <c r="I101" s="68"/>
    </row>
    <row r="102" spans="1:9">
      <c r="A102" s="72"/>
      <c r="I102" s="68"/>
    </row>
    <row r="103" spans="1:9">
      <c r="A103" s="72"/>
      <c r="I103" s="68"/>
    </row>
    <row r="104" spans="1:9">
      <c r="A104" s="72"/>
      <c r="I104" s="68"/>
    </row>
    <row r="105" spans="1:9">
      <c r="A105" s="72"/>
      <c r="I105" s="68"/>
    </row>
    <row r="106" spans="1:9">
      <c r="A106" s="72"/>
      <c r="I106" s="68"/>
    </row>
    <row r="107" spans="1:9">
      <c r="A107" s="72"/>
      <c r="I107" s="68"/>
    </row>
    <row r="108" spans="1:9">
      <c r="A108" s="72"/>
      <c r="I108" s="68"/>
    </row>
    <row r="109" spans="1:9">
      <c r="A109" s="72"/>
      <c r="I109" s="68"/>
    </row>
    <row r="110" spans="1:9">
      <c r="A110" s="72"/>
      <c r="I110" s="68"/>
    </row>
    <row r="111" spans="1:9">
      <c r="A111" s="72"/>
      <c r="I111" s="68"/>
    </row>
    <row r="112" spans="1:9">
      <c r="A112" s="72"/>
      <c r="I112" s="68"/>
    </row>
    <row r="113" spans="1:9">
      <c r="A113" s="72"/>
      <c r="I113" s="68"/>
    </row>
    <row r="114" spans="1:9">
      <c r="A114" s="72"/>
      <c r="I114" s="68"/>
    </row>
    <row r="115" spans="1:9">
      <c r="A115" s="72"/>
      <c r="I115" s="68"/>
    </row>
    <row r="116" spans="1:9">
      <c r="A116" s="72"/>
      <c r="I116" s="68"/>
    </row>
    <row r="117" spans="1:9">
      <c r="A117" s="72"/>
      <c r="I117" s="68"/>
    </row>
    <row r="118" spans="1:9">
      <c r="A118" s="72"/>
      <c r="I118" s="68"/>
    </row>
    <row r="119" spans="1:9">
      <c r="A119" s="72"/>
      <c r="I119" s="68"/>
    </row>
    <row r="120" spans="1:9">
      <c r="A120" s="72"/>
      <c r="I120" s="68"/>
    </row>
    <row r="121" spans="1:9">
      <c r="A121" s="72"/>
      <c r="I121" s="68"/>
    </row>
    <row r="122" spans="1:9">
      <c r="A122" s="72"/>
      <c r="I122" s="68"/>
    </row>
    <row r="123" spans="1:9">
      <c r="A123" s="72"/>
      <c r="I123" s="68"/>
    </row>
    <row r="124" spans="1:9">
      <c r="A124" s="72"/>
      <c r="I124" s="68"/>
    </row>
    <row r="125" spans="1:9">
      <c r="A125" s="72"/>
      <c r="I125" s="68"/>
    </row>
    <row r="126" spans="1:9">
      <c r="A126" s="72"/>
      <c r="I126" s="68"/>
    </row>
    <row r="127" spans="1:9">
      <c r="A127" s="72"/>
      <c r="I127" s="68"/>
    </row>
    <row r="128" spans="1:9">
      <c r="A128" s="72"/>
      <c r="I128" s="68"/>
    </row>
    <row r="129" spans="1:9">
      <c r="A129" s="72"/>
      <c r="I129" s="68"/>
    </row>
    <row r="130" spans="1:9">
      <c r="A130" s="72"/>
      <c r="I130" s="68"/>
    </row>
    <row r="131" spans="1:9">
      <c r="A131" s="72"/>
      <c r="I131" s="68"/>
    </row>
    <row r="132" spans="1:9">
      <c r="A132" s="72"/>
      <c r="I132" s="68"/>
    </row>
    <row r="133" spans="1:9">
      <c r="A133" s="72"/>
      <c r="I133" s="68"/>
    </row>
    <row r="134" spans="1:9">
      <c r="A134" s="72"/>
      <c r="I134" s="68"/>
    </row>
    <row r="135" spans="1:9">
      <c r="A135" s="72"/>
      <c r="I135" s="68"/>
    </row>
    <row r="136" spans="1:9">
      <c r="A136" s="72"/>
      <c r="I136" s="68"/>
    </row>
    <row r="137" spans="1:9">
      <c r="A137" s="72"/>
      <c r="I137" s="68"/>
    </row>
    <row r="138" spans="1:9">
      <c r="A138" s="72"/>
      <c r="I138" s="68"/>
    </row>
    <row r="139" spans="1:9">
      <c r="A139" s="72"/>
      <c r="I139" s="68"/>
    </row>
    <row r="140" spans="1:9">
      <c r="A140" s="72"/>
      <c r="I140" s="68"/>
    </row>
    <row r="141" spans="1:9">
      <c r="A141" s="72"/>
      <c r="I141" s="68"/>
    </row>
    <row r="142" spans="1:9">
      <c r="A142" s="72"/>
      <c r="I142" s="68"/>
    </row>
    <row r="143" spans="1:9">
      <c r="A143" s="72"/>
      <c r="I143" s="68"/>
    </row>
    <row r="144" spans="1:9">
      <c r="A144" s="72"/>
      <c r="I144" s="68"/>
    </row>
    <row r="145" spans="1:9">
      <c r="A145" s="72"/>
      <c r="I145" s="68"/>
    </row>
    <row r="146" spans="1:9">
      <c r="A146" s="72"/>
      <c r="I146" s="68"/>
    </row>
    <row r="147" spans="1:9">
      <c r="A147" s="72"/>
      <c r="I147" s="68"/>
    </row>
    <row r="148" spans="1:9">
      <c r="A148" s="72"/>
      <c r="I148" s="68"/>
    </row>
    <row r="149" spans="1:9">
      <c r="A149" s="72"/>
      <c r="I149" s="68"/>
    </row>
    <row r="150" spans="1:9">
      <c r="A150" s="72"/>
      <c r="I150" s="68"/>
    </row>
    <row r="151" spans="1:9">
      <c r="A151" s="72"/>
      <c r="I151" s="68"/>
    </row>
    <row r="152" spans="1:9">
      <c r="A152" s="72"/>
      <c r="I152" s="68"/>
    </row>
    <row r="153" spans="1:9">
      <c r="A153" s="72"/>
      <c r="I153" s="68"/>
    </row>
    <row r="154" spans="1:9">
      <c r="A154" s="72"/>
      <c r="I154" s="68"/>
    </row>
    <row r="155" spans="1:9">
      <c r="A155" s="72"/>
      <c r="I155" s="68"/>
    </row>
    <row r="156" spans="1:9">
      <c r="A156" s="72"/>
      <c r="I156" s="68"/>
    </row>
    <row r="157" spans="1:9">
      <c r="A157" s="72"/>
      <c r="I157" s="68"/>
    </row>
    <row r="158" spans="1:9">
      <c r="A158" s="72"/>
      <c r="I158" s="68"/>
    </row>
    <row r="159" spans="1:9">
      <c r="A159" s="72"/>
      <c r="I159" s="68"/>
    </row>
    <row r="160" spans="1:9">
      <c r="A160" s="72"/>
      <c r="I160" s="68"/>
    </row>
    <row r="161" spans="1:9">
      <c r="A161" s="72"/>
      <c r="I161" s="68"/>
    </row>
    <row r="162" spans="1:9">
      <c r="A162" s="72"/>
      <c r="I162" s="68"/>
    </row>
    <row r="163" spans="1:9">
      <c r="A163" s="72"/>
      <c r="I163" s="68"/>
    </row>
    <row r="164" spans="1:9">
      <c r="A164" s="72"/>
      <c r="I164" s="68"/>
    </row>
    <row r="165" spans="1:9">
      <c r="A165" s="72"/>
      <c r="I165" s="68"/>
    </row>
    <row r="166" spans="1:9">
      <c r="A166" s="72"/>
      <c r="I166" s="68"/>
    </row>
    <row r="167" spans="1:9">
      <c r="A167" s="72"/>
      <c r="I167" s="68"/>
    </row>
    <row r="168" spans="1:9">
      <c r="A168" s="72"/>
      <c r="I168" s="68"/>
    </row>
    <row r="169" spans="1:9">
      <c r="A169" s="72"/>
      <c r="I169" s="68"/>
    </row>
    <row r="170" spans="1:9">
      <c r="A170" s="72"/>
      <c r="I170" s="68"/>
    </row>
    <row r="171" spans="1:9">
      <c r="A171" s="72"/>
      <c r="I171" s="68"/>
    </row>
    <row r="172" spans="1:9">
      <c r="A172" s="72"/>
      <c r="I172" s="68"/>
    </row>
    <row r="173" spans="1:9">
      <c r="A173" s="72"/>
      <c r="I173" s="68"/>
    </row>
    <row r="174" spans="1:9">
      <c r="A174" s="72"/>
      <c r="I174" s="68"/>
    </row>
    <row r="175" spans="1:9">
      <c r="A175" s="72"/>
      <c r="I175" s="68"/>
    </row>
    <row r="176" spans="1:9">
      <c r="A176" s="72"/>
      <c r="I176" s="68"/>
    </row>
    <row r="177" spans="1:9">
      <c r="A177" s="72"/>
      <c r="I177" s="68"/>
    </row>
    <row r="178" spans="1:9">
      <c r="A178" s="72"/>
      <c r="I178" s="68"/>
    </row>
    <row r="179" spans="1:9">
      <c r="A179" s="72"/>
      <c r="I179" s="68"/>
    </row>
    <row r="180" spans="1:9">
      <c r="A180" s="72"/>
      <c r="I180" s="68"/>
    </row>
    <row r="181" spans="1:9">
      <c r="A181" s="72"/>
      <c r="I181" s="68"/>
    </row>
    <row r="182" spans="1:9">
      <c r="A182" s="72"/>
      <c r="I182" s="68"/>
    </row>
    <row r="183" spans="1:9">
      <c r="A183" s="72"/>
      <c r="I183" s="68"/>
    </row>
    <row r="184" spans="1:9">
      <c r="A184" s="72"/>
      <c r="I184" s="68"/>
    </row>
    <row r="185" spans="1:9">
      <c r="A185" s="72"/>
      <c r="I185" s="68"/>
    </row>
    <row r="186" spans="1:9">
      <c r="A186" s="72"/>
      <c r="I186" s="68"/>
    </row>
    <row r="187" spans="1:9">
      <c r="A187" s="72"/>
      <c r="I187" s="68"/>
    </row>
    <row r="188" spans="1:9">
      <c r="A188" s="72"/>
      <c r="I188" s="68"/>
    </row>
    <row r="189" spans="1:9">
      <c r="A189" s="72"/>
      <c r="I189" s="68"/>
    </row>
    <row r="190" spans="1:9">
      <c r="A190" s="72"/>
      <c r="I190" s="68"/>
    </row>
    <row r="191" spans="1:9">
      <c r="A191" s="72"/>
      <c r="I191" s="68"/>
    </row>
    <row r="192" spans="1:9">
      <c r="A192" s="72"/>
      <c r="I192" s="68"/>
    </row>
    <row r="193" spans="1:9">
      <c r="A193" s="72"/>
      <c r="I193" s="68"/>
    </row>
    <row r="194" spans="1:9">
      <c r="A194" s="72"/>
      <c r="I194" s="68"/>
    </row>
    <row r="195" spans="1:9">
      <c r="A195" s="72"/>
      <c r="I195" s="68"/>
    </row>
    <row r="196" spans="1:9">
      <c r="A196" s="72"/>
      <c r="I196" s="68"/>
    </row>
    <row r="197" spans="1:9">
      <c r="A197" s="72"/>
      <c r="I197" s="68"/>
    </row>
    <row r="198" spans="1:9">
      <c r="A198" s="72"/>
      <c r="I198" s="68"/>
    </row>
    <row r="199" spans="1:9">
      <c r="A199" s="72"/>
      <c r="I199" s="68"/>
    </row>
    <row r="200" spans="1:9">
      <c r="A200" s="72"/>
      <c r="I200" s="68"/>
    </row>
    <row r="201" spans="1:9">
      <c r="A201" s="72"/>
      <c r="I201" s="68"/>
    </row>
    <row r="202" spans="1:9">
      <c r="A202" s="72"/>
      <c r="I202" s="68"/>
    </row>
    <row r="203" spans="1:9">
      <c r="A203" s="72"/>
      <c r="I203" s="68"/>
    </row>
    <row r="204" spans="1:9">
      <c r="A204" s="72"/>
      <c r="I204" s="68"/>
    </row>
    <row r="205" spans="1:9">
      <c r="A205" s="72"/>
      <c r="I205" s="68"/>
    </row>
    <row r="206" spans="1:9">
      <c r="A206" s="72"/>
      <c r="I206" s="68"/>
    </row>
    <row r="207" spans="1:9">
      <c r="A207" s="72"/>
      <c r="I207" s="68"/>
    </row>
    <row r="208" spans="1:9">
      <c r="A208" s="72"/>
      <c r="I208" s="68"/>
    </row>
    <row r="209" spans="1:9">
      <c r="A209" s="72"/>
      <c r="I209" s="68"/>
    </row>
    <row r="210" spans="1:9">
      <c r="A210" s="72"/>
      <c r="I210" s="68"/>
    </row>
    <row r="211" spans="1:9">
      <c r="A211" s="72"/>
      <c r="I211" s="68"/>
    </row>
    <row r="212" spans="1:9">
      <c r="A212" s="72"/>
      <c r="I212" s="68"/>
    </row>
    <row r="213" spans="1:9">
      <c r="A213" s="72"/>
      <c r="I213" s="68"/>
    </row>
    <row r="214" spans="1:9">
      <c r="A214" s="72"/>
      <c r="I214" s="68"/>
    </row>
    <row r="215" spans="1:9">
      <c r="A215" s="72"/>
      <c r="I215" s="68"/>
    </row>
    <row r="216" spans="1:9">
      <c r="A216" s="72"/>
      <c r="I216" s="68"/>
    </row>
    <row r="217" spans="1:9">
      <c r="A217" s="72"/>
      <c r="I217" s="68"/>
    </row>
    <row r="218" spans="1:9">
      <c r="A218" s="72"/>
      <c r="I218" s="68"/>
    </row>
    <row r="219" spans="1:9">
      <c r="A219" s="72"/>
      <c r="I219" s="68"/>
    </row>
    <row r="220" spans="1:9">
      <c r="A220" s="72"/>
      <c r="I220" s="68"/>
    </row>
    <row r="221" spans="1:9">
      <c r="A221" s="72"/>
      <c r="I221" s="68"/>
    </row>
    <row r="222" spans="1:9">
      <c r="A222" s="72"/>
      <c r="I222" s="68"/>
    </row>
    <row r="223" spans="1:9">
      <c r="A223" s="72"/>
      <c r="I223" s="68"/>
    </row>
    <row r="224" spans="1:9">
      <c r="A224" s="72"/>
      <c r="I224" s="68"/>
    </row>
    <row r="225" spans="1:9">
      <c r="A225" s="72"/>
      <c r="I225" s="68"/>
    </row>
    <row r="226" spans="1:9">
      <c r="A226" s="72"/>
      <c r="I226" s="68"/>
    </row>
    <row r="227" spans="1:9">
      <c r="A227" s="72"/>
      <c r="I227" s="68"/>
    </row>
    <row r="228" spans="1:9">
      <c r="A228" s="72"/>
      <c r="I228" s="68"/>
    </row>
    <row r="229" spans="1:9">
      <c r="A229" s="72"/>
      <c r="I229" s="68"/>
    </row>
    <row r="230" spans="1:9">
      <c r="A230" s="72"/>
      <c r="I230" s="68"/>
    </row>
    <row r="231" spans="1:9">
      <c r="A231" s="72"/>
      <c r="I231" s="68"/>
    </row>
    <row r="232" spans="1:9">
      <c r="A232" s="72"/>
      <c r="I232" s="68"/>
    </row>
    <row r="233" spans="1:9">
      <c r="A233" s="72"/>
      <c r="I233" s="68"/>
    </row>
    <row r="234" spans="1:9">
      <c r="A234" s="72"/>
      <c r="I234" s="68"/>
    </row>
    <row r="235" spans="1:9">
      <c r="A235" s="72"/>
      <c r="I235" s="68"/>
    </row>
    <row r="236" spans="1:9">
      <c r="A236" s="72"/>
      <c r="I236" s="68"/>
    </row>
    <row r="237" spans="1:9">
      <c r="A237" s="72"/>
      <c r="I237" s="68"/>
    </row>
    <row r="238" spans="1:9">
      <c r="A238" s="72"/>
      <c r="I238" s="68"/>
    </row>
    <row r="239" spans="1:9">
      <c r="A239" s="72"/>
      <c r="I239" s="68"/>
    </row>
    <row r="240" spans="1:9">
      <c r="A240" s="72"/>
      <c r="I240" s="68"/>
    </row>
    <row r="241" spans="1:9">
      <c r="A241" s="72"/>
      <c r="I241" s="68"/>
    </row>
    <row r="242" spans="1:9">
      <c r="A242" s="72"/>
      <c r="I242" s="68"/>
    </row>
    <row r="243" spans="1:9">
      <c r="A243" s="72"/>
      <c r="I243" s="68"/>
    </row>
    <row r="244" spans="1:9">
      <c r="A244" s="72"/>
      <c r="I244" s="68"/>
    </row>
    <row r="245" spans="1:9">
      <c r="A245" s="72"/>
      <c r="I245" s="68"/>
    </row>
    <row r="246" spans="1:9">
      <c r="A246" s="72"/>
      <c r="I246" s="68"/>
    </row>
    <row r="247" spans="1:9">
      <c r="A247" s="72"/>
      <c r="I247" s="68"/>
    </row>
    <row r="248" spans="1:9">
      <c r="A248" s="72"/>
      <c r="I248" s="68"/>
    </row>
    <row r="249" spans="1:9">
      <c r="A249" s="72"/>
      <c r="I249" s="68"/>
    </row>
    <row r="250" spans="1:9">
      <c r="A250" s="72"/>
      <c r="I250" s="68"/>
    </row>
    <row r="251" spans="1:9">
      <c r="A251" s="72"/>
      <c r="I251" s="68"/>
    </row>
    <row r="252" spans="1:9">
      <c r="A252" s="72"/>
      <c r="I252" s="68"/>
    </row>
    <row r="253" spans="1:9">
      <c r="A253" s="72"/>
      <c r="I253" s="68"/>
    </row>
    <row r="254" spans="1:9">
      <c r="A254" s="72"/>
      <c r="I254" s="68"/>
    </row>
    <row r="255" spans="1:9">
      <c r="A255" s="72"/>
      <c r="I255" s="68"/>
    </row>
    <row r="256" spans="1:9">
      <c r="A256" s="72"/>
      <c r="I256" s="68"/>
    </row>
    <row r="257" spans="1:9">
      <c r="A257" s="72"/>
      <c r="I257" s="68"/>
    </row>
    <row r="258" spans="1:9">
      <c r="A258" s="72"/>
      <c r="I258" s="68"/>
    </row>
    <row r="259" spans="1:9">
      <c r="A259" s="72"/>
      <c r="I259" s="68"/>
    </row>
    <row r="260" spans="1:9">
      <c r="A260" s="72"/>
      <c r="I260" s="68"/>
    </row>
    <row r="261" spans="1:9">
      <c r="A261" s="72"/>
      <c r="I261" s="68"/>
    </row>
    <row r="262" spans="1:9">
      <c r="A262" s="72"/>
      <c r="I262" s="68"/>
    </row>
    <row r="263" spans="1:9">
      <c r="A263" s="72"/>
      <c r="I263" s="68"/>
    </row>
    <row r="264" spans="1:9">
      <c r="A264" s="72"/>
      <c r="I264" s="68"/>
    </row>
    <row r="265" spans="1:9">
      <c r="A265" s="72"/>
      <c r="I265" s="68"/>
    </row>
    <row r="266" spans="1:9">
      <c r="A266" s="72"/>
      <c r="I266" s="68"/>
    </row>
    <row r="267" spans="1:9">
      <c r="A267" s="74"/>
      <c r="B267" s="75"/>
      <c r="C267" s="75"/>
      <c r="D267" s="75"/>
      <c r="E267" s="75"/>
      <c r="F267" s="75"/>
      <c r="G267" s="75"/>
      <c r="H267" s="75"/>
      <c r="I267" s="76"/>
    </row>
  </sheetData>
  <sortState xmlns:xlrd2="http://schemas.microsoft.com/office/spreadsheetml/2017/richdata2" ref="A5:E51">
    <sortCondition descending="1" ref="E5:E51"/>
  </sortState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3F4E-326F-474F-940E-EBEB78AF24BA}">
  <dimension ref="A1:I13"/>
  <sheetViews>
    <sheetView workbookViewId="0">
      <selection activeCell="G7" sqref="G7"/>
    </sheetView>
  </sheetViews>
  <sheetFormatPr defaultRowHeight="14.4"/>
  <cols>
    <col min="1" max="5" width="8.88671875" style="1"/>
    <col min="6" max="6" width="12.6640625" style="1" customWidth="1"/>
    <col min="7" max="7" width="14.33203125" style="1" customWidth="1"/>
    <col min="8" max="16384" width="8.88671875" style="1"/>
  </cols>
  <sheetData>
    <row r="1" spans="1:9" ht="14.4" customHeight="1">
      <c r="A1" s="61" t="s">
        <v>459</v>
      </c>
      <c r="B1" s="61"/>
      <c r="C1" s="61"/>
      <c r="D1" s="61"/>
      <c r="E1" s="61"/>
      <c r="F1" s="61"/>
      <c r="G1" s="61"/>
    </row>
    <row r="2" spans="1:9">
      <c r="A2" s="44" t="s">
        <v>460</v>
      </c>
      <c r="B2" s="45"/>
      <c r="C2" s="45"/>
      <c r="D2" s="45"/>
      <c r="E2" s="45"/>
      <c r="F2" s="45"/>
      <c r="G2" s="45"/>
    </row>
    <row r="3" spans="1:9" ht="43.2">
      <c r="A3" s="47" t="s">
        <v>461</v>
      </c>
      <c r="B3" s="48" t="s">
        <v>462</v>
      </c>
      <c r="C3" s="47" t="s">
        <v>463</v>
      </c>
      <c r="D3" s="48" t="s">
        <v>464</v>
      </c>
      <c r="E3" s="47" t="s">
        <v>465</v>
      </c>
      <c r="F3" s="46" t="s">
        <v>466</v>
      </c>
      <c r="G3" s="46" t="s">
        <v>467</v>
      </c>
      <c r="H3" s="62" t="s">
        <v>468</v>
      </c>
      <c r="I3" s="62" t="s">
        <v>469</v>
      </c>
    </row>
    <row r="4" spans="1:9">
      <c r="A4" s="49">
        <v>39463</v>
      </c>
      <c r="B4" s="50">
        <v>6065</v>
      </c>
      <c r="C4" s="51">
        <v>6065</v>
      </c>
      <c r="D4" s="50">
        <v>5825.75</v>
      </c>
      <c r="E4" s="51">
        <v>5935.75</v>
      </c>
      <c r="F4" s="52">
        <v>152499954</v>
      </c>
      <c r="G4" s="51">
        <v>106748.8</v>
      </c>
      <c r="H4" s="63">
        <f>B4-E4</f>
        <v>129.25</v>
      </c>
      <c r="I4" s="1" t="s">
        <v>18</v>
      </c>
    </row>
    <row r="5" spans="1:9">
      <c r="A5" s="49">
        <v>39464</v>
      </c>
      <c r="B5" s="50">
        <v>5937.95</v>
      </c>
      <c r="C5" s="51">
        <v>6013.15</v>
      </c>
      <c r="D5" s="50">
        <v>5880.3</v>
      </c>
      <c r="E5" s="51">
        <v>5913.2</v>
      </c>
      <c r="F5" s="52">
        <v>127181643</v>
      </c>
      <c r="G5" s="51">
        <v>94796.4</v>
      </c>
      <c r="H5" s="63">
        <f t="shared" ref="H5:H13" si="0">B5-E5</f>
        <v>24.75</v>
      </c>
      <c r="I5" s="1">
        <f>(E5-E4)/E4 * 100</f>
        <v>-0.37990144463631692</v>
      </c>
    </row>
    <row r="6" spans="1:9">
      <c r="A6" s="49">
        <v>39465</v>
      </c>
      <c r="B6" s="50">
        <v>5907.75</v>
      </c>
      <c r="C6" s="51">
        <v>5908.75</v>
      </c>
      <c r="D6" s="50">
        <v>5677</v>
      </c>
      <c r="E6" s="51">
        <v>5705.3</v>
      </c>
      <c r="F6" s="52">
        <v>135839094</v>
      </c>
      <c r="G6" s="51">
        <v>95330.5</v>
      </c>
      <c r="H6" s="63">
        <f t="shared" si="0"/>
        <v>202.44999999999982</v>
      </c>
      <c r="I6" s="1">
        <f t="shared" ref="I6:I13" si="1">(E6-E5)/E5 * 100</f>
        <v>-3.5158628153960572</v>
      </c>
    </row>
    <row r="7" spans="1:9">
      <c r="A7" s="49">
        <v>39468</v>
      </c>
      <c r="B7" s="50">
        <v>5705</v>
      </c>
      <c r="C7" s="51">
        <v>5705</v>
      </c>
      <c r="D7" s="50">
        <v>4977.1000000000004</v>
      </c>
      <c r="E7" s="51">
        <v>5208.8</v>
      </c>
      <c r="F7" s="52">
        <v>211347217</v>
      </c>
      <c r="G7" s="51">
        <v>125890.9</v>
      </c>
      <c r="H7" s="63">
        <f t="shared" si="0"/>
        <v>496.19999999999982</v>
      </c>
      <c r="I7" s="1">
        <f t="shared" si="1"/>
        <v>-8.7024345783744934</v>
      </c>
    </row>
    <row r="8" spans="1:9">
      <c r="A8" s="49">
        <v>39469</v>
      </c>
      <c r="B8" s="50">
        <v>5203.3500000000004</v>
      </c>
      <c r="C8" s="51">
        <v>5203.3500000000004</v>
      </c>
      <c r="D8" s="50">
        <v>4448.5</v>
      </c>
      <c r="E8" s="51">
        <v>4899.3</v>
      </c>
      <c r="F8" s="52">
        <v>200603284</v>
      </c>
      <c r="G8" s="51">
        <v>115654.1</v>
      </c>
      <c r="H8" s="63">
        <f t="shared" si="0"/>
        <v>304.05000000000018</v>
      </c>
      <c r="I8" s="1">
        <f t="shared" si="1"/>
        <v>-5.9418676086622639</v>
      </c>
    </row>
    <row r="9" spans="1:9">
      <c r="A9" s="53">
        <v>39470</v>
      </c>
      <c r="B9" s="54">
        <v>4903.05</v>
      </c>
      <c r="C9" s="55">
        <v>5328.05</v>
      </c>
      <c r="D9" s="54">
        <v>4891.6000000000004</v>
      </c>
      <c r="E9" s="55">
        <v>5203.3999999999996</v>
      </c>
      <c r="F9" s="56">
        <v>172729968</v>
      </c>
      <c r="G9" s="55">
        <v>100293</v>
      </c>
      <c r="H9" s="63">
        <f t="shared" si="0"/>
        <v>-300.34999999999945</v>
      </c>
      <c r="I9" s="1">
        <f t="shared" si="1"/>
        <v>6.2070091645745196</v>
      </c>
    </row>
    <row r="10" spans="1:9">
      <c r="A10" s="49">
        <v>39471</v>
      </c>
      <c r="B10" s="50">
        <v>5208</v>
      </c>
      <c r="C10" s="51">
        <v>5357.2</v>
      </c>
      <c r="D10" s="50">
        <v>4995.8</v>
      </c>
      <c r="E10" s="51">
        <v>5033.45</v>
      </c>
      <c r="F10" s="52">
        <v>145355769</v>
      </c>
      <c r="G10" s="51">
        <v>83024.2</v>
      </c>
      <c r="H10" s="63">
        <f t="shared" si="0"/>
        <v>174.55000000000018</v>
      </c>
      <c r="I10" s="1">
        <f t="shared" si="1"/>
        <v>-3.2661336818234203</v>
      </c>
    </row>
    <row r="11" spans="1:9">
      <c r="A11" s="49">
        <v>39472</v>
      </c>
      <c r="B11" s="50">
        <v>5035.05</v>
      </c>
      <c r="C11" s="51">
        <v>5399.25</v>
      </c>
      <c r="D11" s="50">
        <v>5035.05</v>
      </c>
      <c r="E11" s="51">
        <v>5383.35</v>
      </c>
      <c r="F11" s="52">
        <v>105876191</v>
      </c>
      <c r="G11" s="51">
        <v>62288.4</v>
      </c>
      <c r="H11" s="63">
        <f t="shared" si="0"/>
        <v>-348.30000000000018</v>
      </c>
      <c r="I11" s="1">
        <f t="shared" si="1"/>
        <v>6.9514945017830829</v>
      </c>
    </row>
    <row r="12" spans="1:9">
      <c r="A12" s="57">
        <v>39475</v>
      </c>
      <c r="B12" s="58">
        <v>5380.95</v>
      </c>
      <c r="C12" s="59">
        <v>5380.95</v>
      </c>
      <c r="D12" s="58">
        <v>5071</v>
      </c>
      <c r="E12" s="59">
        <v>5274.1</v>
      </c>
      <c r="F12" s="60">
        <v>94557347</v>
      </c>
      <c r="G12" s="59">
        <v>53266.9</v>
      </c>
      <c r="H12" s="63">
        <f t="shared" si="0"/>
        <v>106.84999999999945</v>
      </c>
      <c r="I12" s="1">
        <f t="shared" si="1"/>
        <v>-2.029405481716775</v>
      </c>
    </row>
    <row r="13" spans="1:9">
      <c r="A13" s="49">
        <v>39476</v>
      </c>
      <c r="B13" s="50">
        <v>5279.55</v>
      </c>
      <c r="C13" s="51">
        <v>5391.6</v>
      </c>
      <c r="D13" s="50">
        <v>5225.25</v>
      </c>
      <c r="E13" s="51">
        <v>5280.8</v>
      </c>
      <c r="F13" s="52">
        <v>99068477</v>
      </c>
      <c r="G13" s="51">
        <v>55531.9</v>
      </c>
      <c r="H13" s="63">
        <f t="shared" si="0"/>
        <v>-1.25</v>
      </c>
      <c r="I13" s="1">
        <f t="shared" si="1"/>
        <v>0.12703589237973906</v>
      </c>
    </row>
  </sheetData>
  <mergeCells count="2">
    <mergeCell ref="A2:G2"/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z 1 s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H P W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1 s W Q W 0 F + H x A g A A g A 4 A A B M A H A B G b 3 J t d W x h c y 9 T Z W N 0 a W 9 u M S 5 t I K I Y A C i g F A A A A A A A A A A A A A A A A A A A A A A A A A A A A O 1 W W 2 / a M B R + R + I / W E G a E g l F m F v b T T x U t F O j b Q U V t j 0 A i t x g w M K x M 8 d Z i x D / f c 6 F c k n c r a 2 0 m 8 o L 5 v O 5 + D v + z j E h 9 i T h D A z S b / i u X C q X w g U S e A o q x h D d U l y r N Y H Z R 3 M M 2 p Y B O o B i W S 4 B 9 R n w S H h Y I f 3 p z E 5 M Q / M 9 o d j u c i Y x k 6 F p X L w d O 8 7 w w 7 i r T E M M P i G J B U F 0 3 J I L l d L H o f o 9 v u z 2 T t r N 8 X k Y k j n z Y 8 f 9 N W i + a Y 1 7 Q X y 6 0 N 3 h 4 z 4 S l K B 4 i c T K x T Q l 4 D p s S h A D H g q I R N T 1 k V h i 6 U a M c m + J p 3 Y w n R l W F Y w c P 6 A 4 c Y 6 9 O g a 0 G 8 b E q q b E H m h 3 M o 7 r k T P t P F T D m G x G F 0 i i S W Z e M f q C + 1 y q k l 1 h N M U i j M u U W N v Z T o a b 2 x D q B N n O O a U D D 1 E k w o 4 U E X 4 4 Q 8 X o L h C b q 5 j D V Y B 3 A Y c C s X D G h d / l N P J Z v B m a B S e o r t f G Q A q y x B W T z q y + I B 4 2 q s B h s t 2 0 Y 6 9 N F a y N X o C Z Q q X 6 D V j k 3 2 K R w F d k v i i A P / K 7 L S r x v U y x Y b / A 8 p r b g M + S z L E Y B P J k m M 8 + j A T j 3 7 E A 5 o j 4 S m C T x M E n l K o 7 s Q r C x s d N b F Q g L J R 6 z J 5 j 5 e O m l Q M k t e 0 5 e Y v P T B W J r g i b J y Z f E I 3 w U b 6 N V S 4 R V n g Z h U 1 S z 5 o E / k 1 N s l u C p r v d / x a p k P H q S d 1 Q L + 6 G e r 4 b n i D c b Z B Y r S k O c w p L 8 b o G b 2 j w p g Z v a f C 2 B j / R 4 K c a / E y D w 5 p u 4 5 D x Z j c A b r C v u k P V k Q f g h t / t T Z X B k g T m U a G r T b 0 n z L n m Y l f h g d 7 z E f Z F H w u 9 V o P / l 8 5 j U v B I 5 B n R F 0 z 8 J O r v G f c / b 6 D j O f m P d N D + 7 T 7 W R Y X 0 o G 5 y w I b W R Z t F x x 3 q y E M d e 6 i j D 8 9 0 x 6 r X j i b F c x 8 o Y N Z f H 6 n X R + o l j 9 Q v S W 9 b O N e N h e d C 1 3 X r h b K 7 v P c w t b u R E O p 6 v 3 K x v O V 8 a V r r 0 b X 6 g 7 + 7 x f 0 4 8 Y 1 m 6 n z G V E 4 z / 5 G x j N i q S D G H c K M Y b h b D r R y M K A X n v u p Q D 7 F i n 5 N i + L Q Y P i u G d 3 o 5 w g / Y P q a W H 1 B L A Q I t A B Q A A g A I A A c 9 b F l 4 N 4 j c p g A A A P Y A A A A S A A A A A A A A A A A A A A A A A A A A A A B D b 2 5 m a W c v U G F j a 2 F n Z S 5 4 b W x Q S w E C L Q A U A A I A C A A H P W x Z D 8 r p q 6 Q A A A D p A A A A E w A A A A A A A A A A A A A A A A D y A A A A W 0 N v b n R l b n R f V H l w Z X N d L n h t b F B L A Q I t A B Q A A g A I A A c 9 b F k F t B f h 8 Q I A A I A O A A A T A A A A A A A A A A A A A A A A A O M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O A A A A A A A A C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M j k x Z D k 2 L T c w O G M t N G N i M S 1 i Z j g 0 L W M z M z c 2 M W M 1 Y W M 1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y M j o w O T o 0 N y 4 0 N D Q 5 O D g y W i I g L z 4 8 R W 5 0 c n k g V H l w Z T 0 i R m l s b E N v b H V t b l R 5 c G V z I i B W Y W x 1 Z T 0 i c 0 F 3 V U Z C Z 1 V E Q l F N R E J R P T 0 i I C 8 + P E V u d H J 5 I F R 5 c G U 9 I k Z p b G x D b 2 x 1 b W 5 O Y W 1 l c y I g V m F s d W U 9 I n N b J n F 1 b 3 Q 7 U 3 R y a W t l X G 5 Q c m l j Z S Z x d W 9 0 O y w m c X V v d D t P c G V u J n F 1 b 3 Q 7 L C Z x d W 9 0 O 0 h p Z 2 g m c X V v d D s s J n F 1 b 3 Q 7 T G 9 3 J n F 1 b 3 Q 7 L C Z x d W 9 0 O 0 x U U C Z x d W 9 0 O y w m c X V v d D t O b y 4 g b 2 Z c b k N v b n R y Y W N 0 c y Z x d W 9 0 O y w m c X V v d D t U d X J u b 3 Z l c i A o W 2 l t Y W d l X V x u b W l s b G l v b i k m c X V v d D s s J n F 1 b 3 Q 7 T 3 B l b l x u S W 5 0 Z X J l c 3 Q o T 0 k p J n F 1 b 3 Q 7 L C Z x d W 9 0 O 0 N o Y W 5 n Z S B p b l x u T 0 k m c X V v d D s s J n F 1 b 3 Q 7 V W 5 k Z X J s e W l u Z 1 x u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i k v Q X V 0 b 1 J l b W 9 2 Z W R D b 2 x 1 b W 5 z M S 5 7 U 3 R y a W t l X G 5 Q c m l j Z S w w f S Z x d W 9 0 O y w m c X V v d D t T Z W N 0 a W 9 u M S 9 U Y W J s Z T A w N C A o U G F n Z S A 2 K S 9 B d X R v U m V t b 3 Z l Z E N v b H V t b n M x L n t P c G V u L D F 9 J n F 1 b 3 Q 7 L C Z x d W 9 0 O 1 N l Y 3 R p b 2 4 x L 1 R h Y m x l M D A 0 I C h Q Y W d l I D Y p L 0 F 1 d G 9 S Z W 1 v d m V k Q 2 9 s d W 1 u c z E u e 0 h p Z 2 g s M n 0 m c X V v d D s s J n F 1 b 3 Q 7 U 2 V j d G l v b j E v V G F i b G U w M D Q g K F B h Z 2 U g N i k v Q X V 0 b 1 J l b W 9 2 Z W R D b 2 x 1 b W 5 z M S 5 7 T G 9 3 L D N 9 J n F 1 b 3 Q 7 L C Z x d W 9 0 O 1 N l Y 3 R p b 2 4 x L 1 R h Y m x l M D A 0 I C h Q Y W d l I D Y p L 0 F 1 d G 9 S Z W 1 v d m V k Q 2 9 s d W 1 u c z E u e 0 x U U C w 0 f S Z x d W 9 0 O y w m c X V v d D t T Z W N 0 a W 9 u M S 9 U Y W J s Z T A w N C A o U G F n Z S A 2 K S 9 B d X R v U m V t b 3 Z l Z E N v b H V t b n M x L n t O b y 4 g b 2 Z c b k N v b n R y Y W N 0 c y w 1 f S Z x d W 9 0 O y w m c X V v d D t T Z W N 0 a W 9 u M S 9 U Y W J s Z T A w N C A o U G F n Z S A 2 K S 9 B d X R v U m V t b 3 Z l Z E N v b H V t b n M x L n t U d X J u b 3 Z l c i A o W 2 l t Y W d l X V x u b W l s b G l v b i k s N n 0 m c X V v d D s s J n F 1 b 3 Q 7 U 2 V j d G l v b j E v V G F i b G U w M D Q g K F B h Z 2 U g N i k v Q X V 0 b 1 J l b W 9 2 Z W R D b 2 x 1 b W 5 z M S 5 7 T 3 B l b l x u S W 5 0 Z X J l c 3 Q o T 0 k p L D d 9 J n F 1 b 3 Q 7 L C Z x d W 9 0 O 1 N l Y 3 R p b 2 4 x L 1 R h Y m x l M D A 0 I C h Q Y W d l I D Y p L 0 F 1 d G 9 S Z W 1 v d m V k Q 2 9 s d W 1 u c z E u e 0 N o Y W 5 n Z S B p b l x u T 0 k s O H 0 m c X V v d D s s J n F 1 b 3 Q 7 U 2 V j d G l v b j E v V G F i b G U w M D Q g K F B h Z 2 U g N i k v Q X V 0 b 1 J l b W 9 2 Z W R D b 2 x 1 b W 5 z M S 5 7 V W 5 k Z X J s e W l u Z 1 x u V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0 I C h Q Y W d l I D Y p L 0 F 1 d G 9 S Z W 1 v d m V k Q 2 9 s d W 1 u c z E u e 1 N 0 c m l r Z V x u U H J p Y 2 U s M H 0 m c X V v d D s s J n F 1 b 3 Q 7 U 2 V j d G l v b j E v V G F i b G U w M D Q g K F B h Z 2 U g N i k v Q X V 0 b 1 J l b W 9 2 Z W R D b 2 x 1 b W 5 z M S 5 7 T 3 B l b i w x f S Z x d W 9 0 O y w m c X V v d D t T Z W N 0 a W 9 u M S 9 U Y W J s Z T A w N C A o U G F n Z S A 2 K S 9 B d X R v U m V t b 3 Z l Z E N v b H V t b n M x L n t I a W d o L D J 9 J n F 1 b 3 Q 7 L C Z x d W 9 0 O 1 N l Y 3 R p b 2 4 x L 1 R h Y m x l M D A 0 I C h Q Y W d l I D Y p L 0 F 1 d G 9 S Z W 1 v d m V k Q 2 9 s d W 1 u c z E u e 0 x v d y w z f S Z x d W 9 0 O y w m c X V v d D t T Z W N 0 a W 9 u M S 9 U Y W J s Z T A w N C A o U G F n Z S A 2 K S 9 B d X R v U m V t b 3 Z l Z E N v b H V t b n M x L n t M V F A s N H 0 m c X V v d D s s J n F 1 b 3 Q 7 U 2 V j d G l v b j E v V G F i b G U w M D Q g K F B h Z 2 U g N i k v Q X V 0 b 1 J l b W 9 2 Z W R D b 2 x 1 b W 5 z M S 5 7 T m 8 u I G 9 m X G 5 D b 2 5 0 c m F j d H M s N X 0 m c X V v d D s s J n F 1 b 3 Q 7 U 2 V j d G l v b j E v V G F i b G U w M D Q g K F B h Z 2 U g N i k v Q X V 0 b 1 J l b W 9 2 Z W R D b 2 x 1 b W 5 z M S 5 7 V H V y b m 9 2 Z X I g K F t p b W F n Z V 1 c b m 1 p b G x p b 2 4 p L D Z 9 J n F 1 b 3 Q 7 L C Z x d W 9 0 O 1 N l Y 3 R p b 2 4 x L 1 R h Y m x l M D A 0 I C h Q Y W d l I D Y p L 0 F 1 d G 9 S Z W 1 v d m V k Q 2 9 s d W 1 u c z E u e 0 9 w Z W 5 c b k l u d G V y Z X N 0 K E 9 J K S w 3 f S Z x d W 9 0 O y w m c X V v d D t T Z W N 0 a W 9 u M S 9 U Y W J s Z T A w N C A o U G F n Z S A 2 K S 9 B d X R v U m V t b 3 Z l Z E N v b H V t b n M x L n t D a G F u Z 2 U g a W 5 c b k 9 J L D h 9 J n F 1 b 3 Q 7 L C Z x d W 9 0 O 1 N l Y 3 R p b 2 4 x L 1 R h Y m x l M D A 0 I C h Q Y W d l I D Y p L 0 F 1 d G 9 S Z W 1 v d m V k Q 2 9 s d W 1 u c z E u e 1 V u Z G V y b H l p b m d c b l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N j N k O G J h L T k 1 M j M t N G Q 1 O C 0 5 M z R m L T d i M m F i N j c 0 Z j Q z Z S I g L z 4 8 R W 5 0 c n k g V H l w Z T 0 i R m l s b E V u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T E t M T J U M D E 6 N T I 6 N D k u M D Y w M j E 4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y w m c X V v d D t T Z W N 0 a W 9 u M S 9 U Y W J s Z T A w M i A o U G F n Z S A x K S 9 B d X R v U m V t b 3 Z l Z E N v b H V t b n M x L n t D b 2 x 1 b W 4 z L D J 9 J n F 1 b 3 Q 7 L C Z x d W 9 0 O 1 N l Y 3 R p b 2 4 x L 1 R h Y m x l M D A y I C h Q Y W d l I D E p L 0 F 1 d G 9 S Z W 1 v d m V k Q 2 9 s d W 1 u c z E u e 0 N v b H V t b j Q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D b 2 x 1 b W 4 2 L D V 9 J n F 1 b 3 Q 7 L C Z x d W 9 0 O 1 N l Y 3 R p b 2 4 x L 1 R h Y m x l M D A y I C h Q Y W d l I D E p L 0 F 1 d G 9 S Z W 1 v d m V k Q 2 9 s d W 1 u c z E u e 0 N v b H V t b j c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D b 2 x 1 b W 4 5 L D h 9 J n F 1 b 3 Q 7 L C Z x d W 9 0 O 1 N l Y 3 R p b 2 4 x L 1 R h Y m x l M D A y I C h Q Y W d l I D E p L 0 F 1 d G 9 S Z W 1 v d m V k Q 2 9 s d W 1 u c z E u e 0 N v b H V t b j E w L D l 9 J n F 1 b 3 Q 7 L C Z x d W 9 0 O 1 N l Y 3 R p b 2 4 x L 1 R h Y m x l M D A y I C h Q Y W d l I D E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s s J n F 1 b 3 Q 7 U 2 V j d G l v b j E v V G F i b G U w M D I g K F B h Z 2 U g M S k v Q X V 0 b 1 J l b W 9 2 Z W R D b 2 x 1 b W 5 z M S 5 7 Q 2 9 s d W 1 u M T A s O X 0 m c X V v d D s s J n F 1 b 3 Q 7 U 2 V j d G l v b j E v V G F i b G U w M D I g K F B h Z 2 U g M S k v Q X V 0 b 1 J l b W 9 2 Z W R D b 2 x 1 b W 5 z M S 5 7 Q 2 9 s d W 1 u M T E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N T Q z O G E x L W Q 5 M D I t N G M z N S 0 4 Y 2 J k L W I 2 O T I x Y z B k M W E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l Q w M T o z N D o z M i 4 w M j I 2 M j Q 5 W i I g L z 4 8 R W 5 0 c n k g V H l w Z T 0 i R m l s b E N v b H V t b l R 5 c G V z I i B W Y W x 1 Z T 0 i c 0 J n T U d C Z 1 l H Q m d Z R 0 J n T U d B d 1 l H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X N z a W d u b W V u d C A 0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s s J n F 1 b 3 Q 7 U 2 V j d G l v b j E v U G F n Z T A w M S 9 B d X R v U m V t b 3 Z l Z E N v b H V t b n M x L n t D b 2 x 1 b W 4 5 L D h 9 J n F 1 b 3 Q 7 L C Z x d W 9 0 O 1 N l Y 3 R p b 2 4 x L 1 B h Z 2 U w M D E v Q X V 0 b 1 J l b W 9 2 Z W R D b 2 x 1 b W 5 z M S 5 7 Q X N z a W d u b W V u d C A 0 L D l 9 J n F 1 b 3 Q 7 L C Z x d W 9 0 O 1 N l Y 3 R p b 2 4 x L 1 B h Z 2 U w M D E v Q X V 0 b 1 J l b W 9 2 Z W R D b 2 x 1 b W 5 z M S 5 7 Q 2 9 s d W 1 u M T E s M T B 9 J n F 1 b 3 Q 7 L C Z x d W 9 0 O 1 N l Y 3 R p b 2 4 x L 1 B h Z 2 U w M D E v Q X V 0 b 1 J l b W 9 2 Z W R D b 2 x 1 b W 5 z M S 5 7 Q 2 9 s d W 1 u M T I s M T F 9 J n F 1 b 3 Q 7 L C Z x d W 9 0 O 1 N l Y 3 R p b 2 4 x L 1 B h Z 2 U w M D E v Q X V 0 b 1 J l b W 9 2 Z W R D b 2 x 1 b W 5 z M S 5 7 Q 2 9 s d W 1 u M T M s M T J 9 J n F 1 b 3 Q 7 L C Z x d W 9 0 O 1 N l Y 3 R p b 2 4 x L 1 B h Z 2 U w M D E v Q X V 0 b 1 J l b W 9 2 Z W R D b 2 x 1 b W 5 z M S 5 7 Q 2 9 s d W 1 u M T Q s M T N 9 J n F 1 b 3 Q 7 L C Z x d W 9 0 O 1 N l Y 3 R p b 2 4 x L 1 B h Z 2 U w M D E v Q X V 0 b 1 J l b W 9 2 Z W R D b 2 x 1 b W 5 z M S 5 7 Q 2 9 s d W 1 u M T U s M T R 9 J n F 1 b 3 Q 7 L C Z x d W 9 0 O 1 N l Y 3 R p b 2 4 x L 1 B h Z 2 U w M D E v Q X V 0 b 1 J l b W 9 2 Z W R D b 2 x 1 b W 5 z M S 5 7 Q 2 9 s d W 1 u M T Y s M T V 9 J n F 1 b 3 Q 7 L C Z x d W 9 0 O 1 N l Y 3 R p b 2 4 x L 1 B h Z 2 U w M D E v Q X V 0 b 1 J l b W 9 2 Z W R D b 2 x 1 b W 5 z M S 5 7 Q 2 9 s d W 1 u M T c s M T Z 9 J n F 1 b 3 Q 7 L C Z x d W 9 0 O 1 N l Y 3 R p b 2 4 x L 1 B h Z 2 U w M D E v Q X V 0 b 1 J l b W 9 2 Z W R D b 2 x 1 b W 5 z M S 5 7 Q 2 9 s d W 1 u M T g s M T d 9 J n F 1 b 3 Q 7 L C Z x d W 9 0 O 1 N l Y 3 R p b 2 4 x L 1 B h Z 2 U w M D E v Q X V 0 b 1 J l b W 9 2 Z W R D b 2 x 1 b W 5 z M S 5 7 Q 2 9 s d W 1 u M T k s M T h 9 J n F 1 b 3 Q 7 L C Z x d W 9 0 O 1 N l Y 3 R p b 2 4 x L 1 B h Z 2 U w M D E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y w m c X V v d D t T Z W N 0 a W 9 u M S 9 Q Y W d l M D A x L 0 F 1 d G 9 S Z W 1 v d m V k Q 2 9 s d W 1 u c z E u e 0 N v b H V t b j c s N n 0 m c X V v d D s s J n F 1 b 3 Q 7 U 2 V j d G l v b j E v U G F n Z T A w M S 9 B d X R v U m V t b 3 Z l Z E N v b H V t b n M x L n t D b 2 x 1 b W 4 4 L D d 9 J n F 1 b 3 Q 7 L C Z x d W 9 0 O 1 N l Y 3 R p b 2 4 x L 1 B h Z 2 U w M D E v Q X V 0 b 1 J l b W 9 2 Z W R D b 2 x 1 b W 5 z M S 5 7 Q 2 9 s d W 1 u O S w 4 f S Z x d W 9 0 O y w m c X V v d D t T Z W N 0 a W 9 u M S 9 Q Y W d l M D A x L 0 F 1 d G 9 S Z W 1 v d m V k Q 2 9 s d W 1 u c z E u e 0 F z c 2 l n b m 1 l b n Q g N C w 5 f S Z x d W 9 0 O y w m c X V v d D t T Z W N 0 a W 9 u M S 9 Q Y W d l M D A x L 0 F 1 d G 9 S Z W 1 v d m V k Q 2 9 s d W 1 u c z E u e 0 N v b H V t b j E x L D E w f S Z x d W 9 0 O y w m c X V v d D t T Z W N 0 a W 9 u M S 9 Q Y W d l M D A x L 0 F 1 d G 9 S Z W 1 v d m V k Q 2 9 s d W 1 u c z E u e 0 N v b H V t b j E y L D E x f S Z x d W 9 0 O y w m c X V v d D t T Z W N 0 a W 9 u M S 9 Q Y W d l M D A x L 0 F 1 d G 9 S Z W 1 v d m V k Q 2 9 s d W 1 u c z E u e 0 N v b H V t b j E z L D E y f S Z x d W 9 0 O y w m c X V v d D t T Z W N 0 a W 9 u M S 9 Q Y W d l M D A x L 0 F 1 d G 9 S Z W 1 v d m V k Q 2 9 s d W 1 u c z E u e 0 N v b H V t b j E 0 L D E z f S Z x d W 9 0 O y w m c X V v d D t T Z W N 0 a W 9 u M S 9 Q Y W d l M D A x L 0 F 1 d G 9 S Z W 1 v d m V k Q 2 9 s d W 1 u c z E u e 0 N v b H V t b j E 1 L D E 0 f S Z x d W 9 0 O y w m c X V v d D t T Z W N 0 a W 9 u M S 9 Q Y W d l M D A x L 0 F 1 d G 9 S Z W 1 v d m V k Q 2 9 s d W 1 u c z E u e 0 N v b H V t b j E 2 L D E 1 f S Z x d W 9 0 O y w m c X V v d D t T Z W N 0 a W 9 u M S 9 Q Y W d l M D A x L 0 F 1 d G 9 S Z W 1 v d m V k Q 2 9 s d W 1 u c z E u e 0 N v b H V t b j E 3 L D E 2 f S Z x d W 9 0 O y w m c X V v d D t T Z W N 0 a W 9 u M S 9 Q Y W d l M D A x L 0 F 1 d G 9 S Z W 1 v d m V k Q 2 9 s d W 1 u c z E u e 0 N v b H V t b j E 4 L D E 3 f S Z x d W 9 0 O y w m c X V v d D t T Z W N 0 a W 9 u M S 9 Q Y W d l M D A x L 0 F 1 d G 9 S Z W 1 v d m V k Q 2 9 s d W 1 u c z E u e 0 N v b H V t b j E 5 L D E 4 f S Z x d W 9 0 O y w m c X V v d D t T Z W N 0 a W 9 u M S 9 Q Y W d l M D A x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2 Z j U 5 Y j M t N m Q z Z i 0 0 M W Z h L T l k M z Y t Z j c x Z G M 4 N T g 2 Y T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l Q w M T o z N T o 1 O S 4 w M D Y 2 M z I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s s J n F 1 b 3 Q 7 U 2 V j d G l v b j E v V G F i b G U w M D I g K F B h Z 2 U g M S k g K D I p L 0 F 1 d G 9 S Z W 1 v d m V k Q 2 9 s d W 1 u c z E u e 0 N v b H V t b j Q s M 3 0 m c X V v d D s s J n F 1 b 3 Q 7 U 2 V j d G l v b j E v V G F i b G U w M D I g K F B h Z 2 U g M S k g K D I p L 0 F 1 d G 9 S Z W 1 v d m V k Q 2 9 s d W 1 u c z E u e 0 N v b H V t b j U s N H 0 m c X V v d D s s J n F 1 b 3 Q 7 U 2 V j d G l v b j E v V G F i b G U w M D I g K F B h Z 2 U g M S k g K D I p L 0 F 1 d G 9 S Z W 1 v d m V k Q 2 9 s d W 1 u c z E u e 0 N v b H V t b j Y s N X 0 m c X V v d D s s J n F 1 b 3 Q 7 U 2 V j d G l v b j E v V G F i b G U w M D I g K F B h Z 2 U g M S k g K D I p L 0 F 1 d G 9 S Z W 1 v d m V k Q 2 9 s d W 1 u c z E u e 0 N v b H V t b j c s N n 0 m c X V v d D s s J n F 1 b 3 Q 7 U 2 V j d G l v b j E v V G F i b G U w M D I g K F B h Z 2 U g M S k g K D I p L 0 F 1 d G 9 S Z W 1 v d m V k Q 2 9 s d W 1 u c z E u e 0 N v b H V t b j g s N 3 0 m c X V v d D s s J n F 1 b 3 Q 7 U 2 V j d G l v b j E v V G F i b G U w M D I g K F B h Z 2 U g M S k g K D I p L 0 F 1 d G 9 S Z W 1 v d m V k Q 2 9 s d W 1 u c z E u e 0 N v b H V t b j k s O H 0 m c X V v d D s s J n F 1 b 3 Q 7 U 2 V j d G l v b j E v V G F i b G U w M D I g K F B h Z 2 U g M S k g K D I p L 0 F 1 d G 9 S Z W 1 v d m V k Q 2 9 s d W 1 u c z E u e 0 N v b H V t b j E w L D l 9 J n F 1 b 3 Q 7 L C Z x d W 9 0 O 1 N l Y 3 R p b 2 4 x L 1 R h Y m x l M D A y I C h Q Y W d l I D E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x 1 b W 4 x L D B 9 J n F 1 b 3 Q 7 L C Z x d W 9 0 O 1 N l Y 3 R p b 2 4 x L 1 R h Y m x l M D A y I C h Q Y W d l I D E p I C g y K S 9 B d X R v U m V t b 3 Z l Z E N v b H V t b n M x L n t D b 2 x 1 b W 4 y L D F 9 J n F 1 b 3 Q 7 L C Z x d W 9 0 O 1 N l Y 3 R p b 2 4 x L 1 R h Y m x l M D A y I C h Q Y W d l I D E p I C g y K S 9 B d X R v U m V t b 3 Z l Z E N v b H V t b n M x L n t D b 2 x 1 b W 4 z L D J 9 J n F 1 b 3 Q 7 L C Z x d W 9 0 O 1 N l Y 3 R p b 2 4 x L 1 R h Y m x l M D A y I C h Q Y W d l I D E p I C g y K S 9 B d X R v U m V t b 3 Z l Z E N v b H V t b n M x L n t D b 2 x 1 b W 4 0 L D N 9 J n F 1 b 3 Q 7 L C Z x d W 9 0 O 1 N l Y 3 R p b 2 4 x L 1 R h Y m x l M D A y I C h Q Y W d l I D E p I C g y K S 9 B d X R v U m V t b 3 Z l Z E N v b H V t b n M x L n t D b 2 x 1 b W 4 1 L D R 9 J n F 1 b 3 Q 7 L C Z x d W 9 0 O 1 N l Y 3 R p b 2 4 x L 1 R h Y m x l M D A y I C h Q Y W d l I D E p I C g y K S 9 B d X R v U m V t b 3 Z l Z E N v b H V t b n M x L n t D b 2 x 1 b W 4 2 L D V 9 J n F 1 b 3 Q 7 L C Z x d W 9 0 O 1 N l Y 3 R p b 2 4 x L 1 R h Y m x l M D A y I C h Q Y W d l I D E p I C g y K S 9 B d X R v U m V t b 3 Z l Z E N v b H V t b n M x L n t D b 2 x 1 b W 4 3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D b 2 x 1 b W 4 5 L D h 9 J n F 1 b 3 Q 7 L C Z x d W 9 0 O 1 N l Y 3 R p b 2 4 x L 1 R h Y m x l M D A y I C h Q Y W d l I D E p I C g y K S 9 B d X R v U m V t b 3 Z l Z E N v b H V t b n M x L n t D b 2 x 1 b W 4 x M C w 5 f S Z x d W 9 0 O y w m c X V v d D t T Z W N 0 a W 9 u M S 9 U Y W J s Z T A w M i A o U G F n Z S A x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J f X 1 B h Z 2 V f M V 9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U 5 Z D I w Y i 0 5 M z Q 3 L T R m N m I t O D V j Y S 0 5 Y j d l N z h j Z j k 1 Y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l Q w M T o 0 M z o 0 N S 4 2 N z Y 5 M z Q 3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h b G w g Q W 1 l c m l j Y W 4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J f X 1 B h Z 2 V f M V 9 f X z I v Q X V 0 b 1 J l b W 9 2 Z W R D b 2 x 1 b W 5 z M S 5 7 Q 2 9 s d W 1 u M S w w f S Z x d W 9 0 O y w m c X V v d D t T Z W N 0 a W 9 u M S 9 U Y W J s Z T A w M l 9 f U G F n Z V 8 x X 1 9 f M i 9 B d X R v U m V t b 3 Z l Z E N v b H V t b n M x L n t D b 2 x 1 b W 4 y L D F 9 J n F 1 b 3 Q 7 L C Z x d W 9 0 O 1 N l Y 3 R p b 2 4 x L 1 R h Y m x l M D A y X 1 9 Q Y W d l X z F f X 1 8 y L 0 F 1 d G 9 S Z W 1 v d m V k Q 2 9 s d W 1 u c z E u e 0 N v b H V t b j M s M n 0 m c X V v d D s s J n F 1 b 3 Q 7 U 2 V j d G l v b j E v V G F i b G U w M D J f X 1 B h Z 2 V f M V 9 f X z I v Q X V 0 b 1 J l b W 9 2 Z W R D b 2 x 1 b W 5 z M S 5 7 Q 2 9 s d W 1 u N C w z f S Z x d W 9 0 O y w m c X V v d D t T Z W N 0 a W 9 u M S 9 U Y W J s Z T A w M l 9 f U G F n Z V 8 x X 1 9 f M i 9 B d X R v U m V t b 3 Z l Z E N v b H V t b n M x L n t D b 2 x 1 b W 4 1 L D R 9 J n F 1 b 3 Q 7 L C Z x d W 9 0 O 1 N l Y 3 R p b 2 4 x L 1 R h Y m x l M D A y X 1 9 Q Y W d l X z F f X 1 8 y L 0 F 1 d G 9 S Z W 1 v d m V k Q 2 9 s d W 1 u c z E u e 0 N h b G w g Q W 1 l c m l j Y W 4 s N X 0 m c X V v d D s s J n F 1 b 3 Q 7 U 2 V j d G l v b j E v V G F i b G U w M D J f X 1 B h Z 2 V f M V 9 f X z I v Q X V 0 b 1 J l b W 9 2 Z W R D b 2 x 1 b W 5 z M S 5 7 Q 2 9 s d W 1 u N y w 2 f S Z x d W 9 0 O y w m c X V v d D t T Z W N 0 a W 9 u M S 9 U Y W J s Z T A w M l 9 f U G F n Z V 8 x X 1 9 f M i 9 B d X R v U m V t b 3 Z l Z E N v b H V t b n M x L n t D b 2 x 1 b W 4 4 L D d 9 J n F 1 b 3 Q 7 L C Z x d W 9 0 O 1 N l Y 3 R p b 2 4 x L 1 R h Y m x l M D A y X 1 9 Q Y W d l X z F f X 1 8 y L 0 F 1 d G 9 S Z W 1 v d m V k Q 2 9 s d W 1 u c z E u e 0 N v b H V t b j k s O H 0 m c X V v d D s s J n F 1 b 3 Q 7 U 2 V j d G l v b j E v V G F i b G U w M D J f X 1 B h Z 2 V f M V 9 f X z I v Q X V 0 b 1 J l b W 9 2 Z W R D b 2 x 1 b W 5 z M S 5 7 Q 2 9 s d W 1 u M T A s O X 0 m c X V v d D s s J n F 1 b 3 Q 7 U 2 V j d G l v b j E v V G F i b G U w M D J f X 1 B h Z 2 V f M V 9 f X z I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w M l 9 f U G F n Z V 8 x X 1 9 f M i 9 B d X R v U m V t b 3 Z l Z E N v b H V t b n M x L n t D b 2 x 1 b W 4 x L D B 9 J n F 1 b 3 Q 7 L C Z x d W 9 0 O 1 N l Y 3 R p b 2 4 x L 1 R h Y m x l M D A y X 1 9 Q Y W d l X z F f X 1 8 y L 0 F 1 d G 9 S Z W 1 v d m V k Q 2 9 s d W 1 u c z E u e 0 N v b H V t b j I s M X 0 m c X V v d D s s J n F 1 b 3 Q 7 U 2 V j d G l v b j E v V G F i b G U w M D J f X 1 B h Z 2 V f M V 9 f X z I v Q X V 0 b 1 J l b W 9 2 Z W R D b 2 x 1 b W 5 z M S 5 7 Q 2 9 s d W 1 u M y w y f S Z x d W 9 0 O y w m c X V v d D t T Z W N 0 a W 9 u M S 9 U Y W J s Z T A w M l 9 f U G F n Z V 8 x X 1 9 f M i 9 B d X R v U m V t b 3 Z l Z E N v b H V t b n M x L n t D b 2 x 1 b W 4 0 L D N 9 J n F 1 b 3 Q 7 L C Z x d W 9 0 O 1 N l Y 3 R p b 2 4 x L 1 R h Y m x l M D A y X 1 9 Q Y W d l X z F f X 1 8 y L 0 F 1 d G 9 S Z W 1 v d m V k Q 2 9 s d W 1 u c z E u e 0 N v b H V t b j U s N H 0 m c X V v d D s s J n F 1 b 3 Q 7 U 2 V j d G l v b j E v V G F i b G U w M D J f X 1 B h Z 2 V f M V 9 f X z I v Q X V 0 b 1 J l b W 9 2 Z W R D b 2 x 1 b W 5 z M S 5 7 Q 2 F s b C B B b W V y a W N h b i w 1 f S Z x d W 9 0 O y w m c X V v d D t T Z W N 0 a W 9 u M S 9 U Y W J s Z T A w M l 9 f U G F n Z V 8 x X 1 9 f M i 9 B d X R v U m V t b 3 Z l Z E N v b H V t b n M x L n t D b 2 x 1 b W 4 3 L D Z 9 J n F 1 b 3 Q 7 L C Z x d W 9 0 O 1 N l Y 3 R p b 2 4 x L 1 R h Y m x l M D A y X 1 9 Q Y W d l X z F f X 1 8 y L 0 F 1 d G 9 S Z W 1 v d m V k Q 2 9 s d W 1 u c z E u e 0 N v b H V t b j g s N 3 0 m c X V v d D s s J n F 1 b 3 Q 7 U 2 V j d G l v b j E v V G F i b G U w M D J f X 1 B h Z 2 V f M V 9 f X z I v Q X V 0 b 1 J l b W 9 2 Z W R D b 2 x 1 b W 5 z M S 5 7 Q 2 9 s d W 1 u O S w 4 f S Z x d W 9 0 O y w m c X V v d D t T Z W N 0 a W 9 u M S 9 U Y W J s Z T A w M l 9 f U G F n Z V 8 x X 1 9 f M i 9 B d X R v U m V t b 3 Z l Z E N v b H V t b n M x L n t D b 2 x 1 b W 4 x M C w 5 f S Z x d W 9 0 O y w m c X V v d D t T Z W N 0 a W 9 u M S 9 U Y W J s Z T A w M l 9 f U G F n Z V 8 x X 1 9 f M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X 1 9 Q Y W d l X z F f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X 1 9 Q Y W d l X z F f X 1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X 1 9 Q Y W d l X z F f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J l b W 9 2 Z W Q l M j B U b 3 A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I S u i I x r c R r J x P D c t 3 K x 0 A A A A A A I A A A A A A B B m A A A A A Q A A I A A A A O Y l 3 1 y H s 8 O G L F o 6 k g h v V Q X L O 0 l m r q l B t F j x I B T v x A C R A A A A A A 6 A A A A A A g A A I A A A A L B V d / l r u G h V 1 z w A 5 e F E k w b T y F G 1 X x u W S 7 U Y Y c G m Q 0 V U U A A A A B Q U P 9 G E c D G 6 u N u c + d A m P W J J D 4 l W e m K 7 I w y k 4 G d i 5 Q u C g + X c N N D U 8 z u A s n R P f y 1 g J I b k g a l 3 F X m c A d d D E m y + + 9 d 0 f c d + a 4 X g m p + H C F e n j 3 b + Q A A A A N 9 B B x T f E I i u S y s w 0 L r x U Q i a z 7 y s Z k / D S + X Q c O H a R m G E f f E J n o n b I x Q o W V i R o w 1 5 d U f P 8 F 2 D 2 s D a I J B R 1 X U 7 T g M = < / D a t a M a s h u p > 
</file>

<file path=customXml/itemProps1.xml><?xml version="1.0" encoding="utf-8"?>
<ds:datastoreItem xmlns:ds="http://schemas.openxmlformats.org/officeDocument/2006/customXml" ds:itemID="{1331E062-A210-4EA6-BAA3-765BA8308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and 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Verma</dc:creator>
  <cp:lastModifiedBy>Akarsh Verma</cp:lastModifiedBy>
  <dcterms:created xsi:type="dcterms:W3CDTF">2024-11-08T22:00:35Z</dcterms:created>
  <dcterms:modified xsi:type="dcterms:W3CDTF">2024-11-14T09:32:54Z</dcterms:modified>
</cp:coreProperties>
</file>