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0" documentId="13_ncr:1_{A0907194-06BD-4333-9B03-EC8539723D8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52" i="1" l="1"/>
  <c r="E50" i="1"/>
  <c r="E49" i="1"/>
  <c r="E47" i="1"/>
  <c r="E46" i="1"/>
  <c r="E43" i="1"/>
  <c r="D43" i="1"/>
  <c r="C43" i="1"/>
  <c r="E42" i="1"/>
  <c r="E41" i="1"/>
  <c r="M16" i="1"/>
  <c r="M23" i="1" s="1"/>
  <c r="M42" i="1" s="1"/>
  <c r="M40" i="1" l="1"/>
  <c r="M34" i="1"/>
  <c r="M10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7" i="1"/>
  <c r="E16" i="1"/>
  <c r="E15" i="1"/>
  <c r="E14" i="1"/>
  <c r="D12" i="1"/>
  <c r="C12" i="1"/>
  <c r="E12" i="1" s="1"/>
  <c r="D11" i="1"/>
  <c r="C11" i="1"/>
  <c r="E11" i="1" s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<sst xmlns="http://schemas.openxmlformats.org/spreadsheetml/2006/main" count="166" uniqueCount="81">
  <si>
    <t>Mar '19</t>
  </si>
  <si>
    <t>Change</t>
  </si>
  <si>
    <t>Total Share Capital</t>
  </si>
  <si>
    <t>Reserves</t>
  </si>
  <si>
    <t>Secured Loans</t>
  </si>
  <si>
    <t>Investments</t>
  </si>
  <si>
    <t>Interest received</t>
  </si>
  <si>
    <t>Selling and Admin Expenses</t>
  </si>
  <si>
    <t>Investments outside the group</t>
  </si>
  <si>
    <t>Gross Block</t>
  </si>
  <si>
    <t>Less: Accum. Depreciation</t>
  </si>
  <si>
    <t>Net Block</t>
  </si>
  <si>
    <t>Capital Work in Progress</t>
  </si>
  <si>
    <t>Interest</t>
  </si>
  <si>
    <t>Inventories</t>
  </si>
  <si>
    <t>Sundry Debtors</t>
  </si>
  <si>
    <t>Unsecured Loans</t>
  </si>
  <si>
    <t>Contingent liabilities</t>
  </si>
  <si>
    <t>Cash and Bank Balance</t>
  </si>
  <si>
    <t>Loans and Advances</t>
  </si>
  <si>
    <t>Current Liabilities</t>
  </si>
  <si>
    <t>Provisions</t>
  </si>
  <si>
    <t>Other Income</t>
  </si>
  <si>
    <t>Contingent assets</t>
  </si>
  <si>
    <t>Investments in Subsidiaries</t>
  </si>
  <si>
    <t>Dividend from subsidieries</t>
  </si>
  <si>
    <t>Employee Cost</t>
  </si>
  <si>
    <t>Miscellaneous Expenses</t>
  </si>
  <si>
    <t>Net Sales</t>
  </si>
  <si>
    <t>Raw Materials</t>
  </si>
  <si>
    <t>Power &amp; Fuel Cost</t>
  </si>
  <si>
    <t>Mar '20</t>
  </si>
  <si>
    <t>Following is the Cash Flow statement of Radha Ltd. Please note that all amounts are in Rs. crore</t>
  </si>
  <si>
    <t>F,0</t>
  </si>
  <si>
    <t>O,+</t>
  </si>
  <si>
    <t>F,+</t>
  </si>
  <si>
    <t>I,-</t>
  </si>
  <si>
    <t>I,+</t>
  </si>
  <si>
    <t>operating expenses</t>
  </si>
  <si>
    <t>N</t>
  </si>
  <si>
    <t>C</t>
  </si>
  <si>
    <t>O,-</t>
  </si>
  <si>
    <t>F,-</t>
  </si>
  <si>
    <t>change or current.</t>
  </si>
  <si>
    <t>change</t>
  </si>
  <si>
    <t>current</t>
  </si>
  <si>
    <t>O,-  I,+</t>
  </si>
  <si>
    <t>.</t>
  </si>
  <si>
    <t>CF Statement 2020</t>
  </si>
  <si>
    <t>Tax?</t>
  </si>
  <si>
    <t>PBT</t>
  </si>
  <si>
    <t>Net I CF</t>
  </si>
  <si>
    <t>Net financial CF</t>
  </si>
  <si>
    <t>Less:Depreciation</t>
  </si>
  <si>
    <t>Funds From Operations</t>
  </si>
  <si>
    <t>Net Operation CF</t>
  </si>
  <si>
    <t>Adj: non operating items:</t>
  </si>
  <si>
    <t>Operating:</t>
  </si>
  <si>
    <t>Investing:</t>
  </si>
  <si>
    <t>Financial:</t>
  </si>
  <si>
    <t>Inlcuded</t>
  </si>
  <si>
    <t>included</t>
  </si>
  <si>
    <t>don’t see this, this is split somehow!</t>
  </si>
  <si>
    <t>Net CF</t>
  </si>
  <si>
    <t>INDIRECT METHOD</t>
  </si>
  <si>
    <t>NVM this, as we r gonna add it at end again.</t>
  </si>
  <si>
    <t>Dividend given out?</t>
  </si>
  <si>
    <t>Don’t write accumulated depriciation.</t>
  </si>
  <si>
    <t>Check whether accumulated or simple depreciation.</t>
  </si>
  <si>
    <t>QUESTION</t>
  </si>
  <si>
    <t>don’t care</t>
  </si>
  <si>
    <t>Net cash flow=388.72</t>
  </si>
  <si>
    <t>PL Statement</t>
  </si>
  <si>
    <t>Income:</t>
  </si>
  <si>
    <t>Expenses:</t>
  </si>
  <si>
    <t>Net income</t>
  </si>
  <si>
    <t>Item</t>
  </si>
  <si>
    <t>Change in Inventory</t>
  </si>
  <si>
    <t>Depriciation</t>
  </si>
  <si>
    <t>Interest received is part of OTHER INCOME</t>
  </si>
  <si>
    <t>showed seperately as outside group and as subsidaries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</si>
</sst>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0" fillId="0" borderId="1" xfId="0" applyBorder="1"/>
    <xf numFmtId="4" fontId="0" fillId="0" borderId="1" xfId="0" applyNumberFormat="1" applyBorder="1"/>
    <xf numFmtId="4" fontId="0" fillId="0" borderId="0" xfId="0" applyNumberFormat="1"/>
    <xf numFmtId="0" fontId="0" fillId="0" borderId="1" xfId="0" applyFill="1" applyBorder="1"/>
    <xf numFmtId="0" fontId="1" fillId="0" borderId="0" xfId="0" applyFont="1" applyFill="1"/>
    <xf numFmtId="0" fontId="0" fillId="2" borderId="1" xfId="0" applyFill="1" applyBorder="1"/>
    <xf numFmtId="0" fontId="0" fillId="2" borderId="0" xfId="0" applyFill="1"/>
    <xf numFmtId="0" fontId="1" fillId="0" borderId="0" xfId="0" applyFont="1"/>
    <xf numFmtId="0" fontId="0" fillId="0" borderId="0" xfId="0" applyFill="1" applyBorder="1"/>
    <xf numFmtId="0" fontId="0" fillId="0" borderId="0" xfId="0" applyBorder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3" borderId="1" xfId="0" applyFill="1" applyBorder="1"/>
    <xf numFmtId="0" fontId="1" fillId="0" borderId="1" xfId="0" applyFont="1" applyFill="1" applyBorder="1" applyAlignment="1">
      <alignment horizontal="center" wrapText="1"/>
    </xf>
    <xf numFmtId="4" fontId="0" fillId="2" borderId="1" xfId="0" applyNumberFormat="1" applyFill="1" applyBorder="1"/>
    <xf numFmtId="0" fontId="0" fillId="7" borderId="1" xfId="0" applyFont="1" applyFill="1" applyBorder="1"/>
    <xf numFmtId="0" fontId="0" fillId="7" borderId="1" xfId="0" applyFill="1" applyBorder="1"/>
    <xf numFmtId="4" fontId="0" fillId="7" borderId="1" xfId="0" applyNumberFormat="1" applyFill="1" applyBorder="1"/>
    <xf numFmtId="4" fontId="1" fillId="0" borderId="0" xfId="0" applyNumberFormat="1" applyFont="1"/>
    <xf numFmtId="17" fontId="1" fillId="0" borderId="0" xfId="0" applyNumberFormat="1" applyFont="1"/>
    <xf numFmtId="0" fontId="0" fillId="7" borderId="0" xfId="0" applyFill="1" applyBorder="1"/>
    <xf numFmtId="0" fontId="2" fillId="0" borderId="1" xfId="0" applyFont="1" applyBorder="1"/>
    <xf numFmtId="0" fontId="1" fillId="0" borderId="1" xfId="0" applyFont="1" applyFill="1" applyBorder="1"/>
    <xf numFmtId="4" fontId="0" fillId="0" borderId="1" xfId="0" applyNumberFormat="1" applyFill="1" applyBorder="1"/>
    <xf numFmtId="0" fontId="0" fillId="4" borderId="1" xfId="0" applyFill="1" applyBorder="1"/>
    <xf numFmtId="4" fontId="1" fillId="0" borderId="1" xfId="0" applyNumberFormat="1" applyFont="1" applyFill="1" applyBorder="1"/>
    <xf numFmtId="4" fontId="1" fillId="0" borderId="1" xfId="0" applyNumberFormat="1" applyFont="1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65"/>
  <sheetViews>
    <sheetView tabSelected="1" topLeftCell="A19" zoomScale="85" zoomScaleNormal="85" workbookViewId="0">
      <selection activeCell="L6" sqref="L6:M42"/>
    </sheetView>
  </sheetViews>
  <sheetFormatPr defaultRowHeight="14.4" x14ac:dyDescent="0.3"/>
  <cols>
    <col min="2" max="2" width="25.5546875" bestFit="1" customWidth="1"/>
    <col min="3" max="3" width="11.33203125" customWidth="1"/>
    <col min="4" max="4" width="12.88671875" customWidth="1"/>
    <col min="7" max="7" width="15" customWidth="1"/>
    <col min="12" max="12" width="27.21875" customWidth="1"/>
    <col min="13" max="13" width="15.44140625" customWidth="1"/>
    <col min="15" max="15" width="33.21875" customWidth="1"/>
  </cols>
  <sheetData>
    <row r="1" spans="2:15" x14ac:dyDescent="0.3">
      <c r="B1" s="6" t="s">
        <v>32</v>
      </c>
    </row>
    <row r="3" spans="2:15" ht="31.8" customHeight="1" x14ac:dyDescent="0.3">
      <c r="B3" s="1" t="s">
        <v>69</v>
      </c>
      <c r="C3" s="1" t="s">
        <v>31</v>
      </c>
      <c r="D3" s="1" t="s">
        <v>0</v>
      </c>
      <c r="E3" s="1" t="s">
        <v>1</v>
      </c>
      <c r="F3" s="2"/>
      <c r="G3" s="16" t="s">
        <v>43</v>
      </c>
      <c r="L3" t="s">
        <v>64</v>
      </c>
    </row>
    <row r="4" spans="2:15" x14ac:dyDescent="0.3">
      <c r="B4" s="2" t="s">
        <v>2</v>
      </c>
      <c r="C4" s="2">
        <v>88.78</v>
      </c>
      <c r="D4" s="2">
        <v>88.78</v>
      </c>
      <c r="E4" s="2">
        <f>C4-D4</f>
        <v>0</v>
      </c>
      <c r="F4" s="2" t="s">
        <v>33</v>
      </c>
      <c r="G4" s="2" t="s">
        <v>44</v>
      </c>
    </row>
    <row r="5" spans="2:15" x14ac:dyDescent="0.3">
      <c r="B5" s="2" t="s">
        <v>3</v>
      </c>
      <c r="C5" s="3">
        <v>6092.94</v>
      </c>
      <c r="D5" s="3">
        <v>5105.21</v>
      </c>
      <c r="E5" s="2">
        <f t="shared" ref="E5:E34" si="0">C5-D5</f>
        <v>987.72999999999956</v>
      </c>
      <c r="F5" s="3" t="s">
        <v>34</v>
      </c>
      <c r="G5" s="3" t="s">
        <v>44</v>
      </c>
      <c r="L5" s="9" t="s">
        <v>48</v>
      </c>
      <c r="M5" s="9"/>
    </row>
    <row r="6" spans="2:15" x14ac:dyDescent="0.3">
      <c r="B6" s="2" t="s">
        <v>4</v>
      </c>
      <c r="C6" s="3">
        <v>2287.63</v>
      </c>
      <c r="D6" s="2">
        <v>717.52</v>
      </c>
      <c r="E6" s="2">
        <f t="shared" si="0"/>
        <v>1570.1100000000001</v>
      </c>
      <c r="F6" s="2" t="s">
        <v>35</v>
      </c>
      <c r="G6" s="2" t="s">
        <v>44</v>
      </c>
      <c r="L6" s="2"/>
      <c r="M6" s="2"/>
      <c r="N6" s="11"/>
    </row>
    <row r="7" spans="2:15" x14ac:dyDescent="0.3">
      <c r="B7" s="2" t="s">
        <v>5</v>
      </c>
      <c r="C7" s="2">
        <v>875.92</v>
      </c>
      <c r="D7" s="2">
        <v>733.75</v>
      </c>
      <c r="E7" s="3">
        <f>C7-D7</f>
        <v>142.16999999999996</v>
      </c>
      <c r="F7" s="2" t="s">
        <v>36</v>
      </c>
      <c r="G7" s="2" t="s">
        <v>44</v>
      </c>
      <c r="L7" s="24" t="s">
        <v>57</v>
      </c>
      <c r="M7" s="2"/>
      <c r="N7" s="11"/>
    </row>
    <row r="8" spans="2:15" x14ac:dyDescent="0.3">
      <c r="B8" s="18" t="s">
        <v>6</v>
      </c>
      <c r="C8" s="18">
        <v>76.099999999999994</v>
      </c>
      <c r="D8" s="18">
        <v>2.1000000000000014</v>
      </c>
      <c r="E8" s="18">
        <f t="shared" si="0"/>
        <v>74</v>
      </c>
      <c r="F8" s="18" t="s">
        <v>37</v>
      </c>
      <c r="G8" s="18" t="s">
        <v>45</v>
      </c>
      <c r="L8" s="2" t="s">
        <v>3</v>
      </c>
      <c r="M8" s="2">
        <v>987.72999999999956</v>
      </c>
      <c r="N8" s="11"/>
      <c r="O8" s="14" t="s">
        <v>66</v>
      </c>
    </row>
    <row r="9" spans="2:15" x14ac:dyDescent="0.3">
      <c r="B9" s="2" t="s">
        <v>7</v>
      </c>
      <c r="C9" s="2">
        <v>522.6</v>
      </c>
      <c r="D9" s="2">
        <v>440.99</v>
      </c>
      <c r="E9" s="2">
        <f t="shared" si="0"/>
        <v>81.610000000000014</v>
      </c>
      <c r="F9" s="2"/>
      <c r="G9" s="2"/>
      <c r="H9" t="s">
        <v>38</v>
      </c>
      <c r="L9" s="5" t="s">
        <v>49</v>
      </c>
      <c r="M9" s="2">
        <v>0</v>
      </c>
      <c r="N9" s="11"/>
      <c r="O9" t="s">
        <v>65</v>
      </c>
    </row>
    <row r="10" spans="2:15" x14ac:dyDescent="0.3">
      <c r="B10" s="2" t="s">
        <v>8</v>
      </c>
      <c r="C10" s="2">
        <v>440.24999999999994</v>
      </c>
      <c r="D10" s="2">
        <v>323.08</v>
      </c>
      <c r="E10" s="2">
        <f t="shared" si="0"/>
        <v>117.16999999999996</v>
      </c>
      <c r="F10" s="2" t="s">
        <v>36</v>
      </c>
      <c r="G10" s="2" t="s">
        <v>44</v>
      </c>
      <c r="L10" s="25" t="s">
        <v>50</v>
      </c>
      <c r="M10" s="1">
        <f>SUM(M8:M9)</f>
        <v>987.72999999999956</v>
      </c>
      <c r="N10" s="11"/>
    </row>
    <row r="11" spans="2:15" x14ac:dyDescent="0.3">
      <c r="B11" s="2" t="s">
        <v>9</v>
      </c>
      <c r="C11" s="3">
        <f>1094.98+300</f>
        <v>1394.98</v>
      </c>
      <c r="D11" s="3">
        <f>1127.36+100</f>
        <v>1227.3599999999999</v>
      </c>
      <c r="E11" s="2">
        <f t="shared" si="0"/>
        <v>167.62000000000012</v>
      </c>
      <c r="F11" s="2" t="s">
        <v>36</v>
      </c>
      <c r="G11" s="2" t="s">
        <v>44</v>
      </c>
      <c r="L11" s="2" t="s">
        <v>53</v>
      </c>
      <c r="M11" s="2">
        <v>23.810000000000002</v>
      </c>
      <c r="N11" s="11"/>
      <c r="O11" t="s">
        <v>67</v>
      </c>
    </row>
    <row r="12" spans="2:15" x14ac:dyDescent="0.3">
      <c r="B12" s="7" t="s">
        <v>10</v>
      </c>
      <c r="C12" s="2">
        <f>0+300</f>
        <v>300</v>
      </c>
      <c r="D12" s="2">
        <f>176.19+100</f>
        <v>276.19</v>
      </c>
      <c r="E12" s="2">
        <f t="shared" si="0"/>
        <v>23.810000000000002</v>
      </c>
      <c r="F12" s="2" t="s">
        <v>34</v>
      </c>
      <c r="G12" s="2" t="s">
        <v>44</v>
      </c>
      <c r="H12" s="30" t="s">
        <v>68</v>
      </c>
      <c r="I12" s="30"/>
      <c r="J12" s="30"/>
      <c r="L12" s="25" t="s">
        <v>56</v>
      </c>
      <c r="M12" s="2"/>
      <c r="N12" s="11"/>
    </row>
    <row r="13" spans="2:15" x14ac:dyDescent="0.3">
      <c r="B13" s="5"/>
      <c r="C13" s="2"/>
      <c r="D13" s="2"/>
      <c r="E13" s="2"/>
      <c r="F13" s="2"/>
      <c r="G13" s="2"/>
      <c r="H13" s="30"/>
      <c r="I13" s="30"/>
      <c r="J13" s="30"/>
      <c r="L13" s="5" t="s">
        <v>13</v>
      </c>
      <c r="M13" s="26">
        <v>44.45</v>
      </c>
      <c r="N13" s="11"/>
    </row>
    <row r="14" spans="2:15" x14ac:dyDescent="0.3">
      <c r="B14" s="2" t="s">
        <v>11</v>
      </c>
      <c r="C14" s="3">
        <v>1094.98</v>
      </c>
      <c r="D14" s="2">
        <v>951.17</v>
      </c>
      <c r="E14" s="2">
        <f t="shared" si="0"/>
        <v>143.81000000000006</v>
      </c>
      <c r="F14" s="2" t="s">
        <v>39</v>
      </c>
      <c r="G14" s="2" t="s">
        <v>39</v>
      </c>
      <c r="L14" s="5" t="s">
        <v>22</v>
      </c>
      <c r="M14" s="5">
        <v>-108.5</v>
      </c>
      <c r="N14" s="11"/>
    </row>
    <row r="15" spans="2:15" x14ac:dyDescent="0.3">
      <c r="B15" s="2" t="s">
        <v>12</v>
      </c>
      <c r="C15" s="2">
        <v>0</v>
      </c>
      <c r="D15" s="2">
        <v>63.85</v>
      </c>
      <c r="E15" s="2">
        <f t="shared" si="0"/>
        <v>-63.85</v>
      </c>
      <c r="F15" s="3" t="s">
        <v>36</v>
      </c>
      <c r="G15" s="3" t="s">
        <v>44</v>
      </c>
      <c r="L15" s="5" t="s">
        <v>6</v>
      </c>
      <c r="M15" s="7">
        <v>0</v>
      </c>
      <c r="N15" s="11"/>
      <c r="O15" s="14" t="s">
        <v>79</v>
      </c>
    </row>
    <row r="16" spans="2:15" x14ac:dyDescent="0.3">
      <c r="B16" s="19" t="s">
        <v>13</v>
      </c>
      <c r="C16" s="20">
        <v>44.45</v>
      </c>
      <c r="D16" s="20">
        <v>47.68</v>
      </c>
      <c r="E16" s="19">
        <f t="shared" si="0"/>
        <v>-3.2299999999999969</v>
      </c>
      <c r="F16" s="19" t="s">
        <v>42</v>
      </c>
      <c r="G16" s="19" t="s">
        <v>45</v>
      </c>
      <c r="L16" s="25" t="s">
        <v>54</v>
      </c>
      <c r="M16" s="1">
        <f>SUM(M10:M15)</f>
        <v>947.48999999999955</v>
      </c>
      <c r="N16" s="11"/>
      <c r="O16" s="12"/>
    </row>
    <row r="17" spans="2:20" x14ac:dyDescent="0.3">
      <c r="B17" s="2" t="s">
        <v>14</v>
      </c>
      <c r="C17" s="3">
        <v>6719.18</v>
      </c>
      <c r="D17" s="3">
        <v>5749.2</v>
      </c>
      <c r="E17" s="2">
        <f t="shared" si="0"/>
        <v>969.98000000000047</v>
      </c>
      <c r="F17" s="2" t="s">
        <v>41</v>
      </c>
      <c r="G17" s="2" t="s">
        <v>44</v>
      </c>
      <c r="L17" s="2"/>
      <c r="M17" s="2"/>
      <c r="N17" s="11"/>
    </row>
    <row r="18" spans="2:20" x14ac:dyDescent="0.3">
      <c r="B18" s="2" t="s">
        <v>15</v>
      </c>
      <c r="C18" s="2">
        <v>358.23</v>
      </c>
      <c r="D18" s="2">
        <v>192.99</v>
      </c>
      <c r="E18" s="2">
        <f t="shared" si="0"/>
        <v>165.24</v>
      </c>
      <c r="F18" s="2" t="s">
        <v>41</v>
      </c>
      <c r="G18" s="2" t="s">
        <v>44</v>
      </c>
      <c r="L18" s="2" t="s">
        <v>14</v>
      </c>
      <c r="M18" s="2">
        <v>-969.98</v>
      </c>
      <c r="N18" s="11"/>
    </row>
    <row r="19" spans="2:20" x14ac:dyDescent="0.3">
      <c r="B19" s="2" t="s">
        <v>16</v>
      </c>
      <c r="C19" s="2">
        <v>0</v>
      </c>
      <c r="D19" s="2">
        <v>886.34</v>
      </c>
      <c r="E19" s="2">
        <f t="shared" si="0"/>
        <v>-886.34</v>
      </c>
      <c r="F19" s="2" t="s">
        <v>35</v>
      </c>
      <c r="G19" s="2" t="s">
        <v>44</v>
      </c>
      <c r="L19" s="2" t="s">
        <v>15</v>
      </c>
      <c r="M19" s="2">
        <v>-165.24</v>
      </c>
      <c r="N19" s="11"/>
    </row>
    <row r="20" spans="2:20" x14ac:dyDescent="0.3">
      <c r="B20" s="2" t="s">
        <v>17</v>
      </c>
      <c r="C20" s="3">
        <v>1253.56</v>
      </c>
      <c r="D20" s="3">
        <v>1345.76</v>
      </c>
      <c r="E20" s="2">
        <f t="shared" si="0"/>
        <v>-92.200000000000045</v>
      </c>
      <c r="F20" s="2" t="s">
        <v>39</v>
      </c>
      <c r="G20" s="2" t="s">
        <v>70</v>
      </c>
      <c r="L20" s="27" t="s">
        <v>21</v>
      </c>
      <c r="M20" s="2">
        <v>52</v>
      </c>
      <c r="N20" s="11"/>
    </row>
    <row r="21" spans="2:20" x14ac:dyDescent="0.3">
      <c r="B21" s="7" t="s">
        <v>18</v>
      </c>
      <c r="C21" s="17">
        <v>1001</v>
      </c>
      <c r="D21" s="7">
        <v>612.28</v>
      </c>
      <c r="E21" s="7">
        <f t="shared" si="0"/>
        <v>388.72</v>
      </c>
      <c r="F21" s="7" t="s">
        <v>40</v>
      </c>
      <c r="G21" s="7" t="s">
        <v>44</v>
      </c>
      <c r="H21" s="8" t="s">
        <v>71</v>
      </c>
      <c r="I21" s="8"/>
      <c r="J21" s="8"/>
      <c r="L21" s="27" t="s">
        <v>19</v>
      </c>
      <c r="M21" s="2">
        <v>-327.33999999999997</v>
      </c>
      <c r="N21" s="11"/>
    </row>
    <row r="22" spans="2:20" x14ac:dyDescent="0.3">
      <c r="B22" s="2" t="s">
        <v>19</v>
      </c>
      <c r="C22" s="3">
        <v>1420.51</v>
      </c>
      <c r="D22" s="3">
        <v>1093.17</v>
      </c>
      <c r="E22" s="2">
        <f t="shared" si="0"/>
        <v>327.33999999999992</v>
      </c>
      <c r="F22" s="3" t="s">
        <v>41</v>
      </c>
      <c r="G22" s="3" t="s">
        <v>44</v>
      </c>
      <c r="L22" s="2" t="s">
        <v>20</v>
      </c>
      <c r="M22" s="2">
        <v>349.91000000000031</v>
      </c>
      <c r="N22" s="11"/>
    </row>
    <row r="23" spans="2:20" x14ac:dyDescent="0.3">
      <c r="B23" s="2"/>
      <c r="C23" s="3"/>
      <c r="D23" s="3"/>
      <c r="E23" s="2"/>
      <c r="F23" s="3"/>
      <c r="G23" s="3"/>
      <c r="L23" s="25" t="s">
        <v>55</v>
      </c>
      <c r="M23" s="1">
        <f>SUM(M16:M22)</f>
        <v>-113.16000000000014</v>
      </c>
      <c r="N23" s="11"/>
    </row>
    <row r="24" spans="2:20" x14ac:dyDescent="0.3">
      <c r="B24" s="2" t="s">
        <v>20</v>
      </c>
      <c r="C24" s="3">
        <v>2823.28</v>
      </c>
      <c r="D24" s="3">
        <v>2473.37</v>
      </c>
      <c r="E24" s="2">
        <f t="shared" si="0"/>
        <v>349.91000000000031</v>
      </c>
      <c r="F24" s="2" t="s">
        <v>34</v>
      </c>
      <c r="G24" s="2" t="s">
        <v>44</v>
      </c>
      <c r="L24" s="2"/>
      <c r="M24" s="2"/>
      <c r="N24" s="11"/>
    </row>
    <row r="25" spans="2:20" x14ac:dyDescent="0.3">
      <c r="B25" s="2" t="s">
        <v>21</v>
      </c>
      <c r="C25" s="2">
        <v>177.19</v>
      </c>
      <c r="D25" s="2">
        <v>125.19</v>
      </c>
      <c r="E25" s="2">
        <f t="shared" si="0"/>
        <v>52</v>
      </c>
      <c r="F25" s="2" t="s">
        <v>34</v>
      </c>
      <c r="G25" s="2" t="s">
        <v>44</v>
      </c>
      <c r="L25" s="24" t="s">
        <v>58</v>
      </c>
      <c r="M25" s="2"/>
      <c r="N25" s="11"/>
    </row>
    <row r="26" spans="2:20" x14ac:dyDescent="0.3">
      <c r="B26" s="19" t="s">
        <v>22</v>
      </c>
      <c r="C26" s="19">
        <v>108.5</v>
      </c>
      <c r="D26" s="19">
        <v>34.5</v>
      </c>
      <c r="E26" s="19">
        <f t="shared" si="0"/>
        <v>74</v>
      </c>
      <c r="F26" s="19" t="s">
        <v>46</v>
      </c>
      <c r="G26" s="19" t="s">
        <v>45</v>
      </c>
      <c r="L26" s="2" t="s">
        <v>5</v>
      </c>
      <c r="M26" s="3">
        <v>0</v>
      </c>
      <c r="N26" s="11" t="s">
        <v>80</v>
      </c>
      <c r="T26" t="s">
        <v>47</v>
      </c>
    </row>
    <row r="27" spans="2:20" x14ac:dyDescent="0.3">
      <c r="B27" s="2" t="s">
        <v>23</v>
      </c>
      <c r="C27" s="3">
        <v>2125.89</v>
      </c>
      <c r="D27" s="3">
        <v>2134.73</v>
      </c>
      <c r="E27" s="2">
        <f t="shared" si="0"/>
        <v>-8.8400000000001455</v>
      </c>
      <c r="F27" s="2" t="s">
        <v>39</v>
      </c>
      <c r="G27" s="2" t="s">
        <v>70</v>
      </c>
      <c r="L27" s="2" t="s">
        <v>6</v>
      </c>
      <c r="M27" s="15">
        <v>76.099999999999994</v>
      </c>
      <c r="N27" s="11"/>
    </row>
    <row r="28" spans="2:20" x14ac:dyDescent="0.3">
      <c r="B28" s="2" t="s">
        <v>24</v>
      </c>
      <c r="C28" s="2">
        <v>435.67</v>
      </c>
      <c r="D28" s="2">
        <v>410.67</v>
      </c>
      <c r="E28" s="2">
        <f t="shared" si="0"/>
        <v>25</v>
      </c>
      <c r="F28" s="3" t="s">
        <v>36</v>
      </c>
      <c r="G28" s="3" t="s">
        <v>44</v>
      </c>
      <c r="K28" s="13"/>
      <c r="L28" s="2" t="s">
        <v>8</v>
      </c>
      <c r="M28" s="2">
        <v>-117.17</v>
      </c>
      <c r="N28" s="10" t="s">
        <v>60</v>
      </c>
    </row>
    <row r="29" spans="2:20" x14ac:dyDescent="0.3">
      <c r="B29" s="19" t="s">
        <v>25</v>
      </c>
      <c r="C29" s="19">
        <v>32.4</v>
      </c>
      <c r="D29" s="19">
        <v>32.4</v>
      </c>
      <c r="E29" s="19">
        <f t="shared" si="0"/>
        <v>0</v>
      </c>
      <c r="F29" s="19" t="s">
        <v>37</v>
      </c>
      <c r="G29" s="19" t="s">
        <v>45</v>
      </c>
      <c r="K29" s="13"/>
      <c r="L29" s="5" t="s">
        <v>9</v>
      </c>
      <c r="M29" s="5">
        <v>-167.62</v>
      </c>
      <c r="N29" s="10"/>
    </row>
    <row r="30" spans="2:20" x14ac:dyDescent="0.3">
      <c r="B30" s="19" t="s">
        <v>26</v>
      </c>
      <c r="C30" s="19">
        <v>878.79</v>
      </c>
      <c r="D30" s="19">
        <v>762.26</v>
      </c>
      <c r="E30" s="19">
        <f t="shared" si="0"/>
        <v>116.52999999999997</v>
      </c>
      <c r="F30" s="19" t="s">
        <v>39</v>
      </c>
      <c r="G30" s="19" t="s">
        <v>45</v>
      </c>
      <c r="K30" s="13"/>
      <c r="L30" s="5" t="s">
        <v>12</v>
      </c>
      <c r="M30" s="5">
        <v>63.85</v>
      </c>
      <c r="N30" s="10"/>
    </row>
    <row r="31" spans="2:20" x14ac:dyDescent="0.3">
      <c r="B31" s="19" t="s">
        <v>27</v>
      </c>
      <c r="C31" s="20">
        <v>1679.19</v>
      </c>
      <c r="D31" s="20">
        <v>1204.25</v>
      </c>
      <c r="E31" s="19">
        <f t="shared" si="0"/>
        <v>474.94000000000005</v>
      </c>
      <c r="F31" s="20" t="s">
        <v>39</v>
      </c>
      <c r="G31" s="19" t="s">
        <v>45</v>
      </c>
      <c r="K31" s="13"/>
      <c r="L31" s="5" t="s">
        <v>22</v>
      </c>
      <c r="M31" s="5">
        <v>0</v>
      </c>
      <c r="N31" s="10"/>
      <c r="O31" t="s">
        <v>62</v>
      </c>
    </row>
    <row r="32" spans="2:20" x14ac:dyDescent="0.3">
      <c r="B32" s="19" t="s">
        <v>28</v>
      </c>
      <c r="C32" s="20">
        <v>19069.97</v>
      </c>
      <c r="D32" s="20">
        <v>15621.3</v>
      </c>
      <c r="E32" s="19">
        <f t="shared" si="0"/>
        <v>3448.6700000000019</v>
      </c>
      <c r="F32" s="19" t="s">
        <v>39</v>
      </c>
      <c r="G32" s="19" t="s">
        <v>45</v>
      </c>
      <c r="K32" s="13"/>
      <c r="L32" s="5" t="s">
        <v>24</v>
      </c>
      <c r="M32" s="2">
        <v>-25</v>
      </c>
      <c r="N32" s="10" t="s">
        <v>61</v>
      </c>
    </row>
    <row r="33" spans="2:14" x14ac:dyDescent="0.3">
      <c r="B33" s="19" t="s">
        <v>29</v>
      </c>
      <c r="C33" s="20">
        <v>14650.96</v>
      </c>
      <c r="D33" s="20">
        <v>12372.04</v>
      </c>
      <c r="E33" s="19">
        <f t="shared" si="0"/>
        <v>2278.9199999999983</v>
      </c>
      <c r="F33" s="19" t="s">
        <v>39</v>
      </c>
      <c r="G33" s="19" t="s">
        <v>45</v>
      </c>
      <c r="K33" s="13"/>
      <c r="L33" s="5" t="s">
        <v>25</v>
      </c>
      <c r="M33" s="5">
        <v>32.4</v>
      </c>
      <c r="N33" s="10"/>
    </row>
    <row r="34" spans="2:14" x14ac:dyDescent="0.3">
      <c r="B34" s="19" t="s">
        <v>30</v>
      </c>
      <c r="C34" s="19">
        <v>54.5</v>
      </c>
      <c r="D34" s="19">
        <v>39.83</v>
      </c>
      <c r="E34" s="19">
        <f t="shared" si="0"/>
        <v>14.670000000000002</v>
      </c>
      <c r="F34" s="19" t="s">
        <v>39</v>
      </c>
      <c r="G34" s="19" t="s">
        <v>45</v>
      </c>
      <c r="K34" s="13"/>
      <c r="L34" s="25" t="s">
        <v>51</v>
      </c>
      <c r="M34" s="28">
        <f>SUM(M26:M33)</f>
        <v>-137.44</v>
      </c>
      <c r="N34" s="10"/>
    </row>
    <row r="35" spans="2:14" x14ac:dyDescent="0.3">
      <c r="B35" s="2"/>
      <c r="C35" s="2"/>
      <c r="D35" s="2"/>
      <c r="E35" s="2"/>
      <c r="F35" s="2"/>
      <c r="G35" s="2"/>
      <c r="L35" s="2"/>
      <c r="M35" s="2"/>
      <c r="N35" s="11"/>
    </row>
    <row r="36" spans="2:14" x14ac:dyDescent="0.3">
      <c r="L36" s="24" t="s">
        <v>59</v>
      </c>
      <c r="M36" s="2"/>
      <c r="N36" s="11"/>
    </row>
    <row r="37" spans="2:14" x14ac:dyDescent="0.3">
      <c r="G37" s="4"/>
      <c r="K37" s="13"/>
      <c r="L37" s="5" t="s">
        <v>4</v>
      </c>
      <c r="M37" s="5">
        <v>1570.11</v>
      </c>
      <c r="N37" s="10"/>
    </row>
    <row r="38" spans="2:14" x14ac:dyDescent="0.3">
      <c r="B38" s="9" t="s">
        <v>72</v>
      </c>
      <c r="C38" s="4"/>
      <c r="K38" s="13"/>
      <c r="L38" s="5" t="s">
        <v>13</v>
      </c>
      <c r="M38" s="26">
        <v>-44.45</v>
      </c>
      <c r="N38" s="10"/>
    </row>
    <row r="39" spans="2:14" x14ac:dyDescent="0.3">
      <c r="B39" t="s">
        <v>76</v>
      </c>
      <c r="C39" s="22">
        <v>43891</v>
      </c>
      <c r="D39" s="22">
        <v>43525</v>
      </c>
      <c r="E39" s="9" t="s">
        <v>1</v>
      </c>
      <c r="K39" s="13"/>
      <c r="L39" s="5" t="s">
        <v>16</v>
      </c>
      <c r="M39" s="5">
        <v>-886.34</v>
      </c>
      <c r="N39" s="10"/>
    </row>
    <row r="40" spans="2:14" x14ac:dyDescent="0.3">
      <c r="B40" s="9" t="s">
        <v>73</v>
      </c>
      <c r="E40" s="4"/>
      <c r="F40" s="4"/>
      <c r="G40" s="4"/>
      <c r="K40" s="13"/>
      <c r="L40" s="25" t="s">
        <v>52</v>
      </c>
      <c r="M40" s="25">
        <f>SUM(M37:M39)</f>
        <v>639.31999999999982</v>
      </c>
      <c r="N40" s="10"/>
    </row>
    <row r="41" spans="2:14" x14ac:dyDescent="0.3">
      <c r="B41" s="19" t="s">
        <v>28</v>
      </c>
      <c r="C41" s="20">
        <v>19069.97</v>
      </c>
      <c r="D41" s="20">
        <v>15621.3</v>
      </c>
      <c r="E41" s="19">
        <f t="shared" ref="E41:E42" si="1">C41-D41</f>
        <v>3448.6700000000019</v>
      </c>
      <c r="F41" s="19" t="s">
        <v>39</v>
      </c>
      <c r="G41" s="19" t="s">
        <v>45</v>
      </c>
      <c r="K41" s="13"/>
      <c r="L41" s="5"/>
      <c r="M41" s="5"/>
      <c r="N41" s="10"/>
    </row>
    <row r="42" spans="2:14" x14ac:dyDescent="0.3">
      <c r="B42" s="19" t="s">
        <v>22</v>
      </c>
      <c r="C42" s="19">
        <v>108.5</v>
      </c>
      <c r="D42" s="19">
        <v>34.5</v>
      </c>
      <c r="E42" s="19">
        <f t="shared" si="1"/>
        <v>74</v>
      </c>
      <c r="F42" s="19" t="s">
        <v>46</v>
      </c>
      <c r="G42" s="19" t="s">
        <v>45</v>
      </c>
      <c r="L42" s="25" t="s">
        <v>63</v>
      </c>
      <c r="M42" s="29">
        <f>M23+M34+M40</f>
        <v>388.71999999999969</v>
      </c>
      <c r="N42" s="11"/>
    </row>
    <row r="43" spans="2:14" x14ac:dyDescent="0.3">
      <c r="B43" s="9" t="s">
        <v>75</v>
      </c>
      <c r="C43" s="21">
        <f>SUM(C41:C42)</f>
        <v>19178.47</v>
      </c>
      <c r="D43" s="21">
        <f>SUM(D41:D42)</f>
        <v>15655.8</v>
      </c>
      <c r="E43" s="21">
        <f>SUM(E41:E42)</f>
        <v>3522.6700000000019</v>
      </c>
    </row>
    <row r="45" spans="2:14" x14ac:dyDescent="0.3">
      <c r="B45" s="9" t="s">
        <v>74</v>
      </c>
    </row>
    <row r="46" spans="2:14" x14ac:dyDescent="0.3">
      <c r="B46" s="19" t="s">
        <v>29</v>
      </c>
      <c r="C46" s="20">
        <v>14650.96</v>
      </c>
      <c r="D46" s="20">
        <v>12372.04</v>
      </c>
      <c r="E46" s="19">
        <f t="shared" ref="E46:E47" si="2">C46-D46</f>
        <v>2278.9199999999983</v>
      </c>
      <c r="F46" s="19" t="s">
        <v>39</v>
      </c>
      <c r="G46" s="19" t="s">
        <v>45</v>
      </c>
    </row>
    <row r="47" spans="2:14" x14ac:dyDescent="0.3">
      <c r="B47" s="19" t="s">
        <v>30</v>
      </c>
      <c r="C47" s="19">
        <v>54.5</v>
      </c>
      <c r="D47" s="19">
        <v>39.83</v>
      </c>
      <c r="E47" s="19">
        <f t="shared" si="2"/>
        <v>14.670000000000002</v>
      </c>
      <c r="F47" s="19" t="s">
        <v>39</v>
      </c>
      <c r="G47" s="19" t="s">
        <v>45</v>
      </c>
    </row>
    <row r="48" spans="2:14" x14ac:dyDescent="0.3">
      <c r="B48" t="s">
        <v>77</v>
      </c>
      <c r="C48" s="4">
        <v>969.98</v>
      </c>
      <c r="D48" s="4"/>
    </row>
    <row r="49" spans="2:7" x14ac:dyDescent="0.3">
      <c r="B49" s="19" t="s">
        <v>27</v>
      </c>
      <c r="C49" s="20">
        <v>1679.19</v>
      </c>
      <c r="D49" s="20">
        <v>1204.25</v>
      </c>
      <c r="E49" s="19">
        <f t="shared" ref="E49:E50" si="3">C49-D49</f>
        <v>474.94000000000005</v>
      </c>
      <c r="F49" s="20" t="s">
        <v>39</v>
      </c>
      <c r="G49" s="19" t="s">
        <v>45</v>
      </c>
    </row>
    <row r="50" spans="2:7" x14ac:dyDescent="0.3">
      <c r="B50" s="19" t="s">
        <v>26</v>
      </c>
      <c r="C50" s="19">
        <v>878.79</v>
      </c>
      <c r="D50" s="19">
        <v>762.26</v>
      </c>
      <c r="E50" s="19">
        <f t="shared" si="3"/>
        <v>116.52999999999997</v>
      </c>
      <c r="F50" s="19" t="s">
        <v>39</v>
      </c>
      <c r="G50" s="19" t="s">
        <v>45</v>
      </c>
    </row>
    <row r="51" spans="2:7" x14ac:dyDescent="0.3">
      <c r="B51" s="23" t="s">
        <v>78</v>
      </c>
      <c r="C51" s="2">
        <v>23.810000000000002</v>
      </c>
      <c r="D51" s="4"/>
    </row>
    <row r="52" spans="2:7" x14ac:dyDescent="0.3">
      <c r="B52" s="19" t="s">
        <v>13</v>
      </c>
      <c r="C52" s="20">
        <v>44.45</v>
      </c>
      <c r="D52" s="20">
        <v>47.68</v>
      </c>
      <c r="E52" s="19">
        <f t="shared" ref="E52" si="4">C52-D52</f>
        <v>-3.2299999999999969</v>
      </c>
      <c r="F52" s="19" t="s">
        <v>42</v>
      </c>
      <c r="G52" s="19" t="s">
        <v>45</v>
      </c>
    </row>
    <row r="53" spans="2:7" x14ac:dyDescent="0.3">
      <c r="C53" s="4"/>
      <c r="D53" s="4"/>
      <c r="E53" s="4"/>
      <c r="F53" s="4"/>
      <c r="G53" s="4"/>
    </row>
    <row r="54" spans="2:7" x14ac:dyDescent="0.3">
      <c r="C54" s="4"/>
      <c r="D54" s="4"/>
    </row>
    <row r="55" spans="2:7" x14ac:dyDescent="0.3">
      <c r="E55" s="4"/>
      <c r="G55" s="4"/>
    </row>
    <row r="56" spans="2:7" x14ac:dyDescent="0.3">
      <c r="C56" s="4"/>
      <c r="D56" s="4"/>
    </row>
    <row r="57" spans="2:7" x14ac:dyDescent="0.3">
      <c r="C57" s="4"/>
      <c r="D57" s="4"/>
      <c r="E57" s="4"/>
      <c r="G57" s="4"/>
    </row>
    <row r="58" spans="2:7" x14ac:dyDescent="0.3">
      <c r="E58" s="4"/>
      <c r="G58" s="4"/>
    </row>
    <row r="61" spans="2:7" x14ac:dyDescent="0.3">
      <c r="C61" s="4"/>
      <c r="D61" s="4"/>
      <c r="E61" s="4"/>
      <c r="F61" s="4"/>
      <c r="G61" s="4"/>
    </row>
    <row r="65" spans="5:7" x14ac:dyDescent="0.3">
      <c r="E65" s="4"/>
      <c r="F65" s="4"/>
      <c r="G65" s="4"/>
    </row>
  </sheetData>
  <mergeCells count="1">
    <mergeCell ref="H12:J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2020-10-09T03:34:38Z</dcterms:modified>
</cp:coreProperties>
</file>