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1C2E0A79-309B-4A65-A65F-F7A64DF66089}" xr6:coauthVersionLast="47" xr6:coauthVersionMax="47" xr10:uidLastSave="{00000000-0000-0000-0000-000000000000}"/>
  <bookViews>
    <workbookView xWindow="-110" yWindow="-110" windowWidth="19420" windowHeight="10300" firstSheet="3" activeTab="5" xr2:uid="{7E512144-2765-4602-BCA6-C0966D4A4815}"/>
  </bookViews>
  <sheets>
    <sheet name="Total Sales" sheetId="4" r:id="rId1"/>
    <sheet name="Country Bar Chart" sheetId="5" r:id="rId2"/>
    <sheet name="Top Customers" sheetId="6" r:id="rId3"/>
    <sheet name="Sales By Coffee Type&amp;Loyalty" sheetId="7" r:id="rId4"/>
    <sheet name="KPIs" sheetId="9" r:id="rId5"/>
    <sheet name="Dashboard" sheetId="8" r:id="rId6"/>
    <sheet name="Orders" sheetId="1" r:id="rId7"/>
    <sheet name="Customers" sheetId="2" r:id="rId8"/>
    <sheet name="Products" sheetId="3" r:id="rId9"/>
  </sheets>
  <definedNames>
    <definedName name="NativeTimeline_Order_Date">#N/A</definedName>
    <definedName name="Slicer_Coffee_Type">#N/A</definedName>
    <definedName name="Slicer_Loyalty_Card">#N/A</definedName>
    <definedName name="Slicer_Roast_Type">#N/A</definedName>
    <definedName name="Slicer_Size">#N/A</definedName>
  </definedNames>
  <calcPr calcId="191029"/>
  <pivotCaches>
    <pivotCache cacheId="123"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K2" i="1"/>
  <c r="L2" i="1"/>
  <c r="D4" i="9"/>
</calcChain>
</file>

<file path=xl/sharedStrings.xml><?xml version="1.0" encoding="utf-8"?>
<sst xmlns="http://schemas.openxmlformats.org/spreadsheetml/2006/main" count="22122" uniqueCount="13911">
  <si>
    <t>Order ID</t>
  </si>
  <si>
    <t>Order Date</t>
  </si>
  <si>
    <t>Customer ID</t>
  </si>
  <si>
    <t>Product ID</t>
  </si>
  <si>
    <t>Quantity</t>
  </si>
  <si>
    <t>Customer Name</t>
  </si>
  <si>
    <t>Email</t>
  </si>
  <si>
    <t>Country</t>
  </si>
  <si>
    <t>Coffee Type</t>
  </si>
  <si>
    <t>Roast Type</t>
  </si>
  <si>
    <t>Size</t>
  </si>
  <si>
    <t>Unit Price</t>
  </si>
  <si>
    <t>Sales</t>
  </si>
  <si>
    <t>YON-45301-803</t>
  </si>
  <si>
    <t>35383-50659-UA</t>
  </si>
  <si>
    <t>E-L-1.5</t>
  </si>
  <si>
    <t>Canada</t>
  </si>
  <si>
    <t>Mocha</t>
  </si>
  <si>
    <t>Light</t>
  </si>
  <si>
    <t>MFE-62999-310</t>
  </si>
  <si>
    <t>23560-18541-BY</t>
  </si>
  <si>
    <t>E-L-2</t>
  </si>
  <si>
    <t>Elizabeth Rodriguez</t>
  </si>
  <si>
    <t>Australia</t>
  </si>
  <si>
    <t>STM-38863-759</t>
  </si>
  <si>
    <t>28401-79245-PD</t>
  </si>
  <si>
    <t>United States</t>
  </si>
  <si>
    <t>Medium</t>
  </si>
  <si>
    <t>QHM-55317-687</t>
  </si>
  <si>
    <t>59349-41819-DZ</t>
  </si>
  <si>
    <t>E-L-1</t>
  </si>
  <si>
    <t>Ireland</t>
  </si>
  <si>
    <t>Latte</t>
  </si>
  <si>
    <t>EAZ-38196-403</t>
  </si>
  <si>
    <t>40935-87275-OD</t>
  </si>
  <si>
    <t>Dark</t>
  </si>
  <si>
    <t>UFH-85570-705</t>
  </si>
  <si>
    <t>88554-85480-AI</t>
  </si>
  <si>
    <t>EIZ-29560-943</t>
  </si>
  <si>
    <t>55473-93784-QG</t>
  </si>
  <si>
    <t>E-L-0.5</t>
  </si>
  <si>
    <t>Espresso</t>
  </si>
  <si>
    <t>DBM-85806-489</t>
  </si>
  <si>
    <t>47529-48306-YA</t>
  </si>
  <si>
    <t>Roger Fisher</t>
  </si>
  <si>
    <t>Americano</t>
  </si>
  <si>
    <t>UHK-77666-658</t>
  </si>
  <si>
    <t>53324-80895-WK</t>
  </si>
  <si>
    <t>EFM-70430-371</t>
  </si>
  <si>
    <t>97022-38960-OR</t>
  </si>
  <si>
    <t>United Kingdom</t>
  </si>
  <si>
    <t>JBM-79926-253</t>
  </si>
  <si>
    <t>35339-76928-UJ</t>
  </si>
  <si>
    <t>TSZ-90994-654</t>
  </si>
  <si>
    <t>97547-33211-DX</t>
  </si>
  <si>
    <t>TWJ-53843-871</t>
  </si>
  <si>
    <t>41769-47216-UT</t>
  </si>
  <si>
    <t>SEC-83192-118</t>
  </si>
  <si>
    <t>70968-38883-AF</t>
  </si>
  <si>
    <t>NVH-53939-647</t>
  </si>
  <si>
    <t>40862-22391-PQ</t>
  </si>
  <si>
    <t>URP-32646-666</t>
  </si>
  <si>
    <t>70950-65332-ME</t>
  </si>
  <si>
    <t>YCK-97434-851</t>
  </si>
  <si>
    <t>90704-51657-SG</t>
  </si>
  <si>
    <t>TSW-65820-551</t>
  </si>
  <si>
    <t>39404-60986-VY</t>
  </si>
  <si>
    <t>JBL-55237-346</t>
  </si>
  <si>
    <t>62776-17841-VW</t>
  </si>
  <si>
    <t>IJR-66118-145</t>
  </si>
  <si>
    <t>85280-30434-VS</t>
  </si>
  <si>
    <t>SEX-88162-104</t>
  </si>
  <si>
    <t>60542-62438-TQ</t>
  </si>
  <si>
    <t>EAA-28641-871</t>
  </si>
  <si>
    <t>54534-52567-YC</t>
  </si>
  <si>
    <t>WLN-27939-261</t>
  </si>
  <si>
    <t>13436-41001-OK</t>
  </si>
  <si>
    <t>DHP-21500-704</t>
  </si>
  <si>
    <t>29783-58232-LI</t>
  </si>
  <si>
    <t>TDO-93346-666</t>
  </si>
  <si>
    <t>72697-87775-KY</t>
  </si>
  <si>
    <t>KUE-42202-942</t>
  </si>
  <si>
    <t>53509-97864-LY</t>
  </si>
  <si>
    <t>YUB-18162-536</t>
  </si>
  <si>
    <t>24293-93406-NJ</t>
  </si>
  <si>
    <t>DUV-35817-540</t>
  </si>
  <si>
    <t>35091-83456-QC</t>
  </si>
  <si>
    <t>NDF-84550-428</t>
  </si>
  <si>
    <t>30963-11318-TD</t>
  </si>
  <si>
    <t>QKD-14274-610</t>
  </si>
  <si>
    <t>23201-29537-JL</t>
  </si>
  <si>
    <t>XWM-39829-552</t>
  </si>
  <si>
    <t>23964-48557-FH</t>
  </si>
  <si>
    <t>CEJ-62397-246</t>
  </si>
  <si>
    <t>11174-64366-PD</t>
  </si>
  <si>
    <t>LXE-13406-316</t>
  </si>
  <si>
    <t>51863-50559-XI</t>
  </si>
  <si>
    <t>MYJ-96087-115</t>
  </si>
  <si>
    <t>35353-23125-RV</t>
  </si>
  <si>
    <t>YJH-85750-891</t>
  </si>
  <si>
    <t>73109-35587-QO</t>
  </si>
  <si>
    <t>CAY-14352-981</t>
  </si>
  <si>
    <t>86867-16508-ZF</t>
  </si>
  <si>
    <t>VDV-65510-631</t>
  </si>
  <si>
    <t>63388-82275-YX</t>
  </si>
  <si>
    <t>NLE-77752-171</t>
  </si>
  <si>
    <t>68406-43671-NA</t>
  </si>
  <si>
    <t>QAH-52339-920</t>
  </si>
  <si>
    <t>15248-90230-JY</t>
  </si>
  <si>
    <t>IOQ-84654-722</t>
  </si>
  <si>
    <t>68908-43464-AC</t>
  </si>
  <si>
    <t>SWD-62807-254</t>
  </si>
  <si>
    <t>57064-81294-ZT</t>
  </si>
  <si>
    <t>YMD-69012-861</t>
  </si>
  <si>
    <t>60900-15348-SU</t>
  </si>
  <si>
    <t>LKR-90108-693</t>
  </si>
  <si>
    <t>13501-35882-EM</t>
  </si>
  <si>
    <t>XAU-16243-210</t>
  </si>
  <si>
    <t>99497-27240-SZ</t>
  </si>
  <si>
    <t>NQA-71002-858</t>
  </si>
  <si>
    <t>30188-99621-MV</t>
  </si>
  <si>
    <t>LSI-57550-813</t>
  </si>
  <si>
    <t>55943-63467-VT</t>
  </si>
  <si>
    <t>HJP-73301-354</t>
  </si>
  <si>
    <t>43895-50530-ZN</t>
  </si>
  <si>
    <t>BBR-98913-527</t>
  </si>
  <si>
    <t>52806-23343-SZ</t>
  </si>
  <si>
    <t>FUK-11189-421</t>
  </si>
  <si>
    <t>89156-38553-ML</t>
  </si>
  <si>
    <t>TTG-41324-531</t>
  </si>
  <si>
    <t>78692-11643-TP</t>
  </si>
  <si>
    <t>KWD-22455-199</t>
  </si>
  <si>
    <t>83597-66727-QE</t>
  </si>
  <si>
    <t>TWX-25427-893</t>
  </si>
  <si>
    <t>85991-90949-NN</t>
  </si>
  <si>
    <t>UJG-20790-796</t>
  </si>
  <si>
    <t>34972-55526-AM</t>
  </si>
  <si>
    <t>JRI-68841-987</t>
  </si>
  <si>
    <t>78266-26456-BM</t>
  </si>
  <si>
    <t>FXS-12655-900</t>
  </si>
  <si>
    <t>97759-86185-IN</t>
  </si>
  <si>
    <t>BDO-71103-108</t>
  </si>
  <si>
    <t>41592-14878-GC</t>
  </si>
  <si>
    <t>GKR-16253-195</t>
  </si>
  <si>
    <t>90926-34998-IK</t>
  </si>
  <si>
    <t>LTZ-41396-431</t>
  </si>
  <si>
    <t>16983-76765-LO</t>
  </si>
  <si>
    <t>GEK-73299-126</t>
  </si>
  <si>
    <t>36007-37586-JN</t>
  </si>
  <si>
    <t>YMD-95819-854</t>
  </si>
  <si>
    <t>90616-17225-SR</t>
  </si>
  <si>
    <t>EZR-87131-971</t>
  </si>
  <si>
    <t>30066-38933-EX</t>
  </si>
  <si>
    <t>DYZ-89326-280</t>
  </si>
  <si>
    <t>79678-78486-SP</t>
  </si>
  <si>
    <t>ZPH-41673-104</t>
  </si>
  <si>
    <t>85928-84936-XJ</t>
  </si>
  <si>
    <t>TMN-52617-208</t>
  </si>
  <si>
    <t>34224-90043-IC</t>
  </si>
  <si>
    <t>MLQ-17209-155</t>
  </si>
  <si>
    <t>82612-15427-PE</t>
  </si>
  <si>
    <t>OZQ-30094-548</t>
  </si>
  <si>
    <t>28506-62315-KM</t>
  </si>
  <si>
    <t>HGI-83929-815</t>
  </si>
  <si>
    <t>33227-84919-QI</t>
  </si>
  <si>
    <t>WLX-27019-565</t>
  </si>
  <si>
    <t>39593-49510-LE</t>
  </si>
  <si>
    <t>VUU-12148-905</t>
  </si>
  <si>
    <t>96402-80660-YB</t>
  </si>
  <si>
    <t>MXX-50625-321</t>
  </si>
  <si>
    <t>96185-16597-HK</t>
  </si>
  <si>
    <t>KRP-99593-499</t>
  </si>
  <si>
    <t>46608-56412-NF</t>
  </si>
  <si>
    <t>BIC-54124-765</t>
  </si>
  <si>
    <t>11543-51202-UK</t>
  </si>
  <si>
    <t>API-76016-773</t>
  </si>
  <si>
    <t>57594-85556-EJ</t>
  </si>
  <si>
    <t>MPP-99432-169</t>
  </si>
  <si>
    <t>20088-85195-BG</t>
  </si>
  <si>
    <t>RPK-56816-496</t>
  </si>
  <si>
    <t>37753-61546-KN</t>
  </si>
  <si>
    <t>EQE-43954-538</t>
  </si>
  <si>
    <t>14752-35189-FQ</t>
  </si>
  <si>
    <t>ZTB-66308-748</t>
  </si>
  <si>
    <t>69361-75512-AN</t>
  </si>
  <si>
    <t>HTD-33834-364</t>
  </si>
  <si>
    <t>92171-64364-IA</t>
  </si>
  <si>
    <t>MYQ-40729-811</t>
  </si>
  <si>
    <t>85306-45403-GG</t>
  </si>
  <si>
    <t>AUT-92760-513</t>
  </si>
  <si>
    <t>88122-15964-JP</t>
  </si>
  <si>
    <t>PPJ-71331-836</t>
  </si>
  <si>
    <t>12395-90555-KQ</t>
  </si>
  <si>
    <t>HRJ-95172-906</t>
  </si>
  <si>
    <t>13424-11214-BM</t>
  </si>
  <si>
    <t>FGL-70453-495</t>
  </si>
  <si>
    <t>90256-88146-MY</t>
  </si>
  <si>
    <t>OTW-46228-848</t>
  </si>
  <si>
    <t>36626-72304-LK</t>
  </si>
  <si>
    <t>AMY-73549-586</t>
  </si>
  <si>
    <t>26415-64908-LM</t>
  </si>
  <si>
    <t>SMX-13120-250</t>
  </si>
  <si>
    <t>80852-86095-SG</t>
  </si>
  <si>
    <t>TBS-67332-695</t>
  </si>
  <si>
    <t>87168-85654-DM</t>
  </si>
  <si>
    <t>LGU-26875-638</t>
  </si>
  <si>
    <t>88152-91599-SF</t>
  </si>
  <si>
    <t>VFV-18318-690</t>
  </si>
  <si>
    <t>98622-40993-VB</t>
  </si>
  <si>
    <t>BPX-74224-253</t>
  </si>
  <si>
    <t>76701-64213-QF</t>
  </si>
  <si>
    <t>BSG-17087-971</t>
  </si>
  <si>
    <t>85558-77602-QT</t>
  </si>
  <si>
    <t>VLX-11246-155</t>
  </si>
  <si>
    <t>35469-81071-RV</t>
  </si>
  <si>
    <t>CUC-44939-214</t>
  </si>
  <si>
    <t>95521-17738-ML</t>
  </si>
  <si>
    <t>GJO-30281-473</t>
  </si>
  <si>
    <t>18650-38339-XC</t>
  </si>
  <si>
    <t>LKY-35862-923</t>
  </si>
  <si>
    <t>36436-10370-NZ</t>
  </si>
  <si>
    <t>XDO-41797-319</t>
  </si>
  <si>
    <t>13085-95492-GN</t>
  </si>
  <si>
    <t>DFO-11699-221</t>
  </si>
  <si>
    <t>54219-46055-SY</t>
  </si>
  <si>
    <t>SQY-84809-524</t>
  </si>
  <si>
    <t>73037-30122-MK</t>
  </si>
  <si>
    <t>KJN-19427-279</t>
  </si>
  <si>
    <t>30997-70690-XP</t>
  </si>
  <si>
    <t>MYL-24428-151</t>
  </si>
  <si>
    <t>38487-53935-GY</t>
  </si>
  <si>
    <t>WBX-94007-135</t>
  </si>
  <si>
    <t>20968-30810-XW</t>
  </si>
  <si>
    <t>OSL-34446-504</t>
  </si>
  <si>
    <t>52931-24391-GY</t>
  </si>
  <si>
    <t>XAS-74238-585</t>
  </si>
  <si>
    <t>85633-70645-HW</t>
  </si>
  <si>
    <t>BCA-23470-477</t>
  </si>
  <si>
    <t>78904-67552-MO</t>
  </si>
  <si>
    <t>KMD-45036-858</t>
  </si>
  <si>
    <t>12590-68840-WJ</t>
  </si>
  <si>
    <t>LBS-16434-260</t>
  </si>
  <si>
    <t>72423-56981-QQ</t>
  </si>
  <si>
    <t>JMG-10024-545</t>
  </si>
  <si>
    <t>50131-57473-ET</t>
  </si>
  <si>
    <t>XDJ-52641-970</t>
  </si>
  <si>
    <t>19679-69641-YB</t>
  </si>
  <si>
    <t>LSQ-81952-727</t>
  </si>
  <si>
    <t>90085-45403-EZ</t>
  </si>
  <si>
    <t>DZY-47272-453</t>
  </si>
  <si>
    <t>49635-37263-PX</t>
  </si>
  <si>
    <t>WQU-50684-820</t>
  </si>
  <si>
    <t>72804-21957-OC</t>
  </si>
  <si>
    <t>OBH-47254-700</t>
  </si>
  <si>
    <t>58941-75644-UW</t>
  </si>
  <si>
    <t>OOU-49960-358</t>
  </si>
  <si>
    <t>74044-41685-EB</t>
  </si>
  <si>
    <t>MQK-72265-669</t>
  </si>
  <si>
    <t>79511-72507-RR</t>
  </si>
  <si>
    <t>AJW-67995-168</t>
  </si>
  <si>
    <t>72045-30754-FQ</t>
  </si>
  <si>
    <t>KMJ-71960-325</t>
  </si>
  <si>
    <t>91137-76594-VS</t>
  </si>
  <si>
    <t>LET-81580-856</t>
  </si>
  <si>
    <t>78562-34763-SU</t>
  </si>
  <si>
    <t>WXL-85177-580</t>
  </si>
  <si>
    <t>75414-41330-WZ</t>
  </si>
  <si>
    <t>LQF-47588-109</t>
  </si>
  <si>
    <t>18309-42500-CS</t>
  </si>
  <si>
    <t>AWD-55867-368</t>
  </si>
  <si>
    <t>81696-71769-IJ</t>
  </si>
  <si>
    <t>VPP-57168-767</t>
  </si>
  <si>
    <t>87193-77201-MA</t>
  </si>
  <si>
    <t>OCW-47044-600</t>
  </si>
  <si>
    <t>40287-75060-QZ</t>
  </si>
  <si>
    <t>OFQ-85390-220</t>
  </si>
  <si>
    <t>93346-37508-VX</t>
  </si>
  <si>
    <t>VGY-12795-481</t>
  </si>
  <si>
    <t>97217-30385-WA</t>
  </si>
  <si>
    <t>RDC-29944-941</t>
  </si>
  <si>
    <t>94344-43649-HY</t>
  </si>
  <si>
    <t>EOQ-65349-291</t>
  </si>
  <si>
    <t>26708-49035-TY</t>
  </si>
  <si>
    <t>PSW-18180-354</t>
  </si>
  <si>
    <t>59502-11151-UE</t>
  </si>
  <si>
    <t>OTO-81871-946</t>
  </si>
  <si>
    <t>82058-66270-YD</t>
  </si>
  <si>
    <t>BYL-35351-185</t>
  </si>
  <si>
    <t>73127-34213-QU</t>
  </si>
  <si>
    <t>KIR-13281-764</t>
  </si>
  <si>
    <t>98759-89547-RZ</t>
  </si>
  <si>
    <t>OPI-43166-107</t>
  </si>
  <si>
    <t>10924-68609-SB</t>
  </si>
  <si>
    <t>CDK-21358-529</t>
  </si>
  <si>
    <t>40594-25873-JG</t>
  </si>
  <si>
    <t>FKL-14072-222</t>
  </si>
  <si>
    <t>43865-18354-MT</t>
  </si>
  <si>
    <t>SMA-16540-679</t>
  </si>
  <si>
    <t>37996-65231-MS</t>
  </si>
  <si>
    <t>RYD-64118-193</t>
  </si>
  <si>
    <t>69520-35907-BW</t>
  </si>
  <si>
    <t>AQQ-64845-751</t>
  </si>
  <si>
    <t>55916-95720-YG</t>
  </si>
  <si>
    <t>ESE-26679-309</t>
  </si>
  <si>
    <t>68444-81158-QC</t>
  </si>
  <si>
    <t>KDI-91885-697</t>
  </si>
  <si>
    <t>21642-69192-DT</t>
  </si>
  <si>
    <t>PQT-94834-138</t>
  </si>
  <si>
    <t>17175-85144-IX</t>
  </si>
  <si>
    <t>JXG-88569-532</t>
  </si>
  <si>
    <t>60122-23568-UM</t>
  </si>
  <si>
    <t>YPI-82401-782</t>
  </si>
  <si>
    <t>32207-94646-HF</t>
  </si>
  <si>
    <t>HJR-58207-409</t>
  </si>
  <si>
    <t>21816-79087-BY</t>
  </si>
  <si>
    <t>NWX-50412-888</t>
  </si>
  <si>
    <t>61818-77939-UQ</t>
  </si>
  <si>
    <t>XEQ-64557-868</t>
  </si>
  <si>
    <t>71524-52439-JL</t>
  </si>
  <si>
    <t>RNR-94680-529</t>
  </si>
  <si>
    <t>85694-13639-AU</t>
  </si>
  <si>
    <t>BSU-11785-765</t>
  </si>
  <si>
    <t>32347-95285-PK</t>
  </si>
  <si>
    <t>MCH-32897-514</t>
  </si>
  <si>
    <t>47361-42824-TO</t>
  </si>
  <si>
    <t>HYW-81344-611</t>
  </si>
  <si>
    <t>14370-29869-CM</t>
  </si>
  <si>
    <t>ULW-43674-832</t>
  </si>
  <si>
    <t>83466-20426-AW</t>
  </si>
  <si>
    <t>MTA-85291-500</t>
  </si>
  <si>
    <t>19377-39543-VH</t>
  </si>
  <si>
    <t>WTT-26821-400</t>
  </si>
  <si>
    <t>56363-85784-TZ</t>
  </si>
  <si>
    <t>FVO-78671-833</t>
  </si>
  <si>
    <t>27066-15711-OX</t>
  </si>
  <si>
    <t>EPF-74569-714</t>
  </si>
  <si>
    <t>71800-25289-LU</t>
  </si>
  <si>
    <t>PRL-76016-481</t>
  </si>
  <si>
    <t>79079-59685-WQ</t>
  </si>
  <si>
    <t>YPC-25894-792</t>
  </si>
  <si>
    <t>44683-96262-AN</t>
  </si>
  <si>
    <t>POL-17968-121</t>
  </si>
  <si>
    <t>86531-91331-NC</t>
  </si>
  <si>
    <t>PZG-69882-262</t>
  </si>
  <si>
    <t>61221-79616-OG</t>
  </si>
  <si>
    <t>KJV-89926-189</t>
  </si>
  <si>
    <t>38528-90098-OL</t>
  </si>
  <si>
    <t>GSR-29384-901</t>
  </si>
  <si>
    <t>78657-41142-TU</t>
  </si>
  <si>
    <t>JVB-31918-828</t>
  </si>
  <si>
    <t>16703-61833-LM</t>
  </si>
  <si>
    <t>MPW-44339-976</t>
  </si>
  <si>
    <t>50650-94603-EZ</t>
  </si>
  <si>
    <t>KLX-48689-271</t>
  </si>
  <si>
    <t>84016-46751-OK</t>
  </si>
  <si>
    <t>OQC-14479-183</t>
  </si>
  <si>
    <t>42731-28199-RS</t>
  </si>
  <si>
    <t>XRX-86896-663</t>
  </si>
  <si>
    <t>33696-31901-ZS</t>
  </si>
  <si>
    <t>EEB-84865-719</t>
  </si>
  <si>
    <t>98784-49611-WA</t>
  </si>
  <si>
    <t>OJF-63250-335</t>
  </si>
  <si>
    <t>68546-60732-ZS</t>
  </si>
  <si>
    <t>XUE-48870-113</t>
  </si>
  <si>
    <t>62011-18430-ZT</t>
  </si>
  <si>
    <t>rnolan@yahoo.com</t>
  </si>
  <si>
    <t>XRK-19190-316</t>
  </si>
  <si>
    <t>78518-33083-TG</t>
  </si>
  <si>
    <t>XEA-13771-536</t>
  </si>
  <si>
    <t>80332-44015-MS</t>
  </si>
  <si>
    <t>IXX-99378-516</t>
  </si>
  <si>
    <t>76704-10723-PO</t>
  </si>
  <si>
    <t>PYR-78583-926</t>
  </si>
  <si>
    <t>55862-73197-MW</t>
  </si>
  <si>
    <t>SJC-70938-249</t>
  </si>
  <si>
    <t>14477-45236-HD</t>
  </si>
  <si>
    <t>IJW-59141-189</t>
  </si>
  <si>
    <t>69848-56021-GB</t>
  </si>
  <si>
    <t>JGK-15302-584</t>
  </si>
  <si>
    <t>91230-34940-ZY</t>
  </si>
  <si>
    <t>XZF-85583-731</t>
  </si>
  <si>
    <t>89981-97507-MZ</t>
  </si>
  <si>
    <t>YEX-22950-858</t>
  </si>
  <si>
    <t>19681-25256-MV</t>
  </si>
  <si>
    <t>HDU-25673-188</t>
  </si>
  <si>
    <t>67515-33170-SD</t>
  </si>
  <si>
    <t>JWO-61782-234</t>
  </si>
  <si>
    <t>62919-81998-HA</t>
  </si>
  <si>
    <t>AAR-64397-509</t>
  </si>
  <si>
    <t>97787-66368-GE</t>
  </si>
  <si>
    <t>XDM-97623-506</t>
  </si>
  <si>
    <t>54446-15658-TY</t>
  </si>
  <si>
    <t>YLK-66935-504</t>
  </si>
  <si>
    <t>70316-27740-AO</t>
  </si>
  <si>
    <t>WAV-30148-106</t>
  </si>
  <si>
    <t>91971-85440-DN</t>
  </si>
  <si>
    <t>VQP-76646-839</t>
  </si>
  <si>
    <t>46964-71210-AQ</t>
  </si>
  <si>
    <t>NGT-19549-896</t>
  </si>
  <si>
    <t>19643-17329-PJ</t>
  </si>
  <si>
    <t>LTX-81872-121</t>
  </si>
  <si>
    <t>47829-22602-OF</t>
  </si>
  <si>
    <t>DWQ-58070-468</t>
  </si>
  <si>
    <t>94196-47594-ZC</t>
  </si>
  <si>
    <t>VMV-45806-571</t>
  </si>
  <si>
    <t>69988-20009-EY</t>
  </si>
  <si>
    <t>UNB-41161-257</t>
  </si>
  <si>
    <t>75383-54078-BG</t>
  </si>
  <si>
    <t>QET-62048-612</t>
  </si>
  <si>
    <t>52367-43382-FE</t>
  </si>
  <si>
    <t>FPL-16716-574</t>
  </si>
  <si>
    <t>94811-49613-WC</t>
  </si>
  <si>
    <t>Michael Castillo</t>
  </si>
  <si>
    <t>AUQ-46995-461</t>
  </si>
  <si>
    <t>35267-53514-VV</t>
  </si>
  <si>
    <t>TCZ-12832-625</t>
  </si>
  <si>
    <t>38431-10717-KO</t>
  </si>
  <si>
    <t>QWJ-60420-263</t>
  </si>
  <si>
    <t>51799-92000-WI</t>
  </si>
  <si>
    <t>LVJ-68561-438</t>
  </si>
  <si>
    <t>36244-80491-JX</t>
  </si>
  <si>
    <t>VGA-47049-263</t>
  </si>
  <si>
    <t>14806-19504-VG</t>
  </si>
  <si>
    <t>WGD-36159-204</t>
  </si>
  <si>
    <t>39337-39987-LC</t>
  </si>
  <si>
    <t>ITQ-11000-348</t>
  </si>
  <si>
    <t>83191-98210-VL</t>
  </si>
  <si>
    <t>FFB-82278-735</t>
  </si>
  <si>
    <t>92607-87079-UA</t>
  </si>
  <si>
    <t>DTB-17694-160</t>
  </si>
  <si>
    <t>13237-60132-LW</t>
  </si>
  <si>
    <t>QLD-52519-265</t>
  </si>
  <si>
    <t>38416-62671-GV</t>
  </si>
  <si>
    <t>PHU-93957-904</t>
  </si>
  <si>
    <t>73560-60785-MF</t>
  </si>
  <si>
    <t>HTB-92548-215</t>
  </si>
  <si>
    <t>85408-83011-YY</t>
  </si>
  <si>
    <t>TBL-64528-588</t>
  </si>
  <si>
    <t>23340-93901-KV</t>
  </si>
  <si>
    <t>USV-38594-932</t>
  </si>
  <si>
    <t>44246-52492-AR</t>
  </si>
  <si>
    <t>JJU-41764-674</t>
  </si>
  <si>
    <t>12030-82667-PY</t>
  </si>
  <si>
    <t>KEI-90964-276</t>
  </si>
  <si>
    <t>51179-43166-DQ</t>
  </si>
  <si>
    <t>SNW-87006-491</t>
  </si>
  <si>
    <t>86022-63000-MM</t>
  </si>
  <si>
    <t>ZOM-20808-817</t>
  </si>
  <si>
    <t>25354-22929-AP</t>
  </si>
  <si>
    <t>QYT-82040-898</t>
  </si>
  <si>
    <t>29643-96717-BM</t>
  </si>
  <si>
    <t>ACM-13266-590</t>
  </si>
  <si>
    <t>75211-13264-NJ</t>
  </si>
  <si>
    <t>MHV-45242-247</t>
  </si>
  <si>
    <t>60161-99172-ND</t>
  </si>
  <si>
    <t>AFE-60558-667</t>
  </si>
  <si>
    <t>57273-36169-HS</t>
  </si>
  <si>
    <t>DFQ-56200-466</t>
  </si>
  <si>
    <t>28402-51659-VZ</t>
  </si>
  <si>
    <t>LGK-43565-627</t>
  </si>
  <si>
    <t>18504-16026-UK</t>
  </si>
  <si>
    <t>CTF-90912-468</t>
  </si>
  <si>
    <t>63023-79310-BD</t>
  </si>
  <si>
    <t>ALC-13622-473</t>
  </si>
  <si>
    <t>24165-94770-OX</t>
  </si>
  <si>
    <t>OJR-75305-386</t>
  </si>
  <si>
    <t>65942-56128-DS</t>
  </si>
  <si>
    <t>XPX-60597-473</t>
  </si>
  <si>
    <t>21440-91198-SU</t>
  </si>
  <si>
    <t>VOS-40523-745</t>
  </si>
  <si>
    <t>66502-23414-SP</t>
  </si>
  <si>
    <t>CCO-31995-523</t>
  </si>
  <si>
    <t>52193-60279-YL</t>
  </si>
  <si>
    <t>APA-16068-160</t>
  </si>
  <si>
    <t>89578-85931-ZV</t>
  </si>
  <si>
    <t>IYX-77711-518</t>
  </si>
  <si>
    <t>33491-11302-HT</t>
  </si>
  <si>
    <t>IPU-22211-837</t>
  </si>
  <si>
    <t>79301-99194-UY</t>
  </si>
  <si>
    <t>QXN-95317-223</t>
  </si>
  <si>
    <t>59072-58144-DQ</t>
  </si>
  <si>
    <t>PGV-16629-161</t>
  </si>
  <si>
    <t>34010-87125-IO</t>
  </si>
  <si>
    <t>DMW-13361-644</t>
  </si>
  <si>
    <t>91007-64953-NJ</t>
  </si>
  <si>
    <t>VOA-99806-834</t>
  </si>
  <si>
    <t>19504-33809-ZB</t>
  </si>
  <si>
    <t>XAI-96354-786</t>
  </si>
  <si>
    <t>79346-46196-KZ</t>
  </si>
  <si>
    <t>XRL-19295-556</t>
  </si>
  <si>
    <t>68427-24053-SB</t>
  </si>
  <si>
    <t>FTG-20707-352</t>
  </si>
  <si>
    <t>99427-27985-HD</t>
  </si>
  <si>
    <t>NVL-59701-259</t>
  </si>
  <si>
    <t>43031-49438-TH</t>
  </si>
  <si>
    <t>AFS-62406-883</t>
  </si>
  <si>
    <t>89183-92569-XW</t>
  </si>
  <si>
    <t>QIH-86231-655</t>
  </si>
  <si>
    <t>49062-82424-PA</t>
  </si>
  <si>
    <t>NCM-24092-942</t>
  </si>
  <si>
    <t>94746-74650-QW</t>
  </si>
  <si>
    <t>APK-32281-693</t>
  </si>
  <si>
    <t>90256-55866-TO</t>
  </si>
  <si>
    <t>RND-44295-736</t>
  </si>
  <si>
    <t>72841-60436-DL</t>
  </si>
  <si>
    <t>YCG-32297-630</t>
  </si>
  <si>
    <t>57000-63362-HQ</t>
  </si>
  <si>
    <t>KKU-10086-175</t>
  </si>
  <si>
    <t>93400-51318-KS</t>
  </si>
  <si>
    <t>JMO-53304-733</t>
  </si>
  <si>
    <t>14471-67313-XI</t>
  </si>
  <si>
    <t>WCV-75227-379</t>
  </si>
  <si>
    <t>39579-94710-WL</t>
  </si>
  <si>
    <t>OVF-46090-805</t>
  </si>
  <si>
    <t>53929-60898-TK</t>
  </si>
  <si>
    <t>LJO-93649-411</t>
  </si>
  <si>
    <t>74045-90039-FT</t>
  </si>
  <si>
    <t>JXQ-13105-314</t>
  </si>
  <si>
    <t>96860-14858-QH</t>
  </si>
  <si>
    <t>YWF-16052-230</t>
  </si>
  <si>
    <t>66685-93569-LN</t>
  </si>
  <si>
    <t>JFV-29232-157</t>
  </si>
  <si>
    <t>68207-41962-PF</t>
  </si>
  <si>
    <t>OHZ-92268-962</t>
  </si>
  <si>
    <t>58737-54801-NZ</t>
  </si>
  <si>
    <t>Robert Wilson</t>
  </si>
  <si>
    <t>ZHM-72788-237</t>
  </si>
  <si>
    <t>77522-54565-GM</t>
  </si>
  <si>
    <t>AQT-19410-570</t>
  </si>
  <si>
    <t>76749-93197-YE</t>
  </si>
  <si>
    <t>HXW-96360-295</t>
  </si>
  <si>
    <t>48054-88048-UF</t>
  </si>
  <si>
    <t>GMG-43217-170</t>
  </si>
  <si>
    <t>30847-20339-TK</t>
  </si>
  <si>
    <t>LPR-53545-785</t>
  </si>
  <si>
    <t>90106-12720-YJ</t>
  </si>
  <si>
    <t>SZZ-58775-254</t>
  </si>
  <si>
    <t>13550-51211-UU</t>
  </si>
  <si>
    <t>UVD-62706-899</t>
  </si>
  <si>
    <t>88711-96787-WC</t>
  </si>
  <si>
    <t>GBX-17012-862</t>
  </si>
  <si>
    <t>27071-21527-WT</t>
  </si>
  <si>
    <t>CVC-17799-589</t>
  </si>
  <si>
    <t>22064-53935-UX</t>
  </si>
  <si>
    <t>QCI-71620-273</t>
  </si>
  <si>
    <t>17330-43919-DB</t>
  </si>
  <si>
    <t>ECL-81184-496</t>
  </si>
  <si>
    <t>54604-60727-BU</t>
  </si>
  <si>
    <t>HXG-83373-285</t>
  </si>
  <si>
    <t>46634-81349-WP</t>
  </si>
  <si>
    <t>TDS-94683-920</t>
  </si>
  <si>
    <t>72056-43574-VD</t>
  </si>
  <si>
    <t>YEC-90843-488</t>
  </si>
  <si>
    <t>40590-23721-UY</t>
  </si>
  <si>
    <t>MGY-11658-157</t>
  </si>
  <si>
    <t>48408-58895-BQ</t>
  </si>
  <si>
    <t>TWI-73097-395</t>
  </si>
  <si>
    <t>98981-68248-IH</t>
  </si>
  <si>
    <t>TGZ-95409-967</t>
  </si>
  <si>
    <t>12872-35182-IQ</t>
  </si>
  <si>
    <t>VRB-18829-490</t>
  </si>
  <si>
    <t>33666-95080-LH</t>
  </si>
  <si>
    <t>DPT-32085-141</t>
  </si>
  <si>
    <t>60827-33984-GV</t>
  </si>
  <si>
    <t>JDM-29085-127</t>
  </si>
  <si>
    <t>65832-79508-UO</t>
  </si>
  <si>
    <t>CML-13656-206</t>
  </si>
  <si>
    <t>17344-32533-KN</t>
  </si>
  <si>
    <t>QUK-56916-633</t>
  </si>
  <si>
    <t>36640-44840-WG</t>
  </si>
  <si>
    <t>BMT-98294-405</t>
  </si>
  <si>
    <t>89509-36417-SI</t>
  </si>
  <si>
    <t>FVH-44510-407</t>
  </si>
  <si>
    <t>58990-76183-BV</t>
  </si>
  <si>
    <t>BVM-88869-571</t>
  </si>
  <si>
    <t>36280-74529-VE</t>
  </si>
  <si>
    <t>EHS-50721-968</t>
  </si>
  <si>
    <t>97703-24138-HD</t>
  </si>
  <si>
    <t>QVE-80049-722</t>
  </si>
  <si>
    <t>80835-15508-IN</t>
  </si>
  <si>
    <t>UZN-55153-686</t>
  </si>
  <si>
    <t>37841-70821-FH</t>
  </si>
  <si>
    <t>HHX-53986-580</t>
  </si>
  <si>
    <t>76882-66642-UO</t>
  </si>
  <si>
    <t>WLV-88637-790</t>
  </si>
  <si>
    <t>55747-83982-AO</t>
  </si>
  <si>
    <t>CVW-83431-368</t>
  </si>
  <si>
    <t>99930-99602-QJ</t>
  </si>
  <si>
    <t>James Bryant</t>
  </si>
  <si>
    <t>ROY-29350-766</t>
  </si>
  <si>
    <t>79166-25558-PK</t>
  </si>
  <si>
    <t>LQV-21353-900</t>
  </si>
  <si>
    <t>61190-63066-ZI</t>
  </si>
  <si>
    <t>VZR-85942-540</t>
  </si>
  <si>
    <t>46191-79206-VK</t>
  </si>
  <si>
    <t>ARC-22813-400</t>
  </si>
  <si>
    <t>80831-95811-DD</t>
  </si>
  <si>
    <t>YXZ-63541-674</t>
  </si>
  <si>
    <t>84534-41188-RY</t>
  </si>
  <si>
    <t>JVP-69307-799</t>
  </si>
  <si>
    <t>39174-28678-TR</t>
  </si>
  <si>
    <t>KXW-57573-494</t>
  </si>
  <si>
    <t>60108-42407-AY</t>
  </si>
  <si>
    <t>LFP-18269-871</t>
  </si>
  <si>
    <t>64644-11604-XF</t>
  </si>
  <si>
    <t>CEM-12257-383</t>
  </si>
  <si>
    <t>22141-91071-KB</t>
  </si>
  <si>
    <t>TFE-31410-794</t>
  </si>
  <si>
    <t>95023-13029-AP</t>
  </si>
  <si>
    <t>Michael Scott</t>
  </si>
  <si>
    <t>ECC-51617-572</t>
  </si>
  <si>
    <t>19213-11863-NI</t>
  </si>
  <si>
    <t>BXV-46455-473</t>
  </si>
  <si>
    <t>51513-45084-KT</t>
  </si>
  <si>
    <t>MUW-23149-416</t>
  </si>
  <si>
    <t>49130-37133-UJ</t>
  </si>
  <si>
    <t>GXM-88368-403</t>
  </si>
  <si>
    <t>82956-71483-PL</t>
  </si>
  <si>
    <t>HAZ-91924-616</t>
  </si>
  <si>
    <t>60298-38086-KA</t>
  </si>
  <si>
    <t>AJY-44113-373</t>
  </si>
  <si>
    <t>71684-52335-GU</t>
  </si>
  <si>
    <t>XMN-60438-886</t>
  </si>
  <si>
    <t>59779-56892-GN</t>
  </si>
  <si>
    <t>VII-82511-324</t>
  </si>
  <si>
    <t>51799-41348-LB</t>
  </si>
  <si>
    <t>VMB-61246-190</t>
  </si>
  <si>
    <t>28004-93593-UE</t>
  </si>
  <si>
    <t>GKH-15184-500</t>
  </si>
  <si>
    <t>32840-39091-ZX</t>
  </si>
  <si>
    <t>DRL-53025-370</t>
  </si>
  <si>
    <t>10441-21066-XB</t>
  </si>
  <si>
    <t>AGI-63102-695</t>
  </si>
  <si>
    <t>45064-39284-EA</t>
  </si>
  <si>
    <t>GVB-60557-450</t>
  </si>
  <si>
    <t>28756-79269-ZC</t>
  </si>
  <si>
    <t>OLI-35513-814</t>
  </si>
  <si>
    <t>81495-85159-BD</t>
  </si>
  <si>
    <t>BKM-96644-935</t>
  </si>
  <si>
    <t>90812-98687-RM</t>
  </si>
  <si>
    <t>CCQ-49754-244</t>
  </si>
  <si>
    <t>75637-12819-TF</t>
  </si>
  <si>
    <t>SFM-41749-892</t>
  </si>
  <si>
    <t>74730-61975-LD</t>
  </si>
  <si>
    <t>VJM-83019-636</t>
  </si>
  <si>
    <t>41658-71316-HO</t>
  </si>
  <si>
    <t>CNN-99107-529</t>
  </si>
  <si>
    <t>18907-77973-UT</t>
  </si>
  <si>
    <t>OIL-85909-410</t>
  </si>
  <si>
    <t>78599-90638-IY</t>
  </si>
  <si>
    <t>XTW-67599-278</t>
  </si>
  <si>
    <t>65591-74213-JH</t>
  </si>
  <si>
    <t>JNP-97576-631</t>
  </si>
  <si>
    <t>15340-64788-VJ</t>
  </si>
  <si>
    <t>WUC-71978-812</t>
  </si>
  <si>
    <t>87156-67183-EV</t>
  </si>
  <si>
    <t>GVE-21730-265</t>
  </si>
  <si>
    <t>46312-70381-UK</t>
  </si>
  <si>
    <t>DXX-63492-704</t>
  </si>
  <si>
    <t>38377-66846-FS</t>
  </si>
  <si>
    <t>RLS-90440-334</t>
  </si>
  <si>
    <t>69892-54833-ZK</t>
  </si>
  <si>
    <t>MBV-65591-871</t>
  </si>
  <si>
    <t>47413-13036-SL</t>
  </si>
  <si>
    <t>BMT-92250-853</t>
  </si>
  <si>
    <t>40173-13147-TJ</t>
  </si>
  <si>
    <t>CYK-55388-312</t>
  </si>
  <si>
    <t>40895-78855-YJ</t>
  </si>
  <si>
    <t>SFM-42295-392</t>
  </si>
  <si>
    <t>44517-37267-BT</t>
  </si>
  <si>
    <t>ZTK-85923-577</t>
  </si>
  <si>
    <t>48304-70985-SQ</t>
  </si>
  <si>
    <t>NDU-86910-592</t>
  </si>
  <si>
    <t>41938-76504-SH</t>
  </si>
  <si>
    <t>YWZ-29829-892</t>
  </si>
  <si>
    <t>29290-66917-DB</t>
  </si>
  <si>
    <t>XVP-11099-694</t>
  </si>
  <si>
    <t>84011-82083-VR</t>
  </si>
  <si>
    <t>DIZ-33283-586</t>
  </si>
  <si>
    <t>29037-56543-NM</t>
  </si>
  <si>
    <t>OCQ-63876-317</t>
  </si>
  <si>
    <t>77636-24730-IZ</t>
  </si>
  <si>
    <t>HOU-32507-798</t>
  </si>
  <si>
    <t>57896-72967-JM</t>
  </si>
  <si>
    <t>BUY-33606-202</t>
  </si>
  <si>
    <t>71741-86419-IY</t>
  </si>
  <si>
    <t>TNS-52370-676</t>
  </si>
  <si>
    <t>41680-82017-ZN</t>
  </si>
  <si>
    <t>UJN-53349-430</t>
  </si>
  <si>
    <t>33134-89979-SU</t>
  </si>
  <si>
    <t>GED-58810-332</t>
  </si>
  <si>
    <t>83070-78401-CZ</t>
  </si>
  <si>
    <t>JVX-90033-121</t>
  </si>
  <si>
    <t>64954-33592-PZ</t>
  </si>
  <si>
    <t>HJZ-53315-642</t>
  </si>
  <si>
    <t>41975-18557-YT</t>
  </si>
  <si>
    <t>NDJ-37664-192</t>
  </si>
  <si>
    <t>66636-21410-PY</t>
  </si>
  <si>
    <t>MCI-20037-835</t>
  </si>
  <si>
    <t>45860-32452-EP</t>
  </si>
  <si>
    <t>HJA-21695-347</t>
  </si>
  <si>
    <t>62693-27169-LL</t>
  </si>
  <si>
    <t>SRN-25112-906</t>
  </si>
  <si>
    <t>41809-26178-HZ</t>
  </si>
  <si>
    <t>OJJ-79942-518</t>
  </si>
  <si>
    <t>98861-44153-PY</t>
  </si>
  <si>
    <t>VEP-92985-592</t>
  </si>
  <si>
    <t>17883-10991-UG</t>
  </si>
  <si>
    <t>FCY-37550-893</t>
  </si>
  <si>
    <t>29833-62493-AY</t>
  </si>
  <si>
    <t>UPR-62457-553</t>
  </si>
  <si>
    <t>45132-82497-KH</t>
  </si>
  <si>
    <t>KRP-47395-503</t>
  </si>
  <si>
    <t>50474-80515-CG</t>
  </si>
  <si>
    <t>UMI-43216-872</t>
  </si>
  <si>
    <t>90505-46121-ZD</t>
  </si>
  <si>
    <t>SXK-22714-224</t>
  </si>
  <si>
    <t>28748-57131-QR</t>
  </si>
  <si>
    <t>TCD-86248-230</t>
  </si>
  <si>
    <t>10770-76544-VZ</t>
  </si>
  <si>
    <t>OLG-14632-441</t>
  </si>
  <si>
    <t>20341-35407-LE</t>
  </si>
  <si>
    <t>CYM-19995-988</t>
  </si>
  <si>
    <t>77983-75771-WJ</t>
  </si>
  <si>
    <t>OCM-20085-978</t>
  </si>
  <si>
    <t>15698-83033-KF</t>
  </si>
  <si>
    <t>BIM-33893-795</t>
  </si>
  <si>
    <t>24353-57588-ON</t>
  </si>
  <si>
    <t>OUW-28389-303</t>
  </si>
  <si>
    <t>67827-51730-XL</t>
  </si>
  <si>
    <t>JDE-30384-112</t>
  </si>
  <si>
    <t>18907-68275-KY</t>
  </si>
  <si>
    <t>RHA-17329-108</t>
  </si>
  <si>
    <t>44363-39701-ZO</t>
  </si>
  <si>
    <t>FTP-47150-821</t>
  </si>
  <si>
    <t>70060-30276-EH</t>
  </si>
  <si>
    <t>ZBL-75302-366</t>
  </si>
  <si>
    <t>57545-57347-GW</t>
  </si>
  <si>
    <t>MNF-91955-740</t>
  </si>
  <si>
    <t>44324-25636-HB</t>
  </si>
  <si>
    <t>FAU-64017-317</t>
  </si>
  <si>
    <t>71237-79424-JO</t>
  </si>
  <si>
    <t>GDW-96666-960</t>
  </si>
  <si>
    <t>49023-51345-VQ</t>
  </si>
  <si>
    <t>WGG-29598-216</t>
  </si>
  <si>
    <t>17011-61914-EQ</t>
  </si>
  <si>
    <t>RVJ-64268-175</t>
  </si>
  <si>
    <t>80495-49260-ZF</t>
  </si>
  <si>
    <t>VHB-20764-173</t>
  </si>
  <si>
    <t>86227-25483-AZ</t>
  </si>
  <si>
    <t>TRW-59065-443</t>
  </si>
  <si>
    <t>48536-44247-KT</t>
  </si>
  <si>
    <t>TTC-38834-156</t>
  </si>
  <si>
    <t>96120-71135-HX</t>
  </si>
  <si>
    <t>IWN-17533-712</t>
  </si>
  <si>
    <t>47027-28663-BJ</t>
  </si>
  <si>
    <t>KOJ-76455-494</t>
  </si>
  <si>
    <t>81477-42189-TT</t>
  </si>
  <si>
    <t>DJJ-90952-948</t>
  </si>
  <si>
    <t>35342-19779-YS</t>
  </si>
  <si>
    <t>WAG-56561-411</t>
  </si>
  <si>
    <t>34235-40499-QW</t>
  </si>
  <si>
    <t>DCN-94254-164</t>
  </si>
  <si>
    <t>33627-51437-SR</t>
  </si>
  <si>
    <t>UPO-88837-802</t>
  </si>
  <si>
    <t>87400-52069-MM</t>
  </si>
  <si>
    <t>Joshua Rodriguez</t>
  </si>
  <si>
    <t>XZE-97488-874</t>
  </si>
  <si>
    <t>49269-56333-WA</t>
  </si>
  <si>
    <t>GQR-23862-515</t>
  </si>
  <si>
    <t>46032-38273-HR</t>
  </si>
  <si>
    <t>KAT-67698-539</t>
  </si>
  <si>
    <t>87938-40604-DZ</t>
  </si>
  <si>
    <t>VHD-81816-521</t>
  </si>
  <si>
    <t>96122-29912-AB</t>
  </si>
  <si>
    <t>WOX-55755-822</t>
  </si>
  <si>
    <t>73599-30404-VM</t>
  </si>
  <si>
    <t>Steven Wood</t>
  </si>
  <si>
    <t>FWL-26534-437</t>
  </si>
  <si>
    <t>47646-46581-QJ</t>
  </si>
  <si>
    <t>GUX-18741-533</t>
  </si>
  <si>
    <t>99315-39708-OT</t>
  </si>
  <si>
    <t>KNS-99558-309</t>
  </si>
  <si>
    <t>39230-27362-GO</t>
  </si>
  <si>
    <t>OOR-36554-425</t>
  </si>
  <si>
    <t>49252-18033-OE</t>
  </si>
  <si>
    <t>FCP-44055-821</t>
  </si>
  <si>
    <t>51512-67805-RU</t>
  </si>
  <si>
    <t>YMF-54140-998</t>
  </si>
  <si>
    <t>73851-24221-XZ</t>
  </si>
  <si>
    <t>ZHO-24305-670</t>
  </si>
  <si>
    <t>70062-73933-WM</t>
  </si>
  <si>
    <t>Jason Smith</t>
  </si>
  <si>
    <t>TQE-13992-877</t>
  </si>
  <si>
    <t>40232-17456-FX</t>
  </si>
  <si>
    <t>IUB-10214-577</t>
  </si>
  <si>
    <t>60517-54743-JU</t>
  </si>
  <si>
    <t>MFR-62463-731</t>
  </si>
  <si>
    <t>27504-92371-HI</t>
  </si>
  <si>
    <t>KUQ-18158-444</t>
  </si>
  <si>
    <t>16522-69074-CC</t>
  </si>
  <si>
    <t>James Johnson</t>
  </si>
  <si>
    <t>SJT-31507-494</t>
  </si>
  <si>
    <t>72678-69705-MD</t>
  </si>
  <si>
    <t>GKS-55893-832</t>
  </si>
  <si>
    <t>36775-46914-AT</t>
  </si>
  <si>
    <t>LBE-89926-792</t>
  </si>
  <si>
    <t>78686-46299-EF</t>
  </si>
  <si>
    <t>SMX-88930-496</t>
  </si>
  <si>
    <t>45273-31715-LQ</t>
  </si>
  <si>
    <t>HJL-91638-118</t>
  </si>
  <si>
    <t>46849-51306-XQ</t>
  </si>
  <si>
    <t>DUT-19987-219</t>
  </si>
  <si>
    <t>24553-16965-AT</t>
  </si>
  <si>
    <t>ZEX-74315-661</t>
  </si>
  <si>
    <t>41912-56771-WR</t>
  </si>
  <si>
    <t>FVF-67309-614</t>
  </si>
  <si>
    <t>84719-69215-HY</t>
  </si>
  <si>
    <t>UKF-99434-194</t>
  </si>
  <si>
    <t>51186-81892-RQ</t>
  </si>
  <si>
    <t>EXA-30941-355</t>
  </si>
  <si>
    <t>38965-88619-BP</t>
  </si>
  <si>
    <t>KMJ-75666-471</t>
  </si>
  <si>
    <t>39758-78221-UW</t>
  </si>
  <si>
    <t>HAX-70546-148</t>
  </si>
  <si>
    <t>99383-16915-TS</t>
  </si>
  <si>
    <t>DUN-67138-523</t>
  </si>
  <si>
    <t>10458-64926-BS</t>
  </si>
  <si>
    <t>WHG-98349-191</t>
  </si>
  <si>
    <t>35204-58860-AI</t>
  </si>
  <si>
    <t>RYH-24109-270</t>
  </si>
  <si>
    <t>68079-58892-PN</t>
  </si>
  <si>
    <t>AEO-88502-784</t>
  </si>
  <si>
    <t>13087-65937-RT</t>
  </si>
  <si>
    <t>Paul Burke</t>
  </si>
  <si>
    <t>IMQ-97372-653</t>
  </si>
  <si>
    <t>99482-86877-HR</t>
  </si>
  <si>
    <t>MRH-80280-699</t>
  </si>
  <si>
    <t>71884-90495-LG</t>
  </si>
  <si>
    <t>JSQ-36997-830</t>
  </si>
  <si>
    <t>77072-59759-VR</t>
  </si>
  <si>
    <t>CCT-82043-490</t>
  </si>
  <si>
    <t>19073-26373-OM</t>
  </si>
  <si>
    <t>ZUF-20114-753</t>
  </si>
  <si>
    <t>74611-29300-NS</t>
  </si>
  <si>
    <t>OPH-47464-967</t>
  </si>
  <si>
    <t>64113-66679-TQ</t>
  </si>
  <si>
    <t>QUO-61419-191</t>
  </si>
  <si>
    <t>25074-54036-CI</t>
  </si>
  <si>
    <t>VOM-26786-108</t>
  </si>
  <si>
    <t>46610-93017-LU</t>
  </si>
  <si>
    <t>QOJ-55046-848</t>
  </si>
  <si>
    <t>36155-45190-SP</t>
  </si>
  <si>
    <t>AOO-35817-488</t>
  </si>
  <si>
    <t>10055-45077-AR</t>
  </si>
  <si>
    <t>KON-27454-852</t>
  </si>
  <si>
    <t>82536-93467-CA</t>
  </si>
  <si>
    <t>BXW-27127-870</t>
  </si>
  <si>
    <t>12707-52749-KB</t>
  </si>
  <si>
    <t>DFG-41416-178</t>
  </si>
  <si>
    <t>49521-56041-WI</t>
  </si>
  <si>
    <t>DGE-76238-331</t>
  </si>
  <si>
    <t>82614-31225-VK</t>
  </si>
  <si>
    <t>YPP-70706-334</t>
  </si>
  <si>
    <t>22516-59837-PD</t>
  </si>
  <si>
    <t>TIE-14205-817</t>
  </si>
  <si>
    <t>38747-97369-LA</t>
  </si>
  <si>
    <t>LHU-39716-354</t>
  </si>
  <si>
    <t>43966-58907-HH</t>
  </si>
  <si>
    <t>TMB-68298-702</t>
  </si>
  <si>
    <t>99648-76017-XZ</t>
  </si>
  <si>
    <t>DFX-14135-473</t>
  </si>
  <si>
    <t>24812-70837-AI</t>
  </si>
  <si>
    <t>TNW-29070-869</t>
  </si>
  <si>
    <t>40652-72006-CY</t>
  </si>
  <si>
    <t>RYX-52653-850</t>
  </si>
  <si>
    <t>31040-34682-OE</t>
  </si>
  <si>
    <t>KPF-25124-522</t>
  </si>
  <si>
    <t>91287-94048-QT</t>
  </si>
  <si>
    <t>SOI-26503-486</t>
  </si>
  <si>
    <t>35273-47316-OR</t>
  </si>
  <si>
    <t>AQN-43264-358</t>
  </si>
  <si>
    <t>23820-56706-HO</t>
  </si>
  <si>
    <t>DWR-23070-631</t>
  </si>
  <si>
    <t>98765-16255-AH</t>
  </si>
  <si>
    <t>KXV-42269-776</t>
  </si>
  <si>
    <t>42522-26334-FL</t>
  </si>
  <si>
    <t>RXD-21972-848</t>
  </si>
  <si>
    <t>56423-24723-BC</t>
  </si>
  <si>
    <t>NGM-50964-889</t>
  </si>
  <si>
    <t>95879-73663-IZ</t>
  </si>
  <si>
    <t>RWX-27096-567</t>
  </si>
  <si>
    <t>95086-86943-LK</t>
  </si>
  <si>
    <t>WQX-55538-550</t>
  </si>
  <si>
    <t>16168-15568-TJ</t>
  </si>
  <si>
    <t>LLO-83533-741</t>
  </si>
  <si>
    <t>57310-44345-NT</t>
  </si>
  <si>
    <t>AZU-43631-274</t>
  </si>
  <si>
    <t>21655-95881-NJ</t>
  </si>
  <si>
    <t>FTG-79701-770</t>
  </si>
  <si>
    <t>95097-96735-TL</t>
  </si>
  <si>
    <t>OKB-59212-175</t>
  </si>
  <si>
    <t>81022-59244-WQ</t>
  </si>
  <si>
    <t>GIC-29956-836</t>
  </si>
  <si>
    <t>38555-48924-OU</t>
  </si>
  <si>
    <t>KSE-67022-100</t>
  </si>
  <si>
    <t>82587-39391-CQ</t>
  </si>
  <si>
    <t>SHK-89446-762</t>
  </si>
  <si>
    <t>78435-82314-NO</t>
  </si>
  <si>
    <t>FKE-58090-295</t>
  </si>
  <si>
    <t>78183-94961-GT</t>
  </si>
  <si>
    <t>QWW-14197-357</t>
  </si>
  <si>
    <t>76842-37097-CW</t>
  </si>
  <si>
    <t>VRM-56020-869</t>
  </si>
  <si>
    <t>73807-41159-NU</t>
  </si>
  <si>
    <t>UJP-62115-713</t>
  </si>
  <si>
    <t>15529-76696-ST</t>
  </si>
  <si>
    <t>VGO-56194-325</t>
  </si>
  <si>
    <t>87720-77100-IY</t>
  </si>
  <si>
    <t>TOY-11988-373</t>
  </si>
  <si>
    <t>44677-43734-MX</t>
  </si>
  <si>
    <t>RGY-20214-936</t>
  </si>
  <si>
    <t>59637-48861-PU</t>
  </si>
  <si>
    <t>PYA-52598-680</t>
  </si>
  <si>
    <t>14800-81694-RJ</t>
  </si>
  <si>
    <t>BNO-90056-129</t>
  </si>
  <si>
    <t>27902-92339-SM</t>
  </si>
  <si>
    <t>HDG-32476-591</t>
  </si>
  <si>
    <t>31194-57396-II</t>
  </si>
  <si>
    <t>JQN-99359-251</t>
  </si>
  <si>
    <t>27960-38169-OW</t>
  </si>
  <si>
    <t>EYE-27480-659</t>
  </si>
  <si>
    <t>94777-22999-TD</t>
  </si>
  <si>
    <t>NGV-47097-578</t>
  </si>
  <si>
    <t>97855-45805-ND</t>
  </si>
  <si>
    <t>LXP-30507-769</t>
  </si>
  <si>
    <t>72267-32887-EL</t>
  </si>
  <si>
    <t>SIY-46529-845</t>
  </si>
  <si>
    <t>82454-83895-BT</t>
  </si>
  <si>
    <t>DHF-85965-234</t>
  </si>
  <si>
    <t>45500-64063-GE</t>
  </si>
  <si>
    <t>OWA-38962-575</t>
  </si>
  <si>
    <t>92763-94398-XQ</t>
  </si>
  <si>
    <t>BRH-94614-470</t>
  </si>
  <si>
    <t>77739-31994-EB</t>
  </si>
  <si>
    <t>MED-39000-821</t>
  </si>
  <si>
    <t>83705-49470-QJ</t>
  </si>
  <si>
    <t>ERA-93884-174</t>
  </si>
  <si>
    <t>83198-11955-RS</t>
  </si>
  <si>
    <t>NGO-23573-507</t>
  </si>
  <si>
    <t>30399-69937-XA</t>
  </si>
  <si>
    <t>RDU-89994-927</t>
  </si>
  <si>
    <t>41172-36449-GS</t>
  </si>
  <si>
    <t>SLV-65673-116</t>
  </si>
  <si>
    <t>30321-86425-BL</t>
  </si>
  <si>
    <t>UXI-96274-490</t>
  </si>
  <si>
    <t>41995-84128-AO</t>
  </si>
  <si>
    <t>MOH-79483-639</t>
  </si>
  <si>
    <t>87850-43636-MC</t>
  </si>
  <si>
    <t>KUG-19864-972</t>
  </si>
  <si>
    <t>68486-16379-GX</t>
  </si>
  <si>
    <t>DUR-76363-198</t>
  </si>
  <si>
    <t>33632-47651-QI</t>
  </si>
  <si>
    <t>JOT-79739-647</t>
  </si>
  <si>
    <t>56500-86059-DD</t>
  </si>
  <si>
    <t>SRQ-70036-603</t>
  </si>
  <si>
    <t>93343-40877-EJ</t>
  </si>
  <si>
    <t>QMH-36338-986</t>
  </si>
  <si>
    <t>16909-72868-XA</t>
  </si>
  <si>
    <t>ODY-57998-602</t>
  </si>
  <si>
    <t>22107-97207-NG</t>
  </si>
  <si>
    <t>RBQ-44030-203</t>
  </si>
  <si>
    <t>25577-92396-DP</t>
  </si>
  <si>
    <t>QRD-42504-266</t>
  </si>
  <si>
    <t>58114-24120-BJ</t>
  </si>
  <si>
    <t>MIH-90652-992</t>
  </si>
  <si>
    <t>28135-94888-HT</t>
  </si>
  <si>
    <t>SVB-23120-616</t>
  </si>
  <si>
    <t>14183-50159-YD</t>
  </si>
  <si>
    <t>IEY-22412-392</t>
  </si>
  <si>
    <t>84554-76430-GJ</t>
  </si>
  <si>
    <t>WEF-37139-587</t>
  </si>
  <si>
    <t>50530-27211-PH</t>
  </si>
  <si>
    <t>UCW-81519-934</t>
  </si>
  <si>
    <t>82087-67089-AQ</t>
  </si>
  <si>
    <t>VER-23524-476</t>
  </si>
  <si>
    <t>92678-81434-YF</t>
  </si>
  <si>
    <t>TUY-78261-540</t>
  </si>
  <si>
    <t>16903-76180-PA</t>
  </si>
  <si>
    <t>SQZ-17014-718</t>
  </si>
  <si>
    <t>34463-64522-JW</t>
  </si>
  <si>
    <t>NHD-58988-263</t>
  </si>
  <si>
    <t>53565-22301-DE</t>
  </si>
  <si>
    <t>XJT-38340-492</t>
  </si>
  <si>
    <t>77941-44239-XC</t>
  </si>
  <si>
    <t>YVH-14907-582</t>
  </si>
  <si>
    <t>24085-30203-RK</t>
  </si>
  <si>
    <t>SMF-24859-664</t>
  </si>
  <si>
    <t>50272-29394-KS</t>
  </si>
  <si>
    <t>BAY-23558-619</t>
  </si>
  <si>
    <t>39053-68341-JK</t>
  </si>
  <si>
    <t>HAM-89972-456</t>
  </si>
  <si>
    <t>21237-38562-HD</t>
  </si>
  <si>
    <t>UVH-48498-685</t>
  </si>
  <si>
    <t>70925-18444-RG</t>
  </si>
  <si>
    <t>DPI-11722-497</t>
  </si>
  <si>
    <t>62721-40183-KZ</t>
  </si>
  <si>
    <t>ZMS-35771-356</t>
  </si>
  <si>
    <t>83895-29762-AI</t>
  </si>
  <si>
    <t>QWS-56542-180</t>
  </si>
  <si>
    <t>57827-54866-PH</t>
  </si>
  <si>
    <t>CIP-91358-881</t>
  </si>
  <si>
    <t>50898-38165-UE</t>
  </si>
  <si>
    <t>FJZ-59561-292</t>
  </si>
  <si>
    <t>36428-10643-DI</t>
  </si>
  <si>
    <t>YWO-42365-655</t>
  </si>
  <si>
    <t>58813-51314-ZA</t>
  </si>
  <si>
    <t>ZSZ-60203-988</t>
  </si>
  <si>
    <t>42579-89475-ON</t>
  </si>
  <si>
    <t>RBH-37734-705</t>
  </si>
  <si>
    <t>80234-76864-ZR</t>
  </si>
  <si>
    <t>Danielle Smith</t>
  </si>
  <si>
    <t>FMK-96714-643</t>
  </si>
  <si>
    <t>27071-45338-HX</t>
  </si>
  <si>
    <t>MCG-17588-123</t>
  </si>
  <si>
    <t>83575-84781-XK</t>
  </si>
  <si>
    <t>EPH-95520-904</t>
  </si>
  <si>
    <t>29916-15909-WS</t>
  </si>
  <si>
    <t>URO-77612-469</t>
  </si>
  <si>
    <t>48758-57495-UR</t>
  </si>
  <si>
    <t>JRV-24303-747</t>
  </si>
  <si>
    <t>90667-58575-KN</t>
  </si>
  <si>
    <t>CYQ-49229-409</t>
  </si>
  <si>
    <t>57798-45650-NU</t>
  </si>
  <si>
    <t>GNS-26181-816</t>
  </si>
  <si>
    <t>61884-53192-BD</t>
  </si>
  <si>
    <t>XWC-86515-249</t>
  </si>
  <si>
    <t>19701-46749-TG</t>
  </si>
  <si>
    <t>BEC-44180-774</t>
  </si>
  <si>
    <t>59473-89165-CA</t>
  </si>
  <si>
    <t>OQV-37785-274</t>
  </si>
  <si>
    <t>23499-37607-AO</t>
  </si>
  <si>
    <t>ERC-47867-685</t>
  </si>
  <si>
    <t>78237-35656-JR</t>
  </si>
  <si>
    <t>TCP-54379-453</t>
  </si>
  <si>
    <t>47035-96025-WB</t>
  </si>
  <si>
    <t>ITR-27491-798</t>
  </si>
  <si>
    <t>39168-83125-LL</t>
  </si>
  <si>
    <t>ZCY-43977-409</t>
  </si>
  <si>
    <t>29432-31675-XB</t>
  </si>
  <si>
    <t>ZDK-17873-586</t>
  </si>
  <si>
    <t>91241-77963-VM</t>
  </si>
  <si>
    <t>OPZ-65223-718</t>
  </si>
  <si>
    <t>79932-64531-RP</t>
  </si>
  <si>
    <t>HYD-37094-355</t>
  </si>
  <si>
    <t>78460-93712-JL</t>
  </si>
  <si>
    <t>YVX-60098-688</t>
  </si>
  <si>
    <t>53335-65562-BV</t>
  </si>
  <si>
    <t>CHC-91022-590</t>
  </si>
  <si>
    <t>63941-71120-HQ</t>
  </si>
  <si>
    <t>MZY-96601-863</t>
  </si>
  <si>
    <t>33044-42003-PQ</t>
  </si>
  <si>
    <t>MZY-49385-947</t>
  </si>
  <si>
    <t>26994-20095-VW</t>
  </si>
  <si>
    <t>Megan Jones</t>
  </si>
  <si>
    <t>CCR-67104-617</t>
  </si>
  <si>
    <t>58255-57328-JE</t>
  </si>
  <si>
    <t>MXU-13095-965</t>
  </si>
  <si>
    <t>24803-57304-FR</t>
  </si>
  <si>
    <t>GOZ-19646-344</t>
  </si>
  <si>
    <t>11581-16875-DQ</t>
  </si>
  <si>
    <t>LYT-74700-245</t>
  </si>
  <si>
    <t>96240-70027-LB</t>
  </si>
  <si>
    <t>RAE-49465-179</t>
  </si>
  <si>
    <t>74478-90104-MH</t>
  </si>
  <si>
    <t>OIU-88026-768</t>
  </si>
  <si>
    <t>69401-45768-TR</t>
  </si>
  <si>
    <t>CYT-96438-957</t>
  </si>
  <si>
    <t>63454-28327-VD</t>
  </si>
  <si>
    <t>RLR-28778-388</t>
  </si>
  <si>
    <t>15275-15161-FS</t>
  </si>
  <si>
    <t>JNN-80979-793</t>
  </si>
  <si>
    <t>55368-90663-QZ</t>
  </si>
  <si>
    <t>AGJ-71963-260</t>
  </si>
  <si>
    <t>28447-59646-MZ</t>
  </si>
  <si>
    <t>EVV-80212-902</t>
  </si>
  <si>
    <t>36443-63004-OS</t>
  </si>
  <si>
    <t>KID-78987-130</t>
  </si>
  <si>
    <t>73492-26107-SQ</t>
  </si>
  <si>
    <t>JJN-68978-919</t>
  </si>
  <si>
    <t>23110-32833-NV</t>
  </si>
  <si>
    <t>YXZ-90604-915</t>
  </si>
  <si>
    <t>76082-82403-CV</t>
  </si>
  <si>
    <t>KQC-43146-595</t>
  </si>
  <si>
    <t>36284-53646-WB</t>
  </si>
  <si>
    <t>WEQ-72337-745</t>
  </si>
  <si>
    <t>62945-69403-JU</t>
  </si>
  <si>
    <t>LLU-85115-726</t>
  </si>
  <si>
    <t>86353-60775-WO</t>
  </si>
  <si>
    <t>BUG-18824-337</t>
  </si>
  <si>
    <t>17789-58943-MX</t>
  </si>
  <si>
    <t>Jose Johnson</t>
  </si>
  <si>
    <t>DQZ-78862-203</t>
  </si>
  <si>
    <t>27760-64005-ZV</t>
  </si>
  <si>
    <t>WYV-49715-359</t>
  </si>
  <si>
    <t>86682-14734-EK</t>
  </si>
  <si>
    <t>ETN-93032-429</t>
  </si>
  <si>
    <t>69870-16304-HJ</t>
  </si>
  <si>
    <t>DDN-85737-876</t>
  </si>
  <si>
    <t>91305-36074-UL</t>
  </si>
  <si>
    <t>JKS-72344-141</t>
  </si>
  <si>
    <t>82891-52343-XG</t>
  </si>
  <si>
    <t>QLG-91272-454</t>
  </si>
  <si>
    <t>67643-88669-CA</t>
  </si>
  <si>
    <t>WNX-29346-726</t>
  </si>
  <si>
    <t>61804-82584-HX</t>
  </si>
  <si>
    <t>LJW-87784-186</t>
  </si>
  <si>
    <t>78724-45290-AF</t>
  </si>
  <si>
    <t>OTR-79719-424</t>
  </si>
  <si>
    <t>11656-87462-QD</t>
  </si>
  <si>
    <t>PXS-73175-678</t>
  </si>
  <si>
    <t>58697-39995-FT</t>
  </si>
  <si>
    <t>ZXR-94825-696</t>
  </si>
  <si>
    <t>38487-86164-QU</t>
  </si>
  <si>
    <t>LIC-51906-510</t>
  </si>
  <si>
    <t>78020-89383-TQ</t>
  </si>
  <si>
    <t>TTX-91716-196</t>
  </si>
  <si>
    <t>75235-81765-XR</t>
  </si>
  <si>
    <t>VZC-55609-152</t>
  </si>
  <si>
    <t>52381-76567-TP</t>
  </si>
  <si>
    <t>QII-12498-953</t>
  </si>
  <si>
    <t>61727-14953-VW</t>
  </si>
  <si>
    <t>CCJ-75432-668</t>
  </si>
  <si>
    <t>80640-81329-GL</t>
  </si>
  <si>
    <t>OVD-79112-921</t>
  </si>
  <si>
    <t>63896-43548-XL</t>
  </si>
  <si>
    <t>ZUP-10154-425</t>
  </si>
  <si>
    <t>37535-86545-WB</t>
  </si>
  <si>
    <t>XAM-90262-832</t>
  </si>
  <si>
    <t>11108-68592-IA</t>
  </si>
  <si>
    <t>ATK-91892-121</t>
  </si>
  <si>
    <t>11763-99974-AC</t>
  </si>
  <si>
    <t>VND-45531-222</t>
  </si>
  <si>
    <t>69436-10016-SQ</t>
  </si>
  <si>
    <t>LFQ-48186-125</t>
  </si>
  <si>
    <t>88209-85501-VN</t>
  </si>
  <si>
    <t>BPE-10914-681</t>
  </si>
  <si>
    <t>49740-66872-YH</t>
  </si>
  <si>
    <t>MLR-27683-927</t>
  </si>
  <si>
    <t>84177-87088-WH</t>
  </si>
  <si>
    <t>UMK-14989-263</t>
  </si>
  <si>
    <t>36853-87794-LN</t>
  </si>
  <si>
    <t>XWB-64358-411</t>
  </si>
  <si>
    <t>62906-42923-JZ</t>
  </si>
  <si>
    <t>GZC-98412-936</t>
  </si>
  <si>
    <t>37204-59253-EL</t>
  </si>
  <si>
    <t>WMN-13243-312</t>
  </si>
  <si>
    <t>20545-19964-GC</t>
  </si>
  <si>
    <t>JDG-27554-341</t>
  </si>
  <si>
    <t>50328-46052-GN</t>
  </si>
  <si>
    <t>VQA-76101-278</t>
  </si>
  <si>
    <t>82449-35562-VT</t>
  </si>
  <si>
    <t>UQA-22583-559</t>
  </si>
  <si>
    <t>53300-91123-FA</t>
  </si>
  <si>
    <t>QQY-52687-161</t>
  </si>
  <si>
    <t>13803-31965-OU</t>
  </si>
  <si>
    <t>TDS-44857-698</t>
  </si>
  <si>
    <t>58356-34798-SH</t>
  </si>
  <si>
    <t>GEY-89299-679</t>
  </si>
  <si>
    <t>77940-28678-TK</t>
  </si>
  <si>
    <t>GRK-44048-226</t>
  </si>
  <si>
    <t>81737-40617-QU</t>
  </si>
  <si>
    <t>MCN-57974-271</t>
  </si>
  <si>
    <t>21562-29836-EK</t>
  </si>
  <si>
    <t>RXA-33364-354</t>
  </si>
  <si>
    <t>84660-20251-PJ</t>
  </si>
  <si>
    <t>ZRO-63818-815</t>
  </si>
  <si>
    <t>14446-13261-ZN</t>
  </si>
  <si>
    <t>WLU-15144-234</t>
  </si>
  <si>
    <t>71100-63159-KS</t>
  </si>
  <si>
    <t>EEV-60974-849</t>
  </si>
  <si>
    <t>27813-89442-IY</t>
  </si>
  <si>
    <t>FWC-67524-575</t>
  </si>
  <si>
    <t>37841-70907-XB</t>
  </si>
  <si>
    <t>NCC-10174-310</t>
  </si>
  <si>
    <t>35490-27537-RI</t>
  </si>
  <si>
    <t>CYF-79728-114</t>
  </si>
  <si>
    <t>85231-96525-RY</t>
  </si>
  <si>
    <t>MUO-44321-546</t>
  </si>
  <si>
    <t>12169-27679-IL</t>
  </si>
  <si>
    <t>ZVL-77895-403</t>
  </si>
  <si>
    <t>15962-78447-VR</t>
  </si>
  <si>
    <t>FDX-90521-866</t>
  </si>
  <si>
    <t>39710-57852-KY</t>
  </si>
  <si>
    <t>IPU-47341-313</t>
  </si>
  <si>
    <t>28508-82949-LU</t>
  </si>
  <si>
    <t>NYQ-76015-117</t>
  </si>
  <si>
    <t>48379-42396-NK</t>
  </si>
  <si>
    <t>GQZ-54464-518</t>
  </si>
  <si>
    <t>11524-41070-JO</t>
  </si>
  <si>
    <t>IMH-79330-883</t>
  </si>
  <si>
    <t>51718-22726-AA</t>
  </si>
  <si>
    <t>NAA-81325-603</t>
  </si>
  <si>
    <t>13675-18363-UN</t>
  </si>
  <si>
    <t>KNF-22412-226</t>
  </si>
  <si>
    <t>68048-34447-FV</t>
  </si>
  <si>
    <t>James Wagner</t>
  </si>
  <si>
    <t>XWH-14565-894</t>
  </si>
  <si>
    <t>93079-34885-VI</t>
  </si>
  <si>
    <t>HUQ-54912-736</t>
  </si>
  <si>
    <t>83207-50417-IE</t>
  </si>
  <si>
    <t>AOP-55677-321</t>
  </si>
  <si>
    <t>89294-75337-HV</t>
  </si>
  <si>
    <t>HKW-78776-263</t>
  </si>
  <si>
    <t>67294-92361-KU</t>
  </si>
  <si>
    <t>QJR-30748-410</t>
  </si>
  <si>
    <t>89988-80584-JO</t>
  </si>
  <si>
    <t>NIP-81124-499</t>
  </si>
  <si>
    <t>69051-96831-OW</t>
  </si>
  <si>
    <t>CHR-70312-191</t>
  </si>
  <si>
    <t>37254-85615-IL</t>
  </si>
  <si>
    <t>IJA-32384-944</t>
  </si>
  <si>
    <t>30496-97460-EW</t>
  </si>
  <si>
    <t>TGN-92798-375</t>
  </si>
  <si>
    <t>24347-55764-VP</t>
  </si>
  <si>
    <t>Rodney Johnson</t>
  </si>
  <si>
    <t>PCM-64905-357</t>
  </si>
  <si>
    <t>87256-41551-JJ</t>
  </si>
  <si>
    <t>PTK-24033-275</t>
  </si>
  <si>
    <t>68637-99561-WR</t>
  </si>
  <si>
    <t>AJS-58055-112</t>
  </si>
  <si>
    <t>60641-16561-WA</t>
  </si>
  <si>
    <t>EHN-83230-588</t>
  </si>
  <si>
    <t>16603-67059-IY</t>
  </si>
  <si>
    <t>OGC-94285-961</t>
  </si>
  <si>
    <t>65791-30381-JX</t>
  </si>
  <si>
    <t>OUI-49399-267</t>
  </si>
  <si>
    <t>20358-95528-JB</t>
  </si>
  <si>
    <t>KJA-34783-868</t>
  </si>
  <si>
    <t>91695-15152-FJ</t>
  </si>
  <si>
    <t>EHD-61532-454</t>
  </si>
  <si>
    <t>34811-78079-EP</t>
  </si>
  <si>
    <t>SXH-45239-602</t>
  </si>
  <si>
    <t>28240-15307-BK</t>
  </si>
  <si>
    <t>UPA-75467-376</t>
  </si>
  <si>
    <t>89080-76981-JF</t>
  </si>
  <si>
    <t>Brett Williams</t>
  </si>
  <si>
    <t>WMA-75497-607</t>
  </si>
  <si>
    <t>74396-70180-XG</t>
  </si>
  <si>
    <t>ATZ-92548-605</t>
  </si>
  <si>
    <t>92265-90655-VS</t>
  </si>
  <si>
    <t>Matthew Thompson</t>
  </si>
  <si>
    <t>GQS-11680-828</t>
  </si>
  <si>
    <t>67271-49158-JO</t>
  </si>
  <si>
    <t>MAP-16941-414</t>
  </si>
  <si>
    <t>21039-38045-KO</t>
  </si>
  <si>
    <t>YCC-55590-375</t>
  </si>
  <si>
    <t>88782-13000-NY</t>
  </si>
  <si>
    <t>JRL-97285-464</t>
  </si>
  <si>
    <t>20143-42976-MA</t>
  </si>
  <si>
    <t>PYE-18595-518</t>
  </si>
  <si>
    <t>75342-62260-SU</t>
  </si>
  <si>
    <t>IMO-75542-537</t>
  </si>
  <si>
    <t>76026-27138-GZ</t>
  </si>
  <si>
    <t>AOI-98201-631</t>
  </si>
  <si>
    <t>29539-40194-AY</t>
  </si>
  <si>
    <t>VYV-75667-955</t>
  </si>
  <si>
    <t>25856-71252-YA</t>
  </si>
  <si>
    <t>KPW-37928-673</t>
  </si>
  <si>
    <t>93644-21195-VB</t>
  </si>
  <si>
    <t>RQQ-24847-210</t>
  </si>
  <si>
    <t>46587-38544-WX</t>
  </si>
  <si>
    <t>WAL-95278-507</t>
  </si>
  <si>
    <t>26733-80206-ZW</t>
  </si>
  <si>
    <t>WDE-39412-232</t>
  </si>
  <si>
    <t>97075-58035-SI</t>
  </si>
  <si>
    <t>Kevin Williams</t>
  </si>
  <si>
    <t>MZU-64860-243</t>
  </si>
  <si>
    <t>66976-21338-GW</t>
  </si>
  <si>
    <t>CVR-97483-748</t>
  </si>
  <si>
    <t>32147-86597-UX</t>
  </si>
  <si>
    <t>XVB-96960-616</t>
  </si>
  <si>
    <t>74281-79458-JD</t>
  </si>
  <si>
    <t>MYV-41993-384</t>
  </si>
  <si>
    <t>72835-69874-TY</t>
  </si>
  <si>
    <t>KYN-25677-709</t>
  </si>
  <si>
    <t>85860-23442-XX</t>
  </si>
  <si>
    <t>LHF-60794-401</t>
  </si>
  <si>
    <t>33274-73597-XA</t>
  </si>
  <si>
    <t>MYL-54319-297</t>
  </si>
  <si>
    <t>28803-58505-VA</t>
  </si>
  <si>
    <t>LNV-93204-345</t>
  </si>
  <si>
    <t>32602-54436-RL</t>
  </si>
  <si>
    <t>RWH-27181-445</t>
  </si>
  <si>
    <t>67389-72658-UX</t>
  </si>
  <si>
    <t>INP-46775-431</t>
  </si>
  <si>
    <t>43233-77488-NK</t>
  </si>
  <si>
    <t>TDY-43643-534</t>
  </si>
  <si>
    <t>12105-41035-EG</t>
  </si>
  <si>
    <t>TLS-85832-914</t>
  </si>
  <si>
    <t>86527-93730-FE</t>
  </si>
  <si>
    <t>AUZ-55139-397</t>
  </si>
  <si>
    <t>30957-17486-XU</t>
  </si>
  <si>
    <t>CPB-94841-347</t>
  </si>
  <si>
    <t>93196-97519-FO</t>
  </si>
  <si>
    <t>XGT-93674-600</t>
  </si>
  <si>
    <t>68158-61855-HN</t>
  </si>
  <si>
    <t>LIJ-40330-375</t>
  </si>
  <si>
    <t>21733-35534-FB</t>
  </si>
  <si>
    <t>EZV-98746-186</t>
  </si>
  <si>
    <t>41201-53726-BQ</t>
  </si>
  <si>
    <t>IDE-98638-165</t>
  </si>
  <si>
    <t>29564-21733-JS</t>
  </si>
  <si>
    <t>VOQ-21148-138</t>
  </si>
  <si>
    <t>26134-34037-VE</t>
  </si>
  <si>
    <t>UEN-35264-873</t>
  </si>
  <si>
    <t>21752-77515-MT</t>
  </si>
  <si>
    <t>LDY-82012-680</t>
  </si>
  <si>
    <t>97301-86629-ZH</t>
  </si>
  <si>
    <t>RLF-74982-515</t>
  </si>
  <si>
    <t>45030-63073-QY</t>
  </si>
  <si>
    <t>QFJ-10294-477</t>
  </si>
  <si>
    <t>18867-78246-VX</t>
  </si>
  <si>
    <t>KSP-92263-796</t>
  </si>
  <si>
    <t>22606-39265-HF</t>
  </si>
  <si>
    <t>XTN-18551-405</t>
  </si>
  <si>
    <t>83899-78350-PP</t>
  </si>
  <si>
    <t>QSY-53206-663</t>
  </si>
  <si>
    <t>33707-66634-UO</t>
  </si>
  <si>
    <t>SEW-90594-664</t>
  </si>
  <si>
    <t>71464-21688-XC</t>
  </si>
  <si>
    <t>TWQ-28558-238</t>
  </si>
  <si>
    <t>75628-72227-EZ</t>
  </si>
  <si>
    <t>NUT-89380-321</t>
  </si>
  <si>
    <t>31642-81663-LM</t>
  </si>
  <si>
    <t>NVN-73979-851</t>
  </si>
  <si>
    <t>73182-19097-XR</t>
  </si>
  <si>
    <t>HUO-26878-295</t>
  </si>
  <si>
    <t>14292-44837-HS</t>
  </si>
  <si>
    <t>EWB-61410-723</t>
  </si>
  <si>
    <t>54752-70805-RU</t>
  </si>
  <si>
    <t>CBS-15901-934</t>
  </si>
  <si>
    <t>73133-22793-SY</t>
  </si>
  <si>
    <t>VMM-68914-609</t>
  </si>
  <si>
    <t>17084-77472-MK</t>
  </si>
  <si>
    <t>ETK-37286-181</t>
  </si>
  <si>
    <t>69913-81233-GN</t>
  </si>
  <si>
    <t>GUC-73876-829</t>
  </si>
  <si>
    <t>99856-70342-QF</t>
  </si>
  <si>
    <t>YBT-35366-392</t>
  </si>
  <si>
    <t>59470-39183-SH</t>
  </si>
  <si>
    <t>SRI-41819-329</t>
  </si>
  <si>
    <t>67197-41701-ER</t>
  </si>
  <si>
    <t>SYE-96473-251</t>
  </si>
  <si>
    <t>54717-71074-OR</t>
  </si>
  <si>
    <t>AJW-20707-690</t>
  </si>
  <si>
    <t>29718-94776-TB</t>
  </si>
  <si>
    <t>RSA-87230-599</t>
  </si>
  <si>
    <t>96078-40105-PY</t>
  </si>
  <si>
    <t>NRX-83159-911</t>
  </si>
  <si>
    <t>19090-19268-EX</t>
  </si>
  <si>
    <t>WWH-68345-871</t>
  </si>
  <si>
    <t>60851-44730-QV</t>
  </si>
  <si>
    <t>FRU-81546-644</t>
  </si>
  <si>
    <t>12214-29807-FT</t>
  </si>
  <si>
    <t>XZW-76211-586</t>
  </si>
  <si>
    <t>55025-28862-KO</t>
  </si>
  <si>
    <t>GJQ-10135-421</t>
  </si>
  <si>
    <t>18682-12823-TX</t>
  </si>
  <si>
    <t>TPJ-88620-147</t>
  </si>
  <si>
    <t>30931-11929-IT</t>
  </si>
  <si>
    <t>WZQ-72282-879</t>
  </si>
  <si>
    <t>86156-61631-XZ</t>
  </si>
  <si>
    <t>XXJ-73060-695</t>
  </si>
  <si>
    <t>39149-81830-IE</t>
  </si>
  <si>
    <t>UAY-23313-742</t>
  </si>
  <si>
    <t>15974-86216-XL</t>
  </si>
  <si>
    <t>TBO-84983-497</t>
  </si>
  <si>
    <t>88054-81348-UY</t>
  </si>
  <si>
    <t>TGR-58736-341</t>
  </si>
  <si>
    <t>84448-29510-OK</t>
  </si>
  <si>
    <t>WSR-93953-773</t>
  </si>
  <si>
    <t>55411-62558-HY</t>
  </si>
  <si>
    <t>BHD-64789-486</t>
  </si>
  <si>
    <t>30424-54418-SG</t>
  </si>
  <si>
    <t>NTE-82414-145</t>
  </si>
  <si>
    <t>33689-65642-ER</t>
  </si>
  <si>
    <t>HTO-32098-330</t>
  </si>
  <si>
    <t>78086-20097-NK</t>
  </si>
  <si>
    <t>WMT-17850-397</t>
  </si>
  <si>
    <t>37742-42909-SM</t>
  </si>
  <si>
    <t>EGD-29455-340</t>
  </si>
  <si>
    <t>89382-69928-UU</t>
  </si>
  <si>
    <t>OHG-65875-857</t>
  </si>
  <si>
    <t>12078-11803-KQ</t>
  </si>
  <si>
    <t>RYM-22087-731</t>
  </si>
  <si>
    <t>18372-15779-FW</t>
  </si>
  <si>
    <t>XCA-30510-980</t>
  </si>
  <si>
    <t>76489-97777-MG</t>
  </si>
  <si>
    <t>EYS-17149-244</t>
  </si>
  <si>
    <t>15121-68148-IW</t>
  </si>
  <si>
    <t>DMD-72711-654</t>
  </si>
  <si>
    <t>46010-18781-SD</t>
  </si>
  <si>
    <t>ZBN-54587-653</t>
  </si>
  <si>
    <t>89976-20649-ZX</t>
  </si>
  <si>
    <t>WZI-76985-217</t>
  </si>
  <si>
    <t>57094-66273-VI</t>
  </si>
  <si>
    <t>John Jackson</t>
  </si>
  <si>
    <t>LEQ-23514-424</t>
  </si>
  <si>
    <t>21373-70433-JD</t>
  </si>
  <si>
    <t>VIZ-91662-902</t>
  </si>
  <si>
    <t>87166-26484-FZ</t>
  </si>
  <si>
    <t>MYE-46623-411</t>
  </si>
  <si>
    <t>58447-26883-RB</t>
  </si>
  <si>
    <t>NVQ-32558-974</t>
  </si>
  <si>
    <t>46353-58455-TH</t>
  </si>
  <si>
    <t>HAQ-87941-964</t>
  </si>
  <si>
    <t>66170-11984-HS</t>
  </si>
  <si>
    <t>UEO-68601-857</t>
  </si>
  <si>
    <t>11440-92549-ZU</t>
  </si>
  <si>
    <t>YZX-95358-416</t>
  </si>
  <si>
    <t>68716-97399-BI</t>
  </si>
  <si>
    <t>RNB-85451-393</t>
  </si>
  <si>
    <t>32685-42124-FK</t>
  </si>
  <si>
    <t>IRC-43721-519</t>
  </si>
  <si>
    <t>66751-50568-JQ</t>
  </si>
  <si>
    <t>TTM-82627-751</t>
  </si>
  <si>
    <t>89801-90148-JI</t>
  </si>
  <si>
    <t>RNO-53318-248</t>
  </si>
  <si>
    <t>38307-48394-ZK</t>
  </si>
  <si>
    <t>GHX-13908-284</t>
  </si>
  <si>
    <t>88261-23076-EH</t>
  </si>
  <si>
    <t>IUT-41894-986</t>
  </si>
  <si>
    <t>62465-51520-VL</t>
  </si>
  <si>
    <t>GKB-80856-221</t>
  </si>
  <si>
    <t>66863-25370-PF</t>
  </si>
  <si>
    <t>QTD-51703-729</t>
  </si>
  <si>
    <t>39553-26035-JA</t>
  </si>
  <si>
    <t>MPX-12010-779</t>
  </si>
  <si>
    <t>80326-49744-TF</t>
  </si>
  <si>
    <t>LKL-43384-604</t>
  </si>
  <si>
    <t>50168-52551-KU</t>
  </si>
  <si>
    <t>MXL-23273-444</t>
  </si>
  <si>
    <t>68485-92038-CP</t>
  </si>
  <si>
    <t>OPO-68544-869</t>
  </si>
  <si>
    <t>86850-89421-KN</t>
  </si>
  <si>
    <t>PYJ-79809-325</t>
  </si>
  <si>
    <t>39011-74791-OW</t>
  </si>
  <si>
    <t>EJO-92049-384</t>
  </si>
  <si>
    <t>84551-98529-YC</t>
  </si>
  <si>
    <t>HRX-33296-109</t>
  </si>
  <si>
    <t>84187-55603-DW</t>
  </si>
  <si>
    <t>ERV-45167-103</t>
  </si>
  <si>
    <t>17097-80214-DW</t>
  </si>
  <si>
    <t>MHJ-23653-236</t>
  </si>
  <si>
    <t>60590-35413-MP</t>
  </si>
  <si>
    <t>JNF-38609-815</t>
  </si>
  <si>
    <t>78240-85966-TU</t>
  </si>
  <si>
    <t>CFM-59117-160</t>
  </si>
  <si>
    <t>41332-34461-NI</t>
  </si>
  <si>
    <t>UQN-70534-130</t>
  </si>
  <si>
    <t>92832-94170-PB</t>
  </si>
  <si>
    <t>XIW-75352-101</t>
  </si>
  <si>
    <t>65461-66332-UG</t>
  </si>
  <si>
    <t>XTI-88855-937</t>
  </si>
  <si>
    <t>64782-87105-TE</t>
  </si>
  <si>
    <t>ZXG-86185-179</t>
  </si>
  <si>
    <t>45974-82565-TN</t>
  </si>
  <si>
    <t>PFH-10539-340</t>
  </si>
  <si>
    <t>60205-84130-NZ</t>
  </si>
  <si>
    <t>KEN-18136-102</t>
  </si>
  <si>
    <t>32947-56516-HJ</t>
  </si>
  <si>
    <t>DQV-53249-521</t>
  </si>
  <si>
    <t>45276-37947-AA</t>
  </si>
  <si>
    <t>SBG-16030-729</t>
  </si>
  <si>
    <t>60520-21634-QX</t>
  </si>
  <si>
    <t>PIZ-17056-923</t>
  </si>
  <si>
    <t>58634-15354-CJ</t>
  </si>
  <si>
    <t>RGU-67455-688</t>
  </si>
  <si>
    <t>23287-34823-ET</t>
  </si>
  <si>
    <t>BNZ-73271-139</t>
  </si>
  <si>
    <t>17460-41862-WJ</t>
  </si>
  <si>
    <t>NDI-59325-632</t>
  </si>
  <si>
    <t>82594-73446-BB</t>
  </si>
  <si>
    <t>PQL-97686-867</t>
  </si>
  <si>
    <t>33473-67382-RP</t>
  </si>
  <si>
    <t>XSK-41024-906</t>
  </si>
  <si>
    <t>15484-85767-ML</t>
  </si>
  <si>
    <t>LOT-67266-771</t>
  </si>
  <si>
    <t>84646-69734-BF</t>
  </si>
  <si>
    <t>OWX-53353-628</t>
  </si>
  <si>
    <t>21292-92259-QY</t>
  </si>
  <si>
    <t>XTH-79091-137</t>
  </si>
  <si>
    <t>53403-66213-CY</t>
  </si>
  <si>
    <t>WUU-12019-437</t>
  </si>
  <si>
    <t>41244-49762-XV</t>
  </si>
  <si>
    <t>MDL-16159-675</t>
  </si>
  <si>
    <t>39905-48137-PU</t>
  </si>
  <si>
    <t>VXQ-16277-202</t>
  </si>
  <si>
    <t>82127-62950-PW</t>
  </si>
  <si>
    <t>KVA-79452-798</t>
  </si>
  <si>
    <t>54177-75813-CG</t>
  </si>
  <si>
    <t>RZB-70797-260</t>
  </si>
  <si>
    <t>58930-37988-WI</t>
  </si>
  <si>
    <t>QUF-10998-391</t>
  </si>
  <si>
    <t>15024-51367-RD</t>
  </si>
  <si>
    <t>BZV-84769-443</t>
  </si>
  <si>
    <t>37630-64794-MV</t>
  </si>
  <si>
    <t>JPR-10028-137</t>
  </si>
  <si>
    <t>72149-29150-FG</t>
  </si>
  <si>
    <t>IMU-45944-755</t>
  </si>
  <si>
    <t>19684-36898-MV</t>
  </si>
  <si>
    <t>OQM-55197-596</t>
  </si>
  <si>
    <t>17309-50690-NM</t>
  </si>
  <si>
    <t>YKR-62289-991</t>
  </si>
  <si>
    <t>53492-14400-IM</t>
  </si>
  <si>
    <t>EYC-40897-493</t>
  </si>
  <si>
    <t>18110-21628-QM</t>
  </si>
  <si>
    <t>AWP-75848-211</t>
  </si>
  <si>
    <t>81183-20060-XI</t>
  </si>
  <si>
    <t>OMC-45069-704</t>
  </si>
  <si>
    <t>71805-38692-WG</t>
  </si>
  <si>
    <t>VWF-10298-636</t>
  </si>
  <si>
    <t>32552-39349-PR</t>
  </si>
  <si>
    <t>ZIW-29940-392</t>
  </si>
  <si>
    <t>28438-58290-TC</t>
  </si>
  <si>
    <t>NKU-49918-641</t>
  </si>
  <si>
    <t>39487-27371-LU</t>
  </si>
  <si>
    <t>EYX-29406-757</t>
  </si>
  <si>
    <t>55113-76054-KQ</t>
  </si>
  <si>
    <t>ANQ-57735-576</t>
  </si>
  <si>
    <t>31964-35288-IX</t>
  </si>
  <si>
    <t>FFX-44395-403</t>
  </si>
  <si>
    <t>96518-52818-SA</t>
  </si>
  <si>
    <t>HIS-91988-603</t>
  </si>
  <si>
    <t>49705-60046-WT</t>
  </si>
  <si>
    <t>LBC-28171-177</t>
  </si>
  <si>
    <t>72908-13766-RM</t>
  </si>
  <si>
    <t>NRT-82094-926</t>
  </si>
  <si>
    <t>81860-33971-QO</t>
  </si>
  <si>
    <t>FCW-83787-251</t>
  </si>
  <si>
    <t>28228-24515-KM</t>
  </si>
  <si>
    <t>SGD-95504-566</t>
  </si>
  <si>
    <t>58568-24173-HG</t>
  </si>
  <si>
    <t>YKJ-70365-928</t>
  </si>
  <si>
    <t>59932-84424-FA</t>
  </si>
  <si>
    <t>GAW-20359-115</t>
  </si>
  <si>
    <t>95645-71480-PB</t>
  </si>
  <si>
    <t>QIP-58742-854</t>
  </si>
  <si>
    <t>41196-70380-XH</t>
  </si>
  <si>
    <t>EFW-20376-367</t>
  </si>
  <si>
    <t>29851-38892-ES</t>
  </si>
  <si>
    <t>VJQ-92432-748</t>
  </si>
  <si>
    <t>36622-47032-MI</t>
  </si>
  <si>
    <t>XRI-44676-838</t>
  </si>
  <si>
    <t>21137-46137-RE</t>
  </si>
  <si>
    <t>NUO-16745-176</t>
  </si>
  <si>
    <t>29442-91109-DH</t>
  </si>
  <si>
    <t>LYB-74320-735</t>
  </si>
  <si>
    <t>58771-54233-TA</t>
  </si>
  <si>
    <t>LJV-58219-811</t>
  </si>
  <si>
    <t>33298-15138-UF</t>
  </si>
  <si>
    <t>VIA-59630-357</t>
  </si>
  <si>
    <t>87692-34924-DN</t>
  </si>
  <si>
    <t>NER-85205-584</t>
  </si>
  <si>
    <t>78089-71311-FI</t>
  </si>
  <si>
    <t>XEM-78479-131</t>
  </si>
  <si>
    <t>85733-81749-IB</t>
  </si>
  <si>
    <t>HRA-39499-391</t>
  </si>
  <si>
    <t>73792-86602-CI</t>
  </si>
  <si>
    <t>ZAM-34861-740</t>
  </si>
  <si>
    <t>91951-42081-QN</t>
  </si>
  <si>
    <t>ELF-19353-579</t>
  </si>
  <si>
    <t>73173-52592-TN</t>
  </si>
  <si>
    <t>cclark@yahoo.com</t>
  </si>
  <si>
    <t>AUC-77187-475</t>
  </si>
  <si>
    <t>45917-50859-OH</t>
  </si>
  <si>
    <t>Jessica Lee</t>
  </si>
  <si>
    <t>IHE-66178-658</t>
  </si>
  <si>
    <t>58928-17078-VJ</t>
  </si>
  <si>
    <t>Cathy Allen</t>
  </si>
  <si>
    <t>MKW-10455-537</t>
  </si>
  <si>
    <t>54046-62024-QZ</t>
  </si>
  <si>
    <t>ENU-44700-577</t>
  </si>
  <si>
    <t>28324-43626-PG</t>
  </si>
  <si>
    <t>QYN-30803-346</t>
  </si>
  <si>
    <t>58138-20957-XL</t>
  </si>
  <si>
    <t>TTJ-21494-668</t>
  </si>
  <si>
    <t>18452-81634-HN</t>
  </si>
  <si>
    <t>NTK-18541-883</t>
  </si>
  <si>
    <t>41120-46949-IS</t>
  </si>
  <si>
    <t>VAW-75544-227</t>
  </si>
  <si>
    <t>28385-43154-OG</t>
  </si>
  <si>
    <t>Michael Robertson</t>
  </si>
  <si>
    <t>TIG-77613-406</t>
  </si>
  <si>
    <t>49068-20802-RC</t>
  </si>
  <si>
    <t>TGV-50991-371</t>
  </si>
  <si>
    <t>97805-47505-YE</t>
  </si>
  <si>
    <t>AAC-22460-313</t>
  </si>
  <si>
    <t>41664-16551-AO</t>
  </si>
  <si>
    <t>ZPB-71957-403</t>
  </si>
  <si>
    <t>44060-88141-AF</t>
  </si>
  <si>
    <t>NWS-53915-710</t>
  </si>
  <si>
    <t>91708-64825-PQ</t>
  </si>
  <si>
    <t>SFK-12961-820</t>
  </si>
  <si>
    <t>37635-85856-MJ</t>
  </si>
  <si>
    <t>ILV-43165-814</t>
  </si>
  <si>
    <t>71909-94491-KO</t>
  </si>
  <si>
    <t>GFN-21707-352</t>
  </si>
  <si>
    <t>33106-26504-LS</t>
  </si>
  <si>
    <t>SWX-56834-665</t>
  </si>
  <si>
    <t>16768-12525-JO</t>
  </si>
  <si>
    <t>BMA-56093-997</t>
  </si>
  <si>
    <t>16821-15805-IH</t>
  </si>
  <si>
    <t>ABF-15137-501</t>
  </si>
  <si>
    <t>97672-61610-QJ</t>
  </si>
  <si>
    <t>ZDK-81074-553</t>
  </si>
  <si>
    <t>27997-75965-CU</t>
  </si>
  <si>
    <t>RRR-58972-222</t>
  </si>
  <si>
    <t>14661-63284-DG</t>
  </si>
  <si>
    <t>RCB-91043-586</t>
  </si>
  <si>
    <t>34030-46818-AA</t>
  </si>
  <si>
    <t>NFQ-42817-960</t>
  </si>
  <si>
    <t>79302-65267-LG</t>
  </si>
  <si>
    <t>GHC-60675-342</t>
  </si>
  <si>
    <t>35522-98400-WQ</t>
  </si>
  <si>
    <t>AMI-18795-217</t>
  </si>
  <si>
    <t>79512-86588-MC</t>
  </si>
  <si>
    <t>JBZ-23103-414</t>
  </si>
  <si>
    <t>59241-39772-ZC</t>
  </si>
  <si>
    <t>FTW-69531-981</t>
  </si>
  <si>
    <t>48414-95003-WQ</t>
  </si>
  <si>
    <t>XTP-98087-218</t>
  </si>
  <si>
    <t>45131-49686-PN</t>
  </si>
  <si>
    <t>IQJ-71621-644</t>
  </si>
  <si>
    <t>42764-31323-WR</t>
  </si>
  <si>
    <t>PVV-17717-793</t>
  </si>
  <si>
    <t>89647-33340-VX</t>
  </si>
  <si>
    <t>FON-23981-183</t>
  </si>
  <si>
    <t>69667-95884-VV</t>
  </si>
  <si>
    <t>QCF-41503-616</t>
  </si>
  <si>
    <t>18144-76524-NS</t>
  </si>
  <si>
    <t>EIU-87718-269</t>
  </si>
  <si>
    <t>58395-73165-BY</t>
  </si>
  <si>
    <t>HBV-34987-624</t>
  </si>
  <si>
    <t>78605-10740-SV</t>
  </si>
  <si>
    <t>DOC-61759-202</t>
  </si>
  <si>
    <t>13460-85638-XF</t>
  </si>
  <si>
    <t>BQN-78692-981</t>
  </si>
  <si>
    <t>55133-18793-EE</t>
  </si>
  <si>
    <t>UFB-67024-478</t>
  </si>
  <si>
    <t>90738-72502-AW</t>
  </si>
  <si>
    <t>YKC-97790-870</t>
  </si>
  <si>
    <t>78239-35875-UX</t>
  </si>
  <si>
    <t>RAJ-91221-193</t>
  </si>
  <si>
    <t>73344-15185-XM</t>
  </si>
  <si>
    <t>ZHM-18142-118</t>
  </si>
  <si>
    <t>77431-15713-WC</t>
  </si>
  <si>
    <t>ANW-55728-331</t>
  </si>
  <si>
    <t>52662-15422-QL</t>
  </si>
  <si>
    <t>IZO-57597-619</t>
  </si>
  <si>
    <t>75938-17295-DC</t>
  </si>
  <si>
    <t>HEZ-69744-935</t>
  </si>
  <si>
    <t>14343-13828-EV</t>
  </si>
  <si>
    <t>LUX-83575-341</t>
  </si>
  <si>
    <t>80525-97739-IG</t>
  </si>
  <si>
    <t>UAE-15942-996</t>
  </si>
  <si>
    <t>28772-55669-AG</t>
  </si>
  <si>
    <t>WEM-16725-543</t>
  </si>
  <si>
    <t>19754-37094-XI</t>
  </si>
  <si>
    <t>MQM-75900-877</t>
  </si>
  <si>
    <t>33655-12809-UP</t>
  </si>
  <si>
    <t>NLU-48151-846</t>
  </si>
  <si>
    <t>69747-73180-AI</t>
  </si>
  <si>
    <t>NQP-57173-875</t>
  </si>
  <si>
    <t>36729-38986-IA</t>
  </si>
  <si>
    <t>ZFJ-33117-170</t>
  </si>
  <si>
    <t>60549-45872-NV</t>
  </si>
  <si>
    <t>JMI-94519-119</t>
  </si>
  <si>
    <t>63408-43295-DN</t>
  </si>
  <si>
    <t>MOO-53440-670</t>
  </si>
  <si>
    <t>93357-33022-IQ</t>
  </si>
  <si>
    <t>SDK-35066-334</t>
  </si>
  <si>
    <t>62985-77245-OL</t>
  </si>
  <si>
    <t>IQA-36671-570</t>
  </si>
  <si>
    <t>28237-19891-JF</t>
  </si>
  <si>
    <t>LED-86339-912</t>
  </si>
  <si>
    <t>19049-76002-YT</t>
  </si>
  <si>
    <t>WKB-50964-632</t>
  </si>
  <si>
    <t>45753-73920-TF</t>
  </si>
  <si>
    <t>KKM-98572-508</t>
  </si>
  <si>
    <t>47688-12467-QJ</t>
  </si>
  <si>
    <t>VBO-24641-111</t>
  </si>
  <si>
    <t>92190-42298-KB</t>
  </si>
  <si>
    <t>EQU-91871-408</t>
  </si>
  <si>
    <t>67610-81025-IR</t>
  </si>
  <si>
    <t>UHW-74056-339</t>
  </si>
  <si>
    <t>42126-42398-OH</t>
  </si>
  <si>
    <t>RED-99866-974</t>
  </si>
  <si>
    <t>22865-36732-WR</t>
  </si>
  <si>
    <t>HMY-28176-989</t>
  </si>
  <si>
    <t>58538-44730-EB</t>
  </si>
  <si>
    <t>VXH-13735-522</t>
  </si>
  <si>
    <t>24657-28431-KR</t>
  </si>
  <si>
    <t>BWF-75228-506</t>
  </si>
  <si>
    <t>70381-97440-FC</t>
  </si>
  <si>
    <t>FNB-21998-626</t>
  </si>
  <si>
    <t>73578-77792-HH</t>
  </si>
  <si>
    <t>FXD-97015-507</t>
  </si>
  <si>
    <t>92824-55210-QG</t>
  </si>
  <si>
    <t>FRP-10697-496</t>
  </si>
  <si>
    <t>83380-98307-MQ</t>
  </si>
  <si>
    <t>RJJ-49395-455</t>
  </si>
  <si>
    <t>61986-83199-AL</t>
  </si>
  <si>
    <t>NLI-10117-665</t>
  </si>
  <si>
    <t>92358-64987-ZP</t>
  </si>
  <si>
    <t>OZN-39217-742</t>
  </si>
  <si>
    <t>68051-57360-RS</t>
  </si>
  <si>
    <t>PFD-88746-425</t>
  </si>
  <si>
    <t>23784-95739-MS</t>
  </si>
  <si>
    <t>RZF-93205-906</t>
  </si>
  <si>
    <t>84480-58802-PJ</t>
  </si>
  <si>
    <t>KSS-53576-559</t>
  </si>
  <si>
    <t>58910-38054-PZ</t>
  </si>
  <si>
    <t>DSA-43632-400</t>
  </si>
  <si>
    <t>43694-24266-RU</t>
  </si>
  <si>
    <t>JUT-97797-929</t>
  </si>
  <si>
    <t>67193-77568-MX</t>
  </si>
  <si>
    <t>VKN-92764-125</t>
  </si>
  <si>
    <t>40401-24481-FH</t>
  </si>
  <si>
    <t>CBU-60422-745</t>
  </si>
  <si>
    <t>40361-81714-JR</t>
  </si>
  <si>
    <t>JAV-70288-340</t>
  </si>
  <si>
    <t>31833-64875-MD</t>
  </si>
  <si>
    <t>TCA-91657-336</t>
  </si>
  <si>
    <t>83645-39634-NP</t>
  </si>
  <si>
    <t>XKN-16822-403</t>
  </si>
  <si>
    <t>70162-65210-TV</t>
  </si>
  <si>
    <t>PED-85135-803</t>
  </si>
  <si>
    <t>50055-48056-AP</t>
  </si>
  <si>
    <t>EYD-41381-983</t>
  </si>
  <si>
    <t>66006-53810-KM</t>
  </si>
  <si>
    <t>WUI-38309-655</t>
  </si>
  <si>
    <t>95987-55949-FV</t>
  </si>
  <si>
    <t>KQH-82495-494</t>
  </si>
  <si>
    <t>44684-29393-JF</t>
  </si>
  <si>
    <t>IHE-57689-405</t>
  </si>
  <si>
    <t>77540-60182-VY</t>
  </si>
  <si>
    <t>YNX-92283-353</t>
  </si>
  <si>
    <t>40248-84530-YH</t>
  </si>
  <si>
    <t>BAN-56028-270</t>
  </si>
  <si>
    <t>97783-27233-IG</t>
  </si>
  <si>
    <t>JCL-72001-161</t>
  </si>
  <si>
    <t>28352-40782-VM</t>
  </si>
  <si>
    <t>YBK-77048-985</t>
  </si>
  <si>
    <t>60401-81655-FZ</t>
  </si>
  <si>
    <t>MJD-17016-280</t>
  </si>
  <si>
    <t>15190-41262-HM</t>
  </si>
  <si>
    <t>JIR-89516-350</t>
  </si>
  <si>
    <t>76562-30701-GG</t>
  </si>
  <si>
    <t>TTW-46316-680</t>
  </si>
  <si>
    <t>75784-14617-LZ</t>
  </si>
  <si>
    <t>JEO-23250-101</t>
  </si>
  <si>
    <t>66674-45188-VX</t>
  </si>
  <si>
    <t>PUA-24794-435</t>
  </si>
  <si>
    <t>16714-97823-LY</t>
  </si>
  <si>
    <t>PTO-52438-932</t>
  </si>
  <si>
    <t>72660-22720-CB</t>
  </si>
  <si>
    <t>BUD-11367-466</t>
  </si>
  <si>
    <t>36459-89705-HX</t>
  </si>
  <si>
    <t>NZN-89130-592</t>
  </si>
  <si>
    <t>17880-53142-WO</t>
  </si>
  <si>
    <t>DNZ-81956-535</t>
  </si>
  <si>
    <t>44276-89331-NR</t>
  </si>
  <si>
    <t>GFO-15737-528</t>
  </si>
  <si>
    <t>93453-75765-NC</t>
  </si>
  <si>
    <t>LEJ-87420-780</t>
  </si>
  <si>
    <t>10418-82353-XN</t>
  </si>
  <si>
    <t>DSP-54629-628</t>
  </si>
  <si>
    <t>56430-31415-UH</t>
  </si>
  <si>
    <t>AXY-85475-137</t>
  </si>
  <si>
    <t>16642-26432-VZ</t>
  </si>
  <si>
    <t>SJN-70103-539</t>
  </si>
  <si>
    <t>63019-81085-WH</t>
  </si>
  <si>
    <t>ZBI-34283-597</t>
  </si>
  <si>
    <t>66157-13282-YE</t>
  </si>
  <si>
    <t>SDU-12977-247</t>
  </si>
  <si>
    <t>37931-26193-ZL</t>
  </si>
  <si>
    <t>RMZ-57920-480</t>
  </si>
  <si>
    <t>39177-95077-DN</t>
  </si>
  <si>
    <t>TMX-59987-102</t>
  </si>
  <si>
    <t>55252-38071-CV</t>
  </si>
  <si>
    <t>JMG-24116-649</t>
  </si>
  <si>
    <t>13843-68458-FB</t>
  </si>
  <si>
    <t>LLA-89713-442</t>
  </si>
  <si>
    <t>45369-89579-QJ</t>
  </si>
  <si>
    <t>KYF-23285-662</t>
  </si>
  <si>
    <t>97478-28989-CL</t>
  </si>
  <si>
    <t>DCP-15889-314</t>
  </si>
  <si>
    <t>61077-38316-LT</t>
  </si>
  <si>
    <t>RMU-62367-873</t>
  </si>
  <si>
    <t>24135-63479-CC</t>
  </si>
  <si>
    <t>XMG-16478-924</t>
  </si>
  <si>
    <t>30963-48902-YJ</t>
  </si>
  <si>
    <t>WDO-23122-983</t>
  </si>
  <si>
    <t>52555-22667-MK</t>
  </si>
  <si>
    <t>HEO-35550-916</t>
  </si>
  <si>
    <t>22789-27521-OX</t>
  </si>
  <si>
    <t>EWF-29695-873</t>
  </si>
  <si>
    <t>23101-83376-NN</t>
  </si>
  <si>
    <t>CMB-22449-700</t>
  </si>
  <si>
    <t>96723-88734-NB</t>
  </si>
  <si>
    <t>RJI-29235-995</t>
  </si>
  <si>
    <t>71663-51982-MK</t>
  </si>
  <si>
    <t>GRK-35260-250</t>
  </si>
  <si>
    <t>83983-32882-GK</t>
  </si>
  <si>
    <t>QCV-95676-542</t>
  </si>
  <si>
    <t>15516-66518-JN</t>
  </si>
  <si>
    <t>DRO-96820-911</t>
  </si>
  <si>
    <t>28867-71304-BG</t>
  </si>
  <si>
    <t>DXG-57659-562</t>
  </si>
  <si>
    <t>95259-65628-DN</t>
  </si>
  <si>
    <t>EMJ-43047-824</t>
  </si>
  <si>
    <t>37184-12420-NL</t>
  </si>
  <si>
    <t>XZV-61828-890</t>
  </si>
  <si>
    <t>75707-50803-ZH</t>
  </si>
  <si>
    <t>DHC-82472-341</t>
  </si>
  <si>
    <t>45599-65372-MG</t>
  </si>
  <si>
    <t>RAR-65873-607</t>
  </si>
  <si>
    <t>21075-77447-HS</t>
  </si>
  <si>
    <t>DLK-91258-448</t>
  </si>
  <si>
    <t>31442-19710-WO</t>
  </si>
  <si>
    <t>WPW-22652-359</t>
  </si>
  <si>
    <t>48883-63173-JV</t>
  </si>
  <si>
    <t>OAP-92954-523</t>
  </si>
  <si>
    <t>80256-41341-CN</t>
  </si>
  <si>
    <t>PTH-72593-312</t>
  </si>
  <si>
    <t>17441-13360-KQ</t>
  </si>
  <si>
    <t>ULR-13382-530</t>
  </si>
  <si>
    <t>59685-65225-FZ</t>
  </si>
  <si>
    <t>JGZ-30330-679</t>
  </si>
  <si>
    <t>48977-53300-ES</t>
  </si>
  <si>
    <t>NCB-26105-145</t>
  </si>
  <si>
    <t>11569-69089-LD</t>
  </si>
  <si>
    <t>TLZ-57111-719</t>
  </si>
  <si>
    <t>46147-29709-ZW</t>
  </si>
  <si>
    <t>WOI-49687-828</t>
  </si>
  <si>
    <t>52952-65388-TC</t>
  </si>
  <si>
    <t>YHF-69556-807</t>
  </si>
  <si>
    <t>73946-51370-UC</t>
  </si>
  <si>
    <t>SPD-86349-999</t>
  </si>
  <si>
    <t>54653-76780-VV</t>
  </si>
  <si>
    <t>LXP-11616-732</t>
  </si>
  <si>
    <t>77095-64510-YX</t>
  </si>
  <si>
    <t>NMH-56158-295</t>
  </si>
  <si>
    <t>56680-27744-TH</t>
  </si>
  <si>
    <t>EWN-94925-966</t>
  </si>
  <si>
    <t>58620-76155-IE</t>
  </si>
  <si>
    <t>BUM-37118-502</t>
  </si>
  <si>
    <t>85718-18573-SR</t>
  </si>
  <si>
    <t>FGS-45198-234</t>
  </si>
  <si>
    <t>21369-54126-ZB</t>
  </si>
  <si>
    <t>KWE-49648-929</t>
  </si>
  <si>
    <t>44463-42412-SG</t>
  </si>
  <si>
    <t>NWW-87340-223</t>
  </si>
  <si>
    <t>75981-62234-DB</t>
  </si>
  <si>
    <t>EPW-24133-335</t>
  </si>
  <si>
    <t>65544-68105-XO</t>
  </si>
  <si>
    <t>SSK-17199-338</t>
  </si>
  <si>
    <t>85714-29439-RT</t>
  </si>
  <si>
    <t>AGX-41905-859</t>
  </si>
  <si>
    <t>27568-75972-FX</t>
  </si>
  <si>
    <t>LCA-23680-958</t>
  </si>
  <si>
    <t>86173-77796-OZ</t>
  </si>
  <si>
    <t>WOY-40593-453</t>
  </si>
  <si>
    <t>37479-18645-DE</t>
  </si>
  <si>
    <t>CEI-64785-463</t>
  </si>
  <si>
    <t>18989-93094-OE</t>
  </si>
  <si>
    <t>SNN-47081-789</t>
  </si>
  <si>
    <t>39233-27352-MU</t>
  </si>
  <si>
    <t>Linda Hernandez</t>
  </si>
  <si>
    <t>GGD-77581-899</t>
  </si>
  <si>
    <t>80570-44454-LI</t>
  </si>
  <si>
    <t>AMH-71226-298</t>
  </si>
  <si>
    <t>48350-63359-KX</t>
  </si>
  <si>
    <t>ZJH-85524-294</t>
  </si>
  <si>
    <t>84415-83480-KM</t>
  </si>
  <si>
    <t>GCM-24846-884</t>
  </si>
  <si>
    <t>41932-26810-PP</t>
  </si>
  <si>
    <t>PEZ-99123-887</t>
  </si>
  <si>
    <t>39124-88907-XS</t>
  </si>
  <si>
    <t>EGB-95325-685</t>
  </si>
  <si>
    <t>82556-54684-UJ</t>
  </si>
  <si>
    <t>Kevin Smith</t>
  </si>
  <si>
    <t>JFR-67208-151</t>
  </si>
  <si>
    <t>83212-45632-VG</t>
  </si>
  <si>
    <t>MRZ-68762-378</t>
  </si>
  <si>
    <t>82568-36282-EY</t>
  </si>
  <si>
    <t>QDT-13357-755</t>
  </si>
  <si>
    <t>22867-78865-UL</t>
  </si>
  <si>
    <t>CWB-62312-850</t>
  </si>
  <si>
    <t>47594-29658-DY</t>
  </si>
  <si>
    <t>KOK-50250-995</t>
  </si>
  <si>
    <t>97593-76459-NY</t>
  </si>
  <si>
    <t>MJU-91150-193</t>
  </si>
  <si>
    <t>49198-31198-GX</t>
  </si>
  <si>
    <t>IRC-23244-205</t>
  </si>
  <si>
    <t>35567-76139-GC</t>
  </si>
  <si>
    <t>CSC-68405-100</t>
  </si>
  <si>
    <t>44981-54237-HS</t>
  </si>
  <si>
    <t>JMS-19277-414</t>
  </si>
  <si>
    <t>57834-38536-ES</t>
  </si>
  <si>
    <t>PMG-84711-217</t>
  </si>
  <si>
    <t>66359-27309-CM</t>
  </si>
  <si>
    <t>HHY-56444-173</t>
  </si>
  <si>
    <t>34397-40342-ZP</t>
  </si>
  <si>
    <t>REQ-14424-919</t>
  </si>
  <si>
    <t>89649-84316-ZB</t>
  </si>
  <si>
    <t>ANN-22312-353</t>
  </si>
  <si>
    <t>71533-86835-GK</t>
  </si>
  <si>
    <t>XGS-91935-263</t>
  </si>
  <si>
    <t>71802-40388-SH</t>
  </si>
  <si>
    <t>CRN-53268-645</t>
  </si>
  <si>
    <t>75206-56871-GT</t>
  </si>
  <si>
    <t>ZHH-49225-375</t>
  </si>
  <si>
    <t>32152-50877-IS</t>
  </si>
  <si>
    <t>UKD-89684-828</t>
  </si>
  <si>
    <t>43241-94740-ZP</t>
  </si>
  <si>
    <t>VVX-87736-655</t>
  </si>
  <si>
    <t>80099-81649-NW</t>
  </si>
  <si>
    <t>VXW-38121-234</t>
  </si>
  <si>
    <t>92965-58082-AI</t>
  </si>
  <si>
    <t>AKC-34718-491</t>
  </si>
  <si>
    <t>94651-89242-KX</t>
  </si>
  <si>
    <t>IYZ-30764-927</t>
  </si>
  <si>
    <t>35734-55182-CY</t>
  </si>
  <si>
    <t>KUN-73836-858</t>
  </si>
  <si>
    <t>75287-43450-AM</t>
  </si>
  <si>
    <t>WSH-78515-797</t>
  </si>
  <si>
    <t>93543-96677-FE</t>
  </si>
  <si>
    <t>CDC-90391-328</t>
  </si>
  <si>
    <t>37678-19942-UI</t>
  </si>
  <si>
    <t>OIO-87915-514</t>
  </si>
  <si>
    <t>92972-62862-GC</t>
  </si>
  <si>
    <t>VPA-62267-779</t>
  </si>
  <si>
    <t>62982-89985-IL</t>
  </si>
  <si>
    <t>YCB-54239-221</t>
  </si>
  <si>
    <t>65621-32764-WS</t>
  </si>
  <si>
    <t>PTI-29417-823</t>
  </si>
  <si>
    <t>66155-81324-EI</t>
  </si>
  <si>
    <t>LNI-64650-895</t>
  </si>
  <si>
    <t>22935-57912-TB</t>
  </si>
  <si>
    <t>VFN-88665-563</t>
  </si>
  <si>
    <t>90707-59675-YE</t>
  </si>
  <si>
    <t>OJQ-54944-776</t>
  </si>
  <si>
    <t>71498-64465-RB</t>
  </si>
  <si>
    <t>EBU-29629-351</t>
  </si>
  <si>
    <t>15559-91658-WG</t>
  </si>
  <si>
    <t>OOU-52640-488</t>
  </si>
  <si>
    <t>62664-59686-HJ</t>
  </si>
  <si>
    <t>AHO-56465-794</t>
  </si>
  <si>
    <t>70935-50977-MX</t>
  </si>
  <si>
    <t>HKT-36425-523</t>
  </si>
  <si>
    <t>98620-34979-EV</t>
  </si>
  <si>
    <t>AFH-24101-190</t>
  </si>
  <si>
    <t>22143-80623-TV</t>
  </si>
  <si>
    <t>YAC-67642-500</t>
  </si>
  <si>
    <t>76458-42244-DC</t>
  </si>
  <si>
    <t>XTE-24419-357</t>
  </si>
  <si>
    <t>94785-98417-GT</t>
  </si>
  <si>
    <t>QZG-38231-337</t>
  </si>
  <si>
    <t>17991-45149-KL</t>
  </si>
  <si>
    <t>RCU-65773-288</t>
  </si>
  <si>
    <t>34891-68243-EB</t>
  </si>
  <si>
    <t>LTI-14786-805</t>
  </si>
  <si>
    <t>46778-59174-UF</t>
  </si>
  <si>
    <t>AMD-55710-622</t>
  </si>
  <si>
    <t>96813-32995-BJ</t>
  </si>
  <si>
    <t>WGZ-16321-797</t>
  </si>
  <si>
    <t>81983-75711-VI</t>
  </si>
  <si>
    <t>LFC-86276-985</t>
  </si>
  <si>
    <t>51428-16237-FA</t>
  </si>
  <si>
    <t>UYE-26673-430</t>
  </si>
  <si>
    <t>73640-82907-NE</t>
  </si>
  <si>
    <t>LSV-99472-878</t>
  </si>
  <si>
    <t>82246-46441-JH</t>
  </si>
  <si>
    <t>HLK-47429-952</t>
  </si>
  <si>
    <t>32529-40044-HF</t>
  </si>
  <si>
    <t>GSZ-50558-697</t>
  </si>
  <si>
    <t>61492-49440-FF</t>
  </si>
  <si>
    <t>QQH-51064-553</t>
  </si>
  <si>
    <t>33865-62952-VX</t>
  </si>
  <si>
    <t>MAP-43762-885</t>
  </si>
  <si>
    <t>46255-92685-DA</t>
  </si>
  <si>
    <t>ZGO-96801-121</t>
  </si>
  <si>
    <t>59007-33108-EX</t>
  </si>
  <si>
    <t>Tracy Johnson</t>
  </si>
  <si>
    <t>BIY-85282-605</t>
  </si>
  <si>
    <t>39472-80066-IP</t>
  </si>
  <si>
    <t>MLW-62497-143</t>
  </si>
  <si>
    <t>90734-42040-VN</t>
  </si>
  <si>
    <t>KKQ-10055-314</t>
  </si>
  <si>
    <t>96615-27171-CK</t>
  </si>
  <si>
    <t>LRZ-33362-375</t>
  </si>
  <si>
    <t>24512-89801-RG</t>
  </si>
  <si>
    <t>DQY-68365-596</t>
  </si>
  <si>
    <t>46145-64349-VV</t>
  </si>
  <si>
    <t>OQM-56269-259</t>
  </si>
  <si>
    <t>89302-97373-FP</t>
  </si>
  <si>
    <t>WWE-32450-940</t>
  </si>
  <si>
    <t>45834-17274-RI</t>
  </si>
  <si>
    <t>EGC-99633-427</t>
  </si>
  <si>
    <t>18910-33337-UW</t>
  </si>
  <si>
    <t>EBP-91941-856</t>
  </si>
  <si>
    <t>40347-62366-AT</t>
  </si>
  <si>
    <t>GWC-70390-333</t>
  </si>
  <si>
    <t>87025-54591-SH</t>
  </si>
  <si>
    <t>EBP-91991-876</t>
  </si>
  <si>
    <t>85829-37196-DV</t>
  </si>
  <si>
    <t>YHU-32913-420</t>
  </si>
  <si>
    <t>85416-40310-EY</t>
  </si>
  <si>
    <t>KCH-42704-449</t>
  </si>
  <si>
    <t>51890-85700-AP</t>
  </si>
  <si>
    <t>OJM-81956-870</t>
  </si>
  <si>
    <t>62715-97872-QX</t>
  </si>
  <si>
    <t>SMH-93654-926</t>
  </si>
  <si>
    <t>61641-72707-DS</t>
  </si>
  <si>
    <t>YMV-99520-618</t>
  </si>
  <si>
    <t>74541-15995-FQ</t>
  </si>
  <si>
    <t>BVV-78560-757</t>
  </si>
  <si>
    <t>89763-35599-QD</t>
  </si>
  <si>
    <t>LFH-24766-350</t>
  </si>
  <si>
    <t>77514-53573-MV</t>
  </si>
  <si>
    <t>ZJG-75022-505</t>
  </si>
  <si>
    <t>80368-70611-HF</t>
  </si>
  <si>
    <t>AUN-54127-112</t>
  </si>
  <si>
    <t>33035-32200-MF</t>
  </si>
  <si>
    <t>NZS-31360-722</t>
  </si>
  <si>
    <t>51040-12400-SA</t>
  </si>
  <si>
    <t>KON-53094-596</t>
  </si>
  <si>
    <t>88267-52455-GC</t>
  </si>
  <si>
    <t>SDK-75038-594</t>
  </si>
  <si>
    <t>55722-83632-DF</t>
  </si>
  <si>
    <t>FUZ-65331-896</t>
  </si>
  <si>
    <t>65745-56919-FR</t>
  </si>
  <si>
    <t>BAC-84701-831</t>
  </si>
  <si>
    <t>51791-71961-AS</t>
  </si>
  <si>
    <t>KSH-12337-189</t>
  </si>
  <si>
    <t>91473-91269-WW</t>
  </si>
  <si>
    <t>HPT-55468-605</t>
  </si>
  <si>
    <t>20273-14583-FG</t>
  </si>
  <si>
    <t>SIU-33830-605</t>
  </si>
  <si>
    <t>92242-13242-SA</t>
  </si>
  <si>
    <t>IOI-79527-103</t>
  </si>
  <si>
    <t>42463-13874-UM</t>
  </si>
  <si>
    <t>EOF-33544-832</t>
  </si>
  <si>
    <t>53476-65440-BX</t>
  </si>
  <si>
    <t>LGP-81280-300</t>
  </si>
  <si>
    <t>75955-27942-IR</t>
  </si>
  <si>
    <t>EOM-57311-487</t>
  </si>
  <si>
    <t>53981-16903-CQ</t>
  </si>
  <si>
    <t>DPJ-17824-628</t>
  </si>
  <si>
    <t>81355-22794-DJ</t>
  </si>
  <si>
    <t>YUN-23211-324</t>
  </si>
  <si>
    <t>98264-96542-TX</t>
  </si>
  <si>
    <t>DVT-43833-435</t>
  </si>
  <si>
    <t>42216-64229-TJ</t>
  </si>
  <si>
    <t>GAB-40416-320</t>
  </si>
  <si>
    <t>23349-89747-SI</t>
  </si>
  <si>
    <t>WNG-36494-346</t>
  </si>
  <si>
    <t>42699-81797-ND</t>
  </si>
  <si>
    <t>PGA-47756-569</t>
  </si>
  <si>
    <t>67794-50060-HP</t>
  </si>
  <si>
    <t>WGD-65819-322</t>
  </si>
  <si>
    <t>88428-77052-UH</t>
  </si>
  <si>
    <t>GSG-17233-555</t>
  </si>
  <si>
    <t>39081-57866-NJ</t>
  </si>
  <si>
    <t>FLW-59192-220</t>
  </si>
  <si>
    <t>57315-36098-FP</t>
  </si>
  <si>
    <t>OBF-85439-305</t>
  </si>
  <si>
    <t>87751-96335-EB</t>
  </si>
  <si>
    <t>OUO-57352-635</t>
  </si>
  <si>
    <t>61419-98553-RW</t>
  </si>
  <si>
    <t>JMH-85198-817</t>
  </si>
  <si>
    <t>67835-19509-FZ</t>
  </si>
  <si>
    <t>TTP-92313-325</t>
  </si>
  <si>
    <t>97855-61863-HZ</t>
  </si>
  <si>
    <t>TED-15225-429</t>
  </si>
  <si>
    <t>32943-89586-PO</t>
  </si>
  <si>
    <t>DCF-99390-132</t>
  </si>
  <si>
    <t>46226-28092-ME</t>
  </si>
  <si>
    <t>ZVG-74152-508</t>
  </si>
  <si>
    <t>28526-75423-JF</t>
  </si>
  <si>
    <t>ZBS-21479-805</t>
  </si>
  <si>
    <t>49019-55050-GX</t>
  </si>
  <si>
    <t>HPU-44640-905</t>
  </si>
  <si>
    <t>53822-30805-WI</t>
  </si>
  <si>
    <t>XBP-15218-622</t>
  </si>
  <si>
    <t>91778-28870-GG</t>
  </si>
  <si>
    <t>QWS-97455-296</t>
  </si>
  <si>
    <t>75158-27017-UX</t>
  </si>
  <si>
    <t>FDX-96038-762</t>
  </si>
  <si>
    <t>77675-24344-PX</t>
  </si>
  <si>
    <t>SWC-52315-447</t>
  </si>
  <si>
    <t>61113-12243-PO</t>
  </si>
  <si>
    <t>CZU-61578-279</t>
  </si>
  <si>
    <t>69145-51658-SW</t>
  </si>
  <si>
    <t>AQH-75291-658</t>
  </si>
  <si>
    <t>93471-59442-WM</t>
  </si>
  <si>
    <t>LBM-61502-924</t>
  </si>
  <si>
    <t>59860-84414-FH</t>
  </si>
  <si>
    <t>CNW-74679-401</t>
  </si>
  <si>
    <t>58910-57410-XJ</t>
  </si>
  <si>
    <t>EHD-63480-622</t>
  </si>
  <si>
    <t>22444-51545-QR</t>
  </si>
  <si>
    <t>XPL-59436-713</t>
  </si>
  <si>
    <t>88794-87088-YC</t>
  </si>
  <si>
    <t>VJW-97195-710</t>
  </si>
  <si>
    <t>98609-25044-MZ</t>
  </si>
  <si>
    <t>HSF-33476-727</t>
  </si>
  <si>
    <t>43261-15576-XU</t>
  </si>
  <si>
    <t>TCB-93376-138</t>
  </si>
  <si>
    <t>17590-43899-RG</t>
  </si>
  <si>
    <t>VNF-80244-289</t>
  </si>
  <si>
    <t>25025-80886-MX</t>
  </si>
  <si>
    <t>NDA-33188-140</t>
  </si>
  <si>
    <t>13731-44718-IV</t>
  </si>
  <si>
    <t>WRZ-55290-751</t>
  </si>
  <si>
    <t>12012-65034-RC</t>
  </si>
  <si>
    <t>RIR-24202-857</t>
  </si>
  <si>
    <t>98368-88222-DL</t>
  </si>
  <si>
    <t>WUG-20853-877</t>
  </si>
  <si>
    <t>88693-96790-DE</t>
  </si>
  <si>
    <t>YYP-22397-203</t>
  </si>
  <si>
    <t>87321-85137-ZO</t>
  </si>
  <si>
    <t>ZVL-45296-306</t>
  </si>
  <si>
    <t>62677-58271-CL</t>
  </si>
  <si>
    <t>DNB-16607-125</t>
  </si>
  <si>
    <t>18245-74514-CU</t>
  </si>
  <si>
    <t>ZGT-64263-503</t>
  </si>
  <si>
    <t>51052-25056-GP</t>
  </si>
  <si>
    <t>TVZ-44112-720</t>
  </si>
  <si>
    <t>10484-75950-WZ</t>
  </si>
  <si>
    <t>OXB-43896-355</t>
  </si>
  <si>
    <t>96380-60293-XM</t>
  </si>
  <si>
    <t>NWS-81082-880</t>
  </si>
  <si>
    <t>50610-46543-XL</t>
  </si>
  <si>
    <t>KHW-46049-650</t>
  </si>
  <si>
    <t>62990-21722-LA</t>
  </si>
  <si>
    <t>GAU-86343-445</t>
  </si>
  <si>
    <t>15064-20329-PJ</t>
  </si>
  <si>
    <t>MUU-35023-214</t>
  </si>
  <si>
    <t>17115-96184-NW</t>
  </si>
  <si>
    <t>MPX-81436-947</t>
  </si>
  <si>
    <t>93885-62794-GH</t>
  </si>
  <si>
    <t>UWB-33006-826</t>
  </si>
  <si>
    <t>61030-31223-HA</t>
  </si>
  <si>
    <t>Crystal Wilcox</t>
  </si>
  <si>
    <t>UNX-18411-416</t>
  </si>
  <si>
    <t>71431-81392-CD</t>
  </si>
  <si>
    <t>FWV-39290-432</t>
  </si>
  <si>
    <t>18954-22346-HG</t>
  </si>
  <si>
    <t>PTU-28885-994</t>
  </si>
  <si>
    <t>39019-40523-FO</t>
  </si>
  <si>
    <t>XVS-17006-680</t>
  </si>
  <si>
    <t>83566-54259-VD</t>
  </si>
  <si>
    <t>GNB-95643-274</t>
  </si>
  <si>
    <t>33429-28677-JN</t>
  </si>
  <si>
    <t>EGL-45699-848</t>
  </si>
  <si>
    <t>89887-12040-VK</t>
  </si>
  <si>
    <t>TUR-88050-535</t>
  </si>
  <si>
    <t>87655-43079-MS</t>
  </si>
  <si>
    <t>HUC-27058-831</t>
  </si>
  <si>
    <t>55476-60586-SI</t>
  </si>
  <si>
    <t>GGZ-67461-963</t>
  </si>
  <si>
    <t>95349-49968-UP</t>
  </si>
  <si>
    <t>EED-13843-594</t>
  </si>
  <si>
    <t>15532-98410-RC</t>
  </si>
  <si>
    <t>David Lopez</t>
  </si>
  <si>
    <t>LEY-54587-668</t>
  </si>
  <si>
    <t>43294-70451-NH</t>
  </si>
  <si>
    <t>ARI-38452-175</t>
  </si>
  <si>
    <t>30204-50476-NO</t>
  </si>
  <si>
    <t>NLT-29077-315</t>
  </si>
  <si>
    <t>64830-52584-FQ</t>
  </si>
  <si>
    <t>NXL-94831-510</t>
  </si>
  <si>
    <t>20401-20900-LS</t>
  </si>
  <si>
    <t>VPH-35494-308</t>
  </si>
  <si>
    <t>62141-58672-GK</t>
  </si>
  <si>
    <t>OPS-95289-596</t>
  </si>
  <si>
    <t>24024-75445-EE</t>
  </si>
  <si>
    <t>RMR-25463-281</t>
  </si>
  <si>
    <t>42475-56091-JC</t>
  </si>
  <si>
    <t>JAW-10750-365</t>
  </si>
  <si>
    <t>87707-86775-AS</t>
  </si>
  <si>
    <t>VOE-28616-913</t>
  </si>
  <si>
    <t>97901-65847-WP</t>
  </si>
  <si>
    <t>PCY-92723-859</t>
  </si>
  <si>
    <t>95363-44292-GX</t>
  </si>
  <si>
    <t>QCE-92265-542</t>
  </si>
  <si>
    <t>19204-71754-OR</t>
  </si>
  <si>
    <t>QEI-21224-877</t>
  </si>
  <si>
    <t>63717-88283-JY</t>
  </si>
  <si>
    <t>BKF-22051-408</t>
  </si>
  <si>
    <t>55447-44114-CF</t>
  </si>
  <si>
    <t>DHY-72925-323</t>
  </si>
  <si>
    <t>77213-50844-DX</t>
  </si>
  <si>
    <t>UVN-86486-739</t>
  </si>
  <si>
    <t>37363-59636-MD</t>
  </si>
  <si>
    <t>KRI-89655-918</t>
  </si>
  <si>
    <t>99809-90876-LZ</t>
  </si>
  <si>
    <t>RZR-50653-638</t>
  </si>
  <si>
    <t>66813-70033-KJ</t>
  </si>
  <si>
    <t>NEK-28178-918</t>
  </si>
  <si>
    <t>83201-49164-PC</t>
  </si>
  <si>
    <t>IOR-89213-575</t>
  </si>
  <si>
    <t>98117-27510-KK</t>
  </si>
  <si>
    <t>WOB-60528-383</t>
  </si>
  <si>
    <t>44266-96573-IX</t>
  </si>
  <si>
    <t>AMW-54064-363</t>
  </si>
  <si>
    <t>97889-55500-JK</t>
  </si>
  <si>
    <t>TFA-14687-393</t>
  </si>
  <si>
    <t>12051-71724-OM</t>
  </si>
  <si>
    <t>XOU-21558-186</t>
  </si>
  <si>
    <t>51933-48273-SA</t>
  </si>
  <si>
    <t>MFE-27063-245</t>
  </si>
  <si>
    <t>17887-51023-AK</t>
  </si>
  <si>
    <t>QHJ-83424-747</t>
  </si>
  <si>
    <t>68977-27727-LJ</t>
  </si>
  <si>
    <t>AEE-96517-701</t>
  </si>
  <si>
    <t>88911-85306-BN</t>
  </si>
  <si>
    <t>SMQ-42544-776</t>
  </si>
  <si>
    <t>11943-60193-IY</t>
  </si>
  <si>
    <t>GDI-29780-826</t>
  </si>
  <si>
    <t>60078-33419-KO</t>
  </si>
  <si>
    <t>ZHX-36024-826</t>
  </si>
  <si>
    <t>23360-97356-KM</t>
  </si>
  <si>
    <t>QHL-93821-762</t>
  </si>
  <si>
    <t>82312-42733-HH</t>
  </si>
  <si>
    <t>OLG-16324-715</t>
  </si>
  <si>
    <t>27099-10334-VO</t>
  </si>
  <si>
    <t>AHS-96347-707</t>
  </si>
  <si>
    <t>84683-27708-ZN</t>
  </si>
  <si>
    <t>CPG-19589-511</t>
  </si>
  <si>
    <t>64533-88680-ZX</t>
  </si>
  <si>
    <t>GFB-97150-809</t>
  </si>
  <si>
    <t>83853-82492-SA</t>
  </si>
  <si>
    <t>JKL-26594-187</t>
  </si>
  <si>
    <t>34373-55750-EL</t>
  </si>
  <si>
    <t>CKL-19776-954</t>
  </si>
  <si>
    <t>10037-88790-FD</t>
  </si>
  <si>
    <t>QTH-47320-548</t>
  </si>
  <si>
    <t>41081-46274-AC</t>
  </si>
  <si>
    <t>YYA-45937-488</t>
  </si>
  <si>
    <t>87452-98108-SQ</t>
  </si>
  <si>
    <t>WKC-25979-894</t>
  </si>
  <si>
    <t>51184-80458-PO</t>
  </si>
  <si>
    <t>DSA-87871-857</t>
  </si>
  <si>
    <t>38864-40796-AX</t>
  </si>
  <si>
    <t>BFR-27698-918</t>
  </si>
  <si>
    <t>11257-30292-YB</t>
  </si>
  <si>
    <t>RXX-86020-909</t>
  </si>
  <si>
    <t>35744-35566-GO</t>
  </si>
  <si>
    <t>TCS-93887-185</t>
  </si>
  <si>
    <t>36167-55844-ZU</t>
  </si>
  <si>
    <t>XLA-35724-443</t>
  </si>
  <si>
    <t>92054-18077-RM</t>
  </si>
  <si>
    <t>QLM-16755-705</t>
  </si>
  <si>
    <t>87393-69393-CP</t>
  </si>
  <si>
    <t>JIC-37092-657</t>
  </si>
  <si>
    <t>38338-26312-XA</t>
  </si>
  <si>
    <t>UZG-79224-330</t>
  </si>
  <si>
    <t>98031-91317-BO</t>
  </si>
  <si>
    <t>TLV-12860-724</t>
  </si>
  <si>
    <t>65097-44145-EN</t>
  </si>
  <si>
    <t>FTK-76859-276</t>
  </si>
  <si>
    <t>61707-74905-AQ</t>
  </si>
  <si>
    <t>ETM-29907-290</t>
  </si>
  <si>
    <t>78495-77960-AS</t>
  </si>
  <si>
    <t>LZC-32159-808</t>
  </si>
  <si>
    <t>56484-71140-MA</t>
  </si>
  <si>
    <t>ILK-10914-134</t>
  </si>
  <si>
    <t>62785-23347-GC</t>
  </si>
  <si>
    <t>KZV-73836-168</t>
  </si>
  <si>
    <t>40479-53375-DJ</t>
  </si>
  <si>
    <t>SCY-62102-164</t>
  </si>
  <si>
    <t>49289-18749-YQ</t>
  </si>
  <si>
    <t>DCT-65641-861</t>
  </si>
  <si>
    <t>66002-77462-UA</t>
  </si>
  <si>
    <t>WOZ-78839-558</t>
  </si>
  <si>
    <t>40975-60359-TT</t>
  </si>
  <si>
    <t>BKI-54320-497</t>
  </si>
  <si>
    <t>29125-64612-SS</t>
  </si>
  <si>
    <t>LIB-14155-972</t>
  </si>
  <si>
    <t>97494-45390-JB</t>
  </si>
  <si>
    <t>QFJ-22609-654</t>
  </si>
  <si>
    <t>92800-26034-GJ</t>
  </si>
  <si>
    <t>QNW-22538-306</t>
  </si>
  <si>
    <t>58692-63816-GY</t>
  </si>
  <si>
    <t>JPT-34618-177</t>
  </si>
  <si>
    <t>28143-90623-IA</t>
  </si>
  <si>
    <t>KKP-73174-572</t>
  </si>
  <si>
    <t>49296-74353-XK</t>
  </si>
  <si>
    <t>SNB-53238-831</t>
  </si>
  <si>
    <t>55411-78183-NH</t>
  </si>
  <si>
    <t>KFC-20032-683</t>
  </si>
  <si>
    <t>99405-74305-EV</t>
  </si>
  <si>
    <t>AST-71538-277</t>
  </si>
  <si>
    <t>91624-40170-RZ</t>
  </si>
  <si>
    <t>WES-90345-261</t>
  </si>
  <si>
    <t>18752-72194-OF</t>
  </si>
  <si>
    <t>TMY-50211-489</t>
  </si>
  <si>
    <t>59382-65285-BQ</t>
  </si>
  <si>
    <t>CMJ-86741-536</t>
  </si>
  <si>
    <t>38317-56517-GX</t>
  </si>
  <si>
    <t>UXY-91057-525</t>
  </si>
  <si>
    <t>27811-15441-JC</t>
  </si>
  <si>
    <t>FAG-38817-881</t>
  </si>
  <si>
    <t>42828-90720-RY</t>
  </si>
  <si>
    <t>UGN-56144-347</t>
  </si>
  <si>
    <t>80252-89129-MS</t>
  </si>
  <si>
    <t>OVK-51575-905</t>
  </si>
  <si>
    <t>74199-17423-FG</t>
  </si>
  <si>
    <t>WOA-35917-328</t>
  </si>
  <si>
    <t>63469-94696-EW</t>
  </si>
  <si>
    <t>QDO-33385-899</t>
  </si>
  <si>
    <t>46892-79444-EY</t>
  </si>
  <si>
    <t>FJC-62008-672</t>
  </si>
  <si>
    <t>53116-95884-LJ</t>
  </si>
  <si>
    <t>WST-48587-940</t>
  </si>
  <si>
    <t>73765-36658-FP</t>
  </si>
  <si>
    <t>MEO-11548-554</t>
  </si>
  <si>
    <t>58950-54250-TO</t>
  </si>
  <si>
    <t>TKS-44808-313</t>
  </si>
  <si>
    <t>51320-99653-LQ</t>
  </si>
  <si>
    <t>JJD-58241-975</t>
  </si>
  <si>
    <t>24313-24371-KK</t>
  </si>
  <si>
    <t>DMO-19822-759</t>
  </si>
  <si>
    <t>62839-61372-YW</t>
  </si>
  <si>
    <t>WVS-34424-853</t>
  </si>
  <si>
    <t>99066-90931-JW</t>
  </si>
  <si>
    <t>XMJ-64106-636</t>
  </si>
  <si>
    <t>53325-52462-EE</t>
  </si>
  <si>
    <t>QRE-55818-534</t>
  </si>
  <si>
    <t>43305-88523-VB</t>
  </si>
  <si>
    <t>QDJ-26827-592</t>
  </si>
  <si>
    <t>90911-84826-YR</t>
  </si>
  <si>
    <t>ALA-77116-260</t>
  </si>
  <si>
    <t>40446-23383-BY</t>
  </si>
  <si>
    <t>ZUZ-49522-391</t>
  </si>
  <si>
    <t>25302-31845-RA</t>
  </si>
  <si>
    <t>HNN-80127-508</t>
  </si>
  <si>
    <t>81620-33876-WZ</t>
  </si>
  <si>
    <t>PLL-92010-912</t>
  </si>
  <si>
    <t>15832-44476-JF</t>
  </si>
  <si>
    <t>DOM-59125-487</t>
  </si>
  <si>
    <t>64682-69058-IX</t>
  </si>
  <si>
    <t>THP-65073-659</t>
  </si>
  <si>
    <t>53636-98619-QP</t>
  </si>
  <si>
    <t>PNY-49937-734</t>
  </si>
  <si>
    <t>51926-40471-LG</t>
  </si>
  <si>
    <t>PJK-82370-550</t>
  </si>
  <si>
    <t>41057-45408-DW</t>
  </si>
  <si>
    <t>KFD-35668-209</t>
  </si>
  <si>
    <t>33279-54518-SY</t>
  </si>
  <si>
    <t>AXB-44686-272</t>
  </si>
  <si>
    <t>92633-36453-AK</t>
  </si>
  <si>
    <t>BLH-44770-788</t>
  </si>
  <si>
    <t>46184-37596-DD</t>
  </si>
  <si>
    <t>PUB-54565-225</t>
  </si>
  <si>
    <t>55119-85498-HM</t>
  </si>
  <si>
    <t>RHP-85629-206</t>
  </si>
  <si>
    <t>95108-60954-SI</t>
  </si>
  <si>
    <t>PJT-21292-147</t>
  </si>
  <si>
    <t>29356-98975-FY</t>
  </si>
  <si>
    <t>KGM-39780-926</t>
  </si>
  <si>
    <t>69153-63187-RL</t>
  </si>
  <si>
    <t>BIF-73882-195</t>
  </si>
  <si>
    <t>49239-64653-RB</t>
  </si>
  <si>
    <t>PGL-79751-342</t>
  </si>
  <si>
    <t>86196-95536-CP</t>
  </si>
  <si>
    <t>TSR-55591-496</t>
  </si>
  <si>
    <t>55479-98096-TO</t>
  </si>
  <si>
    <t>SLQ-30949-654</t>
  </si>
  <si>
    <t>67886-14487-MP</t>
  </si>
  <si>
    <t>BLN-70105-489</t>
  </si>
  <si>
    <t>28880-53616-FS</t>
  </si>
  <si>
    <t>MDJ-17101-344</t>
  </si>
  <si>
    <t>82616-62028-EL</t>
  </si>
  <si>
    <t>OXU-84609-991</t>
  </si>
  <si>
    <t>32112-12440-AT</t>
  </si>
  <si>
    <t>LVP-77053-897</t>
  </si>
  <si>
    <t>88765-33766-XT</t>
  </si>
  <si>
    <t>QAC-38037-873</t>
  </si>
  <si>
    <t>82177-90603-SS</t>
  </si>
  <si>
    <t>MCD-69230-592</t>
  </si>
  <si>
    <t>53812-65239-YO</t>
  </si>
  <si>
    <t>JEZ-26689-330</t>
  </si>
  <si>
    <t>70413-25246-CP</t>
  </si>
  <si>
    <t>UIV-40821-958</t>
  </si>
  <si>
    <t>63323-47833-DL</t>
  </si>
  <si>
    <t>LIW-16902-361</t>
  </si>
  <si>
    <t>14061-83407-JD</t>
  </si>
  <si>
    <t>ROL-69149-500</t>
  </si>
  <si>
    <t>70330-43760-XN</t>
  </si>
  <si>
    <t>AQK-59149-432</t>
  </si>
  <si>
    <t>80166-37001-QF</t>
  </si>
  <si>
    <t>BDF-83084-669</t>
  </si>
  <si>
    <t>21438-14775-KH</t>
  </si>
  <si>
    <t>AAZ-77725-535</t>
  </si>
  <si>
    <t>80137-36580-XT</t>
  </si>
  <si>
    <t>GWE-64511-316</t>
  </si>
  <si>
    <t>50373-67145-LK</t>
  </si>
  <si>
    <t>KXA-60029-105</t>
  </si>
  <si>
    <t>71122-32580-TZ</t>
  </si>
  <si>
    <t>VEZ-63034-261</t>
  </si>
  <si>
    <t>75380-35117-HM</t>
  </si>
  <si>
    <t>VNU-93702-411</t>
  </si>
  <si>
    <t>56648-13554-IZ</t>
  </si>
  <si>
    <t>ETL-46267-543</t>
  </si>
  <si>
    <t>80587-40590-MR</t>
  </si>
  <si>
    <t>YOU-25677-682</t>
  </si>
  <si>
    <t>33240-20149-FF</t>
  </si>
  <si>
    <t>WRK-43706-808</t>
  </si>
  <si>
    <t>97583-24042-UN</t>
  </si>
  <si>
    <t>OPB-28728-406</t>
  </si>
  <si>
    <t>32480-59514-KD</t>
  </si>
  <si>
    <t>AFS-94274-878</t>
  </si>
  <si>
    <t>72479-29143-HF</t>
  </si>
  <si>
    <t>WVD-24448-756</t>
  </si>
  <si>
    <t>57142-46397-NL</t>
  </si>
  <si>
    <t>VZV-58090-204</t>
  </si>
  <si>
    <t>93230-90837-SJ</t>
  </si>
  <si>
    <t>LOV-42367-527</t>
  </si>
  <si>
    <t>80794-20202-VY</t>
  </si>
  <si>
    <t>TCM-11176-187</t>
  </si>
  <si>
    <t>62248-43723-TN</t>
  </si>
  <si>
    <t>AWZ-86429-918</t>
  </si>
  <si>
    <t>45748-98030-ES</t>
  </si>
  <si>
    <t>LWC-42892-919</t>
  </si>
  <si>
    <t>80947-65231-ID</t>
  </si>
  <si>
    <t>EJP-48058-727</t>
  </si>
  <si>
    <t>38096-89197-QL</t>
  </si>
  <si>
    <t>ELT-93912-902</t>
  </si>
  <si>
    <t>69290-64215-EK</t>
  </si>
  <si>
    <t>EDE-39151-981</t>
  </si>
  <si>
    <t>47451-83363-SH</t>
  </si>
  <si>
    <t>LSA-70129-133</t>
  </si>
  <si>
    <t>59489-60563-ZD</t>
  </si>
  <si>
    <t>UUB-95405-835</t>
  </si>
  <si>
    <t>58386-52919-MK</t>
  </si>
  <si>
    <t>HPQ-39786-353</t>
  </si>
  <si>
    <t>30056-90027-OB</t>
  </si>
  <si>
    <t>GMD-83226-778</t>
  </si>
  <si>
    <t>74054-94650-AO</t>
  </si>
  <si>
    <t>MNF-80378-937</t>
  </si>
  <si>
    <t>78652-90256-WH</t>
  </si>
  <si>
    <t>YBO-82005-315</t>
  </si>
  <si>
    <t>50550-18421-XG</t>
  </si>
  <si>
    <t>QAT-83007-707</t>
  </si>
  <si>
    <t>85516-46427-GL</t>
  </si>
  <si>
    <t>NZP-42888-415</t>
  </si>
  <si>
    <t>11863-51768-FJ</t>
  </si>
  <si>
    <t>MHM-28300-717</t>
  </si>
  <si>
    <t>92344-16318-AQ</t>
  </si>
  <si>
    <t>NXL-14417-685</t>
  </si>
  <si>
    <t>67249-76705-NK</t>
  </si>
  <si>
    <t>TBP-57500-228</t>
  </si>
  <si>
    <t>79054-58991-NO</t>
  </si>
  <si>
    <t>IKP-93173-487</t>
  </si>
  <si>
    <t>99980-22175-DU</t>
  </si>
  <si>
    <t>CSN-58687-477</t>
  </si>
  <si>
    <t>74790-25408-BE</t>
  </si>
  <si>
    <t>TNJ-26118-919</t>
  </si>
  <si>
    <t>51206-53523-EY</t>
  </si>
  <si>
    <t>VOB-97891-744</t>
  </si>
  <si>
    <t>51566-22368-IW</t>
  </si>
  <si>
    <t>OZF-53597-186</t>
  </si>
  <si>
    <t>19388-98496-EV</t>
  </si>
  <si>
    <t>ZYX-61607-409</t>
  </si>
  <si>
    <t>40574-99584-ZJ</t>
  </si>
  <si>
    <t>EBG-69790-790</t>
  </si>
  <si>
    <t>95991-25218-WO</t>
  </si>
  <si>
    <t>KDS-97706-189</t>
  </si>
  <si>
    <t>10330-87534-TZ</t>
  </si>
  <si>
    <t>XCR-50390-706</t>
  </si>
  <si>
    <t>79678-35485-SZ</t>
  </si>
  <si>
    <t>ZSW-67788-100</t>
  </si>
  <si>
    <t>97007-98949-SN</t>
  </si>
  <si>
    <t>HNF-95080-228</t>
  </si>
  <si>
    <t>89875-70046-PE</t>
  </si>
  <si>
    <t>LZE-70632-483</t>
  </si>
  <si>
    <t>37884-25565-QL</t>
  </si>
  <si>
    <t>JOZ-76640-363</t>
  </si>
  <si>
    <t>33005-36974-TL</t>
  </si>
  <si>
    <t>PSE-52123-420</t>
  </si>
  <si>
    <t>81619-44013-QE</t>
  </si>
  <si>
    <t>WOL-80159-444</t>
  </si>
  <si>
    <t>20375-15492-TV</t>
  </si>
  <si>
    <t>HES-63366-509</t>
  </si>
  <si>
    <t>12447-82249-BE</t>
  </si>
  <si>
    <t>GLU-76386-103</t>
  </si>
  <si>
    <t>69779-53416-WT</t>
  </si>
  <si>
    <t>HLJ-82893-396</t>
  </si>
  <si>
    <t>77182-73629-MC</t>
  </si>
  <si>
    <t>QJZ-87051-791</t>
  </si>
  <si>
    <t>22745-94015-JS</t>
  </si>
  <si>
    <t>CXG-28708-519</t>
  </si>
  <si>
    <t>75289-61261-OS</t>
  </si>
  <si>
    <t>YNK-94086-129</t>
  </si>
  <si>
    <t>72915-11002-GA</t>
  </si>
  <si>
    <t>RSH-33280-986</t>
  </si>
  <si>
    <t>11002-79523-XD</t>
  </si>
  <si>
    <t>DOB-71383-275</t>
  </si>
  <si>
    <t>60509-35093-HS</t>
  </si>
  <si>
    <t>SSB-38646-528</t>
  </si>
  <si>
    <t>38635-49887-VQ</t>
  </si>
  <si>
    <t>DBS-14114-562</t>
  </si>
  <si>
    <t>28155-84719-DT</t>
  </si>
  <si>
    <t>AFQ-25463-314</t>
  </si>
  <si>
    <t>44837-60147-GB</t>
  </si>
  <si>
    <t>GLA-55462-552</t>
  </si>
  <si>
    <t>73034-96832-BY</t>
  </si>
  <si>
    <t>FYX-86162-469</t>
  </si>
  <si>
    <t>47463-91509-CX</t>
  </si>
  <si>
    <t>LZI-67664-947</t>
  </si>
  <si>
    <t>68730-47427-ZP</t>
  </si>
  <si>
    <t>NRU-88215-827</t>
  </si>
  <si>
    <t>84950-88719-KF</t>
  </si>
  <si>
    <t>ZNN-30590-488</t>
  </si>
  <si>
    <t>61968-35893-VM</t>
  </si>
  <si>
    <t>AFI-93572-671</t>
  </si>
  <si>
    <t>88745-53378-YF</t>
  </si>
  <si>
    <t>HTR-31507-327</t>
  </si>
  <si>
    <t>75921-74765-QQ</t>
  </si>
  <si>
    <t>QCU-58551-681</t>
  </si>
  <si>
    <t>60440-65930-JL</t>
  </si>
  <si>
    <t>MUA-60816-244</t>
  </si>
  <si>
    <t>63266-29061-ST</t>
  </si>
  <si>
    <t>KDN-33481-207</t>
  </si>
  <si>
    <t>82776-61196-XC</t>
  </si>
  <si>
    <t>SCV-82212-719</t>
  </si>
  <si>
    <t>62582-57188-YY</t>
  </si>
  <si>
    <t>JJB-69595-754</t>
  </si>
  <si>
    <t>84485-96701-BT</t>
  </si>
  <si>
    <t>NWT-10563-337</t>
  </si>
  <si>
    <t>83996-67985-AP</t>
  </si>
  <si>
    <t>BIB-43367-282</t>
  </si>
  <si>
    <t>29638-27359-BV</t>
  </si>
  <si>
    <t>JRA-70880-761</t>
  </si>
  <si>
    <t>86439-18878-IW</t>
  </si>
  <si>
    <t>XGT-12085-810</t>
  </si>
  <si>
    <t>75084-99007-GL</t>
  </si>
  <si>
    <t>DFF-90927-317</t>
  </si>
  <si>
    <t>66683-52103-QQ</t>
  </si>
  <si>
    <t>LUG-26616-674</t>
  </si>
  <si>
    <t>24993-45612-BI</t>
  </si>
  <si>
    <t>OJS-71102-662</t>
  </si>
  <si>
    <t>55844-20758-IQ</t>
  </si>
  <si>
    <t>BAB-51264-167</t>
  </si>
  <si>
    <t>83943-81913-CV</t>
  </si>
  <si>
    <t>JCM-92741-258</t>
  </si>
  <si>
    <t>60084-44604-JQ</t>
  </si>
  <si>
    <t>AKC-60121-919</t>
  </si>
  <si>
    <t>72050-34701-QQ</t>
  </si>
  <si>
    <t>BMI-23790-826</t>
  </si>
  <si>
    <t>94201-36208-BH</t>
  </si>
  <si>
    <t>MYE-45870-982</t>
  </si>
  <si>
    <t>28650-80994-WO</t>
  </si>
  <si>
    <t>GOA-36737-845</t>
  </si>
  <si>
    <t>85297-44143-LS</t>
  </si>
  <si>
    <t>ILB-59663-592</t>
  </si>
  <si>
    <t>20343-31777-FR</t>
  </si>
  <si>
    <t>ZPZ-76892-385</t>
  </si>
  <si>
    <t>54156-71535-RR</t>
  </si>
  <si>
    <t>VPF-68751-583</t>
  </si>
  <si>
    <t>78115-43834-LW</t>
  </si>
  <si>
    <t>YJQ-43192-122</t>
  </si>
  <si>
    <t>67683-30399-OM</t>
  </si>
  <si>
    <t>RCU-16643-608</t>
  </si>
  <si>
    <t>41717-26382-IE</t>
  </si>
  <si>
    <t>WEV-18462-141</t>
  </si>
  <si>
    <t>50448-95268-KB</t>
  </si>
  <si>
    <t>EMV-29297-356</t>
  </si>
  <si>
    <t>89240-74384-IH</t>
  </si>
  <si>
    <t>GRD-18936-841</t>
  </si>
  <si>
    <t>46460-21319-ZG</t>
  </si>
  <si>
    <t>VZJ-28883-538</t>
  </si>
  <si>
    <t>30862-51543-WY</t>
  </si>
  <si>
    <t>LQY-14729-124</t>
  </si>
  <si>
    <t>30748-44837-AO</t>
  </si>
  <si>
    <t>PWP-26711-784</t>
  </si>
  <si>
    <t>44160-96576-DG</t>
  </si>
  <si>
    <t>MPX-37400-913</t>
  </si>
  <si>
    <t>87178-17367-GO</t>
  </si>
  <si>
    <t>QYY-73698-974</t>
  </si>
  <si>
    <t>95123-10529-OD</t>
  </si>
  <si>
    <t>BFE-39059-933</t>
  </si>
  <si>
    <t>59193-49268-VL</t>
  </si>
  <si>
    <t>WGE-15395-398</t>
  </si>
  <si>
    <t>42540-56171-FD</t>
  </si>
  <si>
    <t>Benjamin Martin</t>
  </si>
  <si>
    <t>TWR-96721-914</t>
  </si>
  <si>
    <t>28385-77226-RE</t>
  </si>
  <si>
    <t>MZB-97281-689</t>
  </si>
  <si>
    <t>99194-56617-OF</t>
  </si>
  <si>
    <t>SRJ-60191-161</t>
  </si>
  <si>
    <t>51966-33152-JA</t>
  </si>
  <si>
    <t>EIF-34693-201</t>
  </si>
  <si>
    <t>71771-42394-CZ</t>
  </si>
  <si>
    <t>WWX-20902-309</t>
  </si>
  <si>
    <t>45932-64726-KV</t>
  </si>
  <si>
    <t>KYJ-98728-566</t>
  </si>
  <si>
    <t>87453-91527-VH</t>
  </si>
  <si>
    <t>YKV-53766-182</t>
  </si>
  <si>
    <t>31838-89954-SG</t>
  </si>
  <si>
    <t>NWY-59176-417</t>
  </si>
  <si>
    <t>73439-87368-DO</t>
  </si>
  <si>
    <t>YFW-80303-587</t>
  </si>
  <si>
    <t>52206-52048-NJ</t>
  </si>
  <si>
    <t>RJY-44659-193</t>
  </si>
  <si>
    <t>78435-21882-LQ</t>
  </si>
  <si>
    <t>JUG-15294-587</t>
  </si>
  <si>
    <t>19801-58796-TQ</t>
  </si>
  <si>
    <t>RFH-67920-792</t>
  </si>
  <si>
    <t>44686-56083-JS</t>
  </si>
  <si>
    <t>PNU-47007-290</t>
  </si>
  <si>
    <t>17402-81008-PC</t>
  </si>
  <si>
    <t>QOT-75870-386</t>
  </si>
  <si>
    <t>37089-22406-AR</t>
  </si>
  <si>
    <t>QNL-90273-855</t>
  </si>
  <si>
    <t>43572-85855-KP</t>
  </si>
  <si>
    <t>TKO-89334-884</t>
  </si>
  <si>
    <t>85508-83815-UD</t>
  </si>
  <si>
    <t>APP-29259-781</t>
  </si>
  <si>
    <t>12737-35484-OB</t>
  </si>
  <si>
    <t>JBW-98493-724</t>
  </si>
  <si>
    <t>45884-32807-AX</t>
  </si>
  <si>
    <t>CSN-63697-163</t>
  </si>
  <si>
    <t>47340-16853-FQ</t>
  </si>
  <si>
    <t>RZW-60200-986</t>
  </si>
  <si>
    <t>94856-10369-DR</t>
  </si>
  <si>
    <t>ZSZ-55771-397</t>
  </si>
  <si>
    <t>64472-37918-ST</t>
  </si>
  <si>
    <t>AOJ-19099-552</t>
  </si>
  <si>
    <t>37651-44762-PB</t>
  </si>
  <si>
    <t>XGG-81540-411</t>
  </si>
  <si>
    <t>98007-93589-HD</t>
  </si>
  <si>
    <t>RKA-79534-714</t>
  </si>
  <si>
    <t>62861-96719-IV</t>
  </si>
  <si>
    <t>HNZ-20479-950</t>
  </si>
  <si>
    <t>73507-10232-FD</t>
  </si>
  <si>
    <t>WTA-22065-354</t>
  </si>
  <si>
    <t>15590-10809-UD</t>
  </si>
  <si>
    <t>ZKI-15773-314</t>
  </si>
  <si>
    <t>97307-47638-AX</t>
  </si>
  <si>
    <t>ABH-10160-798</t>
  </si>
  <si>
    <t>84717-57936-KG</t>
  </si>
  <si>
    <t>XRI-48303-841</t>
  </si>
  <si>
    <t>77821-21333-FC</t>
  </si>
  <si>
    <t>ONP-25610-305</t>
  </si>
  <si>
    <t>76375-29054-DJ</t>
  </si>
  <si>
    <t>BMD-75247-943</t>
  </si>
  <si>
    <t>85616-25363-VQ</t>
  </si>
  <si>
    <t>HCT-38814-655</t>
  </si>
  <si>
    <t>57541-63520-QJ</t>
  </si>
  <si>
    <t>QAL-44182-618</t>
  </si>
  <si>
    <t>58278-81990-CZ</t>
  </si>
  <si>
    <t>BXS-43185-905</t>
  </si>
  <si>
    <t>15780-57780-TV</t>
  </si>
  <si>
    <t>UKP-87500-915</t>
  </si>
  <si>
    <t>44134-53798-EH</t>
  </si>
  <si>
    <t>MOP-76707-751</t>
  </si>
  <si>
    <t>83949-46751-FK</t>
  </si>
  <si>
    <t>LBZ-65839-316</t>
  </si>
  <si>
    <t>80955-25410-UU</t>
  </si>
  <si>
    <t>YCH-38386-196</t>
  </si>
  <si>
    <t>75663-59077-VR</t>
  </si>
  <si>
    <t>MSK-55694-886</t>
  </si>
  <si>
    <t>26482-51632-HH</t>
  </si>
  <si>
    <t>Joshua Sanders</t>
  </si>
  <si>
    <t>AJA-24197-617</t>
  </si>
  <si>
    <t>85783-95726-ZR</t>
  </si>
  <si>
    <t>VYF-27981-965</t>
  </si>
  <si>
    <t>19323-99037-LS</t>
  </si>
  <si>
    <t>TMA-67334-608</t>
  </si>
  <si>
    <t>66009-23708-ZP</t>
  </si>
  <si>
    <t>UKN-37849-643</t>
  </si>
  <si>
    <t>29428-14244-BO</t>
  </si>
  <si>
    <t>QKE-22341-495</t>
  </si>
  <si>
    <t>49898-65916-KI</t>
  </si>
  <si>
    <t>UHR-69921-926</t>
  </si>
  <si>
    <t>15832-81486-UX</t>
  </si>
  <si>
    <t>FZN-47216-923</t>
  </si>
  <si>
    <t>30310-99113-BS</t>
  </si>
  <si>
    <t>DLP-19630-802</t>
  </si>
  <si>
    <t>52304-47108-ZH</t>
  </si>
  <si>
    <t>YHT-73496-940</t>
  </si>
  <si>
    <t>55677-99012-PI</t>
  </si>
  <si>
    <t>AXL-43068-386</t>
  </si>
  <si>
    <t>87018-11084-WK</t>
  </si>
  <si>
    <t>URI-73916-493</t>
  </si>
  <si>
    <t>25507-92957-BW</t>
  </si>
  <si>
    <t>XWD-93890-174</t>
  </si>
  <si>
    <t>64400-19461-RJ</t>
  </si>
  <si>
    <t>PZF-12155-940</t>
  </si>
  <si>
    <t>95502-25419-NY</t>
  </si>
  <si>
    <t>UOX-71150-659</t>
  </si>
  <si>
    <t>80783-51636-EV</t>
  </si>
  <si>
    <t>HDP-77204-222</t>
  </si>
  <si>
    <t>21610-48912-ST</t>
  </si>
  <si>
    <t>GYY-35500-891</t>
  </si>
  <si>
    <t>97256-60004-DG</t>
  </si>
  <si>
    <t>QYI-34327-904</t>
  </si>
  <si>
    <t>29523-19961-SP</t>
  </si>
  <si>
    <t>TBF-28015-413</t>
  </si>
  <si>
    <t>12723-82402-ZP</t>
  </si>
  <si>
    <t>TFA-59808-102</t>
  </si>
  <si>
    <t>56030-46810-IH</t>
  </si>
  <si>
    <t>CAB-44156-380</t>
  </si>
  <si>
    <t>82410-70982-MZ</t>
  </si>
  <si>
    <t>BHS-85988-763</t>
  </si>
  <si>
    <t>79841-18853-VC</t>
  </si>
  <si>
    <t>HTI-11793-821</t>
  </si>
  <si>
    <t>98405-23622-UI</t>
  </si>
  <si>
    <t>VSH-77819-713</t>
  </si>
  <si>
    <t>28237-11727-ER</t>
  </si>
  <si>
    <t>CNN-31974-579</t>
  </si>
  <si>
    <t>26013-77250-RX</t>
  </si>
  <si>
    <t>ZMZ-20038-225</t>
  </si>
  <si>
    <t>62014-70772-QD</t>
  </si>
  <si>
    <t>XOL-12485-943</t>
  </si>
  <si>
    <t>76452-70991-GQ</t>
  </si>
  <si>
    <t>ASF-48287-622</t>
  </si>
  <si>
    <t>36724-73514-LP</t>
  </si>
  <si>
    <t>TZI-93089-674</t>
  </si>
  <si>
    <t>52372-78261-GC</t>
  </si>
  <si>
    <t>XYV-73442-336</t>
  </si>
  <si>
    <t>41918-62535-BF</t>
  </si>
  <si>
    <t>LBW-78070-487</t>
  </si>
  <si>
    <t>17826-76058-FV</t>
  </si>
  <si>
    <t>MRK-75773-768</t>
  </si>
  <si>
    <t>55634-28395-MV</t>
  </si>
  <si>
    <t>VTW-80301-912</t>
  </si>
  <si>
    <t>38144-88976-RN</t>
  </si>
  <si>
    <t>YYY-62190-357</t>
  </si>
  <si>
    <t>16115-15445-JM</t>
  </si>
  <si>
    <t>Jessica Smith</t>
  </si>
  <si>
    <t>CHT-85560-922</t>
  </si>
  <si>
    <t>16557-48121-OY</t>
  </si>
  <si>
    <t>VLE-87673-615</t>
  </si>
  <si>
    <t>27385-35024-VL</t>
  </si>
  <si>
    <t>GSZ-53034-249</t>
  </si>
  <si>
    <t>89773-84061-RN</t>
  </si>
  <si>
    <t>WTT-49628-996</t>
  </si>
  <si>
    <t>75490-59452-PU</t>
  </si>
  <si>
    <t>VIW-28845-566</t>
  </si>
  <si>
    <t>34557-68789-AF</t>
  </si>
  <si>
    <t>LHH-71595-475</t>
  </si>
  <si>
    <t>44245-71264-RI</t>
  </si>
  <si>
    <t>Lisa Williams</t>
  </si>
  <si>
    <t>IWB-25424-275</t>
  </si>
  <si>
    <t>94072-69995-ZP</t>
  </si>
  <si>
    <t>LUO-74830-671</t>
  </si>
  <si>
    <t>13236-50322-GZ</t>
  </si>
  <si>
    <t>ZOS-10175-582</t>
  </si>
  <si>
    <t>82828-55931-OI</t>
  </si>
  <si>
    <t>RTK-81787-498</t>
  </si>
  <si>
    <t>23887-75814-PP</t>
  </si>
  <si>
    <t>SKS-61332-949</t>
  </si>
  <si>
    <t>61410-67368-GI</t>
  </si>
  <si>
    <t>SGE-34832-743</t>
  </si>
  <si>
    <t>62472-67730-UD</t>
  </si>
  <si>
    <t>QUT-70443-671</t>
  </si>
  <si>
    <t>55300-87091-PS</t>
  </si>
  <si>
    <t>XNW-37160-896</t>
  </si>
  <si>
    <t>63974-28707-GF</t>
  </si>
  <si>
    <t>CUB-70385-198</t>
  </si>
  <si>
    <t>67992-19128-IQ</t>
  </si>
  <si>
    <t>BVO-83233-921</t>
  </si>
  <si>
    <t>55140-65687-QU</t>
  </si>
  <si>
    <t>XQA-36470-370</t>
  </si>
  <si>
    <t>41660-93125-WG</t>
  </si>
  <si>
    <t>CMY-50421-587</t>
  </si>
  <si>
    <t>52703-32386-ND</t>
  </si>
  <si>
    <t>YAE-53885-894</t>
  </si>
  <si>
    <t>12483-53133-VI</t>
  </si>
  <si>
    <t>WEW-83080-286</t>
  </si>
  <si>
    <t>47769-17141-OV</t>
  </si>
  <si>
    <t>PRC-20489-434</t>
  </si>
  <si>
    <t>21335-20307-LT</t>
  </si>
  <si>
    <t>KSH-41040-839</t>
  </si>
  <si>
    <t>92730-32472-UO</t>
  </si>
  <si>
    <t>SEN-35534-616</t>
  </si>
  <si>
    <t>61838-39898-SR</t>
  </si>
  <si>
    <t>CWY-91510-778</t>
  </si>
  <si>
    <t>22882-89776-NE</t>
  </si>
  <si>
    <t>NSH-49103-546</t>
  </si>
  <si>
    <t>24289-81725-MD</t>
  </si>
  <si>
    <t>OIA-43273-276</t>
  </si>
  <si>
    <t>27632-35169-GZ</t>
  </si>
  <si>
    <t>AAQ-11862-825</t>
  </si>
  <si>
    <t>42210-62938-OE</t>
  </si>
  <si>
    <t>VDN-20479-499</t>
  </si>
  <si>
    <t>30385-55552-UW</t>
  </si>
  <si>
    <t>RLB-35099-866</t>
  </si>
  <si>
    <t>35417-47457-XP</t>
  </si>
  <si>
    <t>YRX-26953-448</t>
  </si>
  <si>
    <t>45937-59287-BR</t>
  </si>
  <si>
    <t>MYE-96369-522</t>
  </si>
  <si>
    <t>48740-96246-JQ</t>
  </si>
  <si>
    <t>DCD-41711-719</t>
  </si>
  <si>
    <t>35741-28398-YA</t>
  </si>
  <si>
    <t>GGV-43148-868</t>
  </si>
  <si>
    <t>70213-33498-JV</t>
  </si>
  <si>
    <t>NEP-40620-784</t>
  </si>
  <si>
    <t>46883-58977-NR</t>
  </si>
  <si>
    <t>QSR-28782-653</t>
  </si>
  <si>
    <t>98831-56058-XP</t>
  </si>
  <si>
    <t>FZM-43058-123</t>
  </si>
  <si>
    <t>15963-96883-WZ</t>
  </si>
  <si>
    <t>VKF-13143-336</t>
  </si>
  <si>
    <t>25739-35752-QU</t>
  </si>
  <si>
    <t>James Webb</t>
  </si>
  <si>
    <t>NOE-11030-500</t>
  </si>
  <si>
    <t>33297-42157-ZY</t>
  </si>
  <si>
    <t>IHA-25637-990</t>
  </si>
  <si>
    <t>62935-54372-WI</t>
  </si>
  <si>
    <t>TZC-68702-523</t>
  </si>
  <si>
    <t>28485-93783-DI</t>
  </si>
  <si>
    <t>VVP-67914-800</t>
  </si>
  <si>
    <t>99527-21304-KE</t>
  </si>
  <si>
    <t>LUP-21898-769</t>
  </si>
  <si>
    <t>61309-78011-DT</t>
  </si>
  <si>
    <t>EOO-15767-602</t>
  </si>
  <si>
    <t>19900-87130-DZ</t>
  </si>
  <si>
    <t>LGU-74618-244</t>
  </si>
  <si>
    <t>38964-37217-XW</t>
  </si>
  <si>
    <t>YZL-86343-230</t>
  </si>
  <si>
    <t>10198-39715-BM</t>
  </si>
  <si>
    <t>NPZ-20735-108</t>
  </si>
  <si>
    <t>91732-95679-UK</t>
  </si>
  <si>
    <t>ZSR-68637-111</t>
  </si>
  <si>
    <t>23956-69051-FY</t>
  </si>
  <si>
    <t>QZR-96663-187</t>
  </si>
  <si>
    <t>65406-99959-EH</t>
  </si>
  <si>
    <t>XRY-93562-391</t>
  </si>
  <si>
    <t>91419-91853-XD</t>
  </si>
  <si>
    <t>John Miller</t>
  </si>
  <si>
    <t>BMG-16096-172</t>
  </si>
  <si>
    <t>19097-12997-EL</t>
  </si>
  <si>
    <t>VSA-50177-596</t>
  </si>
  <si>
    <t>79886-50834-RM</t>
  </si>
  <si>
    <t>JCH-21547-611</t>
  </si>
  <si>
    <t>59339-95100-WC</t>
  </si>
  <si>
    <t>KFQ-63592-965</t>
  </si>
  <si>
    <t>82329-95450-VN</t>
  </si>
  <si>
    <t>VSL-38707-401</t>
  </si>
  <si>
    <t>81488-63102-TG</t>
  </si>
  <si>
    <t>QXY-75193-146</t>
  </si>
  <si>
    <t>40089-54406-QK</t>
  </si>
  <si>
    <t>WEL-28565-330</t>
  </si>
  <si>
    <t>20027-73092-WW</t>
  </si>
  <si>
    <t>QRD-32337-894</t>
  </si>
  <si>
    <t>91802-55840-BR</t>
  </si>
  <si>
    <t>IQU-39398-498</t>
  </si>
  <si>
    <t>58621-68402-IF</t>
  </si>
  <si>
    <t>SXN-54375-431</t>
  </si>
  <si>
    <t>38914-10876-AI</t>
  </si>
  <si>
    <t>VFR-61846-330</t>
  </si>
  <si>
    <t>90663-30037-BB</t>
  </si>
  <si>
    <t>YFH-76738-110</t>
  </si>
  <si>
    <t>86637-67207-FQ</t>
  </si>
  <si>
    <t>XWG-99386-404</t>
  </si>
  <si>
    <t>45418-76064-SY</t>
  </si>
  <si>
    <t>XFT-37765-494</t>
  </si>
  <si>
    <t>73698-39463-AK</t>
  </si>
  <si>
    <t>CUC-21280-971</t>
  </si>
  <si>
    <t>38421-95590-ES</t>
  </si>
  <si>
    <t>QIQ-78229-538</t>
  </si>
  <si>
    <t>47323-21414-PO</t>
  </si>
  <si>
    <t>PAE-12890-254</t>
  </si>
  <si>
    <t>92299-87651-SO</t>
  </si>
  <si>
    <t>KYA-96818-717</t>
  </si>
  <si>
    <t>58209-11924-VI</t>
  </si>
  <si>
    <t>WQM-36764-546</t>
  </si>
  <si>
    <t>94680-44874-XE</t>
  </si>
  <si>
    <t>TYW-26113-333</t>
  </si>
  <si>
    <t>56263-30413-DD</t>
  </si>
  <si>
    <t>CQD-76588-574</t>
  </si>
  <si>
    <t>22759-40516-WN</t>
  </si>
  <si>
    <t>CYR-62308-406</t>
  </si>
  <si>
    <t>54272-74259-EM</t>
  </si>
  <si>
    <t>LGF-15308-340</t>
  </si>
  <si>
    <t>77818-48555-KK</t>
  </si>
  <si>
    <t>FQJ-15483-938</t>
  </si>
  <si>
    <t>68860-77590-EQ</t>
  </si>
  <si>
    <t>MCC-61459-328</t>
  </si>
  <si>
    <t>34297-21544-XY</t>
  </si>
  <si>
    <t>NUF-77638-697</t>
  </si>
  <si>
    <t>93338-27344-PN</t>
  </si>
  <si>
    <t>XNK-38870-568</t>
  </si>
  <si>
    <t>18758-78310-QB</t>
  </si>
  <si>
    <t>VMQ-69091-443</t>
  </si>
  <si>
    <t>36640-90198-HH</t>
  </si>
  <si>
    <t>SAW-19216-821</t>
  </si>
  <si>
    <t>20064-13067-AT</t>
  </si>
  <si>
    <t>WGO-81123-856</t>
  </si>
  <si>
    <t>80282-79301-BC</t>
  </si>
  <si>
    <t>CET-82520-282</t>
  </si>
  <si>
    <t>31437-82492-TY</t>
  </si>
  <si>
    <t>OCE-71105-368</t>
  </si>
  <si>
    <t>99063-94897-XT</t>
  </si>
  <si>
    <t>QGL-54556-763</t>
  </si>
  <si>
    <t>69222-81578-FN</t>
  </si>
  <si>
    <t>XBR-17043-716</t>
  </si>
  <si>
    <t>44854-89440-GN</t>
  </si>
  <si>
    <t>WUZ-20386-250</t>
  </si>
  <si>
    <t>27286-46025-QG</t>
  </si>
  <si>
    <t>YKZ-90109-307</t>
  </si>
  <si>
    <t>75189-87287-MA</t>
  </si>
  <si>
    <t>VUM-16132-467</t>
  </si>
  <si>
    <t>78278-54891-SV</t>
  </si>
  <si>
    <t>MTQ-98260-989</t>
  </si>
  <si>
    <t>99421-22903-CN</t>
  </si>
  <si>
    <t>PYT-87272-454</t>
  </si>
  <si>
    <t>50199-68968-MA</t>
  </si>
  <si>
    <t>MJM-57203-909</t>
  </si>
  <si>
    <t>19849-31509-LU</t>
  </si>
  <si>
    <t>HJO-16524-690</t>
  </si>
  <si>
    <t>64143-77702-MC</t>
  </si>
  <si>
    <t>FGW-21413-868</t>
  </si>
  <si>
    <t>63688-51573-YP</t>
  </si>
  <si>
    <t>ORQ-37501-557</t>
  </si>
  <si>
    <t>39634-80412-WJ</t>
  </si>
  <si>
    <t>YLI-12828-577</t>
  </si>
  <si>
    <t>75193-18568-JJ</t>
  </si>
  <si>
    <t>GWF-22963-897</t>
  </si>
  <si>
    <t>97979-61955-LU</t>
  </si>
  <si>
    <t>UPZ-59730-393</t>
  </si>
  <si>
    <t>71561-18100-VF</t>
  </si>
  <si>
    <t>XLZ-83947-495</t>
  </si>
  <si>
    <t>99404-80443-KF</t>
  </si>
  <si>
    <t>TSJ-98733-136</t>
  </si>
  <si>
    <t>74458-91241-KL</t>
  </si>
  <si>
    <t>CMI-40728-117</t>
  </si>
  <si>
    <t>65843-13827-QJ</t>
  </si>
  <si>
    <t>HRX-68966-678</t>
  </si>
  <si>
    <t>83316-87468-QN</t>
  </si>
  <si>
    <t>UWN-32376-304</t>
  </si>
  <si>
    <t>99553-96527-UE</t>
  </si>
  <si>
    <t>HOH-77989-160</t>
  </si>
  <si>
    <t>12906-71451-SU</t>
  </si>
  <si>
    <t>BYA-67357-933</t>
  </si>
  <si>
    <t>78053-84956-AN</t>
  </si>
  <si>
    <t>LHD-37768-760</t>
  </si>
  <si>
    <t>78845-22167-DX</t>
  </si>
  <si>
    <t>IDB-34481-252</t>
  </si>
  <si>
    <t>60702-77048-AU</t>
  </si>
  <si>
    <t>WUN-62391-570</t>
  </si>
  <si>
    <t>74659-15603-QL</t>
  </si>
  <si>
    <t>IHE-60222-944</t>
  </si>
  <si>
    <t>32285-57796-JQ</t>
  </si>
  <si>
    <t>UOX-55407-690</t>
  </si>
  <si>
    <t>73247-57146-RN</t>
  </si>
  <si>
    <t>YIO-19562-371</t>
  </si>
  <si>
    <t>32257-90813-JU</t>
  </si>
  <si>
    <t>TEB-87179-533</t>
  </si>
  <si>
    <t>20243-86367-FV</t>
  </si>
  <si>
    <t>CUZ-23921-770</t>
  </si>
  <si>
    <t>99460-39452-JU</t>
  </si>
  <si>
    <t>RJK-94649-622</t>
  </si>
  <si>
    <t>87326-67020-CU</t>
  </si>
  <si>
    <t>IHV-31161-519</t>
  </si>
  <si>
    <t>73604-43780-NN</t>
  </si>
  <si>
    <t>SWX-29005-476</t>
  </si>
  <si>
    <t>17424-94047-EP</t>
  </si>
  <si>
    <t>CBP-51318-619</t>
  </si>
  <si>
    <t>87285-44354-WI</t>
  </si>
  <si>
    <t>QMO-98429-143</t>
  </si>
  <si>
    <t>86627-42907-AI</t>
  </si>
  <si>
    <t>WYA-45686-665</t>
  </si>
  <si>
    <t>68183-11222-CU</t>
  </si>
  <si>
    <t>ROZ-94523-336</t>
  </si>
  <si>
    <t>26122-69410-AA</t>
  </si>
  <si>
    <t>IKW-64433-463</t>
  </si>
  <si>
    <t>28719-88796-MH</t>
  </si>
  <si>
    <t>ZDD-85757-362</t>
  </si>
  <si>
    <t>47566-72038-MP</t>
  </si>
  <si>
    <t>AZF-73404-324</t>
  </si>
  <si>
    <t>78667-72763-NY</t>
  </si>
  <si>
    <t>QYN-55758-796</t>
  </si>
  <si>
    <t>67264-27710-BN</t>
  </si>
  <si>
    <t>QXH-41189-542</t>
  </si>
  <si>
    <t>11852-41518-CS</t>
  </si>
  <si>
    <t>XNN-91069-355</t>
  </si>
  <si>
    <t>61040-62120-KZ</t>
  </si>
  <si>
    <t>YBK-66526-272</t>
  </si>
  <si>
    <t>45483-45639-PG</t>
  </si>
  <si>
    <t>FBV-83187-991</t>
  </si>
  <si>
    <t>31690-12008-XA</t>
  </si>
  <si>
    <t>XDY-53645-930</t>
  </si>
  <si>
    <t>17663-97214-KZ</t>
  </si>
  <si>
    <t>HMQ-34213-441</t>
  </si>
  <si>
    <t>15069-47871-YE</t>
  </si>
  <si>
    <t>FYV-58192-516</t>
  </si>
  <si>
    <t>74309-63152-PV</t>
  </si>
  <si>
    <t>FEY-15677-577</t>
  </si>
  <si>
    <t>88048-27942-BR</t>
  </si>
  <si>
    <t>AFG-11916-519</t>
  </si>
  <si>
    <t>15203-60995-BS</t>
  </si>
  <si>
    <t>KAJ-80371-297</t>
  </si>
  <si>
    <t>28918-55551-NQ</t>
  </si>
  <si>
    <t>DQR-80694-756</t>
  </si>
  <si>
    <t>49889-41404-HP</t>
  </si>
  <si>
    <t>YQE-65933-437</t>
  </si>
  <si>
    <t>64161-72900-BX</t>
  </si>
  <si>
    <t>BCZ-67283-893</t>
  </si>
  <si>
    <t>78757-52876-HG</t>
  </si>
  <si>
    <t>YVT-98895-700</t>
  </si>
  <si>
    <t>69013-78071-PX</t>
  </si>
  <si>
    <t>Jennifer Lewis</t>
  </si>
  <si>
    <t>QNO-38908-813</t>
  </si>
  <si>
    <t>65604-57292-XG</t>
  </si>
  <si>
    <t>James Howard</t>
  </si>
  <si>
    <t>SGL-42628-582</t>
  </si>
  <si>
    <t>89323-52041-EM</t>
  </si>
  <si>
    <t>RDZ-59581-601</t>
  </si>
  <si>
    <t>69670-58690-OP</t>
  </si>
  <si>
    <t>IWD-26983-670</t>
  </si>
  <si>
    <t>38974-35335-SB</t>
  </si>
  <si>
    <t>PIC-29477-312</t>
  </si>
  <si>
    <t>89858-21283-EK</t>
  </si>
  <si>
    <t>ISB-90597-150</t>
  </si>
  <si>
    <t>58672-79100-JE</t>
  </si>
  <si>
    <t>IHD-28631-434</t>
  </si>
  <si>
    <t>31947-62391-GJ</t>
  </si>
  <si>
    <t>MZT-43807-911</t>
  </si>
  <si>
    <t>59517-77518-PI</t>
  </si>
  <si>
    <t>LIE-12317-163</t>
  </si>
  <si>
    <t>12731-89800-LT</t>
  </si>
  <si>
    <t>DWM-51563-691</t>
  </si>
  <si>
    <t>98817-12498-ZV</t>
  </si>
  <si>
    <t>SMA-13574-410</t>
  </si>
  <si>
    <t>38830-84965-KT</t>
  </si>
  <si>
    <t>LEK-24437-870</t>
  </si>
  <si>
    <t>35076-22928-VS</t>
  </si>
  <si>
    <t>NCM-58218-112</t>
  </si>
  <si>
    <t>74702-79047-VG</t>
  </si>
  <si>
    <t>SJR-69234-402</t>
  </si>
  <si>
    <t>43266-30216-DR</t>
  </si>
  <si>
    <t>WXD-90236-235</t>
  </si>
  <si>
    <t>55817-89369-NC</t>
  </si>
  <si>
    <t>UZZ-68581-579</t>
  </si>
  <si>
    <t>51112-57182-WP</t>
  </si>
  <si>
    <t>ZDL-91328-601</t>
  </si>
  <si>
    <t>25079-77184-NS</t>
  </si>
  <si>
    <t>QGZ-21009-476</t>
  </si>
  <si>
    <t>81959-48424-YV</t>
  </si>
  <si>
    <t>IVB-38504-968</t>
  </si>
  <si>
    <t>72470-68833-NB</t>
  </si>
  <si>
    <t>XBZ-83982-201</t>
  </si>
  <si>
    <t>51970-78767-PG</t>
  </si>
  <si>
    <t>INO-28776-418</t>
  </si>
  <si>
    <t>35627-93606-VT</t>
  </si>
  <si>
    <t>KDG-72834-591</t>
  </si>
  <si>
    <t>65961-27825-DN</t>
  </si>
  <si>
    <t>DAY-38757-839</t>
  </si>
  <si>
    <t>66833-27700-DN</t>
  </si>
  <si>
    <t>KCG-94553-678</t>
  </si>
  <si>
    <t>18476-20041-GW</t>
  </si>
  <si>
    <t>LCT-79688-398</t>
  </si>
  <si>
    <t>44479-43827-FO</t>
  </si>
  <si>
    <t>IRD-14257-238</t>
  </si>
  <si>
    <t>75648-43577-OA</t>
  </si>
  <si>
    <t>CRT-56895-412</t>
  </si>
  <si>
    <t>34800-82110-RV</t>
  </si>
  <si>
    <t>VVN-24957-204</t>
  </si>
  <si>
    <t>22893-99343-WK</t>
  </si>
  <si>
    <t>KHU-24033-290</t>
  </si>
  <si>
    <t>62959-82904-AS</t>
  </si>
  <si>
    <t>MGV-94308-856</t>
  </si>
  <si>
    <t>94799-23984-NX</t>
  </si>
  <si>
    <t>PTG-57035-732</t>
  </si>
  <si>
    <t>80305-32833-IP</t>
  </si>
  <si>
    <t>FFU-53789-196</t>
  </si>
  <si>
    <t>71564-70517-VW</t>
  </si>
  <si>
    <t>RBR-48110-780</t>
  </si>
  <si>
    <t>77567-39555-TB</t>
  </si>
  <si>
    <t>LIY-43036-236</t>
  </si>
  <si>
    <t>27092-52841-XM</t>
  </si>
  <si>
    <t>CUI-81862-313</t>
  </si>
  <si>
    <t>98075-81783-VU</t>
  </si>
  <si>
    <t>IEG-69537-479</t>
  </si>
  <si>
    <t>23607-63467-WW</t>
  </si>
  <si>
    <t>RAN-83106-830</t>
  </si>
  <si>
    <t>72338-38162-DC</t>
  </si>
  <si>
    <t>PTR-16241-166</t>
  </si>
  <si>
    <t>91931-44890-HA</t>
  </si>
  <si>
    <t>HJB-70133-407</t>
  </si>
  <si>
    <t>59477-61040-EN</t>
  </si>
  <si>
    <t>DJQ-44608-865</t>
  </si>
  <si>
    <t>71132-22938-FJ</t>
  </si>
  <si>
    <t>FIL-58380-544</t>
  </si>
  <si>
    <t>85114-37362-RZ</t>
  </si>
  <si>
    <t>HPW-19621-779</t>
  </si>
  <si>
    <t>32990-26154-MO</t>
  </si>
  <si>
    <t>CTR-48535-113</t>
  </si>
  <si>
    <t>82507-88962-HS</t>
  </si>
  <si>
    <t>NEI-97707-561</t>
  </si>
  <si>
    <t>31578-69455-JY</t>
  </si>
  <si>
    <t>VCU-80296-749</t>
  </si>
  <si>
    <t>90349-72721-LJ</t>
  </si>
  <si>
    <t>DIK-78920-445</t>
  </si>
  <si>
    <t>98096-93798-BT</t>
  </si>
  <si>
    <t>PRE-39406-505</t>
  </si>
  <si>
    <t>65733-74146-RQ</t>
  </si>
  <si>
    <t>WQK-27360-391</t>
  </si>
  <si>
    <t>94256-52469-ZS</t>
  </si>
  <si>
    <t>JUO-95973-243</t>
  </si>
  <si>
    <t>11387-17706-TO</t>
  </si>
  <si>
    <t>TQE-94815-677</t>
  </si>
  <si>
    <t>86858-60932-YK</t>
  </si>
  <si>
    <t>PAX-97392-460</t>
  </si>
  <si>
    <t>21479-93015-OQ</t>
  </si>
  <si>
    <t>JUP-81983-808</t>
  </si>
  <si>
    <t>86677-92411-ZK</t>
  </si>
  <si>
    <t>BRB-75836-538</t>
  </si>
  <si>
    <t>47364-29065-HN</t>
  </si>
  <si>
    <t>ONL-23168-624</t>
  </si>
  <si>
    <t>61604-27790-LP</t>
  </si>
  <si>
    <t>SQH-60345-611</t>
  </si>
  <si>
    <t>86982-37846-UW</t>
  </si>
  <si>
    <t>NEW-97002-763</t>
  </si>
  <si>
    <t>51248-50466-FT</t>
  </si>
  <si>
    <t>BDO-41952-762</t>
  </si>
  <si>
    <t>57255-91197-QB</t>
  </si>
  <si>
    <t>KWS-47609-468</t>
  </si>
  <si>
    <t>34712-70265-TK</t>
  </si>
  <si>
    <t>QOK-88008-584</t>
  </si>
  <si>
    <t>42994-66034-IS</t>
  </si>
  <si>
    <t>COM-41457-884</t>
  </si>
  <si>
    <t>94314-77666-VF</t>
  </si>
  <si>
    <t>FXJ-54481-791</t>
  </si>
  <si>
    <t>66914-54256-XS</t>
  </si>
  <si>
    <t>ZBZ-36241-472</t>
  </si>
  <si>
    <t>26435-18947-RH</t>
  </si>
  <si>
    <t>NHT-73107-757</t>
  </si>
  <si>
    <t>38705-80324-KX</t>
  </si>
  <si>
    <t>BAL-74231-889</t>
  </si>
  <si>
    <t>79630-44114-DF</t>
  </si>
  <si>
    <t>IKE-22079-421</t>
  </si>
  <si>
    <t>13953-92102-CE</t>
  </si>
  <si>
    <t>BLT-93586-969</t>
  </si>
  <si>
    <t>47285-44297-DB</t>
  </si>
  <si>
    <t>JZL-65249-473</t>
  </si>
  <si>
    <t>38997-37041-XH</t>
  </si>
  <si>
    <t>IRF-45602-239</t>
  </si>
  <si>
    <t>24428-17563-PE</t>
  </si>
  <si>
    <t>SOK-10403-378</t>
  </si>
  <si>
    <t>62508-91612-DT</t>
  </si>
  <si>
    <t>SVR-64449-560</t>
  </si>
  <si>
    <t>41987-86575-GV</t>
  </si>
  <si>
    <t>ZBQ-73549-712</t>
  </si>
  <si>
    <t>54142-60324-JT</t>
  </si>
  <si>
    <t>USF-65411-377</t>
  </si>
  <si>
    <t>40130-39660-GQ</t>
  </si>
  <si>
    <t>DKX-39202-780</t>
  </si>
  <si>
    <t>71366-61162-YN</t>
  </si>
  <si>
    <t>GNL-13787-791</t>
  </si>
  <si>
    <t>37531-28169-ZM</t>
  </si>
  <si>
    <t>RMO-15846-747</t>
  </si>
  <si>
    <t>10679-21228-FP</t>
  </si>
  <si>
    <t>YZH-29952-409</t>
  </si>
  <si>
    <t>45191-92859-LY</t>
  </si>
  <si>
    <t>VMA-85896-639</t>
  </si>
  <si>
    <t>73916-35149-IR</t>
  </si>
  <si>
    <t>VYA-42997-897</t>
  </si>
  <si>
    <t>72357-59036-LD</t>
  </si>
  <si>
    <t>DQL-10718-160</t>
  </si>
  <si>
    <t>63005-45228-LD</t>
  </si>
  <si>
    <t>BIY-52465-389</t>
  </si>
  <si>
    <t>85592-21085-SN</t>
  </si>
  <si>
    <t>XDF-12821-782</t>
  </si>
  <si>
    <t>98107-67315-HZ</t>
  </si>
  <si>
    <t>WLL-28728-204</t>
  </si>
  <si>
    <t>54636-52809-FU</t>
  </si>
  <si>
    <t>ADG-72741-236</t>
  </si>
  <si>
    <t>81658-95350-BD</t>
  </si>
  <si>
    <t>UOL-33480-117</t>
  </si>
  <si>
    <t>68239-53125-QO</t>
  </si>
  <si>
    <t>IWX-86485-981</t>
  </si>
  <si>
    <t>19775-25869-ZQ</t>
  </si>
  <si>
    <t>LJE-92427-333</t>
  </si>
  <si>
    <t>95770-40983-FD</t>
  </si>
  <si>
    <t>PJX-77063-759</t>
  </si>
  <si>
    <t>85791-11560-YQ</t>
  </si>
  <si>
    <t>PRQ-49865-467</t>
  </si>
  <si>
    <t>39207-66014-RY</t>
  </si>
  <si>
    <t>UZA-31054-319</t>
  </si>
  <si>
    <t>38299-75478-XK</t>
  </si>
  <si>
    <t>HQE-98670-329</t>
  </si>
  <si>
    <t>35472-55203-KA</t>
  </si>
  <si>
    <t>ORX-83513-723</t>
  </si>
  <si>
    <t>60630-99538-GW</t>
  </si>
  <si>
    <t>VBK-20883-576</t>
  </si>
  <si>
    <t>37137-77194-BS</t>
  </si>
  <si>
    <t>DDL-42514-276</t>
  </si>
  <si>
    <t>33329-81769-UD</t>
  </si>
  <si>
    <t>CWB-27487-682</t>
  </si>
  <si>
    <t>87937-40073-ZM</t>
  </si>
  <si>
    <t>ZWW-78327-665</t>
  </si>
  <si>
    <t>66696-43877-QY</t>
  </si>
  <si>
    <t>Christopher Williams</t>
  </si>
  <si>
    <t>XNG-48586-988</t>
  </si>
  <si>
    <t>75538-68102-EM</t>
  </si>
  <si>
    <t>EPP-74934-565</t>
  </si>
  <si>
    <t>73813-55342-DG</t>
  </si>
  <si>
    <t>ISS-85530-538</t>
  </si>
  <si>
    <t>74892-69737-RD</t>
  </si>
  <si>
    <t>VBE-33327-966</t>
  </si>
  <si>
    <t>50349-74201-AD</t>
  </si>
  <si>
    <t>OFM-63488-568</t>
  </si>
  <si>
    <t>31241-92841-UV</t>
  </si>
  <si>
    <t>XPQ-18708-472</t>
  </si>
  <si>
    <t>65637-62596-RG</t>
  </si>
  <si>
    <t>JKT-91155-313</t>
  </si>
  <si>
    <t>17898-43435-MJ</t>
  </si>
  <si>
    <t>ENN-53811-229</t>
  </si>
  <si>
    <t>27897-87504-IE</t>
  </si>
  <si>
    <t>TFL-91154-747</t>
  </si>
  <si>
    <t>49235-77325-BK</t>
  </si>
  <si>
    <t>FPS-39650-701</t>
  </si>
  <si>
    <t>97402-36282-EM</t>
  </si>
  <si>
    <t>NXQ-72034-875</t>
  </si>
  <si>
    <t>21917-82288-ZO</t>
  </si>
  <si>
    <t>MHA-60742-518</t>
  </si>
  <si>
    <t>89785-81201-RV</t>
  </si>
  <si>
    <t>RIS-66038-924</t>
  </si>
  <si>
    <t>90371-44961-ZQ</t>
  </si>
  <si>
    <t>DUT-63367-321</t>
  </si>
  <si>
    <t>79292-71763-BJ</t>
  </si>
  <si>
    <t>OZA-51384-735</t>
  </si>
  <si>
    <t>17533-88436-FY</t>
  </si>
  <si>
    <t>HRL-25039-450</t>
  </si>
  <si>
    <t>74206-45244-GJ</t>
  </si>
  <si>
    <t>SYA-50677-513</t>
  </si>
  <si>
    <t>58708-68061-GU</t>
  </si>
  <si>
    <t>OOV-71027-393</t>
  </si>
  <si>
    <t>35013-99554-IC</t>
  </si>
  <si>
    <t>DTM-57807-875</t>
  </si>
  <si>
    <t>41572-64429-FZ</t>
  </si>
  <si>
    <t>ORA-35516-956</t>
  </si>
  <si>
    <t>75475-72467-DS</t>
  </si>
  <si>
    <t>DUV-21726-427</t>
  </si>
  <si>
    <t>27426-34730-XN</t>
  </si>
  <si>
    <t>FPI-78867-990</t>
  </si>
  <si>
    <t>18072-99956-VF</t>
  </si>
  <si>
    <t>SPD-49273-600</t>
  </si>
  <si>
    <t>38963-37391-WA</t>
  </si>
  <si>
    <t>BDU-22710-575</t>
  </si>
  <si>
    <t>16771-34895-LW</t>
  </si>
  <si>
    <t>WSJ-10659-228</t>
  </si>
  <si>
    <t>45642-39840-FN</t>
  </si>
  <si>
    <t>VRN-73373-818</t>
  </si>
  <si>
    <t>60343-54838-NI</t>
  </si>
  <si>
    <t>JQD-15114-905</t>
  </si>
  <si>
    <t>27307-85056-VZ</t>
  </si>
  <si>
    <t>IQV-10558-876</t>
  </si>
  <si>
    <t>88331-24876-JR</t>
  </si>
  <si>
    <t>CSD-98656-181</t>
  </si>
  <si>
    <t>13596-55418-XS</t>
  </si>
  <si>
    <t>IFG-43778-384</t>
  </si>
  <si>
    <t>40556-87466-XV</t>
  </si>
  <si>
    <t>XPY-22370-164</t>
  </si>
  <si>
    <t>49511-69080-LJ</t>
  </si>
  <si>
    <t>OQA-64815-999</t>
  </si>
  <si>
    <t>75368-24709-PS</t>
  </si>
  <si>
    <t>AIH-34585-991</t>
  </si>
  <si>
    <t>35872-10361-AJ</t>
  </si>
  <si>
    <t>LUC-69701-744</t>
  </si>
  <si>
    <t>15413-36698-MU</t>
  </si>
  <si>
    <t>NGB-72934-521</t>
  </si>
  <si>
    <t>60799-87577-AT</t>
  </si>
  <si>
    <t>KFT-75142-197</t>
  </si>
  <si>
    <t>67841-47096-TQ</t>
  </si>
  <si>
    <t>CJG-83982-730</t>
  </si>
  <si>
    <t>22064-38260-PF</t>
  </si>
  <si>
    <t>David Anderson</t>
  </si>
  <si>
    <t>AWR-87069-225</t>
  </si>
  <si>
    <t>67881-30565-NF</t>
  </si>
  <si>
    <t>KMB-85145-259</t>
  </si>
  <si>
    <t>66538-66912-SN</t>
  </si>
  <si>
    <t>ZHT-37081-171</t>
  </si>
  <si>
    <t>20605-37592-ZS</t>
  </si>
  <si>
    <t>SLP-55711-381</t>
  </si>
  <si>
    <t>27469-64867-NT</t>
  </si>
  <si>
    <t>HGK-65884-432</t>
  </si>
  <si>
    <t>99367-99342-SU</t>
  </si>
  <si>
    <t>SCJ-51442-335</t>
  </si>
  <si>
    <t>71627-38661-DH</t>
  </si>
  <si>
    <t>OME-11815-370</t>
  </si>
  <si>
    <t>65410-59677-VU</t>
  </si>
  <si>
    <t>KES-30666-164</t>
  </si>
  <si>
    <t>10917-84591-FL</t>
  </si>
  <si>
    <t>LWW-99682-775</t>
  </si>
  <si>
    <t>99700-46694-ZQ</t>
  </si>
  <si>
    <t>POF-42022-927</t>
  </si>
  <si>
    <t>53846-65250-LP</t>
  </si>
  <si>
    <t>YSL-73966-902</t>
  </si>
  <si>
    <t>18095-86097-DQ</t>
  </si>
  <si>
    <t>OHD-38509-110</t>
  </si>
  <si>
    <t>80560-12456-QL</t>
  </si>
  <si>
    <t>ZDL-65811-143</t>
  </si>
  <si>
    <t>96829-90369-KP</t>
  </si>
  <si>
    <t>CYG-23749-717</t>
  </si>
  <si>
    <t>55827-25891-UZ</t>
  </si>
  <si>
    <t>AMB-43705-506</t>
  </si>
  <si>
    <t>34798-66785-JS</t>
  </si>
  <si>
    <t>JRK-31033-618</t>
  </si>
  <si>
    <t>68900-13473-VU</t>
  </si>
  <si>
    <t>BRU-90719-272</t>
  </si>
  <si>
    <t>44494-80231-YH</t>
  </si>
  <si>
    <t>TDD-89052-853</t>
  </si>
  <si>
    <t>55934-46008-MA</t>
  </si>
  <si>
    <t>WSE-43623-228</t>
  </si>
  <si>
    <t>17024-37748-JF</t>
  </si>
  <si>
    <t>PDQ-40597-451</t>
  </si>
  <si>
    <t>42513-28861-AZ</t>
  </si>
  <si>
    <t>UVH-47708-950</t>
  </si>
  <si>
    <t>75302-39232-TT</t>
  </si>
  <si>
    <t>GPO-78569-134</t>
  </si>
  <si>
    <t>35954-61202-NJ</t>
  </si>
  <si>
    <t>YHJ-84441-305</t>
  </si>
  <si>
    <t>41398-51968-YD</t>
  </si>
  <si>
    <t>JGO-11502-186</t>
  </si>
  <si>
    <t>83360-61900-VM</t>
  </si>
  <si>
    <t>KSY-76086-973</t>
  </si>
  <si>
    <t>36172-98852-OY</t>
  </si>
  <si>
    <t>QTT-89702-295</t>
  </si>
  <si>
    <t>36959-95776-PC</t>
  </si>
  <si>
    <t>TPS-78348-376</t>
  </si>
  <si>
    <t>91393-19189-QJ</t>
  </si>
  <si>
    <t>DLG-78953-814</t>
  </si>
  <si>
    <t>78457-38042-WL</t>
  </si>
  <si>
    <t>CWU-57751-746</t>
  </si>
  <si>
    <t>38919-24117-HP</t>
  </si>
  <si>
    <t>PKT-42866-542</t>
  </si>
  <si>
    <t>64488-15704-YH</t>
  </si>
  <si>
    <t>PMQ-36707-733</t>
  </si>
  <si>
    <t>73710-39670-TP</t>
  </si>
  <si>
    <t>MOK-65673-343</t>
  </si>
  <si>
    <t>45127-16208-UZ</t>
  </si>
  <si>
    <t>RGL-15749-908</t>
  </si>
  <si>
    <t>35872-44434-MC</t>
  </si>
  <si>
    <t>RER-11954-767</t>
  </si>
  <si>
    <t>46207-56469-ME</t>
  </si>
  <si>
    <t>Christopher Jackson</t>
  </si>
  <si>
    <t>ZKB-60346-917</t>
  </si>
  <si>
    <t>40340-44219-UX</t>
  </si>
  <si>
    <t>QCD-59263-118</t>
  </si>
  <si>
    <t>68122-15391-GV</t>
  </si>
  <si>
    <t>XWV-95849-214</t>
  </si>
  <si>
    <t>55269-31083-CI</t>
  </si>
  <si>
    <t>NIJ-73170-668</t>
  </si>
  <si>
    <t>77760-22344-HJ</t>
  </si>
  <si>
    <t>GMA-65253-636</t>
  </si>
  <si>
    <t>89157-19986-GT</t>
  </si>
  <si>
    <t>NQJ-62316-404</t>
  </si>
  <si>
    <t>99919-47123-LH</t>
  </si>
  <si>
    <t>NBF-26562-578</t>
  </si>
  <si>
    <t>64187-94436-WR</t>
  </si>
  <si>
    <t>SRW-38306-492</t>
  </si>
  <si>
    <t>30186-44299-PT</t>
  </si>
  <si>
    <t>TLA-56275-307</t>
  </si>
  <si>
    <t>84870-24614-GM</t>
  </si>
  <si>
    <t>ELC-61680-323</t>
  </si>
  <si>
    <t>24739-30973-RG</t>
  </si>
  <si>
    <t>IRA-85302-756</t>
  </si>
  <si>
    <t>88740-12615-QE</t>
  </si>
  <si>
    <t>QND-55802-325</t>
  </si>
  <si>
    <t>11855-61920-GM</t>
  </si>
  <si>
    <t>YBK-12177-220</t>
  </si>
  <si>
    <t>14785-58946-BO</t>
  </si>
  <si>
    <t>IST-50878-465</t>
  </si>
  <si>
    <t>45997-69336-LB</t>
  </si>
  <si>
    <t>Brian Martinez</t>
  </si>
  <si>
    <t>RMB-34683-579</t>
  </si>
  <si>
    <t>43538-64744-GE</t>
  </si>
  <si>
    <t>YMJ-63077-728</t>
  </si>
  <si>
    <t>20704-89346-JH</t>
  </si>
  <si>
    <t>VVD-37561-140</t>
  </si>
  <si>
    <t>22386-73244-NL</t>
  </si>
  <si>
    <t>CDV-27555-529</t>
  </si>
  <si>
    <t>66376-11847-ZG</t>
  </si>
  <si>
    <t>KRO-83047-689</t>
  </si>
  <si>
    <t>74814-50014-FG</t>
  </si>
  <si>
    <t>ZHL-98961-486</t>
  </si>
  <si>
    <t>35155-12808-NK</t>
  </si>
  <si>
    <t>HWO-93946-327</t>
  </si>
  <si>
    <t>50061-58750-CQ</t>
  </si>
  <si>
    <t>UPM-30739-333</t>
  </si>
  <si>
    <t>98066-65105-EK</t>
  </si>
  <si>
    <t>ONR-56219-740</t>
  </si>
  <si>
    <t>48152-67621-MI</t>
  </si>
  <si>
    <t>EET-24355-119</t>
  </si>
  <si>
    <t>82758-72585-XY</t>
  </si>
  <si>
    <t>NEJ-94028-594</t>
  </si>
  <si>
    <t>67292-61955-MX</t>
  </si>
  <si>
    <t>JHX-51529-462</t>
  </si>
  <si>
    <t>39606-75676-HA</t>
  </si>
  <si>
    <t>LBC-66359-540</t>
  </si>
  <si>
    <t>50233-89713-HP</t>
  </si>
  <si>
    <t>ISE-66227-869</t>
  </si>
  <si>
    <t>97976-65341-RP</t>
  </si>
  <si>
    <t>UZL-77496-590</t>
  </si>
  <si>
    <t>32758-71783-EH</t>
  </si>
  <si>
    <t>FSW-27604-484</t>
  </si>
  <si>
    <t>29982-66089-VN</t>
  </si>
  <si>
    <t>LZO-20372-875</t>
  </si>
  <si>
    <t>89450-79651-OO</t>
  </si>
  <si>
    <t>YWQ-74831-141</t>
  </si>
  <si>
    <t>88759-90121-SG</t>
  </si>
  <si>
    <t>KQE-86113-368</t>
  </si>
  <si>
    <t>97463-71477-XS</t>
  </si>
  <si>
    <t>TBW-69538-141</t>
  </si>
  <si>
    <t>75647-18270-AA</t>
  </si>
  <si>
    <t>ROJ-22640-754</t>
  </si>
  <si>
    <t>82984-34630-EK</t>
  </si>
  <si>
    <t>NEX-58111-958</t>
  </si>
  <si>
    <t>53814-83491-OS</t>
  </si>
  <si>
    <t>IGV-82389-661</t>
  </si>
  <si>
    <t>47331-93305-PI</t>
  </si>
  <si>
    <t>IMM-84348-952</t>
  </si>
  <si>
    <t>35561-31258-GU</t>
  </si>
  <si>
    <t>JNN-43492-424</t>
  </si>
  <si>
    <t>62524-78850-DY</t>
  </si>
  <si>
    <t>CIQ-22036-119</t>
  </si>
  <si>
    <t>48082-25319-ZF</t>
  </si>
  <si>
    <t>HYK-89516-376</t>
  </si>
  <si>
    <t>29196-30871-ES</t>
  </si>
  <si>
    <t>FMY-41858-825</t>
  </si>
  <si>
    <t>10039-40700-EL</t>
  </si>
  <si>
    <t>GTA-41074-866</t>
  </si>
  <si>
    <t>30095-84736-QI</t>
  </si>
  <si>
    <t>GWT-84630-795</t>
  </si>
  <si>
    <t>39439-82667-HQ</t>
  </si>
  <si>
    <t>MGV-17234-431</t>
  </si>
  <si>
    <t>25477-27833-RQ</t>
  </si>
  <si>
    <t>ZZI-23921-669</t>
  </si>
  <si>
    <t>66954-87107-AJ</t>
  </si>
  <si>
    <t>LWH-33941-779</t>
  </si>
  <si>
    <t>96425-43081-ZL</t>
  </si>
  <si>
    <t>RPP-60754-508</t>
  </si>
  <si>
    <t>25831-55299-YW</t>
  </si>
  <si>
    <t>PNX-88905-384</t>
  </si>
  <si>
    <t>94317-97039-VE</t>
  </si>
  <si>
    <t>MBG-61582-218</t>
  </si>
  <si>
    <t>43166-86177-YM</t>
  </si>
  <si>
    <t>LPO-24650-790</t>
  </si>
  <si>
    <t>37630-54678-JF</t>
  </si>
  <si>
    <t>YPX-70001-778</t>
  </si>
  <si>
    <t>96393-57037-LW</t>
  </si>
  <si>
    <t>ADV-59413-767</t>
  </si>
  <si>
    <t>15509-18579-SB</t>
  </si>
  <si>
    <t>VLG-28447-882</t>
  </si>
  <si>
    <t>28468-27714-WC</t>
  </si>
  <si>
    <t>UER-50046-372</t>
  </si>
  <si>
    <t>30505-55654-MK</t>
  </si>
  <si>
    <t>QGV-78040-553</t>
  </si>
  <si>
    <t>81404-11690-EI</t>
  </si>
  <si>
    <t>LHR-73978-287</t>
  </si>
  <si>
    <t>38397-92596-FP</t>
  </si>
  <si>
    <t>VQT-72215-930</t>
  </si>
  <si>
    <t>50891-95421-CN</t>
  </si>
  <si>
    <t>BVD-43209-231</t>
  </si>
  <si>
    <t>95894-22289-PK</t>
  </si>
  <si>
    <t>PUZ-43604-496</t>
  </si>
  <si>
    <t>27302-56652-FG</t>
  </si>
  <si>
    <t>KEY-66016-906</t>
  </si>
  <si>
    <t>30533-88011-HL</t>
  </si>
  <si>
    <t>KFC-48704-824</t>
  </si>
  <si>
    <t>70234-60452-EV</t>
  </si>
  <si>
    <t>VHG-88718-780</t>
  </si>
  <si>
    <t>79639-72942-XW</t>
  </si>
  <si>
    <t>PLV-14352-216</t>
  </si>
  <si>
    <t>45299-54963-MM</t>
  </si>
  <si>
    <t>URK-28214-875</t>
  </si>
  <si>
    <t>61241-38972-SC</t>
  </si>
  <si>
    <t>RNP-28627-515</t>
  </si>
  <si>
    <t>18692-33402-AY</t>
  </si>
  <si>
    <t>MRQ-14923-678</t>
  </si>
  <si>
    <t>27558-33174-XL</t>
  </si>
  <si>
    <t>SYH-19084-288</t>
  </si>
  <si>
    <t>83757-94420-TU</t>
  </si>
  <si>
    <t>HOS-98155-192</t>
  </si>
  <si>
    <t>48815-38358-AG</t>
  </si>
  <si>
    <t>QSH-78117-566</t>
  </si>
  <si>
    <t>65436-98400-AK</t>
  </si>
  <si>
    <t>EBW-89746-996</t>
  </si>
  <si>
    <t>49666-43776-NK</t>
  </si>
  <si>
    <t>George Kelly</t>
  </si>
  <si>
    <t>BLV-66746-673</t>
  </si>
  <si>
    <t>43015-54778-JA</t>
  </si>
  <si>
    <t>NPJ-99526-468</t>
  </si>
  <si>
    <t>80478-32225-UI</t>
  </si>
  <si>
    <t>KWT-42834-105</t>
  </si>
  <si>
    <t>91518-51715-YW</t>
  </si>
  <si>
    <t>RNH-56027-844</t>
  </si>
  <si>
    <t>59802-21628-FX</t>
  </si>
  <si>
    <t>IJD-84312-923</t>
  </si>
  <si>
    <t>27118-65812-OB</t>
  </si>
  <si>
    <t>NXQ-64907-769</t>
  </si>
  <si>
    <t>40350-15218-FA</t>
  </si>
  <si>
    <t>EIV-82609-360</t>
  </si>
  <si>
    <t>55126-35354-JG</t>
  </si>
  <si>
    <t>KMR-66940-726</t>
  </si>
  <si>
    <t>69297-88814-MB</t>
  </si>
  <si>
    <t>YYW-14485-930</t>
  </si>
  <si>
    <t>81343-68242-GQ</t>
  </si>
  <si>
    <t>YKL-56388-284</t>
  </si>
  <si>
    <t>62800-42830-GL</t>
  </si>
  <si>
    <t>ZLD-43330-998</t>
  </si>
  <si>
    <t>43666-29889-FL</t>
  </si>
  <si>
    <t>OFP-43047-146</t>
  </si>
  <si>
    <t>81114-32002-YZ</t>
  </si>
  <si>
    <t>MYA-89297-431</t>
  </si>
  <si>
    <t>52742-76857-CC</t>
  </si>
  <si>
    <t>COY-49679-725</t>
  </si>
  <si>
    <t>69961-84315-VR</t>
  </si>
  <si>
    <t>VFG-40045-493</t>
  </si>
  <si>
    <t>65031-80435-EP</t>
  </si>
  <si>
    <t>RCX-30180-465</t>
  </si>
  <si>
    <t>47610-15263-WR</t>
  </si>
  <si>
    <t>FSV-87979-521</t>
  </si>
  <si>
    <t>30399-38166-JN</t>
  </si>
  <si>
    <t>HYK-27705-846</t>
  </si>
  <si>
    <t>36346-57024-EC</t>
  </si>
  <si>
    <t>PFY-26427-572</t>
  </si>
  <si>
    <t>61873-45545-JX</t>
  </si>
  <si>
    <t>USI-48036-587</t>
  </si>
  <si>
    <t>79653-20779-XI</t>
  </si>
  <si>
    <t>GVO-88158-155</t>
  </si>
  <si>
    <t>56533-52306-RZ</t>
  </si>
  <si>
    <t>AHT-50579-892</t>
  </si>
  <si>
    <t>68380-94373-UG</t>
  </si>
  <si>
    <t>JIV-49840-841</t>
  </si>
  <si>
    <t>15964-29549-CP</t>
  </si>
  <si>
    <t>GMI-31872-155</t>
  </si>
  <si>
    <t>95163-74509-EQ</t>
  </si>
  <si>
    <t>BYM-56071-619</t>
  </si>
  <si>
    <t>52651-35299-GB</t>
  </si>
  <si>
    <t>JUI-71491-294</t>
  </si>
  <si>
    <t>60884-11770-LO</t>
  </si>
  <si>
    <t>MED-50233-203</t>
  </si>
  <si>
    <t>27168-82597-FE</t>
  </si>
  <si>
    <t>LGP-41518-570</t>
  </si>
  <si>
    <t>51620-37267-ER</t>
  </si>
  <si>
    <t>SUA-34158-808</t>
  </si>
  <si>
    <t>50483-17666-ZL</t>
  </si>
  <si>
    <t>DRX-57345-331</t>
  </si>
  <si>
    <t>14748-30749-XR</t>
  </si>
  <si>
    <t>ZVX-58865-140</t>
  </si>
  <si>
    <t>79722-87611-QZ</t>
  </si>
  <si>
    <t>NGT-48634-255</t>
  </si>
  <si>
    <t>50009-59708-KC</t>
  </si>
  <si>
    <t>OUL-34802-968</t>
  </si>
  <si>
    <t>71462-34803-BO</t>
  </si>
  <si>
    <t>MUS-55843-567</t>
  </si>
  <si>
    <t>58131-79829-HO</t>
  </si>
  <si>
    <t>ZVG-98469-642</t>
  </si>
  <si>
    <t>33969-20978-GP</t>
  </si>
  <si>
    <t>XBS-73397-293</t>
  </si>
  <si>
    <t>53437-39049-UZ</t>
  </si>
  <si>
    <t>JMZ-15098-507</t>
  </si>
  <si>
    <t>87759-45347-AX</t>
  </si>
  <si>
    <t>KED-11325-955</t>
  </si>
  <si>
    <t>44091-47462-JR</t>
  </si>
  <si>
    <t>SQG-60333-542</t>
  </si>
  <si>
    <t>57853-48976-DH</t>
  </si>
  <si>
    <t>Phillip James</t>
  </si>
  <si>
    <t>ACK-33602-988</t>
  </si>
  <si>
    <t>58998-53594-QT</t>
  </si>
  <si>
    <t>ALE-67491-419</t>
  </si>
  <si>
    <t>21409-49915-UD</t>
  </si>
  <si>
    <t>XSI-74348-119</t>
  </si>
  <si>
    <t>81611-13263-OV</t>
  </si>
  <si>
    <t>URI-45954-903</t>
  </si>
  <si>
    <t>23372-87839-KN</t>
  </si>
  <si>
    <t>EWN-55121-227</t>
  </si>
  <si>
    <t>52791-14446-BC</t>
  </si>
  <si>
    <t>LUE-21778-872</t>
  </si>
  <si>
    <t>46485-61378-PQ</t>
  </si>
  <si>
    <t>NAM-90944-703</t>
  </si>
  <si>
    <t>56514-92517-VV</t>
  </si>
  <si>
    <t>UEM-55055-214</t>
  </si>
  <si>
    <t>83256-68410-MS</t>
  </si>
  <si>
    <t>EKA-46549-828</t>
  </si>
  <si>
    <t>93532-26330-QR</t>
  </si>
  <si>
    <t>EUJ-64661-627</t>
  </si>
  <si>
    <t>90343-23143-DN</t>
  </si>
  <si>
    <t>QUT-59484-607</t>
  </si>
  <si>
    <t>89003-48005-OU</t>
  </si>
  <si>
    <t>YTP-76597-830</t>
  </si>
  <si>
    <t>54992-30206-VB</t>
  </si>
  <si>
    <t>WMH-40096-368</t>
  </si>
  <si>
    <t>66700-61505-DC</t>
  </si>
  <si>
    <t>NPZ-75005-559</t>
  </si>
  <si>
    <t>99880-56304-OA</t>
  </si>
  <si>
    <t>BXW-16523-221</t>
  </si>
  <si>
    <t>98531-31479-AY</t>
  </si>
  <si>
    <t>STM-48031-232</t>
  </si>
  <si>
    <t>83083-18331-GY</t>
  </si>
  <si>
    <t>MJS-78142-279</t>
  </si>
  <si>
    <t>78349-50223-OJ</t>
  </si>
  <si>
    <t>ISD-15293-185</t>
  </si>
  <si>
    <t>44978-54483-HT</t>
  </si>
  <si>
    <t>ALN-32779-115</t>
  </si>
  <si>
    <t>96099-29257-SC</t>
  </si>
  <si>
    <t>LVJ-75734-787</t>
  </si>
  <si>
    <t>83091-48413-BS</t>
  </si>
  <si>
    <t>UEC-78363-162</t>
  </si>
  <si>
    <t>80227-40513-TU</t>
  </si>
  <si>
    <t>QAE-62588-231</t>
  </si>
  <si>
    <t>97579-31609-KK</t>
  </si>
  <si>
    <t>ZQA-26198-574</t>
  </si>
  <si>
    <t>49125-40866-HG</t>
  </si>
  <si>
    <t>FYB-54237-336</t>
  </si>
  <si>
    <t>14726-15103-FJ</t>
  </si>
  <si>
    <t>ADN-92479-192</t>
  </si>
  <si>
    <t>61782-75668-GT</t>
  </si>
  <si>
    <t>OBQ-42060-939</t>
  </si>
  <si>
    <t>32698-43476-DE</t>
  </si>
  <si>
    <t>NXP-81654-623</t>
  </si>
  <si>
    <t>55694-20403-SU</t>
  </si>
  <si>
    <t>JAI-28495-971</t>
  </si>
  <si>
    <t>21191-66010-HJ</t>
  </si>
  <si>
    <t>LYH-60050-277</t>
  </si>
  <si>
    <t>92356-10599-DO</t>
  </si>
  <si>
    <t>SBN-77547-540</t>
  </si>
  <si>
    <t>58055-58255-FQ</t>
  </si>
  <si>
    <t>BNC-93069-986</t>
  </si>
  <si>
    <t>84487-58876-JX</t>
  </si>
  <si>
    <t>LVZ-39952-167</t>
  </si>
  <si>
    <t>33062-71940-UF</t>
  </si>
  <si>
    <t>RVN-86266-291</t>
  </si>
  <si>
    <t>30199-99483-QM</t>
  </si>
  <si>
    <t>LRL-39724-661</t>
  </si>
  <si>
    <t>91053-88271-ZW</t>
  </si>
  <si>
    <t>MCF-15852-308</t>
  </si>
  <si>
    <t>26976-20910-ZH</t>
  </si>
  <si>
    <t>AXS-60724-596</t>
  </si>
  <si>
    <t>15807-87563-HT</t>
  </si>
  <si>
    <t>WZE-75245-640</t>
  </si>
  <si>
    <t>38259-82874-CY</t>
  </si>
  <si>
    <t>UBB-82114-797</t>
  </si>
  <si>
    <t>56893-25519-HG</t>
  </si>
  <si>
    <t>BEQ-69544-405</t>
  </si>
  <si>
    <t>63742-92528-CV</t>
  </si>
  <si>
    <t>ZWY-21541-844</t>
  </si>
  <si>
    <t>45263-40067-JF</t>
  </si>
  <si>
    <t>SYE-42827-187</t>
  </si>
  <si>
    <t>69265-65778-RU</t>
  </si>
  <si>
    <t>TWJ-92233-101</t>
  </si>
  <si>
    <t>94244-18250-NX</t>
  </si>
  <si>
    <t>WUU-98463-187</t>
  </si>
  <si>
    <t>75127-14862-UB</t>
  </si>
  <si>
    <t>OXS-76429-525</t>
  </si>
  <si>
    <t>33897-84573-QO</t>
  </si>
  <si>
    <t>SYZ-74202-800</t>
  </si>
  <si>
    <t>19948-92185-IP</t>
  </si>
  <si>
    <t>GWY-40118-815</t>
  </si>
  <si>
    <t>65019-94953-KS</t>
  </si>
  <si>
    <t>YHB-66444-619</t>
  </si>
  <si>
    <t>55235-68325-VY</t>
  </si>
  <si>
    <t>NGI-94139-942</t>
  </si>
  <si>
    <t>38291-59357-QO</t>
  </si>
  <si>
    <t>DOF-51604-896</t>
  </si>
  <si>
    <t>86229-96532-ND</t>
  </si>
  <si>
    <t>LRR-23839-904</t>
  </si>
  <si>
    <t>36546-60666-HX</t>
  </si>
  <si>
    <t>VRX-83058-928</t>
  </si>
  <si>
    <t>86892-50680-IH</t>
  </si>
  <si>
    <t>IPO-44652-186</t>
  </si>
  <si>
    <t>26024-91988-EJ</t>
  </si>
  <si>
    <t>QVL-63128-815</t>
  </si>
  <si>
    <t>23268-49205-IJ</t>
  </si>
  <si>
    <t>BVM-85289-845</t>
  </si>
  <si>
    <t>83773-45119-JE</t>
  </si>
  <si>
    <t>OAD-21044-910</t>
  </si>
  <si>
    <t>54938-10963-GM</t>
  </si>
  <si>
    <t>NPD-65701-936</t>
  </si>
  <si>
    <t>21753-57902-HP</t>
  </si>
  <si>
    <t>RKM-28533-238</t>
  </si>
  <si>
    <t>97464-85419-IF</t>
  </si>
  <si>
    <t>BCU-24530-189</t>
  </si>
  <si>
    <t>47898-21528-SG</t>
  </si>
  <si>
    <t>KVG-63695-136</t>
  </si>
  <si>
    <t>22635-24933-CH</t>
  </si>
  <si>
    <t>WPP-72865-353</t>
  </si>
  <si>
    <t>76079-50712-TS</t>
  </si>
  <si>
    <t>ZYY-63311-915</t>
  </si>
  <si>
    <t>68141-71103-PR</t>
  </si>
  <si>
    <t>MUM-48566-572</t>
  </si>
  <si>
    <t>83227-21370-OQ</t>
  </si>
  <si>
    <t>AJS-10285-285</t>
  </si>
  <si>
    <t>56500-79902-OE</t>
  </si>
  <si>
    <t>WEU-48924-914</t>
  </si>
  <si>
    <t>82148-78649-NC</t>
  </si>
  <si>
    <t>BCJ-99868-987</t>
  </si>
  <si>
    <t>12147-63276-ML</t>
  </si>
  <si>
    <t>MYF-45263-746</t>
  </si>
  <si>
    <t>67490-43972-GT</t>
  </si>
  <si>
    <t>RBY-13535-806</t>
  </si>
  <si>
    <t>32170-86452-PZ</t>
  </si>
  <si>
    <t>NZI-36252-244</t>
  </si>
  <si>
    <t>95988-59713-IZ</t>
  </si>
  <si>
    <t>TCR-13482-623</t>
  </si>
  <si>
    <t>21298-47864-SP</t>
  </si>
  <si>
    <t>AZJ-88766-223</t>
  </si>
  <si>
    <t>98179-88342-JV</t>
  </si>
  <si>
    <t>NJG-94083-897</t>
  </si>
  <si>
    <t>90275-98523-DE</t>
  </si>
  <si>
    <t>DAN-56093-435</t>
  </si>
  <si>
    <t>38800-65713-WC</t>
  </si>
  <si>
    <t>KJY-59679-480</t>
  </si>
  <si>
    <t>36374-28876-ET</t>
  </si>
  <si>
    <t>OIS-14880-964</t>
  </si>
  <si>
    <t>68163-92913-UN</t>
  </si>
  <si>
    <t>IOT-54801-894</t>
  </si>
  <si>
    <t>14628-41819-WY</t>
  </si>
  <si>
    <t>HIX-63608-726</t>
  </si>
  <si>
    <t>65419-94842-UF</t>
  </si>
  <si>
    <t>SLE-55353-186</t>
  </si>
  <si>
    <t>91418-48929-DN</t>
  </si>
  <si>
    <t>UYQ-40397-415</t>
  </si>
  <si>
    <t>44604-12954-QP</t>
  </si>
  <si>
    <t>LPN-77765-587</t>
  </si>
  <si>
    <t>35970-59685-NE</t>
  </si>
  <si>
    <t>WIB-22142-857</t>
  </si>
  <si>
    <t>53239-43972-QC</t>
  </si>
  <si>
    <t>YPM-18244-890</t>
  </si>
  <si>
    <t>39954-85526-SG</t>
  </si>
  <si>
    <t>FAN-32625-415</t>
  </si>
  <si>
    <t>82035-21788-CQ</t>
  </si>
  <si>
    <t>NXE-86801-949</t>
  </si>
  <si>
    <t>33256-82682-TL</t>
  </si>
  <si>
    <t>JEZ-82464-431</t>
  </si>
  <si>
    <t>89725-91902-UK</t>
  </si>
  <si>
    <t>EUK-23267-650</t>
  </si>
  <si>
    <t>17519-19205-BK</t>
  </si>
  <si>
    <t>RBF-90380-198</t>
  </si>
  <si>
    <t>72224-68006-DS</t>
  </si>
  <si>
    <t>LMK-70914-141</t>
  </si>
  <si>
    <t>72643-14831-DL</t>
  </si>
  <si>
    <t>DMO-50052-760</t>
  </si>
  <si>
    <t>50879-50855-ZI</t>
  </si>
  <si>
    <t>XLU-75587-359</t>
  </si>
  <si>
    <t>97354-90421-KH</t>
  </si>
  <si>
    <t>SNS-61171-139</t>
  </si>
  <si>
    <t>77650-73003-BC</t>
  </si>
  <si>
    <t>MFZ-28808-485</t>
  </si>
  <si>
    <t>56810-54165-PS</t>
  </si>
  <si>
    <t>TZI-60690-220</t>
  </si>
  <si>
    <t>80461-99480-BF</t>
  </si>
  <si>
    <t>PVT-55406-202</t>
  </si>
  <si>
    <t>29273-67037-TC</t>
  </si>
  <si>
    <t>MEV-79780-266</t>
  </si>
  <si>
    <t>24441-87542-LF</t>
  </si>
  <si>
    <t>ADP-26768-647</t>
  </si>
  <si>
    <t>30409-21312-BX</t>
  </si>
  <si>
    <t>Samuel Johnson</t>
  </si>
  <si>
    <t>WMN-87313-218</t>
  </si>
  <si>
    <t>45980-10944-QL</t>
  </si>
  <si>
    <t>SXS-38858-251</t>
  </si>
  <si>
    <t>14661-18212-JT</t>
  </si>
  <si>
    <t>UZV-96503-892</t>
  </si>
  <si>
    <t>16921-88710-UJ</t>
  </si>
  <si>
    <t>AYK-60670-259</t>
  </si>
  <si>
    <t>51020-42679-XT</t>
  </si>
  <si>
    <t>COV-25064-412</t>
  </si>
  <si>
    <t>33268-73793-JO</t>
  </si>
  <si>
    <t>Michelle Hart</t>
  </si>
  <si>
    <t>EMF-37906-374</t>
  </si>
  <si>
    <t>83689-86323-FB</t>
  </si>
  <si>
    <t>MMH-25508-863</t>
  </si>
  <si>
    <t>61006-38889-WO</t>
  </si>
  <si>
    <t>FXN-95881-118</t>
  </si>
  <si>
    <t>35949-39905-UI</t>
  </si>
  <si>
    <t>SBJ-97755-682</t>
  </si>
  <si>
    <t>54978-68452-VA</t>
  </si>
  <si>
    <t>OZP-66415-571</t>
  </si>
  <si>
    <t>28816-21754-PB</t>
  </si>
  <si>
    <t>BNJ-52945-631</t>
  </si>
  <si>
    <t>86852-96233-MU</t>
  </si>
  <si>
    <t>YBW-58645-516</t>
  </si>
  <si>
    <t>38251-94099-ML</t>
  </si>
  <si>
    <t>MIT-39915-567</t>
  </si>
  <si>
    <t>82283-77645-EV</t>
  </si>
  <si>
    <t>VMK-86591-915</t>
  </si>
  <si>
    <t>80203-36674-NR</t>
  </si>
  <si>
    <t>VTS-89947-698</t>
  </si>
  <si>
    <t>31213-84087-WL</t>
  </si>
  <si>
    <t>MVG-18366-430</t>
  </si>
  <si>
    <t>23726-68965-DR</t>
  </si>
  <si>
    <t>RNM-21839-709</t>
  </si>
  <si>
    <t>61269-13388-FG</t>
  </si>
  <si>
    <t>TFB-60598-310</t>
  </si>
  <si>
    <t>61694-10345-HL</t>
  </si>
  <si>
    <t>OVK-14011-232</t>
  </si>
  <si>
    <t>91456-54667-HU</t>
  </si>
  <si>
    <t>XGM-72213-425</t>
  </si>
  <si>
    <t>63138-82728-GR</t>
  </si>
  <si>
    <t>MWI-96247-539</t>
  </si>
  <si>
    <t>56836-16534-UA</t>
  </si>
  <si>
    <t>ZII-71044-226</t>
  </si>
  <si>
    <t>19918-29321-IV</t>
  </si>
  <si>
    <t>EFR-40767-588</t>
  </si>
  <si>
    <t>49659-88395-MQ</t>
  </si>
  <si>
    <t>FGO-77976-160</t>
  </si>
  <si>
    <t>93026-43744-BZ</t>
  </si>
  <si>
    <t>FBA-32925-331</t>
  </si>
  <si>
    <t>43372-92833-DL</t>
  </si>
  <si>
    <t>NZT-87228-307</t>
  </si>
  <si>
    <t>38910-43556-EN</t>
  </si>
  <si>
    <t>OOX-18214-508</t>
  </si>
  <si>
    <t>25497-30256-GP</t>
  </si>
  <si>
    <t>GJR-95057-159</t>
  </si>
  <si>
    <t>67885-63210-RW</t>
  </si>
  <si>
    <t>CRW-40024-937</t>
  </si>
  <si>
    <t>93052-29758-QM</t>
  </si>
  <si>
    <t>OGR-84836-313</t>
  </si>
  <si>
    <t>69490-68035-WY</t>
  </si>
  <si>
    <t>WBP-25997-879</t>
  </si>
  <si>
    <t>86178-29487-IQ</t>
  </si>
  <si>
    <t>QKW-33401-668</t>
  </si>
  <si>
    <t>79555-18655-IP</t>
  </si>
  <si>
    <t>YCL-66437-367</t>
  </si>
  <si>
    <t>23607-64313-NQ</t>
  </si>
  <si>
    <t>EVD-98364-847</t>
  </si>
  <si>
    <t>57801-17477-WY</t>
  </si>
  <si>
    <t>JFL-46619-461</t>
  </si>
  <si>
    <t>90231-61159-UW</t>
  </si>
  <si>
    <t>FAF-74485-854</t>
  </si>
  <si>
    <t>86892-69876-AZ</t>
  </si>
  <si>
    <t>Robert Brown</t>
  </si>
  <si>
    <t>HOG-33460-818</t>
  </si>
  <si>
    <t>55689-27504-JM</t>
  </si>
  <si>
    <t>Joseph Sharp</t>
  </si>
  <si>
    <t>LRZ-54620-581</t>
  </si>
  <si>
    <t>74147-68528-AP</t>
  </si>
  <si>
    <t>QMU-53955-618</t>
  </si>
  <si>
    <t>14113-54202-VC</t>
  </si>
  <si>
    <t>IIH-64440-385</t>
  </si>
  <si>
    <t>54345-22258-HH</t>
  </si>
  <si>
    <t>EMD-29628-397</t>
  </si>
  <si>
    <t>10507-12107-JO</t>
  </si>
  <si>
    <t>WMG-62642-338</t>
  </si>
  <si>
    <t>73287-35568-EZ</t>
  </si>
  <si>
    <t>UQW-65188-485</t>
  </si>
  <si>
    <t>89859-53749-IA</t>
  </si>
  <si>
    <t>QXG-31574-229</t>
  </si>
  <si>
    <t>53693-64868-SN</t>
  </si>
  <si>
    <t>YHG-19195-994</t>
  </si>
  <si>
    <t>60644-46188-YZ</t>
  </si>
  <si>
    <t>MTX-49518-379</t>
  </si>
  <si>
    <t>71402-33061-TY</t>
  </si>
  <si>
    <t>ITX-80777-449</t>
  </si>
  <si>
    <t>55375-55964-FJ</t>
  </si>
  <si>
    <t>EXB-59167-506</t>
  </si>
  <si>
    <t>13405-15760-TY</t>
  </si>
  <si>
    <t>OPC-87311-613</t>
  </si>
  <si>
    <t>95285-30197-XT</t>
  </si>
  <si>
    <t>UGD-19152-477</t>
  </si>
  <si>
    <t>66045-19688-WQ</t>
  </si>
  <si>
    <t>BAA-60452-309</t>
  </si>
  <si>
    <t>81022-41400-EG</t>
  </si>
  <si>
    <t>ACH-31012-970</t>
  </si>
  <si>
    <t>35287-96015-MU</t>
  </si>
  <si>
    <t>JCF-61980-230</t>
  </si>
  <si>
    <t>78474-89338-RO</t>
  </si>
  <si>
    <t>EZN-28093-328</t>
  </si>
  <si>
    <t>46557-64023-GS</t>
  </si>
  <si>
    <t>EYG-41124-410</t>
  </si>
  <si>
    <t>96994-18419-JG</t>
  </si>
  <si>
    <t>ZBK-14862-329</t>
  </si>
  <si>
    <t>42783-14245-MR</t>
  </si>
  <si>
    <t>LWF-83412-386</t>
  </si>
  <si>
    <t>78796-32705-WY</t>
  </si>
  <si>
    <t>SHE-56739-389</t>
  </si>
  <si>
    <t>70737-78347-DR</t>
  </si>
  <si>
    <t>HXB-96421-482</t>
  </si>
  <si>
    <t>41789-32478-SG</t>
  </si>
  <si>
    <t>QAR-39476-456</t>
  </si>
  <si>
    <t>56222-34395-XG</t>
  </si>
  <si>
    <t>KAO-55605-165</t>
  </si>
  <si>
    <t>52332-80510-UK</t>
  </si>
  <si>
    <t>HKG-46108-728</t>
  </si>
  <si>
    <t>55543-99790-FM</t>
  </si>
  <si>
    <t>TIN-44482-288</t>
  </si>
  <si>
    <t>52718-70130-NB</t>
  </si>
  <si>
    <t>YJA-62359-711</t>
  </si>
  <si>
    <t>34668-59444-DG</t>
  </si>
  <si>
    <t>HYU-92808-131</t>
  </si>
  <si>
    <t>79340-56434-LZ</t>
  </si>
  <si>
    <t>VAN-50903-636</t>
  </si>
  <si>
    <t>44170-22187-GJ</t>
  </si>
  <si>
    <t>YEM-94069-873</t>
  </si>
  <si>
    <t>41000-16168-LT</t>
  </si>
  <si>
    <t>Christopher Palmer</t>
  </si>
  <si>
    <t>ELX-89563-103</t>
  </si>
  <si>
    <t>13098-43516-CM</t>
  </si>
  <si>
    <t>FVD-65562-303</t>
  </si>
  <si>
    <t>90487-74296-MZ</t>
  </si>
  <si>
    <t>FFP-46801-322</t>
  </si>
  <si>
    <t>34401-57167-UF</t>
  </si>
  <si>
    <t>MCD-28203-333</t>
  </si>
  <si>
    <t>91378-73258-TA</t>
  </si>
  <si>
    <t>ETW-11898-644</t>
  </si>
  <si>
    <t>27169-20886-EP</t>
  </si>
  <si>
    <t>QFU-67967-605</t>
  </si>
  <si>
    <t>94732-13319-JA</t>
  </si>
  <si>
    <t>JUF-51472-161</t>
  </si>
  <si>
    <t>77329-57752-VK</t>
  </si>
  <si>
    <t>SPX-38928-175</t>
  </si>
  <si>
    <t>25833-31915-OV</t>
  </si>
  <si>
    <t>BXQ-52005-617</t>
  </si>
  <si>
    <t>50401-76140-XR</t>
  </si>
  <si>
    <t>RAB-67050-824</t>
  </si>
  <si>
    <t>59149-32722-LW</t>
  </si>
  <si>
    <t>ZFO-98875-754</t>
  </si>
  <si>
    <t>92828-59565-KS</t>
  </si>
  <si>
    <t>CNH-73790-979</t>
  </si>
  <si>
    <t>30871-63732-SU</t>
  </si>
  <si>
    <t>XWO-78645-929</t>
  </si>
  <si>
    <t>64525-99412-AF</t>
  </si>
  <si>
    <t>OMJ-51741-161</t>
  </si>
  <si>
    <t>14900-96121-GB</t>
  </si>
  <si>
    <t>XSY-11684-210</t>
  </si>
  <si>
    <t>89770-67212-FF</t>
  </si>
  <si>
    <t>OWV-77993-663</t>
  </si>
  <si>
    <t>69209-83241-MR</t>
  </si>
  <si>
    <t>LGJ-26332-292</t>
  </si>
  <si>
    <t>54636-52504-FE</t>
  </si>
  <si>
    <t>GXJ-67055-686</t>
  </si>
  <si>
    <t>23225-92785-DD</t>
  </si>
  <si>
    <t>ZFP-30077-762</t>
  </si>
  <si>
    <t>18848-43291-AO</t>
  </si>
  <si>
    <t>David Mann</t>
  </si>
  <si>
    <t>ROM-43057-276</t>
  </si>
  <si>
    <t>34858-28858-GG</t>
  </si>
  <si>
    <t>ZGW-38926-438</t>
  </si>
  <si>
    <t>18134-26249-IZ</t>
  </si>
  <si>
    <t>WCX-46957-427</t>
  </si>
  <si>
    <t>35593-49515-CO</t>
  </si>
  <si>
    <t>NKZ-91853-421</t>
  </si>
  <si>
    <t>16890-37168-PW</t>
  </si>
  <si>
    <t>XIM-90588-613</t>
  </si>
  <si>
    <t>41438-78311-RA</t>
  </si>
  <si>
    <t>WXM-64979-578</t>
  </si>
  <si>
    <t>88953-95560-SP</t>
  </si>
  <si>
    <t>IMF-53376-384</t>
  </si>
  <si>
    <t>54519-22810-KN</t>
  </si>
  <si>
    <t>Stephen Davis</t>
  </si>
  <si>
    <t>TIW-58523-310</t>
  </si>
  <si>
    <t>13207-95999-SQ</t>
  </si>
  <si>
    <t>RUI-56770-818</t>
  </si>
  <si>
    <t>83284-58792-UB</t>
  </si>
  <si>
    <t>GNZ-55862-671</t>
  </si>
  <si>
    <t>86428-41516-YN</t>
  </si>
  <si>
    <t>DOB-25188-376</t>
  </si>
  <si>
    <t>54027-10768-BU</t>
  </si>
  <si>
    <t>ZLI-27716-497</t>
  </si>
  <si>
    <t>78465-54426-QW</t>
  </si>
  <si>
    <t>ABF-20784-812</t>
  </si>
  <si>
    <t>88947-39068-QZ</t>
  </si>
  <si>
    <t>DND-24879-354</t>
  </si>
  <si>
    <t>76042-67373-ZW</t>
  </si>
  <si>
    <t>HYV-65390-583</t>
  </si>
  <si>
    <t>67808-17616-GQ</t>
  </si>
  <si>
    <t>IVT-39589-153</t>
  </si>
  <si>
    <t>39122-25846-NI</t>
  </si>
  <si>
    <t>EWT-84437-273</t>
  </si>
  <si>
    <t>63525-53914-HQ</t>
  </si>
  <si>
    <t>JAU-96349-788</t>
  </si>
  <si>
    <t>61211-64866-RF</t>
  </si>
  <si>
    <t>YXO-86088-725</t>
  </si>
  <si>
    <t>74586-10522-LD</t>
  </si>
  <si>
    <t>OJH-73655-517</t>
  </si>
  <si>
    <t>19633-90401-EG</t>
  </si>
  <si>
    <t>GPG-64509-652</t>
  </si>
  <si>
    <t>27824-43266-MJ</t>
  </si>
  <si>
    <t>WET-85006-489</t>
  </si>
  <si>
    <t>70249-85038-ZG</t>
  </si>
  <si>
    <t>PGT-82247-615</t>
  </si>
  <si>
    <t>65501-32655-GY</t>
  </si>
  <si>
    <t>IEJ-67429-121</t>
  </si>
  <si>
    <t>58927-51378-OO</t>
  </si>
  <si>
    <t>BSC-32973-645</t>
  </si>
  <si>
    <t>63133-48564-LP</t>
  </si>
  <si>
    <t>RAG-98609-135</t>
  </si>
  <si>
    <t>58171-21177-KD</t>
  </si>
  <si>
    <t>IRI-42413-794</t>
  </si>
  <si>
    <t>40308-53209-KU</t>
  </si>
  <si>
    <t>GXT-70962-338</t>
  </si>
  <si>
    <t>22529-65139-YJ</t>
  </si>
  <si>
    <t>FCG-55762-454</t>
  </si>
  <si>
    <t>56372-80732-VG</t>
  </si>
  <si>
    <t>KUD-38594-838</t>
  </si>
  <si>
    <t>38204-92447-LK</t>
  </si>
  <si>
    <t>SON-60985-865</t>
  </si>
  <si>
    <t>36212-66179-NE</t>
  </si>
  <si>
    <t>OTY-28648-973</t>
  </si>
  <si>
    <t>53470-29730-AJ</t>
  </si>
  <si>
    <t>DMM-34751-647</t>
  </si>
  <si>
    <t>83890-83251-NZ</t>
  </si>
  <si>
    <t>DAZ-89062-804</t>
  </si>
  <si>
    <t>90244-56470-KF</t>
  </si>
  <si>
    <t>HHZ-29139-659</t>
  </si>
  <si>
    <t>75278-44757-JG</t>
  </si>
  <si>
    <t>BMR-62156-940</t>
  </si>
  <si>
    <t>59118-46097-NS</t>
  </si>
  <si>
    <t>FZO-36827-805</t>
  </si>
  <si>
    <t>46343-90837-GD</t>
  </si>
  <si>
    <t>SEA-19055-512</t>
  </si>
  <si>
    <t>97956-25364-VH</t>
  </si>
  <si>
    <t>CTT-10459-588</t>
  </si>
  <si>
    <t>48858-31161-EO</t>
  </si>
  <si>
    <t>ZLS-16468-506</t>
  </si>
  <si>
    <t>38256-47684-HM</t>
  </si>
  <si>
    <t>DFD-12451-181</t>
  </si>
  <si>
    <t>90734-98388-RD</t>
  </si>
  <si>
    <t>YPI-51465-848</t>
  </si>
  <si>
    <t>88267-41503-KI</t>
  </si>
  <si>
    <t>JCG-72226-695</t>
  </si>
  <si>
    <t>32650-43315-UQ</t>
  </si>
  <si>
    <t>WRF-71967-177</t>
  </si>
  <si>
    <t>79868-20604-VO</t>
  </si>
  <si>
    <t>LWE-80236-959</t>
  </si>
  <si>
    <t>93749-72910-VJ</t>
  </si>
  <si>
    <t>VCZ-60133-425</t>
  </si>
  <si>
    <t>89016-49658-PW</t>
  </si>
  <si>
    <t>ZYL-71306-863</t>
  </si>
  <si>
    <t>84513-32236-AY</t>
  </si>
  <si>
    <t>LXM-41891-125</t>
  </si>
  <si>
    <t>13009-74736-NK</t>
  </si>
  <si>
    <t>KMY-22634-954</t>
  </si>
  <si>
    <t>38714-30267-VS</t>
  </si>
  <si>
    <t>DQB-60294-733</t>
  </si>
  <si>
    <t>99876-72870-ZE</t>
  </si>
  <si>
    <t>CEJ-48009-247</t>
  </si>
  <si>
    <t>68627-86741-PC</t>
  </si>
  <si>
    <t>EMG-42700-846</t>
  </si>
  <si>
    <t>49562-91207-JP</t>
  </si>
  <si>
    <t>CHT-35486-569</t>
  </si>
  <si>
    <t>23719-57227-VN</t>
  </si>
  <si>
    <t>ZJO-41699-987</t>
  </si>
  <si>
    <t>67191-67029-JP</t>
  </si>
  <si>
    <t>VVT-47852-257</t>
  </si>
  <si>
    <t>50812-47616-TW</t>
  </si>
  <si>
    <t>HDN-61075-460</t>
  </si>
  <si>
    <t>35351-65126-ZZ</t>
  </si>
  <si>
    <t>BRJ-13039-471</t>
  </si>
  <si>
    <t>68257-22821-YN</t>
  </si>
  <si>
    <t>Tammy Tran</t>
  </si>
  <si>
    <t>FZE-85947-811</t>
  </si>
  <si>
    <t>60856-47484-AS</t>
  </si>
  <si>
    <t>Robert Castillo</t>
  </si>
  <si>
    <t>DIM-75360-471</t>
  </si>
  <si>
    <t>41881-35430-FP</t>
  </si>
  <si>
    <t>ILR-90442-213</t>
  </si>
  <si>
    <t>28775-20573-BX</t>
  </si>
  <si>
    <t>TQR-79695-709</t>
  </si>
  <si>
    <t>77182-13821-FM</t>
  </si>
  <si>
    <t>FUV-46992-221</t>
  </si>
  <si>
    <t>81198-14368-BJ</t>
  </si>
  <si>
    <t>CGD-71496-580</t>
  </si>
  <si>
    <t>67453-74355-LA</t>
  </si>
  <si>
    <t>MSB-31744-848</t>
  </si>
  <si>
    <t>30649-30324-EG</t>
  </si>
  <si>
    <t>WMF-92731-893</t>
  </si>
  <si>
    <t>61227-14267-XU</t>
  </si>
  <si>
    <t>Phone Number</t>
  </si>
  <si>
    <t>Address Line 1</t>
  </si>
  <si>
    <t>City</t>
  </si>
  <si>
    <t>Postcode</t>
  </si>
  <si>
    <t>Loyalty Card</t>
  </si>
  <si>
    <t>Stephanie Chase</t>
  </si>
  <si>
    <t>bmoore@white-wong.biz</t>
  </si>
  <si>
    <t>(212)751-9861</t>
  </si>
  <si>
    <t>353 Thomas Glen Suite 722</t>
  </si>
  <si>
    <t>Youngborough</t>
  </si>
  <si>
    <t>No</t>
  </si>
  <si>
    <t>Joanna Moore</t>
  </si>
  <si>
    <t>pattersonsara@clark.com</t>
  </si>
  <si>
    <t>934.125.3463</t>
  </si>
  <si>
    <t>10841 Aaron Forges Suite 916</t>
  </si>
  <si>
    <t>Calebhaven</t>
  </si>
  <si>
    <t>Michael Blake</t>
  </si>
  <si>
    <t>laurathomas@gmail.com</t>
  </si>
  <si>
    <t>698-165-8663</t>
  </si>
  <si>
    <t>17174 Kelly Points</t>
  </si>
  <si>
    <t>East Brian</t>
  </si>
  <si>
    <t>Yes</t>
  </si>
  <si>
    <t>Erica Willis</t>
  </si>
  <si>
    <t>jenniferhowell@rose-williams.org</t>
  </si>
  <si>
    <t>001-509-379-1742x793</t>
  </si>
  <si>
    <t>9834 Mcgee Field Suite 627</t>
  </si>
  <si>
    <t>West Eric</t>
  </si>
  <si>
    <t>Randy Heath</t>
  </si>
  <si>
    <t>qblackburn@yahoo.com</t>
  </si>
  <si>
    <t>(374)199-1428</t>
  </si>
  <si>
    <t>8274 Shaffer Trail Suite 425</t>
  </si>
  <si>
    <t>Carsonbury</t>
  </si>
  <si>
    <t>Anthony Cabrera</t>
  </si>
  <si>
    <t>jennifer80@jackson.com</t>
  </si>
  <si>
    <t>431.882.8905</t>
  </si>
  <si>
    <t>30639 Hailey Mews Apt. 663</t>
  </si>
  <si>
    <t>East Kimberly</t>
  </si>
  <si>
    <t>Amanda White</t>
  </si>
  <si>
    <t>cpatrick@flores.org</t>
  </si>
  <si>
    <t>001-516-728-3846x804</t>
  </si>
  <si>
    <t>02145 Adkins Canyon Apt. 377</t>
  </si>
  <si>
    <t>Lake David</t>
  </si>
  <si>
    <t>dunlapderek@yahoo.com</t>
  </si>
  <si>
    <t>+1-000-573-6987x96616</t>
  </si>
  <si>
    <t>2062 Steven Expressway</t>
  </si>
  <si>
    <t>Taylorstad</t>
  </si>
  <si>
    <t>Shannon Day</t>
  </si>
  <si>
    <t>qcruz@smith-sloan.com</t>
  </si>
  <si>
    <t>(365)206-5950</t>
  </si>
  <si>
    <t>076 Jones Square</t>
  </si>
  <si>
    <t>West Amberland</t>
  </si>
  <si>
    <t>Christine Moore</t>
  </si>
  <si>
    <t>nmahoney@hotmail.com</t>
  </si>
  <si>
    <t>(716)416-0075</t>
  </si>
  <si>
    <t>94872 Barker Brook</t>
  </si>
  <si>
    <t>Williamtown</t>
  </si>
  <si>
    <t>donnaanderson@johnson-johnson.com</t>
  </si>
  <si>
    <t>086.820.8761</t>
  </si>
  <si>
    <t>803 Tyler Turnpike</t>
  </si>
  <si>
    <t>Clarkbury</t>
  </si>
  <si>
    <t>arobles@yahoo.com</t>
  </si>
  <si>
    <t>366-298-0900</t>
  </si>
  <si>
    <t>0226 Craig Stravenue Apt. 527</t>
  </si>
  <si>
    <t>Amandatown</t>
  </si>
  <si>
    <t>Joseph Aguirre</t>
  </si>
  <si>
    <t>chelsea79@yahoo.com</t>
  </si>
  <si>
    <t>001-046-045-1714x6039</t>
  </si>
  <si>
    <t>6834 Johnson Lights</t>
  </si>
  <si>
    <t>West Sherri</t>
  </si>
  <si>
    <t>Michelle Cole</t>
  </si>
  <si>
    <t>kelli28@luna.net</t>
  </si>
  <si>
    <t>220.034.2929x44309</t>
  </si>
  <si>
    <t>610 Julie Spur</t>
  </si>
  <si>
    <t>Lake Cameron</t>
  </si>
  <si>
    <t>Brooke Smith</t>
  </si>
  <si>
    <t>torresdaniel@roberts.com</t>
  </si>
  <si>
    <t>+1-696-734-7469x52821</t>
  </si>
  <si>
    <t>324 Wolf Prairie Suite 696</t>
  </si>
  <si>
    <t>New Diana</t>
  </si>
  <si>
    <t>Kelly Morris</t>
  </si>
  <si>
    <t>xwoods@durham.net</t>
  </si>
  <si>
    <t>985.327.4950x28405</t>
  </si>
  <si>
    <t>075 Romero Branch Apt. 968</t>
  </si>
  <si>
    <t>Haneyborough</t>
  </si>
  <si>
    <t>Leonard Ramirez</t>
  </si>
  <si>
    <t>kellydurham@hotmail.com</t>
  </si>
  <si>
    <t>(840)649-1333x26508</t>
  </si>
  <si>
    <t>3598 Kristina Bridge</t>
  </si>
  <si>
    <t>Cheyennefort</t>
  </si>
  <si>
    <t>Jennifer Anderson</t>
  </si>
  <si>
    <t>rbond@hotmail.com</t>
  </si>
  <si>
    <t>8635452505</t>
  </si>
  <si>
    <t>91095 Heidi Trail</t>
  </si>
  <si>
    <t>East Kelly</t>
  </si>
  <si>
    <t>Kara Hall</t>
  </si>
  <si>
    <t>laurachambers@gmail.com</t>
  </si>
  <si>
    <t>+1-886-517-6919</t>
  </si>
  <si>
    <t>70894 Daniels Plain Suite 724</t>
  </si>
  <si>
    <t>North Marymouth</t>
  </si>
  <si>
    <t>Mark Rodriguez</t>
  </si>
  <si>
    <t>martinezcarol@bolton.com</t>
  </si>
  <si>
    <t>(794)737-1447</t>
  </si>
  <si>
    <t>54633 Christine Lodge Suite 061</t>
  </si>
  <si>
    <t>North Ericville</t>
  </si>
  <si>
    <t>Melissa Sullivan</t>
  </si>
  <si>
    <t>acortez@hotmail.com</t>
  </si>
  <si>
    <t>347-826-9766</t>
  </si>
  <si>
    <t>411 Nancy Field Apt. 825</t>
  </si>
  <si>
    <t>New Kennethberg</t>
  </si>
  <si>
    <t>Stephen Stark</t>
  </si>
  <si>
    <t>shanevillarreal@mahoney-knight.com</t>
  </si>
  <si>
    <t>063.186.8005x628</t>
  </si>
  <si>
    <t>593 Brandon Shoal</t>
  </si>
  <si>
    <t>Port Erikaport</t>
  </si>
  <si>
    <t>Anne Jenkins</t>
  </si>
  <si>
    <t>heatherthompson@yahoo.com</t>
  </si>
  <si>
    <t>4138711186</t>
  </si>
  <si>
    <t>1923 Yoder Fork Suite 574</t>
  </si>
  <si>
    <t>New Daniel</t>
  </si>
  <si>
    <t>Heather Ballard</t>
  </si>
  <si>
    <t>dennis24@dominguez.com</t>
  </si>
  <si>
    <t>(418)488-2323x173</t>
  </si>
  <si>
    <t>19759 Davis Extension</t>
  </si>
  <si>
    <t>New Michealbury</t>
  </si>
  <si>
    <t>Matthew Larson</t>
  </si>
  <si>
    <t>cohenaustin@gmail.com</t>
  </si>
  <si>
    <t>597-835-0015</t>
  </si>
  <si>
    <t>220 James Divide</t>
  </si>
  <si>
    <t>Ianberg</t>
  </si>
  <si>
    <t>Michael Park</t>
  </si>
  <si>
    <t>stanleyjeremiah@hotmail.com</t>
  </si>
  <si>
    <t>4220260958</t>
  </si>
  <si>
    <t>373 Williams Plaza Apt. 025</t>
  </si>
  <si>
    <t>Timothyberg</t>
  </si>
  <si>
    <t>Stacy Evans</t>
  </si>
  <si>
    <t>kylefisher@hotmail.com</t>
  </si>
  <si>
    <t>(356)711-4064x34574</t>
  </si>
  <si>
    <t>372 Christopher Cape Apt. 364</t>
  </si>
  <si>
    <t>East Joseph</t>
  </si>
  <si>
    <t>Molly Torres</t>
  </si>
  <si>
    <t>amanda40@sullivan.com</t>
  </si>
  <si>
    <t>0872281350</t>
  </si>
  <si>
    <t>4694 Keller Garden</t>
  </si>
  <si>
    <t>South James</t>
  </si>
  <si>
    <t>Barry Patel</t>
  </si>
  <si>
    <t>uochoa@gmail.com</t>
  </si>
  <si>
    <t>+1-233-046-6454x5989</t>
  </si>
  <si>
    <t>21075 Elizabeth Lights</t>
  </si>
  <si>
    <t>North Leah</t>
  </si>
  <si>
    <t>Charles Perez</t>
  </si>
  <si>
    <t>kelly31@baker-young.com</t>
  </si>
  <si>
    <t>954.822.2025x7063</t>
  </si>
  <si>
    <t>8876 Raymond Mountain Apt. 996</t>
  </si>
  <si>
    <t>North Madeline</t>
  </si>
  <si>
    <t>Priscilla Johnson</t>
  </si>
  <si>
    <t>arroyoshawna@yahoo.com</t>
  </si>
  <si>
    <t>786-156-9127x44326</t>
  </si>
  <si>
    <t>0504 Evans Mountain Suite 497</t>
  </si>
  <si>
    <t>East Johnfort</t>
  </si>
  <si>
    <t>Aaron Hernandez</t>
  </si>
  <si>
    <t>tsullivan@allen.com</t>
  </si>
  <si>
    <t>001-753-829-3971x5627</t>
  </si>
  <si>
    <t>98950 Fuentes Squares</t>
  </si>
  <si>
    <t>Stokeshaven</t>
  </si>
  <si>
    <t>Patricia Mendoza</t>
  </si>
  <si>
    <t>amber68@yahoo.com</t>
  </si>
  <si>
    <t>141-142-2643</t>
  </si>
  <si>
    <t>9248 Murphy Viaduct Suite 718</t>
  </si>
  <si>
    <t>Louisfort</t>
  </si>
  <si>
    <t>Joel Joseph</t>
  </si>
  <si>
    <t>johnstontracie@gmail.com</t>
  </si>
  <si>
    <t>645.388.2078</t>
  </si>
  <si>
    <t>438 Brooke Trafficway Suite 357</t>
  </si>
  <si>
    <t>Johnbury</t>
  </si>
  <si>
    <t>Jillian Miller</t>
  </si>
  <si>
    <t>jbradshaw@watkins-lawrence.com</t>
  </si>
  <si>
    <t>809.963.0699</t>
  </si>
  <si>
    <t>480 Reyes Heights Suite 226</t>
  </si>
  <si>
    <t>North Angel</t>
  </si>
  <si>
    <t>Lance Hamilton</t>
  </si>
  <si>
    <t>david10@campbell-chase.com</t>
  </si>
  <si>
    <t>091-156-4523x18672</t>
  </si>
  <si>
    <t>92923 Knight Heights Suite 227</t>
  </si>
  <si>
    <t>Paulville</t>
  </si>
  <si>
    <t>Brenda Hill</t>
  </si>
  <si>
    <t>nicolethomas@lee.com</t>
  </si>
  <si>
    <t>906.959.1862</t>
  </si>
  <si>
    <t>557 Hill Glen Apt. 519</t>
  </si>
  <si>
    <t>Mooreland</t>
  </si>
  <si>
    <t>Amy Martinez</t>
  </si>
  <si>
    <t>vaughnrebekah@steele.com</t>
  </si>
  <si>
    <t>001-491-134-8958x5342</t>
  </si>
  <si>
    <t>018 David Ferry</t>
  </si>
  <si>
    <t>Johnsonberg</t>
  </si>
  <si>
    <t>Sheri Moore</t>
  </si>
  <si>
    <t>iwalters@gmail.com</t>
  </si>
  <si>
    <t>538.585.6072</t>
  </si>
  <si>
    <t>587 Patricia Extensions Apt. 383</t>
  </si>
  <si>
    <t>Pamelastad</t>
  </si>
  <si>
    <t>Anne Fowler</t>
  </si>
  <si>
    <t>cristinaperez@ward-larson.org</t>
  </si>
  <si>
    <t>983.573.8261x283</t>
  </si>
  <si>
    <t>5841 Moore Run</t>
  </si>
  <si>
    <t>Pearsonbury</t>
  </si>
  <si>
    <t>William Wong</t>
  </si>
  <si>
    <t>samuelmoore@yahoo.com</t>
  </si>
  <si>
    <t>218.922.0488x09451</t>
  </si>
  <si>
    <t>39793 Patrick Shoals</t>
  </si>
  <si>
    <t>West Danielmouth</t>
  </si>
  <si>
    <t>Benjamin Ward</t>
  </si>
  <si>
    <t>zjohnson@jones.com</t>
  </si>
  <si>
    <t>7186442393</t>
  </si>
  <si>
    <t>93173 Angela Burg</t>
  </si>
  <si>
    <t>Port Melissa</t>
  </si>
  <si>
    <t>Bethany Thomas</t>
  </si>
  <si>
    <t>lcastillo@warren.com</t>
  </si>
  <si>
    <t>5894251033</t>
  </si>
  <si>
    <t>48928 Taylor Crescent</t>
  </si>
  <si>
    <t>Laurenport</t>
  </si>
  <si>
    <t>Heather Cunningham</t>
  </si>
  <si>
    <t>robert50@hotmail.com</t>
  </si>
  <si>
    <t>550.792.0879x104</t>
  </si>
  <si>
    <t>28029 Karen Alley</t>
  </si>
  <si>
    <t>Cynthiaview</t>
  </si>
  <si>
    <t>Joseph Castro</t>
  </si>
  <si>
    <t>krios@hotmail.com</t>
  </si>
  <si>
    <t>461-970-8733</t>
  </si>
  <si>
    <t>0334 Lopez Knoll</t>
  </si>
  <si>
    <t>South Karenburgh</t>
  </si>
  <si>
    <t>Nancy Ross</t>
  </si>
  <si>
    <t>barnesruth@gmail.com</t>
  </si>
  <si>
    <t>+1-490-718-2510x232</t>
  </si>
  <si>
    <t>91253 Joseph Run Suite 651</t>
  </si>
  <si>
    <t>Debbiehaven</t>
  </si>
  <si>
    <t>Katie Berry</t>
  </si>
  <si>
    <t>brewertyler@gmail.com</t>
  </si>
  <si>
    <t>055.614.6093</t>
  </si>
  <si>
    <t>36956 Foster Trail</t>
  </si>
  <si>
    <t>Blevinsside</t>
  </si>
  <si>
    <t>Sydney Steele</t>
  </si>
  <si>
    <t>michaelnewman@ross.com</t>
  </si>
  <si>
    <t>153.576.6118x53590</t>
  </si>
  <si>
    <t>68621 Matthew Glens Apt. 466</t>
  </si>
  <si>
    <t>Lake Amanda</t>
  </si>
  <si>
    <t>Joshua Hogan</t>
  </si>
  <si>
    <t>daniel89@taylor.com</t>
  </si>
  <si>
    <t>642-622-0172</t>
  </si>
  <si>
    <t>8176 Garrett Wells</t>
  </si>
  <si>
    <t>Lake Nicoletown</t>
  </si>
  <si>
    <t>Miss Kerry Rodriguez</t>
  </si>
  <si>
    <t>hward@gmail.com</t>
  </si>
  <si>
    <t>449-557-3705x1740</t>
  </si>
  <si>
    <t>896 Mason Ways</t>
  </si>
  <si>
    <t>Kerrbury</t>
  </si>
  <si>
    <t>Michael Acosta</t>
  </si>
  <si>
    <t>josedelgado@joseph.com</t>
  </si>
  <si>
    <t>475.736.1671x9079</t>
  </si>
  <si>
    <t>237 Stanley Lights Suite 875</t>
  </si>
  <si>
    <t>Lake Jessica</t>
  </si>
  <si>
    <t>Joshua Manning</t>
  </si>
  <si>
    <t>matthew41@gmail.com</t>
  </si>
  <si>
    <t>730.855.8156x19462</t>
  </si>
  <si>
    <t>57819 Maria Shoal</t>
  </si>
  <si>
    <t>Jameshaven</t>
  </si>
  <si>
    <t>Michael Smith MD</t>
  </si>
  <si>
    <t>eibarra@yahoo.com</t>
  </si>
  <si>
    <t>103-804-8955</t>
  </si>
  <si>
    <t>82994 Brian Mountain Apt. 471</t>
  </si>
  <si>
    <t>Ronaldchester</t>
  </si>
  <si>
    <t>Christopher Flores</t>
  </si>
  <si>
    <t>floreslogan@wallace.com</t>
  </si>
  <si>
    <t>537.041.4970x675</t>
  </si>
  <si>
    <t>21324 Michele Forge</t>
  </si>
  <si>
    <t>East Jessica</t>
  </si>
  <si>
    <t>Deanna Jenkins</t>
  </si>
  <si>
    <t>nsmith@booth.com</t>
  </si>
  <si>
    <t>723-831-8059</t>
  </si>
  <si>
    <t>065 Ellison Track</t>
  </si>
  <si>
    <t>Lake Henryland</t>
  </si>
  <si>
    <t>Alexander Bartlett</t>
  </si>
  <si>
    <t>karacarter@yahoo.com</t>
  </si>
  <si>
    <t>001-182-786-8148</t>
  </si>
  <si>
    <t>9718 Marcus Throughway</t>
  </si>
  <si>
    <t>Paulburgh</t>
  </si>
  <si>
    <t>michael83@hotmail.com</t>
  </si>
  <si>
    <t>(526)216-9366x876</t>
  </si>
  <si>
    <t>353 Dakota Radial Suite 725</t>
  </si>
  <si>
    <t>Johnsonstad</t>
  </si>
  <si>
    <t>Jose Guzman</t>
  </si>
  <si>
    <t>michael65@shaw.com</t>
  </si>
  <si>
    <t>001-273-323-0230</t>
  </si>
  <si>
    <t>53364 Lori Village Apt. 269</t>
  </si>
  <si>
    <t>Christianborough</t>
  </si>
  <si>
    <t>evelynhodges@gmail.com</t>
  </si>
  <si>
    <t>381-946-5883</t>
  </si>
  <si>
    <t>92091 Mcguire Glen</t>
  </si>
  <si>
    <t>Port Eric</t>
  </si>
  <si>
    <t>Kristin Graham</t>
  </si>
  <si>
    <t>hgreen@hotmail.com</t>
  </si>
  <si>
    <t>384-379-3762x784</t>
  </si>
  <si>
    <t>2589 Reyes Hollow Apt. 414</t>
  </si>
  <si>
    <t>Jonesshire</t>
  </si>
  <si>
    <t>Alan Rice</t>
  </si>
  <si>
    <t>millerpatricia@schwartz.net</t>
  </si>
  <si>
    <t>001-124-191-6387x605</t>
  </si>
  <si>
    <t>611 Thompson Estates Suite 840</t>
  </si>
  <si>
    <t>New Danielle</t>
  </si>
  <si>
    <t>Melody Moreno</t>
  </si>
  <si>
    <t>charles47@gmail.com</t>
  </si>
  <si>
    <t>+1-059-977-6210</t>
  </si>
  <si>
    <t>93683 Parker Estate Apt. 532</t>
  </si>
  <si>
    <t>Ericmouth</t>
  </si>
  <si>
    <t>Ms. Andrea Smith</t>
  </si>
  <si>
    <t>jasoncain@aguilar.org</t>
  </si>
  <si>
    <t>121.945.3211</t>
  </si>
  <si>
    <t>580 Mcclain Mountains</t>
  </si>
  <si>
    <t>New Eugene</t>
  </si>
  <si>
    <t>James Valdez</t>
  </si>
  <si>
    <t>whitesharon@malone.com</t>
  </si>
  <si>
    <t>(091)096-1943</t>
  </si>
  <si>
    <t>584 Stanton Coves</t>
  </si>
  <si>
    <t>Leahburgh</t>
  </si>
  <si>
    <t>Allison Cochran</t>
  </si>
  <si>
    <t>fsimpson@yahoo.com</t>
  </si>
  <si>
    <t>791-165-9005x85986</t>
  </si>
  <si>
    <t>305 Joyce Canyon</t>
  </si>
  <si>
    <t>South Tyler</t>
  </si>
  <si>
    <t>Lisa Simpson</t>
  </si>
  <si>
    <t>hufferica@booker.org</t>
  </si>
  <si>
    <t>043.862.0127</t>
  </si>
  <si>
    <t>38829 Joshua Estate Apt. 360</t>
  </si>
  <si>
    <t>Nicoleshire</t>
  </si>
  <si>
    <t>Alexandria Johnson</t>
  </si>
  <si>
    <t>molinavictoria@yahoo.com</t>
  </si>
  <si>
    <t>+1-885-721-9422x722</t>
  </si>
  <si>
    <t>7549 Hanson Knoll Suite 464</t>
  </si>
  <si>
    <t>New Ryanfort</t>
  </si>
  <si>
    <t>Jamie Grant</t>
  </si>
  <si>
    <t>bvaldez@gmail.com</t>
  </si>
  <si>
    <t>011-077-3181</t>
  </si>
  <si>
    <t>096 Adam Turnpike Apt. 361</t>
  </si>
  <si>
    <t>Albertton</t>
  </si>
  <si>
    <t>Jason Gardner</t>
  </si>
  <si>
    <t>zfernandez@petersen.biz</t>
  </si>
  <si>
    <t>001-370-065-3875x9869</t>
  </si>
  <si>
    <t>97262 Greene Divide</t>
  </si>
  <si>
    <t>Lake Christine</t>
  </si>
  <si>
    <t>Shane Hahn</t>
  </si>
  <si>
    <t>eatonlee@hotmail.com</t>
  </si>
  <si>
    <t>954.116.0045</t>
  </si>
  <si>
    <t>080 Morgan Circle</t>
  </si>
  <si>
    <t>Lindseytown</t>
  </si>
  <si>
    <t>Jonathan Curry</t>
  </si>
  <si>
    <t>kelly22@graham.com</t>
  </si>
  <si>
    <t>(092)954-2599</t>
  </si>
  <si>
    <t>994 Justin Unions Apt. 811</t>
  </si>
  <si>
    <t>North Mariaside</t>
  </si>
  <si>
    <t>Kevin Powell</t>
  </si>
  <si>
    <t>ariana93@yahoo.com</t>
  </si>
  <si>
    <t>152-717-8907x6572</t>
  </si>
  <si>
    <t>658 Roberts Garden</t>
  </si>
  <si>
    <t>West Heathermouth</t>
  </si>
  <si>
    <t>melissa29@peck.com</t>
  </si>
  <si>
    <t>001-485-292-5655x0081</t>
  </si>
  <si>
    <t>0183 Allen Rapid</t>
  </si>
  <si>
    <t>Robertbury</t>
  </si>
  <si>
    <t>Brianna Larson</t>
  </si>
  <si>
    <t>nancy20@gmail.com</t>
  </si>
  <si>
    <t>(851)932-1537x56129</t>
  </si>
  <si>
    <t>100 Hood Trace Suite 588</t>
  </si>
  <si>
    <t>Deckermouth</t>
  </si>
  <si>
    <t>Mary Kennedy</t>
  </si>
  <si>
    <t>transhawn@hotmail.com</t>
  </si>
  <si>
    <t>(679)583-9267x8911</t>
  </si>
  <si>
    <t>60530 Robert Views</t>
  </si>
  <si>
    <t>North Julie</t>
  </si>
  <si>
    <t>Angel Ross</t>
  </si>
  <si>
    <t>watsonkristen@leon-farrell.info</t>
  </si>
  <si>
    <t>(085)025-2670</t>
  </si>
  <si>
    <t>076 Gonzalez Drive Apt. 266</t>
  </si>
  <si>
    <t>Guerreroside</t>
  </si>
  <si>
    <t>Samuel Patton</t>
  </si>
  <si>
    <t>carla13@gmail.com</t>
  </si>
  <si>
    <t>+1-282-385-1045x310</t>
  </si>
  <si>
    <t>655 Jones Burgs Apt. 850</t>
  </si>
  <si>
    <t>North Jasonburgh</t>
  </si>
  <si>
    <t>William Watson</t>
  </si>
  <si>
    <t>dennisfoster@lopez.net</t>
  </si>
  <si>
    <t>(652)634-9250</t>
  </si>
  <si>
    <t>420 Perez Expressway</t>
  </si>
  <si>
    <t>Bonniemouth</t>
  </si>
  <si>
    <t>Sylvia Brown</t>
  </si>
  <si>
    <t>cburke@yahoo.com</t>
  </si>
  <si>
    <t>(765)030-2731x9138</t>
  </si>
  <si>
    <t>3865 Watson Wall</t>
  </si>
  <si>
    <t>Port Ericamouth</t>
  </si>
  <si>
    <t>Kimberly Miller</t>
  </si>
  <si>
    <t>rneal@hernandez-stokes.com</t>
  </si>
  <si>
    <t>(181)987-2954</t>
  </si>
  <si>
    <t>716 Scott Forks Apt. 848</t>
  </si>
  <si>
    <t>Danielberg</t>
  </si>
  <si>
    <t>Mary Shannon</t>
  </si>
  <si>
    <t>jennifer88@pearson-smith.com</t>
  </si>
  <si>
    <t>4595491187</t>
  </si>
  <si>
    <t>59123 Clark Brook Suite 708</t>
  </si>
  <si>
    <t>Rogersmouth</t>
  </si>
  <si>
    <t>Edwin Patel</t>
  </si>
  <si>
    <t>catherine45@gilbert-good.com</t>
  </si>
  <si>
    <t>+1-268-503-3514x4934</t>
  </si>
  <si>
    <t>3176 Harrison Throughway</t>
  </si>
  <si>
    <t>Kimberlymouth</t>
  </si>
  <si>
    <t>Julie Roberson</t>
  </si>
  <si>
    <t>joannrivera@hotmail.com</t>
  </si>
  <si>
    <t>001-259-525-9045x975</t>
  </si>
  <si>
    <t>5501 Bowman Prairie</t>
  </si>
  <si>
    <t>North Williamfurt</t>
  </si>
  <si>
    <t>John Jones</t>
  </si>
  <si>
    <t>smithcathy@hotmail.com</t>
  </si>
  <si>
    <t>+1-556-119-3557</t>
  </si>
  <si>
    <t>0889 Spencer Drive Suite 507</t>
  </si>
  <si>
    <t>South Leah</t>
  </si>
  <si>
    <t>Stephanie Russell</t>
  </si>
  <si>
    <t>suzannecolon@hotmail.com</t>
  </si>
  <si>
    <t>(207)353-3899x2835</t>
  </si>
  <si>
    <t>7365 Zavala Radial</t>
  </si>
  <si>
    <t>Port Amy</t>
  </si>
  <si>
    <t>kelly29@gmail.com</t>
  </si>
  <si>
    <t>001-398-529-1863x2059</t>
  </si>
  <si>
    <t>715 Jennifer Island</t>
  </si>
  <si>
    <t>West Charlesside</t>
  </si>
  <si>
    <t>Adam Brennan</t>
  </si>
  <si>
    <t>uwalters@finley-sanders.com</t>
  </si>
  <si>
    <t>179-512-4958x518</t>
  </si>
  <si>
    <t>271 Williams Light</t>
  </si>
  <si>
    <t>Port Nicole</t>
  </si>
  <si>
    <t>Jay Price</t>
  </si>
  <si>
    <t>curtismatthews@smith.com</t>
  </si>
  <si>
    <t>(881)586-1752x123</t>
  </si>
  <si>
    <t>7121 Stewart Drive Suite 997</t>
  </si>
  <si>
    <t>North Josephport</t>
  </si>
  <si>
    <t>Michael Martinez</t>
  </si>
  <si>
    <t>william83@gmail.com</t>
  </si>
  <si>
    <t>456.938.4431</t>
  </si>
  <si>
    <t>796 Shane Viaduct</t>
  </si>
  <si>
    <t>Warrenview</t>
  </si>
  <si>
    <t>Victoria Rogers</t>
  </si>
  <si>
    <t>obush@yahoo.com</t>
  </si>
  <si>
    <t>936.206.9327x63699</t>
  </si>
  <si>
    <t>557 Sarah Knolls</t>
  </si>
  <si>
    <t>Martinezport</t>
  </si>
  <si>
    <t>Victor Smith</t>
  </si>
  <si>
    <t>egarcia@hotmail.com</t>
  </si>
  <si>
    <t>055-306-9753x68157</t>
  </si>
  <si>
    <t>69451 Craig Crossroad</t>
  </si>
  <si>
    <t>Jacksonchester</t>
  </si>
  <si>
    <t>Michael Wagner</t>
  </si>
  <si>
    <t>sandra31@johnson.biz</t>
  </si>
  <si>
    <t>001-579-024-3405x63917</t>
  </si>
  <si>
    <t>8504 Dustin Drive Apt. 490</t>
  </si>
  <si>
    <t>Christinemouth</t>
  </si>
  <si>
    <t>Anthony Cardenas</t>
  </si>
  <si>
    <t>brice@hopkins.com</t>
  </si>
  <si>
    <t>001-488-774-0031x998</t>
  </si>
  <si>
    <t>0254 Stephanie Branch Suite 607</t>
  </si>
  <si>
    <t>Johnsonburgh</t>
  </si>
  <si>
    <t>Donald Lambert</t>
  </si>
  <si>
    <t>brian29@yahoo.com</t>
  </si>
  <si>
    <t>+1-406-451-3628x7418</t>
  </si>
  <si>
    <t>745 Rice Shores</t>
  </si>
  <si>
    <t>Fowlermouth</t>
  </si>
  <si>
    <t>Lisa Taylor</t>
  </si>
  <si>
    <t>thomascurry@gmail.com</t>
  </si>
  <si>
    <t>(950)689-1477x6880</t>
  </si>
  <si>
    <t>586 Andrade Parkways Suite 616</t>
  </si>
  <si>
    <t>Jimenezfort</t>
  </si>
  <si>
    <t>Lindsey Miller</t>
  </si>
  <si>
    <t>hbrown@yahoo.com</t>
  </si>
  <si>
    <t>438-043-3183</t>
  </si>
  <si>
    <t>60998 Michelle Corners Suite 084</t>
  </si>
  <si>
    <t>Johnsonport</t>
  </si>
  <si>
    <t>Daniel Craig</t>
  </si>
  <si>
    <t>ktran@horton-santiago.com</t>
  </si>
  <si>
    <t>(650)375-9167x03495</t>
  </si>
  <si>
    <t>87305 Howard Corner Apt. 441</t>
  </si>
  <si>
    <t>Deannatown</t>
  </si>
  <si>
    <t>Kenneth Smith</t>
  </si>
  <si>
    <t>judithanderson@vega.com</t>
  </si>
  <si>
    <t>(095)330-8776x507</t>
  </si>
  <si>
    <t>75228 Hamilton Cliff</t>
  </si>
  <si>
    <t>Hayesfurt</t>
  </si>
  <si>
    <t>Jonathan Moses</t>
  </si>
  <si>
    <t>tfrench@cox.com</t>
  </si>
  <si>
    <t>293.787.0271x7696</t>
  </si>
  <si>
    <t>562 Walker Via</t>
  </si>
  <si>
    <t>Saraberg</t>
  </si>
  <si>
    <t>michael21@yahoo.com</t>
  </si>
  <si>
    <t>+1-745-079-5576x80343</t>
  </si>
  <si>
    <t>2260 Allison Villages</t>
  </si>
  <si>
    <t>Matthewmouth</t>
  </si>
  <si>
    <t>Brittany Payne</t>
  </si>
  <si>
    <t>dstone@yahoo.com</t>
  </si>
  <si>
    <t>321.941.4815x11372</t>
  </si>
  <si>
    <t>544 Lindsay Motorway Apt. 347</t>
  </si>
  <si>
    <t>South Jared</t>
  </si>
  <si>
    <t>Erica Hahn</t>
  </si>
  <si>
    <t>carneyangela@yahoo.com</t>
  </si>
  <si>
    <t>001-514-985-1163x5905</t>
  </si>
  <si>
    <t>397 Brett Crescent Apt. 463</t>
  </si>
  <si>
    <t>Randystad</t>
  </si>
  <si>
    <t>Kirk Hooper</t>
  </si>
  <si>
    <t>vwilliams@rivera.com</t>
  </si>
  <si>
    <t>+1-350-986-1532x53727</t>
  </si>
  <si>
    <t>756 David Plains</t>
  </si>
  <si>
    <t>Kaitlynshire</t>
  </si>
  <si>
    <t>Dylan Lee</t>
  </si>
  <si>
    <t>kwright@hotmail.com</t>
  </si>
  <si>
    <t>046-380-3558</t>
  </si>
  <si>
    <t>0078 Amber Spur</t>
  </si>
  <si>
    <t>East Alexander</t>
  </si>
  <si>
    <t>Monica Hardy</t>
  </si>
  <si>
    <t>gregoryadams@hotmail.com</t>
  </si>
  <si>
    <t>(724)046-2992</t>
  </si>
  <si>
    <t>1288 Harris Forge</t>
  </si>
  <si>
    <t>East Kathleenstad</t>
  </si>
  <si>
    <t>Katherine Rodriguez</t>
  </si>
  <si>
    <t>stephensabigail@moran-miller.com</t>
  </si>
  <si>
    <t>491-658-4699</t>
  </si>
  <si>
    <t>70819 Alison Row</t>
  </si>
  <si>
    <t>Russellfurt</t>
  </si>
  <si>
    <t>ytaylor@hotmail.com</t>
  </si>
  <si>
    <t>+1-259-394-6370x3288</t>
  </si>
  <si>
    <t>2789 Michael Street</t>
  </si>
  <si>
    <t>Albertland</t>
  </si>
  <si>
    <t>David Arnold</t>
  </si>
  <si>
    <t>kdavis@dean.com</t>
  </si>
  <si>
    <t>092-217-8675x84214</t>
  </si>
  <si>
    <t>517 Matthew Land Suite 346</t>
  </si>
  <si>
    <t>Guzmanchester</t>
  </si>
  <si>
    <t>Nicole Webb</t>
  </si>
  <si>
    <t>brittanyzavala@gmail.com</t>
  </si>
  <si>
    <t>326.335.5937x18641</t>
  </si>
  <si>
    <t>527 Marcus Harbor Apt. 767</t>
  </si>
  <si>
    <t>Sethstad</t>
  </si>
  <si>
    <t>Robin Kennedy</t>
  </si>
  <si>
    <t>quinndavid@smith-phelps.org</t>
  </si>
  <si>
    <t>001-533-409-4715x309</t>
  </si>
  <si>
    <t>68294 Smith Vista Apt. 453</t>
  </si>
  <si>
    <t>Duranchester</t>
  </si>
  <si>
    <t>Kathleen Cabrera</t>
  </si>
  <si>
    <t>jmiller@yahoo.com</t>
  </si>
  <si>
    <t>001-211-716-4396x932</t>
  </si>
  <si>
    <t>1653 Greene Spur Apt. 669</t>
  </si>
  <si>
    <t>Georgeton</t>
  </si>
  <si>
    <t>Kevin Hall</t>
  </si>
  <si>
    <t>nicole98@hotmail.com</t>
  </si>
  <si>
    <t>8196170893</t>
  </si>
  <si>
    <t>7944 Wells Knoll</t>
  </si>
  <si>
    <t>North Paulchester</t>
  </si>
  <si>
    <t>William Serrano</t>
  </si>
  <si>
    <t>zking@bond.com</t>
  </si>
  <si>
    <t>113-988-6060x726</t>
  </si>
  <si>
    <t>6013 Jessica Falls Apt. 881</t>
  </si>
  <si>
    <t>North Josephstad</t>
  </si>
  <si>
    <t>James Soto</t>
  </si>
  <si>
    <t>jasmine01@hotmail.com</t>
  </si>
  <si>
    <t>7836822166</t>
  </si>
  <si>
    <t>141 Conner Prairie</t>
  </si>
  <si>
    <t>New Rebekahview</t>
  </si>
  <si>
    <t>Lauren Jensen</t>
  </si>
  <si>
    <t>xpowers@gmail.com</t>
  </si>
  <si>
    <t>001-482-750-1328x42876</t>
  </si>
  <si>
    <t>27325 Vickie Key</t>
  </si>
  <si>
    <t>Butlerside</t>
  </si>
  <si>
    <t>Patrick Smith</t>
  </si>
  <si>
    <t>(924)323-3993x03798</t>
  </si>
  <si>
    <t>3636 Kemp Mount Apt. 594</t>
  </si>
  <si>
    <t>West Shirleyland</t>
  </si>
  <si>
    <t>Tina Patrick</t>
  </si>
  <si>
    <t>waynehicks@little.com</t>
  </si>
  <si>
    <t>001-803-773-0835x663</t>
  </si>
  <si>
    <t>98884 Denise Divide Suite 751</t>
  </si>
  <si>
    <t>Lake Mark</t>
  </si>
  <si>
    <t>Maria Ross</t>
  </si>
  <si>
    <t>marilynsimpson@schultz.com</t>
  </si>
  <si>
    <t>+1-781-590-7353</t>
  </si>
  <si>
    <t>03524 Tate Radial Suite 744</t>
  </si>
  <si>
    <t>Sarahmouth</t>
  </si>
  <si>
    <t>Latasha Kennedy</t>
  </si>
  <si>
    <t>joshuadixon@banks.com</t>
  </si>
  <si>
    <t>001-249-975-8704</t>
  </si>
  <si>
    <t>0231 Richardson Hollow Suite 686</t>
  </si>
  <si>
    <t>Kellyport</t>
  </si>
  <si>
    <t>Joshua Porter</t>
  </si>
  <si>
    <t>rmitchell@campbell.info</t>
  </si>
  <si>
    <t>390.696.4516x403</t>
  </si>
  <si>
    <t>062 Nelson Street Suite 499</t>
  </si>
  <si>
    <t>Lauraland</t>
  </si>
  <si>
    <t>Scott Jones</t>
  </si>
  <si>
    <t>kfleming@gmail.com</t>
  </si>
  <si>
    <t>916.059.9790x245</t>
  </si>
  <si>
    <t>126 Griffin Key Apt. 051</t>
  </si>
  <si>
    <t>North Amyton</t>
  </si>
  <si>
    <t>Jeffery Perez</t>
  </si>
  <si>
    <t>sheila81@scott-english.com</t>
  </si>
  <si>
    <t>+1-411-503-2420</t>
  </si>
  <si>
    <t>32690 Brenda Fords</t>
  </si>
  <si>
    <t>Riveraberg</t>
  </si>
  <si>
    <t>Andrea Davis</t>
  </si>
  <si>
    <t>rogersalexis@gmail.com</t>
  </si>
  <si>
    <t>(518)216-6236</t>
  </si>
  <si>
    <t>761 Connie Ridge Apt. 854</t>
  </si>
  <si>
    <t>Michelleview</t>
  </si>
  <si>
    <t>Courtney Price</t>
  </si>
  <si>
    <t>robert74@yahoo.com</t>
  </si>
  <si>
    <t>+1-449-414-9432</t>
  </si>
  <si>
    <t>9957 Huerta Valleys</t>
  </si>
  <si>
    <t>South Lisa</t>
  </si>
  <si>
    <t>Jeff Martinez</t>
  </si>
  <si>
    <t>barnold@knight-davis.com</t>
  </si>
  <si>
    <t>951.683.3020x30108</t>
  </si>
  <si>
    <t>0660 Jamie Union</t>
  </si>
  <si>
    <t>East Tonyafurt</t>
  </si>
  <si>
    <t>Manuel Lozano</t>
  </si>
  <si>
    <t>jacksonwendy@lee.com</t>
  </si>
  <si>
    <t>001-587-584-6214x901</t>
  </si>
  <si>
    <t>0944 White Cape</t>
  </si>
  <si>
    <t>Diazborough</t>
  </si>
  <si>
    <t>Nicole Norman</t>
  </si>
  <si>
    <t>wpowers@berger-jones.com</t>
  </si>
  <si>
    <t>(133)469-4449</t>
  </si>
  <si>
    <t>5457 Sarah Parks</t>
  </si>
  <si>
    <t>Lake James</t>
  </si>
  <si>
    <t>Shelly Castillo</t>
  </si>
  <si>
    <t>ubell@hotmail.com</t>
  </si>
  <si>
    <t>421-031-4665x24310</t>
  </si>
  <si>
    <t>9096 Osborne Pass Suite 939</t>
  </si>
  <si>
    <t>Alyssaton</t>
  </si>
  <si>
    <t>Holly Crawford</t>
  </si>
  <si>
    <t>acherry@anderson-rivera.com</t>
  </si>
  <si>
    <t>001-787-709-7977x8655</t>
  </si>
  <si>
    <t>37108 Houston Forges</t>
  </si>
  <si>
    <t>North Hannahhaven</t>
  </si>
  <si>
    <t>Albert Fowler</t>
  </si>
  <si>
    <t>smithbrandon@yahoo.com</t>
  </si>
  <si>
    <t>655-554-4594</t>
  </si>
  <si>
    <t>555 Turner Meadows Suite 812</t>
  </si>
  <si>
    <t>New Kimberly</t>
  </si>
  <si>
    <t>Mary Hale</t>
  </si>
  <si>
    <t>justin68@hotmail.com</t>
  </si>
  <si>
    <t>+1-157-578-0268</t>
  </si>
  <si>
    <t>28861 Bishop Trail Apt. 706</t>
  </si>
  <si>
    <t>Port Stephanieburgh</t>
  </si>
  <si>
    <t>Erin Hunt</t>
  </si>
  <si>
    <t>chris20@hotmail.com</t>
  </si>
  <si>
    <t>(841)021-9588</t>
  </si>
  <si>
    <t>845 Molina Lane Suite 220</t>
  </si>
  <si>
    <t>Carterberg</t>
  </si>
  <si>
    <t>Victor Andrews</t>
  </si>
  <si>
    <t>jonesmelissa@guerra.biz</t>
  </si>
  <si>
    <t>(461)431-6260x94874</t>
  </si>
  <si>
    <t>466 Rodriguez Turnpike</t>
  </si>
  <si>
    <t>New Stacy</t>
  </si>
  <si>
    <t>Grant Martinez</t>
  </si>
  <si>
    <t>simsjared@gmail.com</t>
  </si>
  <si>
    <t>+1-276-679-4772x2990</t>
  </si>
  <si>
    <t>3049 Williams Drive Suite 548</t>
  </si>
  <si>
    <t>West Danastad</t>
  </si>
  <si>
    <t>Lisa Mcconnell</t>
  </si>
  <si>
    <t>michaelkim@hotmail.com</t>
  </si>
  <si>
    <t>6475265861</t>
  </si>
  <si>
    <t>1729 Lisa Brook Apt. 010</t>
  </si>
  <si>
    <t>Thompsonmouth</t>
  </si>
  <si>
    <t>Nancy Johnson</t>
  </si>
  <si>
    <t>mackfrank@hotmail.com</t>
  </si>
  <si>
    <t>5698610043</t>
  </si>
  <si>
    <t>1392 Roberto Loop</t>
  </si>
  <si>
    <t>Lake Emily</t>
  </si>
  <si>
    <t>Alison Baird</t>
  </si>
  <si>
    <t>wwilliams@chavez.com</t>
  </si>
  <si>
    <t>419-324-9154</t>
  </si>
  <si>
    <t>2058 Fleming Circle</t>
  </si>
  <si>
    <t>New Johnborough</t>
  </si>
  <si>
    <t>Karen Ford</t>
  </si>
  <si>
    <t>mbrown@wilson.org</t>
  </si>
  <si>
    <t>263-242-7416x461</t>
  </si>
  <si>
    <t>200 Johnson Crest Apt. 390</t>
  </si>
  <si>
    <t>North Mollyshire</t>
  </si>
  <si>
    <t>Matthew Reed</t>
  </si>
  <si>
    <t>rowewilliam@hotmail.com</t>
  </si>
  <si>
    <t>+1-244-023-1820x056</t>
  </si>
  <si>
    <t>68620 Brandon Pass</t>
  </si>
  <si>
    <t>Martinland</t>
  </si>
  <si>
    <t>David Garcia</t>
  </si>
  <si>
    <t>mitchelladam@shepard.org</t>
  </si>
  <si>
    <t>+1-443-063-0622x779</t>
  </si>
  <si>
    <t>94335 Theresa Cape</t>
  </si>
  <si>
    <t>Sullivanfort</t>
  </si>
  <si>
    <t>Tamara Gutierrez</t>
  </si>
  <si>
    <t>roberttravis@chavez.com</t>
  </si>
  <si>
    <t>2178373442</t>
  </si>
  <si>
    <t>55902 Barnett Drive</t>
  </si>
  <si>
    <t>South Christopher</t>
  </si>
  <si>
    <t>Veronica Mendoza</t>
  </si>
  <si>
    <t>mitchellleslie@cole.org</t>
  </si>
  <si>
    <t>(690)044-7509</t>
  </si>
  <si>
    <t>171 Riley Trace</t>
  </si>
  <si>
    <t>Camerontown</t>
  </si>
  <si>
    <t>William Robinson</t>
  </si>
  <si>
    <t>jessica17@morris-edwards.com</t>
  </si>
  <si>
    <t>001-551-898-4600x0587</t>
  </si>
  <si>
    <t>9484 Byrd Centers</t>
  </si>
  <si>
    <t>Lunaburgh</t>
  </si>
  <si>
    <t>Terry Durham</t>
  </si>
  <si>
    <t>rhodges@jones-spencer.com</t>
  </si>
  <si>
    <t>001-895-329-9821x728</t>
  </si>
  <si>
    <t>230 Stone Fork Apt. 551</t>
  </si>
  <si>
    <t>New Jessefurt</t>
  </si>
  <si>
    <t>Aaron Walters</t>
  </si>
  <si>
    <t>carriewalker@stewart.com</t>
  </si>
  <si>
    <t>+1-345-526-5879</t>
  </si>
  <si>
    <t>23080 Gardner Turnpike</t>
  </si>
  <si>
    <t>Dianaland</t>
  </si>
  <si>
    <t>Jared Walker</t>
  </si>
  <si>
    <t>daniel15@gmail.com</t>
  </si>
  <si>
    <t>6117442428</t>
  </si>
  <si>
    <t>797 Richardson Plains Apt. 050</t>
  </si>
  <si>
    <t>Lake Marie</t>
  </si>
  <si>
    <t>Elizabeth Barr</t>
  </si>
  <si>
    <t>kathrynlindsey@garza.net</t>
  </si>
  <si>
    <t>100.271.2378</t>
  </si>
  <si>
    <t>581 Luna Inlet Suite 139</t>
  </si>
  <si>
    <t>Randallberg</t>
  </si>
  <si>
    <t>Justin Smith</t>
  </si>
  <si>
    <t>brownkrystal@smith.biz</t>
  </si>
  <si>
    <t>4449813296</t>
  </si>
  <si>
    <t>879 Dean Lodge Suite 208</t>
  </si>
  <si>
    <t>Lake Jacob</t>
  </si>
  <si>
    <t>Judy Thomas</t>
  </si>
  <si>
    <t>westsergio@hotmail.com</t>
  </si>
  <si>
    <t>517-402-4132x2518</t>
  </si>
  <si>
    <t>1071 Berry Forge Suite 545</t>
  </si>
  <si>
    <t>Alexandra Tucker</t>
  </si>
  <si>
    <t>jerry48@yahoo.com</t>
  </si>
  <si>
    <t>3294376171</t>
  </si>
  <si>
    <t>6504 Lara Lodge Suite 398</t>
  </si>
  <si>
    <t>North Johnton</t>
  </si>
  <si>
    <t>Michael Stephenson</t>
  </si>
  <si>
    <t>clementslisa@brooks-barrera.com</t>
  </si>
  <si>
    <t>970.004.7550</t>
  </si>
  <si>
    <t>052 David Ridges Suite 152</t>
  </si>
  <si>
    <t>Waynemouth</t>
  </si>
  <si>
    <t>Krista Nash</t>
  </si>
  <si>
    <t>justindavis@kelly-fuentes.com</t>
  </si>
  <si>
    <t>(707)410-2132x767</t>
  </si>
  <si>
    <t>5780 Garrison Roads Apt. 193</t>
  </si>
  <si>
    <t>Austinshire</t>
  </si>
  <si>
    <t>Nancy Lynn</t>
  </si>
  <si>
    <t>williamwalker@hotmail.com</t>
  </si>
  <si>
    <t>+1-944-297-0704x63067</t>
  </si>
  <si>
    <t>7301 Heidi Plaza</t>
  </si>
  <si>
    <t>Andrewsside</t>
  </si>
  <si>
    <t>Christie Curtis</t>
  </si>
  <si>
    <t>lawrencebrittany@gmail.com</t>
  </si>
  <si>
    <t>(216)916-2761</t>
  </si>
  <si>
    <t>9701 Dakota Keys Suite 370</t>
  </si>
  <si>
    <t>East Omarside</t>
  </si>
  <si>
    <t>Anita Mora</t>
  </si>
  <si>
    <t>carl90@holmes-powell.com</t>
  </si>
  <si>
    <t>001-269-587-6780x654</t>
  </si>
  <si>
    <t>291 Warren Stravenue</t>
  </si>
  <si>
    <t>Kimberlyshire</t>
  </si>
  <si>
    <t>Mary Miller</t>
  </si>
  <si>
    <t>brownchristopher@garcia.com</t>
  </si>
  <si>
    <t>485-209-3998x824</t>
  </si>
  <si>
    <t>439 Johnson Pine Suite 420</t>
  </si>
  <si>
    <t>East Alan</t>
  </si>
  <si>
    <t>David Burns</t>
  </si>
  <si>
    <t>bcarter@gmail.com</t>
  </si>
  <si>
    <t>826.813.4918</t>
  </si>
  <si>
    <t>48048 Joseph Village</t>
  </si>
  <si>
    <t>Joshuastad</t>
  </si>
  <si>
    <t>Brian Hubbard</t>
  </si>
  <si>
    <t>clarkandrew@gmail.com</t>
  </si>
  <si>
    <t>134.124.5748</t>
  </si>
  <si>
    <t>7070 Browning Island</t>
  </si>
  <si>
    <t>Maymouth</t>
  </si>
  <si>
    <t>Todd Phillips</t>
  </si>
  <si>
    <t>heathergray@nicholson-wall.com</t>
  </si>
  <si>
    <t>175-406-0943x080</t>
  </si>
  <si>
    <t>1395 James Isle Suite 904</t>
  </si>
  <si>
    <t>North Stephen</t>
  </si>
  <si>
    <t>Susan Miller</t>
  </si>
  <si>
    <t>kevinguzman@lopez.com</t>
  </si>
  <si>
    <t>484.576.9747x4357</t>
  </si>
  <si>
    <t>4402 Young Mountains Suite 909</t>
  </si>
  <si>
    <t>Maddenside</t>
  </si>
  <si>
    <t>Rebecca Moran</t>
  </si>
  <si>
    <t>lopezkristine@gmail.com</t>
  </si>
  <si>
    <t>(373)052-6842</t>
  </si>
  <si>
    <t>979 Pace Shoal Suite 444</t>
  </si>
  <si>
    <t>Wilsonport</t>
  </si>
  <si>
    <t>Mitchell Harrell</t>
  </si>
  <si>
    <t>shelby39@hotmail.com</t>
  </si>
  <si>
    <t>(560)701-0949x76660</t>
  </si>
  <si>
    <t>3713 Griffin Street Apt. 029</t>
  </si>
  <si>
    <t>Hortonmouth</t>
  </si>
  <si>
    <t>Austin Hudson</t>
  </si>
  <si>
    <t>anthony92@hotmail.com</t>
  </si>
  <si>
    <t>538.205.8452</t>
  </si>
  <si>
    <t>274 Mia Port</t>
  </si>
  <si>
    <t>North Mark</t>
  </si>
  <si>
    <t>Richard Moore</t>
  </si>
  <si>
    <t>hernandezjoseph@white.com</t>
  </si>
  <si>
    <t>477-462-9836</t>
  </si>
  <si>
    <t>53368 Latasha Inlet</t>
  </si>
  <si>
    <t>Lake Tammyshire</t>
  </si>
  <si>
    <t>Shannon Rivera</t>
  </si>
  <si>
    <t>travis94@chase-moore.com</t>
  </si>
  <si>
    <t>(441)452-6453x781</t>
  </si>
  <si>
    <t>25321 Morgan Skyway</t>
  </si>
  <si>
    <t>East Danielle</t>
  </si>
  <si>
    <t>Taylor Davis</t>
  </si>
  <si>
    <t>laurasmith@parrish.com</t>
  </si>
  <si>
    <t>630.512.2638x4719</t>
  </si>
  <si>
    <t>393 Stephen Cliff</t>
  </si>
  <si>
    <t>Ruthtown</t>
  </si>
  <si>
    <t>Kenneth Moore</t>
  </si>
  <si>
    <t>stephanie17@golden.com</t>
  </si>
  <si>
    <t>037-694-3233</t>
  </si>
  <si>
    <t>18546 Craig Key Suite 333</t>
  </si>
  <si>
    <t>Stephaniestad</t>
  </si>
  <si>
    <t>Joshua Cummings</t>
  </si>
  <si>
    <t>thorntonjessica@sharp.com</t>
  </si>
  <si>
    <t>268-782-2377x2660</t>
  </si>
  <si>
    <t>726 Davidson Burgs</t>
  </si>
  <si>
    <t>East John</t>
  </si>
  <si>
    <t>Joseph Anderson</t>
  </si>
  <si>
    <t>owensandrew@gmail.com</t>
  </si>
  <si>
    <t>001-847-117-3309x728</t>
  </si>
  <si>
    <t>372 Paul Pine Suite 602</t>
  </si>
  <si>
    <t>Lindachester</t>
  </si>
  <si>
    <t>John Jacobs</t>
  </si>
  <si>
    <t>angelacuevas@hotmail.com</t>
  </si>
  <si>
    <t>997.499.3488x283</t>
  </si>
  <si>
    <t>8481 Davidson Parkway</t>
  </si>
  <si>
    <t>Mccoyburgh</t>
  </si>
  <si>
    <t>Darren Mason</t>
  </si>
  <si>
    <t>jessica15@gonzalez.com</t>
  </si>
  <si>
    <t>037.704.0832</t>
  </si>
  <si>
    <t>39304 Stacie Spurs Suite 675</t>
  </si>
  <si>
    <t>West Kristen</t>
  </si>
  <si>
    <t>janice05@williams.com</t>
  </si>
  <si>
    <t>449.779.4690</t>
  </si>
  <si>
    <t>4909 Edward Mall Apt. 071</t>
  </si>
  <si>
    <t>Ruthville</t>
  </si>
  <si>
    <t>Meghan Gonzales</t>
  </si>
  <si>
    <t>gbowers@davis.com</t>
  </si>
  <si>
    <t>(246)450-9278x495</t>
  </si>
  <si>
    <t>660 Francis Turnpike Apt. 678</t>
  </si>
  <si>
    <t>East Annettebury</t>
  </si>
  <si>
    <t>Lauren Murray</t>
  </si>
  <si>
    <t>scolon@gmail.com</t>
  </si>
  <si>
    <t>166-791-2872x859</t>
  </si>
  <si>
    <t>1219 Morrison Manors Apt. 717</t>
  </si>
  <si>
    <t>Johnview</t>
  </si>
  <si>
    <t>Janice Collins</t>
  </si>
  <si>
    <t>salinasdavid@williams.org</t>
  </si>
  <si>
    <t>176-417-2058</t>
  </si>
  <si>
    <t>6499 Sanchez Greens Suite 616</t>
  </si>
  <si>
    <t>Jamiehaven</t>
  </si>
  <si>
    <t>Alexis Lowe</t>
  </si>
  <si>
    <t>romerobrandon@hotmail.com</t>
  </si>
  <si>
    <t>+1-067-303-1630x6641</t>
  </si>
  <si>
    <t>5683 Livingston Highway</t>
  </si>
  <si>
    <t>Lake Kelly</t>
  </si>
  <si>
    <t>Joseph Dillon</t>
  </si>
  <si>
    <t>kevintaylor@hill-rivera.com</t>
  </si>
  <si>
    <t>294-083-1087x6284</t>
  </si>
  <si>
    <t>82136 Sarah Crescent Apt. 128</t>
  </si>
  <si>
    <t>South Jenniferport</t>
  </si>
  <si>
    <t>Christina Long MD</t>
  </si>
  <si>
    <t>chloe35@gmail.com</t>
  </si>
  <si>
    <t>(641)166-6520x193</t>
  </si>
  <si>
    <t>95005 Brian Mall Suite 484</t>
  </si>
  <si>
    <t>West Phillipshire</t>
  </si>
  <si>
    <t>Pedro Gentry</t>
  </si>
  <si>
    <t>travislewis@chan.biz</t>
  </si>
  <si>
    <t>2436288353</t>
  </si>
  <si>
    <t>7110 Jason Lodge Apt. 575</t>
  </si>
  <si>
    <t>Port Janeberg</t>
  </si>
  <si>
    <t>Dana Adams</t>
  </si>
  <si>
    <t>theresaleblanc@gmail.com</t>
  </si>
  <si>
    <t>001-456-368-9884</t>
  </si>
  <si>
    <t>832 Evans Spurs</t>
  </si>
  <si>
    <t>North Whitney</t>
  </si>
  <si>
    <t>Robin Boone</t>
  </si>
  <si>
    <t>vferguson@gmail.com</t>
  </si>
  <si>
    <t>(662)148-3833</t>
  </si>
  <si>
    <t>90911 Debra Mission</t>
  </si>
  <si>
    <t>Pearsontown</t>
  </si>
  <si>
    <t>Edward Young</t>
  </si>
  <si>
    <t>lauraoneal@chen.com</t>
  </si>
  <si>
    <t>391.935.4663</t>
  </si>
  <si>
    <t>74758 Matthew Parkways Suite 585</t>
  </si>
  <si>
    <t>North Michelle</t>
  </si>
  <si>
    <t>Lauren Jones</t>
  </si>
  <si>
    <t>iprice@butler-lewis.net</t>
  </si>
  <si>
    <t>+1-659-074-5248x0010</t>
  </si>
  <si>
    <t>97929 Chen Estates Apt. 660</t>
  </si>
  <si>
    <t>New Timothy</t>
  </si>
  <si>
    <t>Robert Mills</t>
  </si>
  <si>
    <t>sanchezearl@nelson.com</t>
  </si>
  <si>
    <t>(484)536-7942</t>
  </si>
  <si>
    <t>410 Baxter Common Apt. 417</t>
  </si>
  <si>
    <t>Lake Aaronmouth</t>
  </si>
  <si>
    <t>Antonio Jones</t>
  </si>
  <si>
    <t>troydixon@shepard.net</t>
  </si>
  <si>
    <t>+1-971-284-4484x953</t>
  </si>
  <si>
    <t>7991 Smith Manor</t>
  </si>
  <si>
    <t>Harperville</t>
  </si>
  <si>
    <t>Nicole Robinson</t>
  </si>
  <si>
    <t>kingjames@gmail.com</t>
  </si>
  <si>
    <t>001-303-659-4180x17445</t>
  </si>
  <si>
    <t>105 Weber Island Apt. 419</t>
  </si>
  <si>
    <t>Nicoleside</t>
  </si>
  <si>
    <t>Donna Powell</t>
  </si>
  <si>
    <t>deborahherrera@yahoo.com</t>
  </si>
  <si>
    <t>001-081-253-3310x4713</t>
  </si>
  <si>
    <t>0656 Patrick Throughway Apt. 669</t>
  </si>
  <si>
    <t>Brittanyton</t>
  </si>
  <si>
    <t>Traci Mcdaniel</t>
  </si>
  <si>
    <t>keithmendez@yahoo.com</t>
  </si>
  <si>
    <t>001-661-948-6215x75473</t>
  </si>
  <si>
    <t>6179 Ferguson Canyon</t>
  </si>
  <si>
    <t>West Luis</t>
  </si>
  <si>
    <t>Betty Williams</t>
  </si>
  <si>
    <t>spencerdavis@scott.net</t>
  </si>
  <si>
    <t>851-530-2495</t>
  </si>
  <si>
    <t>40441 Gibson Orchard</t>
  </si>
  <si>
    <t>Gonzalestown</t>
  </si>
  <si>
    <t>Brittney Hanson</t>
  </si>
  <si>
    <t>joseph03@waters-thomas.com</t>
  </si>
  <si>
    <t>001-885-708-5105x34107</t>
  </si>
  <si>
    <t>58261 Christine Key</t>
  </si>
  <si>
    <t>Steven Thornton</t>
  </si>
  <si>
    <t>rachel96@yahoo.com</t>
  </si>
  <si>
    <t>(202)958-6325</t>
  </si>
  <si>
    <t>4765 Donald Motorway</t>
  </si>
  <si>
    <t>West Rickystad</t>
  </si>
  <si>
    <t>Alan Mclaughlin</t>
  </si>
  <si>
    <t>willisalexis@hotmail.com</t>
  </si>
  <si>
    <t>165.774.4297</t>
  </si>
  <si>
    <t>9012 Hill Stream Suite 673</t>
  </si>
  <si>
    <t>Marymouth</t>
  </si>
  <si>
    <t>Vanessa Olsen</t>
  </si>
  <si>
    <t>kelly31@gmail.com</t>
  </si>
  <si>
    <t>9036440027</t>
  </si>
  <si>
    <t>9317 Watson Roads Apt. 945</t>
  </si>
  <si>
    <t>Aguirrestad</t>
  </si>
  <si>
    <t>Shelia Waller</t>
  </si>
  <si>
    <t>michellemosley@bryant-blake.net</t>
  </si>
  <si>
    <t>001-780-317-0718x810</t>
  </si>
  <si>
    <t>9016 Gray Via Apt. 911</t>
  </si>
  <si>
    <t>Robertview</t>
  </si>
  <si>
    <t>Yvette Gray</t>
  </si>
  <si>
    <t>pcrawford@silva-rice.com</t>
  </si>
  <si>
    <t>+1-669-659-1356x595</t>
  </si>
  <si>
    <t>8318 Dean Hills</t>
  </si>
  <si>
    <t>West Douglas</t>
  </si>
  <si>
    <t>Adam Reed</t>
  </si>
  <si>
    <t>rogersharp@walker.com</t>
  </si>
  <si>
    <t>+1-400-444-1672</t>
  </si>
  <si>
    <t>9787 Tracy Falls Apt. 086</t>
  </si>
  <si>
    <t>South Adam</t>
  </si>
  <si>
    <t>Todd Mendoza</t>
  </si>
  <si>
    <t>joshuapatterson@mata.com</t>
  </si>
  <si>
    <t>(019)513-3262x37437</t>
  </si>
  <si>
    <t>36080 Evans Viaduct Apt. 385</t>
  </si>
  <si>
    <t>South Darrylchester</t>
  </si>
  <si>
    <t>Sherry Stewart</t>
  </si>
  <si>
    <t>enguyen@yahoo.com</t>
  </si>
  <si>
    <t>516.506.1937x18876</t>
  </si>
  <si>
    <t>040 Gerald Tunnel</t>
  </si>
  <si>
    <t>Smithville</t>
  </si>
  <si>
    <t>Shawn Wilson</t>
  </si>
  <si>
    <t>jessica96@mosley-bernard.net</t>
  </si>
  <si>
    <t>+1-232-045-6908x287</t>
  </si>
  <si>
    <t>91652 Patrick Harbors Suite 550</t>
  </si>
  <si>
    <t>North Jamesburgh</t>
  </si>
  <si>
    <t>Daniel Lane</t>
  </si>
  <si>
    <t>popewilliam@hotmail.com</t>
  </si>
  <si>
    <t>416.815.3627x27006</t>
  </si>
  <si>
    <t>3272 Anne Parkway Suite 040</t>
  </si>
  <si>
    <t>Turnerport</t>
  </si>
  <si>
    <t>Sarah Harris</t>
  </si>
  <si>
    <t>sweeneywilliam@johnson-vargas.biz</t>
  </si>
  <si>
    <t>135-467-2926x2644</t>
  </si>
  <si>
    <t>011 Bullock Hollow Suite 953</t>
  </si>
  <si>
    <t>Kristenchester</t>
  </si>
  <si>
    <t>bishopchristopher@gmail.com</t>
  </si>
  <si>
    <t>(113)174-3160</t>
  </si>
  <si>
    <t>032 Brandon Oval Suite 224</t>
  </si>
  <si>
    <t>Scottmouth</t>
  </si>
  <si>
    <t>wilsonbrian@gmail.com</t>
  </si>
  <si>
    <t>735-582-4019</t>
  </si>
  <si>
    <t>8588 Douglas Isle</t>
  </si>
  <si>
    <t>Michellehaven</t>
  </si>
  <si>
    <t>Ryan Lewis</t>
  </si>
  <si>
    <t>mendezcheryl@yahoo.com</t>
  </si>
  <si>
    <t>064.975.6326x67155</t>
  </si>
  <si>
    <t>2231 John Road Apt. 080</t>
  </si>
  <si>
    <t>West Matthewchester</t>
  </si>
  <si>
    <t>Zachary May</t>
  </si>
  <si>
    <t>cannonnathan@yahoo.com</t>
  </si>
  <si>
    <t>812-739-4346x60912</t>
  </si>
  <si>
    <t>89114 Brandon Prairie</t>
  </si>
  <si>
    <t>New Jenniferfurt</t>
  </si>
  <si>
    <t>John Payne</t>
  </si>
  <si>
    <t>patricia84@gmail.com</t>
  </si>
  <si>
    <t>+1-825-490-8671x9821</t>
  </si>
  <si>
    <t>28918 Pollard Ford Suite 200</t>
  </si>
  <si>
    <t>New Michael</t>
  </si>
  <si>
    <t>Lauren Watkins</t>
  </si>
  <si>
    <t>tylerjohnson@hotmail.com</t>
  </si>
  <si>
    <t>739.146.9750x2754</t>
  </si>
  <si>
    <t>18369 Sandra Canyon Apt. 500</t>
  </si>
  <si>
    <t>Biancaview</t>
  </si>
  <si>
    <t>James Kennedy</t>
  </si>
  <si>
    <t>nprice@yahoo.com</t>
  </si>
  <si>
    <t>688-401-9261</t>
  </si>
  <si>
    <t>536 Jesse Summit</t>
  </si>
  <si>
    <t>Pattersonchester</t>
  </si>
  <si>
    <t>Lori Nelson</t>
  </si>
  <si>
    <t>reginald89@dougherty.com</t>
  </si>
  <si>
    <t>692-653-8165</t>
  </si>
  <si>
    <t>317 Laura Path Apt. 807</t>
  </si>
  <si>
    <t>Brownton</t>
  </si>
  <si>
    <t>Michael Little</t>
  </si>
  <si>
    <t>sharonmoss@hotmail.com</t>
  </si>
  <si>
    <t>243.798.5335x18796</t>
  </si>
  <si>
    <t>713 Gabriel Path Apt. 571</t>
  </si>
  <si>
    <t>Port Stevenville</t>
  </si>
  <si>
    <t>Samantha Brown</t>
  </si>
  <si>
    <t>blee@perez-warner.com</t>
  </si>
  <si>
    <t>976-255-0154x560</t>
  </si>
  <si>
    <t>37624 Clark Village</t>
  </si>
  <si>
    <t>Kingport</t>
  </si>
  <si>
    <t>Sabrina Andrews</t>
  </si>
  <si>
    <t>nathan20@yahoo.com</t>
  </si>
  <si>
    <t>551-010-0725x781</t>
  </si>
  <si>
    <t>8225 Crawford Freeway</t>
  </si>
  <si>
    <t>South Rachel</t>
  </si>
  <si>
    <t>Brian Bean</t>
  </si>
  <si>
    <t>hlee@gonzalez-thomas.net</t>
  </si>
  <si>
    <t>697.125.8089</t>
  </si>
  <si>
    <t>922 Amy Garden Suite 898</t>
  </si>
  <si>
    <t>Port Michellechester</t>
  </si>
  <si>
    <t>Rebecca Williams</t>
  </si>
  <si>
    <t>heatherclarke@gmail.com</t>
  </si>
  <si>
    <t>+1-243-211-6233x250</t>
  </si>
  <si>
    <t>30647 Beasley Expressway Suite 424</t>
  </si>
  <si>
    <t>North Theresa</t>
  </si>
  <si>
    <t>Karen Johnson</t>
  </si>
  <si>
    <t>simonpatty@lopez.com</t>
  </si>
  <si>
    <t>565.914.1452x5920</t>
  </si>
  <si>
    <t>59181 Sarah Lane</t>
  </si>
  <si>
    <t>Rossbury</t>
  </si>
  <si>
    <t>Michelle Reid</t>
  </si>
  <si>
    <t>rjones@riddle.org</t>
  </si>
  <si>
    <t>843-589-4490x49425</t>
  </si>
  <si>
    <t>774 Jones Pass Apt. 483</t>
  </si>
  <si>
    <t>North Jennifer</t>
  </si>
  <si>
    <t>Kayla White</t>
  </si>
  <si>
    <t>tmendez@gmail.com</t>
  </si>
  <si>
    <t>+1-790-107-7095x206</t>
  </si>
  <si>
    <t>3537 Garcia Ville Suite 124</t>
  </si>
  <si>
    <t>West Valerie</t>
  </si>
  <si>
    <t>Rachael Peterson</t>
  </si>
  <si>
    <t>coreyrandall@brennan.com</t>
  </si>
  <si>
    <t>001-577-508-6663x6131</t>
  </si>
  <si>
    <t>03801 Phillips Course Suite 141</t>
  </si>
  <si>
    <t>Kristiville</t>
  </si>
  <si>
    <t>Margaret Warren</t>
  </si>
  <si>
    <t>gjohnson@bennett.info</t>
  </si>
  <si>
    <t>+1-217-569-1455x134</t>
  </si>
  <si>
    <t>777 Gonzalez Expressway</t>
  </si>
  <si>
    <t>Tyrone Gross</t>
  </si>
  <si>
    <t>christine29@yahoo.com</t>
  </si>
  <si>
    <t>+1-558-743-8904x6058</t>
  </si>
  <si>
    <t>5870 Conrad Shoals Apt. 242</t>
  </si>
  <si>
    <t>Ellisbury</t>
  </si>
  <si>
    <t>Lance Kemp</t>
  </si>
  <si>
    <t>hansonwhitney@morris.com</t>
  </si>
  <si>
    <t>966-643-0189x82465</t>
  </si>
  <si>
    <t>94794 Carolyn Locks Apt. 752</t>
  </si>
  <si>
    <t>Valeriefurt</t>
  </si>
  <si>
    <t>Danny Anderson</t>
  </si>
  <si>
    <t>lrodriguez@hotmail.com</t>
  </si>
  <si>
    <t>+1-401-311-4507x67078</t>
  </si>
  <si>
    <t>972 Larson Lock</t>
  </si>
  <si>
    <t>North Valeriefort</t>
  </si>
  <si>
    <t>Justin Flores</t>
  </si>
  <si>
    <t>marquezamanda@hicks.com</t>
  </si>
  <si>
    <t>+1-841-944-6903x670</t>
  </si>
  <si>
    <t>57824 Jessica Corners Suite 236</t>
  </si>
  <si>
    <t>Tannertown</t>
  </si>
  <si>
    <t>Mark Bowen</t>
  </si>
  <si>
    <t>donaldjohnson@gmail.com</t>
  </si>
  <si>
    <t>001-749-331-0679x21459</t>
  </si>
  <si>
    <t>9375 Martin Row Suite 151</t>
  </si>
  <si>
    <t>Port Aliciaside</t>
  </si>
  <si>
    <t>Amanda Thomas</t>
  </si>
  <si>
    <t>nruiz@smith.com</t>
  </si>
  <si>
    <t>+1-607-449-1229</t>
  </si>
  <si>
    <t>29411 David Roads</t>
  </si>
  <si>
    <t>Lake Jose</t>
  </si>
  <si>
    <t>Mr. David Martinez</t>
  </si>
  <si>
    <t>elizabeth38@yahoo.com</t>
  </si>
  <si>
    <t>+1-243-798-1698x4486</t>
  </si>
  <si>
    <t>59904 Sarah Club Suite 408</t>
  </si>
  <si>
    <t>Luceroport</t>
  </si>
  <si>
    <t>Kevin Martin</t>
  </si>
  <si>
    <t>fergusonaustin@yahoo.com</t>
  </si>
  <si>
    <t>001-352-950-4313x578</t>
  </si>
  <si>
    <t>57480 Rebekah Turnpike Apt. 438</t>
  </si>
  <si>
    <t>Williamsmouth</t>
  </si>
  <si>
    <t>Elijah Gibson</t>
  </si>
  <si>
    <t>goodmanjennifer@sims-collins.biz</t>
  </si>
  <si>
    <t>001-612-045-7918</t>
  </si>
  <si>
    <t>331 Warren Underpass Suite 723</t>
  </si>
  <si>
    <t>West Howard</t>
  </si>
  <si>
    <t>Charles Hernandez</t>
  </si>
  <si>
    <t>melissa81@johnston-hill.com</t>
  </si>
  <si>
    <t>707.103.4944</t>
  </si>
  <si>
    <t>0352 Pham Terrace</t>
  </si>
  <si>
    <t>Lake Jamesberg</t>
  </si>
  <si>
    <t>Brian Summers</t>
  </si>
  <si>
    <t>alexiswilliams@johns.biz</t>
  </si>
  <si>
    <t>(638)942-7108x025</t>
  </si>
  <si>
    <t>109 William Stravenue</t>
  </si>
  <si>
    <t>Haleymouth</t>
  </si>
  <si>
    <t>Julia Marshall</t>
  </si>
  <si>
    <t>donaldbrown@roy.net</t>
  </si>
  <si>
    <t>001-888-253-6100x18632</t>
  </si>
  <si>
    <t>014 Johnny Junctions</t>
  </si>
  <si>
    <t>New Ninaland</t>
  </si>
  <si>
    <t>Sandra Reynolds</t>
  </si>
  <si>
    <t>coneal@gmail.com</t>
  </si>
  <si>
    <t>(279)104-1053</t>
  </si>
  <si>
    <t>78842 Jesus Cliff</t>
  </si>
  <si>
    <t>Perryhaven</t>
  </si>
  <si>
    <t>Regina Ramirez</t>
  </si>
  <si>
    <t>xlambert@white.com</t>
  </si>
  <si>
    <t>001-979-495-0982</t>
  </si>
  <si>
    <t>1717 Mason Ridges Apt. 091</t>
  </si>
  <si>
    <t>Port Jessicamouth</t>
  </si>
  <si>
    <t>Tracy Martin</t>
  </si>
  <si>
    <t>heathercurtis@yahoo.com</t>
  </si>
  <si>
    <t>+1-704-887-6123x42128</t>
  </si>
  <si>
    <t>37472 Victoria Shoals</t>
  </si>
  <si>
    <t>Port Heatherberg</t>
  </si>
  <si>
    <t>Jessica James</t>
  </si>
  <si>
    <t>hollystafford@yahoo.com</t>
  </si>
  <si>
    <t>106-168-5137x80088</t>
  </si>
  <si>
    <t>0320 Samantha Manor</t>
  </si>
  <si>
    <t>Robinside</t>
  </si>
  <si>
    <t>Shannon Fitzpatrick</t>
  </si>
  <si>
    <t>pmcintyre@gmail.com</t>
  </si>
  <si>
    <t>629-213-5905x637</t>
  </si>
  <si>
    <t>49506 Underwood Summit Apt. 097</t>
  </si>
  <si>
    <t>East Alexandriahaven</t>
  </si>
  <si>
    <t>Scott Torres</t>
  </si>
  <si>
    <t>chelseawalker@thompson-taylor.com</t>
  </si>
  <si>
    <t>131.869.8810x34339</t>
  </si>
  <si>
    <t>58747 Ortiz Cove Suite 456</t>
  </si>
  <si>
    <t>Alexandermouth</t>
  </si>
  <si>
    <t>Deborah Bryant</t>
  </si>
  <si>
    <t>shawn23@johnson-tran.com</t>
  </si>
  <si>
    <t>021.824.3261x84869</t>
  </si>
  <si>
    <t>39888 Jackson Parks Apt. 015</t>
  </si>
  <si>
    <t>Fullerstad</t>
  </si>
  <si>
    <t>Kelly Kerr</t>
  </si>
  <si>
    <t>hoffmanjoanne@cervantes-maynard.org</t>
  </si>
  <si>
    <t>+1-989-221-0635x4560</t>
  </si>
  <si>
    <t>642 Miranda Oval</t>
  </si>
  <si>
    <t>Port Kevin</t>
  </si>
  <si>
    <t>daniellebush@hotmail.com</t>
  </si>
  <si>
    <t>(807)089-7467</t>
  </si>
  <si>
    <t>1354 Nicholas Trafficway Apt. 785</t>
  </si>
  <si>
    <t>Willieshire</t>
  </si>
  <si>
    <t>Stephen Buckley</t>
  </si>
  <si>
    <t>ujones@hotmail.com</t>
  </si>
  <si>
    <t>+1-139-752-2498x747</t>
  </si>
  <si>
    <t>00507 Pittman Landing Apt. 574</t>
  </si>
  <si>
    <t>Hohaven</t>
  </si>
  <si>
    <t>Ricky Simpson</t>
  </si>
  <si>
    <t>gray@hotmail.com</t>
  </si>
  <si>
    <t>005-003-1097</t>
  </si>
  <si>
    <t>326 Robert Brooks Suite 113</t>
  </si>
  <si>
    <t>East Michelemouth</t>
  </si>
  <si>
    <t>Dr. Michelle Drake</t>
  </si>
  <si>
    <t>jacksonstephen@taylor.org</t>
  </si>
  <si>
    <t>001-127-941-6709</t>
  </si>
  <si>
    <t>875 Heather Stream Apt. 716</t>
  </si>
  <si>
    <t>Port Julie</t>
  </si>
  <si>
    <t>Rachel Obrien</t>
  </si>
  <si>
    <t>hubbardmarcus@hotmail.com</t>
  </si>
  <si>
    <t>877-854-0923</t>
  </si>
  <si>
    <t>820 Matthews Mission Apt. 894</t>
  </si>
  <si>
    <t>South Theresaborough</t>
  </si>
  <si>
    <t>Thomas Marsh</t>
  </si>
  <si>
    <t>ewilliams@yahoo.com</t>
  </si>
  <si>
    <t>001-480-229-7985x9845</t>
  </si>
  <si>
    <t>99538 Dudley Keys Suite 901</t>
  </si>
  <si>
    <t>Gary Kim</t>
  </si>
  <si>
    <t>smacias@yahoo.com</t>
  </si>
  <si>
    <t>001-803-395-8360x80287</t>
  </si>
  <si>
    <t>09105 Atkinson Extensions Suite 300</t>
  </si>
  <si>
    <t>New Brian</t>
  </si>
  <si>
    <t>Gabriel Humphrey</t>
  </si>
  <si>
    <t>jenniferriley@hotmail.com</t>
  </si>
  <si>
    <t>001-921-698-5769x687</t>
  </si>
  <si>
    <t>568 Joel Island</t>
  </si>
  <si>
    <t>South Nicoleton</t>
  </si>
  <si>
    <t>Katherine Long</t>
  </si>
  <si>
    <t>melissalong@miller.com</t>
  </si>
  <si>
    <t>+1-494-439-4470</t>
  </si>
  <si>
    <t>3163 Karen Locks</t>
  </si>
  <si>
    <t>West Antonioland</t>
  </si>
  <si>
    <t>Billy Cross</t>
  </si>
  <si>
    <t>romerojoseph@gmail.com</t>
  </si>
  <si>
    <t>001-432-883-6182x278</t>
  </si>
  <si>
    <t>07427 Weber Mountain Suite 839</t>
  </si>
  <si>
    <t>Tammyborough</t>
  </si>
  <si>
    <t>Rick Sherman</t>
  </si>
  <si>
    <t>dalesanchez@yahoo.com</t>
  </si>
  <si>
    <t>338-316-6634x01267</t>
  </si>
  <si>
    <t>359 Joshua Port</t>
  </si>
  <si>
    <t>Tammyshire</t>
  </si>
  <si>
    <t>Dwayne King</t>
  </si>
  <si>
    <t>adam49@wilson.com</t>
  </si>
  <si>
    <t>001-714-918-4664</t>
  </si>
  <si>
    <t>8645 Jones Causeway Suite 703</t>
  </si>
  <si>
    <t>East Eric</t>
  </si>
  <si>
    <t>Jaime Patton</t>
  </si>
  <si>
    <t>andrewyork@gmail.com</t>
  </si>
  <si>
    <t>(958)692-5369</t>
  </si>
  <si>
    <t>251 Peter Village</t>
  </si>
  <si>
    <t>Mauricemouth</t>
  </si>
  <si>
    <t>Monica Mathews</t>
  </si>
  <si>
    <t>perezrose@yahoo.com</t>
  </si>
  <si>
    <t>554.042.6424x673</t>
  </si>
  <si>
    <t>33275 Lane Stravenue Apt. 669</t>
  </si>
  <si>
    <t>Lake Brianmouth</t>
  </si>
  <si>
    <t>Hannah Robinson</t>
  </si>
  <si>
    <t>kimberlyfisher@hotmail.com</t>
  </si>
  <si>
    <t>+1-173-217-7742x3311</t>
  </si>
  <si>
    <t>031 Matthew Fords Apt. 878</t>
  </si>
  <si>
    <t>Conradhaven</t>
  </si>
  <si>
    <t>Kenneth Moss</t>
  </si>
  <si>
    <t>stephen70@wood.com</t>
  </si>
  <si>
    <t>(107)179-0750x438</t>
  </si>
  <si>
    <t>24760 Palmer Summit Apt. 957</t>
  </si>
  <si>
    <t>Johnsonview</t>
  </si>
  <si>
    <t>Anthony Porter</t>
  </si>
  <si>
    <t>boydjohn@allen.com</t>
  </si>
  <si>
    <t>+1-832-877-8621</t>
  </si>
  <si>
    <t>25607 Williams Trail Apt. 785</t>
  </si>
  <si>
    <t>Lewisfurt</t>
  </si>
  <si>
    <t>Carlos Russell</t>
  </si>
  <si>
    <t>danielsalejandra@fuller.biz</t>
  </si>
  <si>
    <t>(367)248-4659x3900</t>
  </si>
  <si>
    <t>8964 Kayla Mews Suite 807</t>
  </si>
  <si>
    <t>West Kimberly</t>
  </si>
  <si>
    <t>Shannon Roth</t>
  </si>
  <si>
    <t>sjackson@nelson.biz</t>
  </si>
  <si>
    <t>(364)140-6699x61986</t>
  </si>
  <si>
    <t>49221 White Lights Suite 151</t>
  </si>
  <si>
    <t>East Michelleborough</t>
  </si>
  <si>
    <t>Anna Burton</t>
  </si>
  <si>
    <t>cgreene@roberts.com</t>
  </si>
  <si>
    <t>325.560.7961x35159</t>
  </si>
  <si>
    <t>263 Michael Drives</t>
  </si>
  <si>
    <t>Port Nancyland</t>
  </si>
  <si>
    <t>Christine Hawkins</t>
  </si>
  <si>
    <t>nathansalazar@robinson.org</t>
  </si>
  <si>
    <t>(799)938-3690x3996</t>
  </si>
  <si>
    <t>657 Rollins Crossing</t>
  </si>
  <si>
    <t>South Lauramouth</t>
  </si>
  <si>
    <t>Christine Dalton</t>
  </si>
  <si>
    <t>yrogers@griffith-lamb.org</t>
  </si>
  <si>
    <t>+1-611-016-7573x577</t>
  </si>
  <si>
    <t>13006 Erica Dam Suite 696</t>
  </si>
  <si>
    <t>West Wendyton</t>
  </si>
  <si>
    <t>Susan Hunter</t>
  </si>
  <si>
    <t>jmoses@yahoo.com</t>
  </si>
  <si>
    <t>001-002-244-9769x88160</t>
  </si>
  <si>
    <t>462 Megan Fields</t>
  </si>
  <si>
    <t>New Justin</t>
  </si>
  <si>
    <t>Connie Stevenson</t>
  </si>
  <si>
    <t>susan20@key.com</t>
  </si>
  <si>
    <t>001-425-095-2009x0287</t>
  </si>
  <si>
    <t>07088 Johnson Extensions</t>
  </si>
  <si>
    <t>New Chadchester</t>
  </si>
  <si>
    <t>Derrick Williams</t>
  </si>
  <si>
    <t>gdavis@hotmail.com</t>
  </si>
  <si>
    <t>5356986378</t>
  </si>
  <si>
    <t>0702 Huynh Ville Apt. 867</t>
  </si>
  <si>
    <t>Jonathanfurt</t>
  </si>
  <si>
    <t>Brad Thompson</t>
  </si>
  <si>
    <t>gwilson@bray.biz</t>
  </si>
  <si>
    <t>001-644-632-5483x185</t>
  </si>
  <si>
    <t>282 Johnson Village Apt. 833</t>
  </si>
  <si>
    <t>Mary Taylor</t>
  </si>
  <si>
    <t>colleen69@obrien-carroll.org</t>
  </si>
  <si>
    <t>(450)307-6521</t>
  </si>
  <si>
    <t>9160 Lucas Mission Apt. 881</t>
  </si>
  <si>
    <t>East Jonathanfurt</t>
  </si>
  <si>
    <t>Dustin Sims</t>
  </si>
  <si>
    <t>tdowns@patterson.biz</t>
  </si>
  <si>
    <t>+1-004-704-1163x433</t>
  </si>
  <si>
    <t>79835 Daniel River</t>
  </si>
  <si>
    <t>Lisaview</t>
  </si>
  <si>
    <t>Patricia Stevens</t>
  </si>
  <si>
    <t>stevenbarnes@rivera.com</t>
  </si>
  <si>
    <t>223.929.0218</t>
  </si>
  <si>
    <t>129 Jennifer Circle Suite 653</t>
  </si>
  <si>
    <t>Taylorton</t>
  </si>
  <si>
    <t>Joshua Campbell</t>
  </si>
  <si>
    <t>troy78@parker.org</t>
  </si>
  <si>
    <t>001-184-839-3711x9264</t>
  </si>
  <si>
    <t>87804 Paul Points</t>
  </si>
  <si>
    <t>Martinbury</t>
  </si>
  <si>
    <t>Julie Carter</t>
  </si>
  <si>
    <t>catherinehartman@adkins.com</t>
  </si>
  <si>
    <t>(857)981-1221</t>
  </si>
  <si>
    <t>62441 Johnson Ridges</t>
  </si>
  <si>
    <t>Turnerville</t>
  </si>
  <si>
    <t>Richard Rivera</t>
  </si>
  <si>
    <t>evanssusan@yahoo.com</t>
  </si>
  <si>
    <t>394.603.6712x35925</t>
  </si>
  <si>
    <t>9762 Meyer Green Suite 137</t>
  </si>
  <si>
    <t>Charleneberg</t>
  </si>
  <si>
    <t>Lisa Nichols</t>
  </si>
  <si>
    <t>lorigonzalez@yahoo.com</t>
  </si>
  <si>
    <t>001-448-679-3644x7058</t>
  </si>
  <si>
    <t>326 Maurice Lodge Suite 795</t>
  </si>
  <si>
    <t>New Jessica</t>
  </si>
  <si>
    <t>Cody Allen</t>
  </si>
  <si>
    <t>vincent52@hotmail.com</t>
  </si>
  <si>
    <t>309-473-6008x10541</t>
  </si>
  <si>
    <t>2319 Zachary Place</t>
  </si>
  <si>
    <t>South Brian</t>
  </si>
  <si>
    <t>Ryan Johnson</t>
  </si>
  <si>
    <t>thomasanderson@gmail.com</t>
  </si>
  <si>
    <t>+1-948-968-4790x698</t>
  </si>
  <si>
    <t>149 Trevor Field Apt. 994</t>
  </si>
  <si>
    <t>Raymondborough</t>
  </si>
  <si>
    <t>Brendan Dunn</t>
  </si>
  <si>
    <t>ahernandez@conner.biz</t>
  </si>
  <si>
    <t>5092074390</t>
  </si>
  <si>
    <t>1264 Brian Hill</t>
  </si>
  <si>
    <t>New Joseph</t>
  </si>
  <si>
    <t>William Hogan</t>
  </si>
  <si>
    <t>santoskevin@williams.com</t>
  </si>
  <si>
    <t>950-751-9553x306</t>
  </si>
  <si>
    <t>6644 Leah Pass Suite 781</t>
  </si>
  <si>
    <t>Perezfurt</t>
  </si>
  <si>
    <t>Alexander Murphy</t>
  </si>
  <si>
    <t>rebeccaperry@lopez.info</t>
  </si>
  <si>
    <t>586.330.8482</t>
  </si>
  <si>
    <t>5676 Isabel Fall</t>
  </si>
  <si>
    <t>Fitzgeraldview</t>
  </si>
  <si>
    <t>Kyle Jones</t>
  </si>
  <si>
    <t>richardcastillo@hotmail.com</t>
  </si>
  <si>
    <t>298.145.5626x845</t>
  </si>
  <si>
    <t>80993 Robert Plaza Suite 861</t>
  </si>
  <si>
    <t>Robinsonmouth</t>
  </si>
  <si>
    <t>Janet Cohen</t>
  </si>
  <si>
    <t>veronicamurphy@anderson-parrish.com</t>
  </si>
  <si>
    <t>001-775-604-4615x693</t>
  </si>
  <si>
    <t>23556 Joseph Inlet Apt. 898</t>
  </si>
  <si>
    <t>East Patrickchester</t>
  </si>
  <si>
    <t>Jeremy Rhodes</t>
  </si>
  <si>
    <t>nstevens@sweeney.com</t>
  </si>
  <si>
    <t>+1-655-919-8411</t>
  </si>
  <si>
    <t>577 Cheyenne Club Apt. 504</t>
  </si>
  <si>
    <t>Tammyberg</t>
  </si>
  <si>
    <t>Patricia Horton</t>
  </si>
  <si>
    <t>hillzachary@bentley.com</t>
  </si>
  <si>
    <t>802.766.8227</t>
  </si>
  <si>
    <t>40010 Jennifer Island</t>
  </si>
  <si>
    <t>Rushborough</t>
  </si>
  <si>
    <t>Matthew Allen</t>
  </si>
  <si>
    <t>dpalmer@stein.com</t>
  </si>
  <si>
    <t>+1-143-755-0450x71431</t>
  </si>
  <si>
    <t>51817 Brett Estate</t>
  </si>
  <si>
    <t>South Josephfort</t>
  </si>
  <si>
    <t>William Shelton</t>
  </si>
  <si>
    <t>brenda24@yahoo.com</t>
  </si>
  <si>
    <t>111.897.5271</t>
  </si>
  <si>
    <t>0862 Kristin Spurs</t>
  </si>
  <si>
    <t>Sharpstad</t>
  </si>
  <si>
    <t>Kayla Rose</t>
  </si>
  <si>
    <t>taylor57@acosta-nguyen.com</t>
  </si>
  <si>
    <t>107-376-4770x273</t>
  </si>
  <si>
    <t>681 Barry Forks Suite 705</t>
  </si>
  <si>
    <t>East Jenniferburgh</t>
  </si>
  <si>
    <t>Robert Buchanan</t>
  </si>
  <si>
    <t>janetshort@cook-hartman.biz</t>
  </si>
  <si>
    <t>(847)213-3474x78746</t>
  </si>
  <si>
    <t>86689 David Junctions</t>
  </si>
  <si>
    <t>West Zachary</t>
  </si>
  <si>
    <t>Donald Cole</t>
  </si>
  <si>
    <t>alexisjohnson@ho-wilson.com</t>
  </si>
  <si>
    <t>088.827.2794x6484</t>
  </si>
  <si>
    <t>845 Gilbert Way Suite 431</t>
  </si>
  <si>
    <t>Port Lindseyfort</t>
  </si>
  <si>
    <t>David Sanchez</t>
  </si>
  <si>
    <t>sbrewer@harper-smith.info</t>
  </si>
  <si>
    <t>093-142-6953x9508</t>
  </si>
  <si>
    <t>48371 Christopher Extension</t>
  </si>
  <si>
    <t>North Georgeberg</t>
  </si>
  <si>
    <t>Steven Pitts</t>
  </si>
  <si>
    <t>steveross@palmer.com</t>
  </si>
  <si>
    <t>615.481.1161</t>
  </si>
  <si>
    <t>939 Taylor Trace Suite 715</t>
  </si>
  <si>
    <t>Davidmouth</t>
  </si>
  <si>
    <t>Jocelyn Fisher</t>
  </si>
  <si>
    <t>tammy80@hayes.com</t>
  </si>
  <si>
    <t>001-415-981-6849x58689</t>
  </si>
  <si>
    <t>27141 Everett Road Apt. 158</t>
  </si>
  <si>
    <t>North Andreaville</t>
  </si>
  <si>
    <t>Daniel Galloway</t>
  </si>
  <si>
    <t>vwoodard@bowen.com</t>
  </si>
  <si>
    <t>+1-743-052-5574x59493</t>
  </si>
  <si>
    <t>9362 Macdonald Hills Suite 337</t>
  </si>
  <si>
    <t>Zacharyfort</t>
  </si>
  <si>
    <t>Christopher Benson</t>
  </si>
  <si>
    <t>richard89@kelley.net</t>
  </si>
  <si>
    <t>+1-350-896-4303x000</t>
  </si>
  <si>
    <t>5276 Thompson Springs Apt. 964</t>
  </si>
  <si>
    <t>West Heatherborough</t>
  </si>
  <si>
    <t>Mario Weaver</t>
  </si>
  <si>
    <t>jeffreyparker@yahoo.com</t>
  </si>
  <si>
    <t>001-129-950-3905x3956</t>
  </si>
  <si>
    <t>57268 Watts Islands</t>
  </si>
  <si>
    <t>Kristinland</t>
  </si>
  <si>
    <t>James Nguyen</t>
  </si>
  <si>
    <t>maxwelltrevor@gomez.com</t>
  </si>
  <si>
    <t>299.359.5082x87606</t>
  </si>
  <si>
    <t>019 Paul Union</t>
  </si>
  <si>
    <t>Lake Brooke</t>
  </si>
  <si>
    <t>Tyler Mcdowell</t>
  </si>
  <si>
    <t>bryantcarly@hotmail.com</t>
  </si>
  <si>
    <t>632-156-3620x5069</t>
  </si>
  <si>
    <t>258 Margaret Streets</t>
  </si>
  <si>
    <t>West Elizabethmouth</t>
  </si>
  <si>
    <t>Walter Figueroa</t>
  </si>
  <si>
    <t>jimmy02@stanley.com</t>
  </si>
  <si>
    <t>673-040-5164x059</t>
  </si>
  <si>
    <t>061 Carla Causeway</t>
  </si>
  <si>
    <t>West Gregory</t>
  </si>
  <si>
    <t>Dana Small</t>
  </si>
  <si>
    <t>pamela72@gmail.com</t>
  </si>
  <si>
    <t>261.163.3846x049</t>
  </si>
  <si>
    <t>565 Turner Mill</t>
  </si>
  <si>
    <t>North Hannah</t>
  </si>
  <si>
    <t>Brett Francis</t>
  </si>
  <si>
    <t>kellymartin@hotmail.com</t>
  </si>
  <si>
    <t>+1-086-008-0731x6581</t>
  </si>
  <si>
    <t>4366 Angela Glens</t>
  </si>
  <si>
    <t>North Kevin</t>
  </si>
  <si>
    <t>Gregory Lane Jr.</t>
  </si>
  <si>
    <t>alvin35@gibbs.com</t>
  </si>
  <si>
    <t>001-939-802-7315x9090</t>
  </si>
  <si>
    <t>579 Bradley Mountain</t>
  </si>
  <si>
    <t>Port Kevinhaven</t>
  </si>
  <si>
    <t>ambergreene@gmail.com</t>
  </si>
  <si>
    <t>3079348134</t>
  </si>
  <si>
    <t>0212 Chan Mission</t>
  </si>
  <si>
    <t>Devinbury</t>
  </si>
  <si>
    <t>Amanda Davis</t>
  </si>
  <si>
    <t>blairstephanie@dickerson.com</t>
  </si>
  <si>
    <t>001-603-664-8978x5673</t>
  </si>
  <si>
    <t>7328 Linda Union Suite 921</t>
  </si>
  <si>
    <t>Tylerfort</t>
  </si>
  <si>
    <t>Donna Walter</t>
  </si>
  <si>
    <t>jenniferdiaz@hotmail.com</t>
  </si>
  <si>
    <t>688.136.8989</t>
  </si>
  <si>
    <t>759 Felicia Bridge Suite 037</t>
  </si>
  <si>
    <t>New Joel</t>
  </si>
  <si>
    <t>Philip Pollard</t>
  </si>
  <si>
    <t>jesse91@lopez.biz</t>
  </si>
  <si>
    <t>(154)473-9751</t>
  </si>
  <si>
    <t>4731 Robert Streets Suite 634</t>
  </si>
  <si>
    <t>West Joseland</t>
  </si>
  <si>
    <t>James Williams</t>
  </si>
  <si>
    <t>xrobinson@moore.com</t>
  </si>
  <si>
    <t>001-431-948-4054x246</t>
  </si>
  <si>
    <t>02589 Garcia Roads Suite 370</t>
  </si>
  <si>
    <t>North Pattychester</t>
  </si>
  <si>
    <t>Peter Riley</t>
  </si>
  <si>
    <t>charles43@gibson-george.com</t>
  </si>
  <si>
    <t>001-988-291-8177x11720</t>
  </si>
  <si>
    <t>7210 James Turnpike</t>
  </si>
  <si>
    <t>West Kyle</t>
  </si>
  <si>
    <t>Michelle Murphy</t>
  </si>
  <si>
    <t>sherri03@hotmail.com</t>
  </si>
  <si>
    <t>001-244-703-2690x41996</t>
  </si>
  <si>
    <t>15121 Dylan Cliff</t>
  </si>
  <si>
    <t>East Valerieshire</t>
  </si>
  <si>
    <t>Eric Evans</t>
  </si>
  <si>
    <t>davidsondiane@dominguez.com</t>
  </si>
  <si>
    <t>578-222-6160</t>
  </si>
  <si>
    <t>91014 Jessica Avenue</t>
  </si>
  <si>
    <t>Bowenmouth</t>
  </si>
  <si>
    <t>Michelle Campbell</t>
  </si>
  <si>
    <t>kstephenson@hotmail.com</t>
  </si>
  <si>
    <t>(916)242-8628x6493</t>
  </si>
  <si>
    <t>936 Rachel Walk</t>
  </si>
  <si>
    <t>Thompsonside</t>
  </si>
  <si>
    <t>Tammie Sawyer</t>
  </si>
  <si>
    <t>nmorris@yahoo.com</t>
  </si>
  <si>
    <t>740-229-2197x1929</t>
  </si>
  <si>
    <t>7109 Sloan Station</t>
  </si>
  <si>
    <t>North Christineport</t>
  </si>
  <si>
    <t>Emily Clark</t>
  </si>
  <si>
    <t>franklinadrian@alvarado.com</t>
  </si>
  <si>
    <t>168.881.6060</t>
  </si>
  <si>
    <t>32332 Alexander Turnpike Apt. 233</t>
  </si>
  <si>
    <t>Scotttown</t>
  </si>
  <si>
    <t>Rachel Willis</t>
  </si>
  <si>
    <t>yatesbrittany@diaz-phillips.com</t>
  </si>
  <si>
    <t>114.359.1489x183</t>
  </si>
  <si>
    <t>1424 Todd Harbor Suite 291</t>
  </si>
  <si>
    <t>Christopher Miller</t>
  </si>
  <si>
    <t>amy58@gmail.com</t>
  </si>
  <si>
    <t>145-778-4161</t>
  </si>
  <si>
    <t>189 Michael Lakes Apt. 146</t>
  </si>
  <si>
    <t>Lake Jesseshire</t>
  </si>
  <si>
    <t>Joel Smith</t>
  </si>
  <si>
    <t>langashley@johnson.com</t>
  </si>
  <si>
    <t>009.356.2673</t>
  </si>
  <si>
    <t>72786 Kimberly Harbors Suite 510</t>
  </si>
  <si>
    <t>South Ann</t>
  </si>
  <si>
    <t>Ryan Cooper</t>
  </si>
  <si>
    <t>oserrano@hartman.com</t>
  </si>
  <si>
    <t>(147)179-2435x2142</t>
  </si>
  <si>
    <t>98050 Trevor Burgs</t>
  </si>
  <si>
    <t>Brandonberg</t>
  </si>
  <si>
    <t>Michelle Ware</t>
  </si>
  <si>
    <t>moralesseth@hotmail.com</t>
  </si>
  <si>
    <t>416.078.4504x78285</t>
  </si>
  <si>
    <t>918 Bright Plains</t>
  </si>
  <si>
    <t>Beasleyland</t>
  </si>
  <si>
    <t>Sara Serrano</t>
  </si>
  <si>
    <t>gilbertdeborah@terry.com</t>
  </si>
  <si>
    <t>431.770.7071x76041</t>
  </si>
  <si>
    <t>107 Cruz Parkway Apt. 377</t>
  </si>
  <si>
    <t>Jesusview</t>
  </si>
  <si>
    <t>Lisa Hubbard</t>
  </si>
  <si>
    <t>matthewgarcia@yahoo.com</t>
  </si>
  <si>
    <t>001-842-891-9655x82468</t>
  </si>
  <si>
    <t>08600 Lynch Mountains Apt. 421</t>
  </si>
  <si>
    <t>Robinsonside</t>
  </si>
  <si>
    <t>Kimberly Price</t>
  </si>
  <si>
    <t>jason60@coleman-wiley.com</t>
  </si>
  <si>
    <t>725-263-8531</t>
  </si>
  <si>
    <t>0537 David Lakes Suite 377</t>
  </si>
  <si>
    <t>North Tabithafort</t>
  </si>
  <si>
    <t>Brooke Blake</t>
  </si>
  <si>
    <t>donnamartin@mcpherson.com</t>
  </si>
  <si>
    <t>+1-644-477-8647</t>
  </si>
  <si>
    <t>5098 Brianna Villages Apt. 500</t>
  </si>
  <si>
    <t>Williamshaven</t>
  </si>
  <si>
    <t>Elizabeth Knight</t>
  </si>
  <si>
    <t>porterbrenda@hotmail.com</t>
  </si>
  <si>
    <t>157.161.3815x9621</t>
  </si>
  <si>
    <t>5501 Powell Stravenue</t>
  </si>
  <si>
    <t>East Jennifertown</t>
  </si>
  <si>
    <t>Micheal Patton</t>
  </si>
  <si>
    <t>fowlerteresa@gmail.com</t>
  </si>
  <si>
    <t>001-642-756-4707x448</t>
  </si>
  <si>
    <t>868 Angela Freeway</t>
  </si>
  <si>
    <t>Joshua Cox</t>
  </si>
  <si>
    <t>jennifer10@hotmail.com</t>
  </si>
  <si>
    <t>+1-933-203-5734</t>
  </si>
  <si>
    <t>661 Shane Center Apt. 667</t>
  </si>
  <si>
    <t>Port Brentland</t>
  </si>
  <si>
    <t>April Fry</t>
  </si>
  <si>
    <t>cathyrogers@yahoo.com</t>
  </si>
  <si>
    <t>6364857932</t>
  </si>
  <si>
    <t>4837 Williams Dam</t>
  </si>
  <si>
    <t>Jacobburgh</t>
  </si>
  <si>
    <t>Cameron Freeman</t>
  </si>
  <si>
    <t>brittanyobrien@davis.biz</t>
  </si>
  <si>
    <t>121.215.6223x614</t>
  </si>
  <si>
    <t>805 Barrett Mountain</t>
  </si>
  <si>
    <t>Samuelshire</t>
  </si>
  <si>
    <t>Hailey Baker</t>
  </si>
  <si>
    <t>ndiaz@gmail.com</t>
  </si>
  <si>
    <t>(083)658-5495x001</t>
  </si>
  <si>
    <t>0194 Danny Mission</t>
  </si>
  <si>
    <t>West Paulview</t>
  </si>
  <si>
    <t>Jennifer Fox</t>
  </si>
  <si>
    <t>williamssteven@gmail.com</t>
  </si>
  <si>
    <t>(547)295-6680x735</t>
  </si>
  <si>
    <t>929 Caldwell Course Apt. 921</t>
  </si>
  <si>
    <t>North Alison</t>
  </si>
  <si>
    <t>Beth Lynn</t>
  </si>
  <si>
    <t>johnnywebb@stone.com</t>
  </si>
  <si>
    <t>(815)615-9694x49011</t>
  </si>
  <si>
    <t>90151 Elizabeth Circle Apt. 309</t>
  </si>
  <si>
    <t>Lake Christopherbury</t>
  </si>
  <si>
    <t>Sarah Murphy</t>
  </si>
  <si>
    <t>ahughes@jordan-smith.com</t>
  </si>
  <si>
    <t>+1-796-808-5818</t>
  </si>
  <si>
    <t>96771 Lee Spur Suite 679</t>
  </si>
  <si>
    <t>West Rebeccaland</t>
  </si>
  <si>
    <t>Mikayla Love</t>
  </si>
  <si>
    <t>walkeramanda@hotmail.com</t>
  </si>
  <si>
    <t>+1-736-749-1838x01413</t>
  </si>
  <si>
    <t>62921 Lewis Mill</t>
  </si>
  <si>
    <t>Philipstad</t>
  </si>
  <si>
    <t>Frank Flores</t>
  </si>
  <si>
    <t>brandon39@mayer-hurst.org</t>
  </si>
  <si>
    <t>+1-074-491-9330</t>
  </si>
  <si>
    <t>579 Charles Lane</t>
  </si>
  <si>
    <t>Hinesland</t>
  </si>
  <si>
    <t>Deborah Brown</t>
  </si>
  <si>
    <t>cannonrachel@gmail.com</t>
  </si>
  <si>
    <t>668.600.2726</t>
  </si>
  <si>
    <t>593 Gallagher View</t>
  </si>
  <si>
    <t>Port Brittanychester</t>
  </si>
  <si>
    <t>Paul Thompson</t>
  </si>
  <si>
    <t>309-599-5376</t>
  </si>
  <si>
    <t>1780 David Spur</t>
  </si>
  <si>
    <t>Copelandburgh</t>
  </si>
  <si>
    <t>Rachel Finley</t>
  </si>
  <si>
    <t>garciabrittany@yahoo.com</t>
  </si>
  <si>
    <t>595-854-6714</t>
  </si>
  <si>
    <t>375 Rosales Ridges Apt. 721</t>
  </si>
  <si>
    <t>New Ericborough</t>
  </si>
  <si>
    <t>Barbara Martin</t>
  </si>
  <si>
    <t>matthew31@rhodes-jones.com</t>
  </si>
  <si>
    <t>001-561-546-5840x722</t>
  </si>
  <si>
    <t>071 Brian Roads Suite 155</t>
  </si>
  <si>
    <t>Diaztown</t>
  </si>
  <si>
    <t>Henry Graves</t>
  </si>
  <si>
    <t>samantha69@yahoo.com</t>
  </si>
  <si>
    <t>(211)532-8394x7832</t>
  </si>
  <si>
    <t>4164 Justin Gardens Suite 235</t>
  </si>
  <si>
    <t>New Staceyport</t>
  </si>
  <si>
    <t>Daniel Sanders</t>
  </si>
  <si>
    <t>donaldmcmahon@garcia-donovan.info</t>
  </si>
  <si>
    <t>001-788-875-8294</t>
  </si>
  <si>
    <t>5306 Lopez Station</t>
  </si>
  <si>
    <t>Robinsonburgh</t>
  </si>
  <si>
    <t>Amy Brennan</t>
  </si>
  <si>
    <t>wtodd@gmail.com</t>
  </si>
  <si>
    <t>001-938-825-8002</t>
  </si>
  <si>
    <t>172 Ryan Fall</t>
  </si>
  <si>
    <t>Riggstown</t>
  </si>
  <si>
    <t>Lori Ortiz</t>
  </si>
  <si>
    <t>melanierichards@gmail.com</t>
  </si>
  <si>
    <t>527-996-4706x7942</t>
  </si>
  <si>
    <t>8553 Lee Rue</t>
  </si>
  <si>
    <t>West Stephanietown</t>
  </si>
  <si>
    <t>Jacqueline Horne</t>
  </si>
  <si>
    <t>angelahensley@hall-vargas.biz</t>
  </si>
  <si>
    <t>+1-084-614-1512x951</t>
  </si>
  <si>
    <t>101 Escobar Plaza Apt. 499</t>
  </si>
  <si>
    <t>Conradchester</t>
  </si>
  <si>
    <t>Daniel Rodriguez</t>
  </si>
  <si>
    <t>lisasanders@hotmail.com</t>
  </si>
  <si>
    <t>001-888-188-3732</t>
  </si>
  <si>
    <t>69785 Howard Viaduct</t>
  </si>
  <si>
    <t>Matthewshire</t>
  </si>
  <si>
    <t>Darlene Kennedy</t>
  </si>
  <si>
    <t>marshallkelsey@gutierrez.org</t>
  </si>
  <si>
    <t>(329)429-1728x4646</t>
  </si>
  <si>
    <t>6372 Miller Mountain Apt. 358</t>
  </si>
  <si>
    <t>James Garcia</t>
  </si>
  <si>
    <t>wrightronald@yahoo.com</t>
  </si>
  <si>
    <t>727.891.6277x983</t>
  </si>
  <si>
    <t>7194 Pamela Island Suite 186</t>
  </si>
  <si>
    <t>Lindaville</t>
  </si>
  <si>
    <t>Ricky Payne</t>
  </si>
  <si>
    <t>steven46@griffith-wilson.org</t>
  </si>
  <si>
    <t>(597)800-1272x6034</t>
  </si>
  <si>
    <t>3098 Krista Club</t>
  </si>
  <si>
    <t>Maria Joseph</t>
  </si>
  <si>
    <t>lwood@torres-mahoney.com</t>
  </si>
  <si>
    <t>2902207486</t>
  </si>
  <si>
    <t>491 Foster Walk</t>
  </si>
  <si>
    <t>West Brendamouth</t>
  </si>
  <si>
    <t>Patrick Aguilar</t>
  </si>
  <si>
    <t>angela87@bailey-cantu.info</t>
  </si>
  <si>
    <t>517-213-2877</t>
  </si>
  <si>
    <t>171 Eric Run</t>
  </si>
  <si>
    <t>Andersonton</t>
  </si>
  <si>
    <t>Aaron Glenn</t>
  </si>
  <si>
    <t>glenda85@yahoo.com</t>
  </si>
  <si>
    <t>938.775.8216x05388</t>
  </si>
  <si>
    <t>73443 Miller Vista Apt. 917</t>
  </si>
  <si>
    <t>South Lynn</t>
  </si>
  <si>
    <t>Daniel Rollins</t>
  </si>
  <si>
    <t>lucasmelissa@gmail.com</t>
  </si>
  <si>
    <t>+1-319-052-0187x311</t>
  </si>
  <si>
    <t>572 Miller Plaza Suite 577</t>
  </si>
  <si>
    <t>Port Ashleyberg</t>
  </si>
  <si>
    <t>Michael Schneider</t>
  </si>
  <si>
    <t>elliottbrittany@underwood.org</t>
  </si>
  <si>
    <t>+1-940-944-1451</t>
  </si>
  <si>
    <t>778 Donald Ville Suite 880</t>
  </si>
  <si>
    <t>Bryanland</t>
  </si>
  <si>
    <t>Susan Ibarra</t>
  </si>
  <si>
    <t>elizabethtaylor@roberts-perry.com</t>
  </si>
  <si>
    <t>(192)156-0334</t>
  </si>
  <si>
    <t>35342 Nicole Loop</t>
  </si>
  <si>
    <t>South Coreyfurt</t>
  </si>
  <si>
    <t>Tara Alvarez</t>
  </si>
  <si>
    <t>solomonmonica@young.com</t>
  </si>
  <si>
    <t>629-510-9156x902</t>
  </si>
  <si>
    <t>24760 Thomas Extensions Suite 200</t>
  </si>
  <si>
    <t>Lauramouth</t>
  </si>
  <si>
    <t>Christine Williams</t>
  </si>
  <si>
    <t>dominique37@ward-ramsey.biz</t>
  </si>
  <si>
    <t>919.912.6537</t>
  </si>
  <si>
    <t>57980 David Forge</t>
  </si>
  <si>
    <t>North Derek</t>
  </si>
  <si>
    <t>Brittany Thompson</t>
  </si>
  <si>
    <t>erikasimpson@gmail.com</t>
  </si>
  <si>
    <t>075-529-8698</t>
  </si>
  <si>
    <t>38124 Jennifer Circles</t>
  </si>
  <si>
    <t>West Stephanie</t>
  </si>
  <si>
    <t>Bailey Wheeler</t>
  </si>
  <si>
    <t>mariah71@yahoo.com</t>
  </si>
  <si>
    <t>898.033.8024x770</t>
  </si>
  <si>
    <t>269 Don Springs</t>
  </si>
  <si>
    <t>North Justin</t>
  </si>
  <si>
    <t>Scott Peterson</t>
  </si>
  <si>
    <t>washingtonjames@hotmail.com</t>
  </si>
  <si>
    <t>001-475-547-3186x1322</t>
  </si>
  <si>
    <t>83613 Ross Squares</t>
  </si>
  <si>
    <t>Ramirezside</t>
  </si>
  <si>
    <t>Stephen Stewart</t>
  </si>
  <si>
    <t>crosbyjulia@sparks-villa.com</t>
  </si>
  <si>
    <t>308-368-4923x1859</t>
  </si>
  <si>
    <t>32171 Brooks Fords</t>
  </si>
  <si>
    <t>North Lisaland</t>
  </si>
  <si>
    <t>Jacob Alvarez PhD</t>
  </si>
  <si>
    <t>rachelbentley@miles.com</t>
  </si>
  <si>
    <t>+1-105-567-2016x522</t>
  </si>
  <si>
    <t>48108 Vincent Valleys</t>
  </si>
  <si>
    <t>Doyleport</t>
  </si>
  <si>
    <t>Ryan Lawrence</t>
  </si>
  <si>
    <t>donna79@webb-miller.com</t>
  </si>
  <si>
    <t>+1-141-704-8580</t>
  </si>
  <si>
    <t>115 White Pass Suite 937</t>
  </si>
  <si>
    <t>Lake Leahtown</t>
  </si>
  <si>
    <t>Nichole Kramer</t>
  </si>
  <si>
    <t>wbauer@yahoo.com</t>
  </si>
  <si>
    <t>528-622-3768x494</t>
  </si>
  <si>
    <t>554 Padilla Forges</t>
  </si>
  <si>
    <t>Ayalaland</t>
  </si>
  <si>
    <t>Kenneth Martinez</t>
  </si>
  <si>
    <t>daniellecastro@yahoo.com</t>
  </si>
  <si>
    <t>4252133646</t>
  </si>
  <si>
    <t>37173 Small Skyway</t>
  </si>
  <si>
    <t>Justinburgh</t>
  </si>
  <si>
    <t>Dennis Webb</t>
  </si>
  <si>
    <t>armstronglindsay@yahoo.com</t>
  </si>
  <si>
    <t>5584516499</t>
  </si>
  <si>
    <t>92363 Adam Fords</t>
  </si>
  <si>
    <t>Port Jonathanbury</t>
  </si>
  <si>
    <t>David Simpson</t>
  </si>
  <si>
    <t>jerry34@jordan.info</t>
  </si>
  <si>
    <t>2647646235</t>
  </si>
  <si>
    <t>17103 Marcus Gateway Apt. 269</t>
  </si>
  <si>
    <t>Gregory Rivera</t>
  </si>
  <si>
    <t>bmartin@yahoo.com</t>
  </si>
  <si>
    <t>(471)444-8867x547</t>
  </si>
  <si>
    <t>287 James Wall Suite 866</t>
  </si>
  <si>
    <t>Noahton</t>
  </si>
  <si>
    <t>Robert Perez</t>
  </si>
  <si>
    <t>gabrielleduncan@hotmail.com</t>
  </si>
  <si>
    <t>(539)445-1566</t>
  </si>
  <si>
    <t>6243 Evans Harbor</t>
  </si>
  <si>
    <t>Haydenport</t>
  </si>
  <si>
    <t>Rhonda Thompson</t>
  </si>
  <si>
    <t>drobinson@yahoo.com</t>
  </si>
  <si>
    <t>001-370-511-0290</t>
  </si>
  <si>
    <t>0040 Ramos Groves Suite 666</t>
  </si>
  <si>
    <t>Briannashire</t>
  </si>
  <si>
    <t>Allen Thomas</t>
  </si>
  <si>
    <t>lambertnicole@moore.com</t>
  </si>
  <si>
    <t>(629)064-5518</t>
  </si>
  <si>
    <t>955 Martinez Ridges</t>
  </si>
  <si>
    <t>Joshuaview</t>
  </si>
  <si>
    <t>Kaitlyn Green</t>
  </si>
  <si>
    <t>melanie83@gmail.com</t>
  </si>
  <si>
    <t>217-494-3193x2058</t>
  </si>
  <si>
    <t>3133 Megan Glens</t>
  </si>
  <si>
    <t>Bishopfort</t>
  </si>
  <si>
    <t>martinezhannah@hotmail.com</t>
  </si>
  <si>
    <t>(507)081-6769</t>
  </si>
  <si>
    <t>4910 Mendoza Spurs Apt. 785</t>
  </si>
  <si>
    <t>East Angelaberg</t>
  </si>
  <si>
    <t>Megan Raymond</t>
  </si>
  <si>
    <t>wburke@gmail.com</t>
  </si>
  <si>
    <t>+1-242-771-2082x313</t>
  </si>
  <si>
    <t>9013 Ramirez Coves</t>
  </si>
  <si>
    <t>Angelaton</t>
  </si>
  <si>
    <t>Alexis Haynes</t>
  </si>
  <si>
    <t>rebecca57@hotmail.com</t>
  </si>
  <si>
    <t>001-456-430-8460</t>
  </si>
  <si>
    <t>4696 Stephens Path</t>
  </si>
  <si>
    <t>Port Ashley</t>
  </si>
  <si>
    <t>Janet Quinn</t>
  </si>
  <si>
    <t>wagnermichelle@strong-gordon.com</t>
  </si>
  <si>
    <t>(570)612-5948</t>
  </si>
  <si>
    <t>99502 Michael Route Suite 326</t>
  </si>
  <si>
    <t>North Robertburgh</t>
  </si>
  <si>
    <t>Collin Cunningham</t>
  </si>
  <si>
    <t>ntaylor@gmail.com</t>
  </si>
  <si>
    <t>001-434-444-3761x5688</t>
  </si>
  <si>
    <t>1360 Robert Camp Apt. 476</t>
  </si>
  <si>
    <t>Harveyton</t>
  </si>
  <si>
    <t>Sean Maldonado</t>
  </si>
  <si>
    <t>ryanle@obrien.com</t>
  </si>
  <si>
    <t>604.872.8192x75818</t>
  </si>
  <si>
    <t>044 Dennis Springs</t>
  </si>
  <si>
    <t>Christinastad</t>
  </si>
  <si>
    <t>Robert Gonzalez</t>
  </si>
  <si>
    <t>patrickmegan@collins-khan.com</t>
  </si>
  <si>
    <t>591-160-3394</t>
  </si>
  <si>
    <t>7765 Valencia Rest Suite 701</t>
  </si>
  <si>
    <t>North Michael</t>
  </si>
  <si>
    <t>Donald Patrick</t>
  </si>
  <si>
    <t>miranda53@hotmail.com</t>
  </si>
  <si>
    <t>(895)463-9894x35215</t>
  </si>
  <si>
    <t>242 Lewis Place Suite 935</t>
  </si>
  <si>
    <t>West Maryhaven</t>
  </si>
  <si>
    <t>Marisa Mcdonald</t>
  </si>
  <si>
    <t>edwardhoover@wiley.com</t>
  </si>
  <si>
    <t>+1-310-172-0115x739</t>
  </si>
  <si>
    <t>1874 Andrew Drive</t>
  </si>
  <si>
    <t>New Jacobbury</t>
  </si>
  <si>
    <t>Jamie Johnson</t>
  </si>
  <si>
    <t>lsellers@yahoo.com</t>
  </si>
  <si>
    <t>200.665.7968x670</t>
  </si>
  <si>
    <t>4610 Cross Terrace Apt. 352</t>
  </si>
  <si>
    <t>South Douglas</t>
  </si>
  <si>
    <t>James Clark</t>
  </si>
  <si>
    <t>ralvarado@tate.com</t>
  </si>
  <si>
    <t>677-454-0076x237</t>
  </si>
  <si>
    <t>057 Sean Port</t>
  </si>
  <si>
    <t>North Dominique</t>
  </si>
  <si>
    <t>Sherri Brady</t>
  </si>
  <si>
    <t>esmith@beasley.com</t>
  </si>
  <si>
    <t>531.080.7999x6917</t>
  </si>
  <si>
    <t>3118 Gregory Flats</t>
  </si>
  <si>
    <t>North John</t>
  </si>
  <si>
    <t>Robert Mcdonald</t>
  </si>
  <si>
    <t>zellis@reed.com</t>
  </si>
  <si>
    <t>001-793-530-5799x4729</t>
  </si>
  <si>
    <t>5007 Jillian Coves Suite 929</t>
  </si>
  <si>
    <t>West Jillian</t>
  </si>
  <si>
    <t>Debra Morris DVM</t>
  </si>
  <si>
    <t>cynthia79@gmail.com</t>
  </si>
  <si>
    <t>(359)254-5657x9540</t>
  </si>
  <si>
    <t>9376 Jennifer Parkways Apt. 687</t>
  </si>
  <si>
    <t>North Kevinport</t>
  </si>
  <si>
    <t>Ashley Mccoy</t>
  </si>
  <si>
    <t>gregorymoore@gmail.com</t>
  </si>
  <si>
    <t>(019)446-9020</t>
  </si>
  <si>
    <t>4398 Steve Plains</t>
  </si>
  <si>
    <t>Davidville</t>
  </si>
  <si>
    <t>Alexis Johnson</t>
  </si>
  <si>
    <t>kelly34@khan-mills.org</t>
  </si>
  <si>
    <t>(318)830-9747</t>
  </si>
  <si>
    <t>24113 Susan Pines</t>
  </si>
  <si>
    <t>Burkeshire</t>
  </si>
  <si>
    <t>Katrina Williams</t>
  </si>
  <si>
    <t>gramsey@morton.com</t>
  </si>
  <si>
    <t>001-187-068-0500x643</t>
  </si>
  <si>
    <t>530 Bean Lodge Apt. 197</t>
  </si>
  <si>
    <t>New William</t>
  </si>
  <si>
    <t>Francisco Stafford</t>
  </si>
  <si>
    <t>andrewbrown@barajas.com</t>
  </si>
  <si>
    <t>526.504.0376</t>
  </si>
  <si>
    <t>224 Watson Knolls</t>
  </si>
  <si>
    <t>West Jennifer</t>
  </si>
  <si>
    <t>Katie Hill</t>
  </si>
  <si>
    <t>rbrown@yahoo.com</t>
  </si>
  <si>
    <t>142-753-4660x011</t>
  </si>
  <si>
    <t>442 Allen Tunnel</t>
  </si>
  <si>
    <t>North Angelland</t>
  </si>
  <si>
    <t>Alicia Lee</t>
  </si>
  <si>
    <t>ayersrussell@yahoo.com</t>
  </si>
  <si>
    <t>608-033-5802x6890</t>
  </si>
  <si>
    <t>793 George Place</t>
  </si>
  <si>
    <t>West Courtney</t>
  </si>
  <si>
    <t>Melvin Mason</t>
  </si>
  <si>
    <t>alejandro20@gmail.com</t>
  </si>
  <si>
    <t>860.081.0283x347</t>
  </si>
  <si>
    <t>05332 Kenneth Turnpike Suite 764</t>
  </si>
  <si>
    <t>Port Sarahside</t>
  </si>
  <si>
    <t>Shawn Fischer</t>
  </si>
  <si>
    <t>ibullock@horton.biz</t>
  </si>
  <si>
    <t>(327)403-7185x847</t>
  </si>
  <si>
    <t>739 Kim Motorway</t>
  </si>
  <si>
    <t>Lake Sarah</t>
  </si>
  <si>
    <t>Melissa Shepherd</t>
  </si>
  <si>
    <t>lauragray@yahoo.com</t>
  </si>
  <si>
    <t>001-990-086-8435x876</t>
  </si>
  <si>
    <t>40864 Crystal Turnpike</t>
  </si>
  <si>
    <t>Lake Mandyside</t>
  </si>
  <si>
    <t>Jerry Jones</t>
  </si>
  <si>
    <t>jacobrichardson@gmail.com</t>
  </si>
  <si>
    <t>+1-909-782-2446x21641</t>
  </si>
  <si>
    <t>891 Davis Shore Suite 824</t>
  </si>
  <si>
    <t>South Christopherton</t>
  </si>
  <si>
    <t>Samantha Wyatt</t>
  </si>
  <si>
    <t>cynthia85@bailey.net</t>
  </si>
  <si>
    <t>001-549-600-3659x87862</t>
  </si>
  <si>
    <t>311 Williams Expressway Suite 366</t>
  </si>
  <si>
    <t>Mcgrathmouth</t>
  </si>
  <si>
    <t>Jason Cruz</t>
  </si>
  <si>
    <t>nicholsonmark@baker.com</t>
  </si>
  <si>
    <t>272.890.0297</t>
  </si>
  <si>
    <t>16435 Wilkerson Isle Suite 316</t>
  </si>
  <si>
    <t>Lake Roseside</t>
  </si>
  <si>
    <t>Tyler Baker</t>
  </si>
  <si>
    <t>josephmurphy@weaver.net</t>
  </si>
  <si>
    <t>(260)965-2693x0271</t>
  </si>
  <si>
    <t>91120 Ramirez Green Suite 152</t>
  </si>
  <si>
    <t>Osborneshire</t>
  </si>
  <si>
    <t>Heather Alvarado</t>
  </si>
  <si>
    <t>russell12@hotmail.com</t>
  </si>
  <si>
    <t>001-912-262-7195x545</t>
  </si>
  <si>
    <t>537 Garza Pass</t>
  </si>
  <si>
    <t>South Marc</t>
  </si>
  <si>
    <t>Barbara Barnes</t>
  </si>
  <si>
    <t>michaelcampos@gmail.com</t>
  </si>
  <si>
    <t>893.788.5959x297</t>
  </si>
  <si>
    <t>80314 Sheila Terrace</t>
  </si>
  <si>
    <t>Port Mariofurt</t>
  </si>
  <si>
    <t>Mark Kane</t>
  </si>
  <si>
    <t>inelson@hotmail.com</t>
  </si>
  <si>
    <t>(994)771-9265x73166</t>
  </si>
  <si>
    <t>7306 Ruth Mill Apt. 772</t>
  </si>
  <si>
    <t>Wellsport</t>
  </si>
  <si>
    <t>Paul Miller</t>
  </si>
  <si>
    <t>vhall@rosario.net</t>
  </si>
  <si>
    <t>136-618-0781x645</t>
  </si>
  <si>
    <t>123 Tyler Oval</t>
  </si>
  <si>
    <t>Port Laurenmouth</t>
  </si>
  <si>
    <t>Jeanette Reed</t>
  </si>
  <si>
    <t>daniel58@hotmail.com</t>
  </si>
  <si>
    <t>001-084-938-4631x6157</t>
  </si>
  <si>
    <t>95948 Bailey Motorway Apt. 374</t>
  </si>
  <si>
    <t>Wilcoxmouth</t>
  </si>
  <si>
    <t>Janet Hodge</t>
  </si>
  <si>
    <t>susanhoward@yahoo.com</t>
  </si>
  <si>
    <t>165.120.6114</t>
  </si>
  <si>
    <t>19927 Brown Trace</t>
  </si>
  <si>
    <t>Courtneyfort</t>
  </si>
  <si>
    <t>Steven Nichols</t>
  </si>
  <si>
    <t>goldenkaren@benitez.net</t>
  </si>
  <si>
    <t>160-281-6788x4647</t>
  </si>
  <si>
    <t>86475 Randy Fort Suite 641</t>
  </si>
  <si>
    <t>East Triciaside</t>
  </si>
  <si>
    <t>Jennifer Mercer</t>
  </si>
  <si>
    <t>phernandez@yahoo.com</t>
  </si>
  <si>
    <t>870.002.5332x653</t>
  </si>
  <si>
    <t>432 Leonard Rapids Suite 343</t>
  </si>
  <si>
    <t>Johnathanchester</t>
  </si>
  <si>
    <t>Sean Rodriguez</t>
  </si>
  <si>
    <t>patricia86@yahoo.com</t>
  </si>
  <si>
    <t>738.132.4218</t>
  </si>
  <si>
    <t>139 Freeman Summit Suite 510</t>
  </si>
  <si>
    <t>Port Deborahville</t>
  </si>
  <si>
    <t>Sean Nixon</t>
  </si>
  <si>
    <t>ann06@yahoo.com</t>
  </si>
  <si>
    <t>035-599-6419</t>
  </si>
  <si>
    <t>938 Deborah Rest</t>
  </si>
  <si>
    <t>Averyfurt</t>
  </si>
  <si>
    <t>Kimberly Bailey</t>
  </si>
  <si>
    <t>smithcarol@torres.net</t>
  </si>
  <si>
    <t>(333)631-4703x55717</t>
  </si>
  <si>
    <t>780 Scott Fort Apt. 094</t>
  </si>
  <si>
    <t>Jonesbury</t>
  </si>
  <si>
    <t>Curtis Arnold</t>
  </si>
  <si>
    <t>josephmorales@chung.com</t>
  </si>
  <si>
    <t>875.381.1290</t>
  </si>
  <si>
    <t>8003 Lindsay Square</t>
  </si>
  <si>
    <t>South Michaelview</t>
  </si>
  <si>
    <t>Stacey Bailey</t>
  </si>
  <si>
    <t>orusso@yahoo.com</t>
  </si>
  <si>
    <t>(111)496-7242</t>
  </si>
  <si>
    <t>88364 Jackson Parkways</t>
  </si>
  <si>
    <t>Woodsstad</t>
  </si>
  <si>
    <t>Terry Roberts</t>
  </si>
  <si>
    <t>wolfbrandon@hotmail.com</t>
  </si>
  <si>
    <t>761.387.0529x645</t>
  </si>
  <si>
    <t>287 Justin Hills</t>
  </si>
  <si>
    <t>Laura Ford</t>
  </si>
  <si>
    <t>williamprice@morales-harris.com</t>
  </si>
  <si>
    <t>496-689-8329x5009</t>
  </si>
  <si>
    <t>83693 Fernandez Ville Suite 889</t>
  </si>
  <si>
    <t>Gallegosville</t>
  </si>
  <si>
    <t>Sharon Patton</t>
  </si>
  <si>
    <t>njohnson@moore.net</t>
  </si>
  <si>
    <t>221.186.5075x036</t>
  </si>
  <si>
    <t>848 Harrington Knolls Apt. 624</t>
  </si>
  <si>
    <t>Jensenchester</t>
  </si>
  <si>
    <t>Brianna Collier</t>
  </si>
  <si>
    <t>alexis13@reyes-byrd.biz</t>
  </si>
  <si>
    <t>(202)364-0856</t>
  </si>
  <si>
    <t>02044 Anne Common Apt. 864</t>
  </si>
  <si>
    <t>Lake William</t>
  </si>
  <si>
    <t>Anna Travis MD</t>
  </si>
  <si>
    <t>cabreravanessa@adams.info</t>
  </si>
  <si>
    <t>698.076.5785</t>
  </si>
  <si>
    <t>4129 Williams Ridges</t>
  </si>
  <si>
    <t>Copelandstad</t>
  </si>
  <si>
    <t>Michael Harding</t>
  </si>
  <si>
    <t>jeffreysanchez@gmail.com</t>
  </si>
  <si>
    <t>(365)228-0573</t>
  </si>
  <si>
    <t>5075 Powell Fords Apt. 663</t>
  </si>
  <si>
    <t>Allenhaven</t>
  </si>
  <si>
    <t>William Johns</t>
  </si>
  <si>
    <t>lfischer@gmail.com</t>
  </si>
  <si>
    <t>1045601979</t>
  </si>
  <si>
    <t>469 Wright Knolls</t>
  </si>
  <si>
    <t>South Kyle</t>
  </si>
  <si>
    <t>Janice Carpenter</t>
  </si>
  <si>
    <t>harrisbradley@hotmail.com</t>
  </si>
  <si>
    <t>(770)651-2699</t>
  </si>
  <si>
    <t>386 Karen Squares</t>
  </si>
  <si>
    <t>Port Jennifer</t>
  </si>
  <si>
    <t>Samantha Miller</t>
  </si>
  <si>
    <t>qsmith@gmail.com</t>
  </si>
  <si>
    <t>+1-512-499-5645x94960</t>
  </si>
  <si>
    <t>576 Guerrero Coves</t>
  </si>
  <si>
    <t>East Melinda</t>
  </si>
  <si>
    <t>Katelyn Savage</t>
  </si>
  <si>
    <t>christopherolson@yahoo.com</t>
  </si>
  <si>
    <t>533-880-7830x525</t>
  </si>
  <si>
    <t>8068 Joanne Cove Suite 490</t>
  </si>
  <si>
    <t>Jamestown</t>
  </si>
  <si>
    <t>Brandon Cabrera</t>
  </si>
  <si>
    <t>nwelch@gmail.com</t>
  </si>
  <si>
    <t>719.791.9458</t>
  </si>
  <si>
    <t>772 James Row Apt. 490</t>
  </si>
  <si>
    <t>New Elizabethshire</t>
  </si>
  <si>
    <t>Dale Skinner</t>
  </si>
  <si>
    <t>ubaker@yahoo.com</t>
  </si>
  <si>
    <t>802.118.8854x162</t>
  </si>
  <si>
    <t>86462 Cline Brooks Suite 311</t>
  </si>
  <si>
    <t>West Christina</t>
  </si>
  <si>
    <t>Courtney Bowman</t>
  </si>
  <si>
    <t>andrea12@yahoo.com</t>
  </si>
  <si>
    <t>+1-126-815-2447</t>
  </si>
  <si>
    <t>28491 Kenneth Plaza</t>
  </si>
  <si>
    <t>New Katie</t>
  </si>
  <si>
    <t>Charles Moran</t>
  </si>
  <si>
    <t>evansjennifer@hunter-turner.org</t>
  </si>
  <si>
    <t>+1-577-160-3964x191</t>
  </si>
  <si>
    <t>269 Scott Turnpike</t>
  </si>
  <si>
    <t>Jenniferfort</t>
  </si>
  <si>
    <t>James Peterson</t>
  </si>
  <si>
    <t>rayala@johnson-hammond.net</t>
  </si>
  <si>
    <t>001-381-246-1462x0595</t>
  </si>
  <si>
    <t>5467 Thompson Divide Suite 072</t>
  </si>
  <si>
    <t>Dominic Wright</t>
  </si>
  <si>
    <t>watkinsjoseph@hotmail.com</t>
  </si>
  <si>
    <t>643.142.5413x8615</t>
  </si>
  <si>
    <t>764 Hernandez Knoll Suite 933</t>
  </si>
  <si>
    <t>Hudsonstad</t>
  </si>
  <si>
    <t>Maria Lopez</t>
  </si>
  <si>
    <t>ronaldturner@west-williams.com</t>
  </si>
  <si>
    <t>528.632.4223</t>
  </si>
  <si>
    <t>307 Christopher Lock</t>
  </si>
  <si>
    <t>Leeton</t>
  </si>
  <si>
    <t>Micheal Bautista</t>
  </si>
  <si>
    <t>gonzalezjoseph@ryan-phillips.org</t>
  </si>
  <si>
    <t>054-677-7950x52978</t>
  </si>
  <si>
    <t>69937 Perez Springs</t>
  </si>
  <si>
    <t>Jasonport</t>
  </si>
  <si>
    <t>Isabel Sanders</t>
  </si>
  <si>
    <t>moonchristine@gill.org</t>
  </si>
  <si>
    <t>434.994.2906x75840</t>
  </si>
  <si>
    <t>690 Stephen Plains</t>
  </si>
  <si>
    <t>New Nicholasbury</t>
  </si>
  <si>
    <t>Adam Hodges</t>
  </si>
  <si>
    <t>garrett22@beck.com</t>
  </si>
  <si>
    <t>(958)908-0089</t>
  </si>
  <si>
    <t>5952 Jones Fields</t>
  </si>
  <si>
    <t>Rachelfurt</t>
  </si>
  <si>
    <t>Eric Stone</t>
  </si>
  <si>
    <t>davidfoster@valdez-baker.net</t>
  </si>
  <si>
    <t>6059604149</t>
  </si>
  <si>
    <t>0002 Patricia Plains Apt. 541</t>
  </si>
  <si>
    <t>Bonniefort</t>
  </si>
  <si>
    <t>James Green</t>
  </si>
  <si>
    <t>rhart@lewis.biz</t>
  </si>
  <si>
    <t>(210)477-0069x8452</t>
  </si>
  <si>
    <t>708 Kayla Mill Apt. 240</t>
  </si>
  <si>
    <t>Contrerasmouth</t>
  </si>
  <si>
    <t>Jason Palmer</t>
  </si>
  <si>
    <t>orosales@yahoo.com</t>
  </si>
  <si>
    <t>+1-106-241-8707x83467</t>
  </si>
  <si>
    <t>535 Mendoza Manor Suite 184</t>
  </si>
  <si>
    <t>Jesseside</t>
  </si>
  <si>
    <t>Joanna Woods</t>
  </si>
  <si>
    <t>jacqueline26@yahoo.com</t>
  </si>
  <si>
    <t>(516)319-5646</t>
  </si>
  <si>
    <t>2687 Haynes Shores</t>
  </si>
  <si>
    <t>Jennaland</t>
  </si>
  <si>
    <t>Maria Andrews</t>
  </si>
  <si>
    <t>raymond02@watson.com</t>
  </si>
  <si>
    <t>822-678-8584x3353</t>
  </si>
  <si>
    <t>206 Tammy Turnpike Apt. 698</t>
  </si>
  <si>
    <t>New Shannonton</t>
  </si>
  <si>
    <t>Mariah James</t>
  </si>
  <si>
    <t>xcook@hotmail.com</t>
  </si>
  <si>
    <t>046-546-4540x9631</t>
  </si>
  <si>
    <t>22453 Bauer Cliff</t>
  </si>
  <si>
    <t>Mirandaburgh</t>
  </si>
  <si>
    <t>Michael Brown</t>
  </si>
  <si>
    <t>edward61@farrell.com</t>
  </si>
  <si>
    <t>503-160-0421</t>
  </si>
  <si>
    <t>006 Brown Unions</t>
  </si>
  <si>
    <t>Mezaburgh</t>
  </si>
  <si>
    <t>Stephanie Mitchell</t>
  </si>
  <si>
    <t>ymartin@flores.net</t>
  </si>
  <si>
    <t>+1-721-841-4247x86691</t>
  </si>
  <si>
    <t>42628 Graves Orchard</t>
  </si>
  <si>
    <t>New Samantha</t>
  </si>
  <si>
    <t>Heather Lee</t>
  </si>
  <si>
    <t>alicia93@cooley.com</t>
  </si>
  <si>
    <t>269-352-5651x4896</t>
  </si>
  <si>
    <t>2327 Smith Springs Suite 146</t>
  </si>
  <si>
    <t>Reevesside</t>
  </si>
  <si>
    <t>Leah Parsons</t>
  </si>
  <si>
    <t>sara04@griffin.info</t>
  </si>
  <si>
    <t>+1-658-591-0362x9506</t>
  </si>
  <si>
    <t>249 Jackson Mount Suite 761</t>
  </si>
  <si>
    <t>Mendezport</t>
  </si>
  <si>
    <t>Troy Hernandez</t>
  </si>
  <si>
    <t>gjames@hotmail.com</t>
  </si>
  <si>
    <t>166-020-7121</t>
  </si>
  <si>
    <t>027 Matthew Forge</t>
  </si>
  <si>
    <t>Kelly Brown</t>
  </si>
  <si>
    <t>travis18@hotmail.com</t>
  </si>
  <si>
    <t>001-254-541-0002x82193</t>
  </si>
  <si>
    <t>824 Albert Gardens Suite 276</t>
  </si>
  <si>
    <t>Lake Carrieshire</t>
  </si>
  <si>
    <t>Jacqueline Peterson</t>
  </si>
  <si>
    <t>sarnold@hotmail.com</t>
  </si>
  <si>
    <t>963.719.5294</t>
  </si>
  <si>
    <t>0173 Charles Walk</t>
  </si>
  <si>
    <t>Davidview</t>
  </si>
  <si>
    <t>Kathy Jones</t>
  </si>
  <si>
    <t>lisakeith@hotmail.com</t>
  </si>
  <si>
    <t>254-470-5185</t>
  </si>
  <si>
    <t>7149 Petty Canyon Apt. 986</t>
  </si>
  <si>
    <t>South Carol</t>
  </si>
  <si>
    <t>Alicia Roberts</t>
  </si>
  <si>
    <t>ylewis@johnson.com</t>
  </si>
  <si>
    <t>+1-634-802-7876</t>
  </si>
  <si>
    <t>82562 Christopher Rapids</t>
  </si>
  <si>
    <t>Brownborough</t>
  </si>
  <si>
    <t>Mrs. Alyssa Coleman MD</t>
  </si>
  <si>
    <t>leonardnguyen@knox.com</t>
  </si>
  <si>
    <t>(167)549-3298x803</t>
  </si>
  <si>
    <t>933 Tate Circles Apt. 396</t>
  </si>
  <si>
    <t>Vincentton</t>
  </si>
  <si>
    <t>Jessica Robertson</t>
  </si>
  <si>
    <t>hunterin@gmail.com</t>
  </si>
  <si>
    <t>(955)248-3965x101</t>
  </si>
  <si>
    <t>93347 Anderson Burg Apt. 051</t>
  </si>
  <si>
    <t>Michaelfurt</t>
  </si>
  <si>
    <t>Mr. Brian Santiago</t>
  </si>
  <si>
    <t>sarah02@beck-hansen.net</t>
  </si>
  <si>
    <t>6670223762</t>
  </si>
  <si>
    <t>9620 Fry View Apt. 686</t>
  </si>
  <si>
    <t>Rebeccaville</t>
  </si>
  <si>
    <t>Nathaniel Zimmerman</t>
  </si>
  <si>
    <t>april97@hotmail.com</t>
  </si>
  <si>
    <t>993-263-9681</t>
  </si>
  <si>
    <t>312 Moore Land Suite 223</t>
  </si>
  <si>
    <t>New Sophia</t>
  </si>
  <si>
    <t>Brooke Ray</t>
  </si>
  <si>
    <t>robertwatkins@hotmail.com</t>
  </si>
  <si>
    <t>391.600.1266</t>
  </si>
  <si>
    <t>50600 Rodriguez Plain Suite 778</t>
  </si>
  <si>
    <t>North Shannon</t>
  </si>
  <si>
    <t>andersonchad@crosby.com</t>
  </si>
  <si>
    <t>+1-695-937-2503x96735</t>
  </si>
  <si>
    <t>921 Key Prairie Suite 806</t>
  </si>
  <si>
    <t>Josephland</t>
  </si>
  <si>
    <t>Tracy Bell</t>
  </si>
  <si>
    <t>lwilliams@hotmail.com</t>
  </si>
  <si>
    <t>001-499-297-9065x287</t>
  </si>
  <si>
    <t>7969 Patricia Crossing</t>
  </si>
  <si>
    <t>Heatherhaven</t>
  </si>
  <si>
    <t>Caleb Caldwell</t>
  </si>
  <si>
    <t>suzanne55@hotmail.com</t>
  </si>
  <si>
    <t>+1-416-322-1037x408</t>
  </si>
  <si>
    <t>58801 Newton Stravenue Suite 542</t>
  </si>
  <si>
    <t>Port Jonathanton</t>
  </si>
  <si>
    <t>Mr. Tyler Adkins</t>
  </si>
  <si>
    <t>barbarabrown@thomas.net</t>
  </si>
  <si>
    <t>(414)640-3398x842</t>
  </si>
  <si>
    <t>19395 Michael Bridge</t>
  </si>
  <si>
    <t>Alecshire</t>
  </si>
  <si>
    <t>Philip Morales</t>
  </si>
  <si>
    <t>afuller@martin-cox.net</t>
  </si>
  <si>
    <t>465-365-1991x9613</t>
  </si>
  <si>
    <t>596 Harper Meadows Apt. 658</t>
  </si>
  <si>
    <t>Port Darryl</t>
  </si>
  <si>
    <t>claudiaharris@greer-warren.net</t>
  </si>
  <si>
    <t>0960616103</t>
  </si>
  <si>
    <t>7742 Rebecca Summit</t>
  </si>
  <si>
    <t>Deannamouth</t>
  </si>
  <si>
    <t>Garrett Dominguez</t>
  </si>
  <si>
    <t>jason04@hotmail.com</t>
  </si>
  <si>
    <t>+1-066-726-0259x684</t>
  </si>
  <si>
    <t>106 Jason Trace Apt. 168</t>
  </si>
  <si>
    <t>Larryland</t>
  </si>
  <si>
    <t>Tina Hicks</t>
  </si>
  <si>
    <t>terrellsusan@crawford-terry.com</t>
  </si>
  <si>
    <t>676.895.8603</t>
  </si>
  <si>
    <t>770 Hayley Drives</t>
  </si>
  <si>
    <t>Kimberlyfurt</t>
  </si>
  <si>
    <t>Yvette Austin</t>
  </si>
  <si>
    <t>deanbradford@yahoo.com</t>
  </si>
  <si>
    <t>687.774.9606</t>
  </si>
  <si>
    <t>2494 Green Track Apt. 712</t>
  </si>
  <si>
    <t>Deborah Watts</t>
  </si>
  <si>
    <t>rodney77@hanson-douglas.info</t>
  </si>
  <si>
    <t>001-581-806-1143</t>
  </si>
  <si>
    <t>6801 Ruiz Harbor Apt. 352</t>
  </si>
  <si>
    <t>South Devinland</t>
  </si>
  <si>
    <t>Scott Brock</t>
  </si>
  <si>
    <t>jacksonchristopher@yahoo.com</t>
  </si>
  <si>
    <t>724.850.5071x460</t>
  </si>
  <si>
    <t>79678 Joseph Villages Apt. 997</t>
  </si>
  <si>
    <t>North Robertchester</t>
  </si>
  <si>
    <t>Justin Gray</t>
  </si>
  <si>
    <t>rebecca11@taylor.com</t>
  </si>
  <si>
    <t>585-276-5167</t>
  </si>
  <si>
    <t>6441 Summers Club</t>
  </si>
  <si>
    <t>Andrewstad</t>
  </si>
  <si>
    <t>Mary Harris</t>
  </si>
  <si>
    <t>derekwebster@yahoo.com</t>
  </si>
  <si>
    <t>(579)001-3831x7027</t>
  </si>
  <si>
    <t>764 Miller Mountains Suite 825</t>
  </si>
  <si>
    <t>Irwinbury</t>
  </si>
  <si>
    <t>Nicole Robertson</t>
  </si>
  <si>
    <t>norristhomas@lopez-rogers.com</t>
  </si>
  <si>
    <t>+1-110-802-4454x680</t>
  </si>
  <si>
    <t>08768 Lee Lodge</t>
  </si>
  <si>
    <t>South Pamela</t>
  </si>
  <si>
    <t>Billy Johnson</t>
  </si>
  <si>
    <t>goldentaylor@yahoo.com</t>
  </si>
  <si>
    <t>001-142-312-3737x568</t>
  </si>
  <si>
    <t>3499 Gabriel Crossroad</t>
  </si>
  <si>
    <t>Joshuashire</t>
  </si>
  <si>
    <t>Kathleen Pace</t>
  </si>
  <si>
    <t>lgarcia@garcia.com</t>
  </si>
  <si>
    <t>452.489.7982x45910</t>
  </si>
  <si>
    <t>199 Davis Drive Suite 145</t>
  </si>
  <si>
    <t>Victorview</t>
  </si>
  <si>
    <t>Stephanie Stewart</t>
  </si>
  <si>
    <t>jessica16@gmail.com</t>
  </si>
  <si>
    <t>001-981-110-3017x98597</t>
  </si>
  <si>
    <t>49672 Jimmy Track</t>
  </si>
  <si>
    <t>Petersonburgh</t>
  </si>
  <si>
    <t>Pamela Ray</t>
  </si>
  <si>
    <t>rickorozco@hotmail.com</t>
  </si>
  <si>
    <t>514.372.7177x621</t>
  </si>
  <si>
    <t>99948 Amanda Brooks Suite 261</t>
  </si>
  <si>
    <t>New Amyshire</t>
  </si>
  <si>
    <t>cyoung@white.info</t>
  </si>
  <si>
    <t>087.641.9166</t>
  </si>
  <si>
    <t>46857 King Forest Apt. 791</t>
  </si>
  <si>
    <t>Shaneside</t>
  </si>
  <si>
    <t>Marilyn Lynch</t>
  </si>
  <si>
    <t>dixonandrea@harper-underwood.org</t>
  </si>
  <si>
    <t>774-205-3165x555</t>
  </si>
  <si>
    <t>7000 Dale Islands</t>
  </si>
  <si>
    <t>Jeffreyshire</t>
  </si>
  <si>
    <t>Joshua Garcia</t>
  </si>
  <si>
    <t>kimberly85@yahoo.com</t>
  </si>
  <si>
    <t>+1-587-334-4858x7617</t>
  </si>
  <si>
    <t>8438 Moreno Villages Apt. 350</t>
  </si>
  <si>
    <t>South Nicholaschester</t>
  </si>
  <si>
    <t>Scott Smith</t>
  </si>
  <si>
    <t>laura56@bryant.com</t>
  </si>
  <si>
    <t>+1-889-776-4581x5784</t>
  </si>
  <si>
    <t>22138 Chase Tunnel</t>
  </si>
  <si>
    <t>Stevensonborough</t>
  </si>
  <si>
    <t>Sandra Hernandez</t>
  </si>
  <si>
    <t>melissa87@hotmail.com</t>
  </si>
  <si>
    <t>(595)966-8671</t>
  </si>
  <si>
    <t>5317 Suarez Point Suite 739</t>
  </si>
  <si>
    <t>Lake Nathanstad</t>
  </si>
  <si>
    <t>Lance Miller</t>
  </si>
  <si>
    <t>barryderek@hotmail.com</t>
  </si>
  <si>
    <t>409-942-8824</t>
  </si>
  <si>
    <t>726 Morris Island Apt. 672</t>
  </si>
  <si>
    <t>Timothy Adams</t>
  </si>
  <si>
    <t>scotterin@bowers.com</t>
  </si>
  <si>
    <t>(153)413-6016x295</t>
  </si>
  <si>
    <t>847 Sarah Drive Suite 115</t>
  </si>
  <si>
    <t>Lake Jordan</t>
  </si>
  <si>
    <t>Julie Thomas MD</t>
  </si>
  <si>
    <t>tyler84@hotmail.com</t>
  </si>
  <si>
    <t>259-184-2271x2117</t>
  </si>
  <si>
    <t>8468 Fuller Stravenue</t>
  </si>
  <si>
    <t>Elizabethborough</t>
  </si>
  <si>
    <t>Krystal Thompson</t>
  </si>
  <si>
    <t>bakermaria@yahoo.com</t>
  </si>
  <si>
    <t>0765647029</t>
  </si>
  <si>
    <t>491 Murphy Avenue</t>
  </si>
  <si>
    <t>Woodhaven</t>
  </si>
  <si>
    <t>Tammy Jacobs</t>
  </si>
  <si>
    <t>petersonandrea@jones-andrade.com</t>
  </si>
  <si>
    <t>811.679.8239</t>
  </si>
  <si>
    <t>2507 Cheryl Underpass Suite 871</t>
  </si>
  <si>
    <t>Port Josephchester</t>
  </si>
  <si>
    <t>Elizabeth Kim</t>
  </si>
  <si>
    <t>grahamdeborah@cox.com</t>
  </si>
  <si>
    <t>007-868-2939x770</t>
  </si>
  <si>
    <t>1163 Dustin Light</t>
  </si>
  <si>
    <t>New Melissamouth</t>
  </si>
  <si>
    <t>Marcus Ferrell</t>
  </si>
  <si>
    <t>andersonmichelle@yahoo.com</t>
  </si>
  <si>
    <t>001-834-509-4120x896</t>
  </si>
  <si>
    <t>6974 Smith Greens Apt. 026</t>
  </si>
  <si>
    <t>Port Maria</t>
  </si>
  <si>
    <t>Luis Duran</t>
  </si>
  <si>
    <t>bethmurphy@foley-mason.info</t>
  </si>
  <si>
    <t>001-387-892-1809</t>
  </si>
  <si>
    <t>243 Christian Rapids</t>
  </si>
  <si>
    <t>East Alexandra</t>
  </si>
  <si>
    <t>Jason Coleman</t>
  </si>
  <si>
    <t>burgessronald@horton.com</t>
  </si>
  <si>
    <t>541.871.4826x13898</t>
  </si>
  <si>
    <t>04315 James Court</t>
  </si>
  <si>
    <t>New Jennifer</t>
  </si>
  <si>
    <t>Brenda Gutierrez</t>
  </si>
  <si>
    <t>darren61@gmail.com</t>
  </si>
  <si>
    <t>(162)979-1709x8421</t>
  </si>
  <si>
    <t>1015 Perry Garden</t>
  </si>
  <si>
    <t>Linhaven</t>
  </si>
  <si>
    <t>John Phillips</t>
  </si>
  <si>
    <t>jennifer63@vargas.info</t>
  </si>
  <si>
    <t>001-643-547-2602</t>
  </si>
  <si>
    <t>21052 Erica Lake Apt. 414</t>
  </si>
  <si>
    <t>West Edward</t>
  </si>
  <si>
    <t>pettytheresa@gmail.com</t>
  </si>
  <si>
    <t>001-698-789-0082</t>
  </si>
  <si>
    <t>8721 Donald Burg</t>
  </si>
  <si>
    <t>Lake Elizabethport</t>
  </si>
  <si>
    <t>Haley Rodriguez</t>
  </si>
  <si>
    <t>andrealutz@gmail.com</t>
  </si>
  <si>
    <t>127-936-8083x5189</t>
  </si>
  <si>
    <t>594 Adam Stravenue Suite 018</t>
  </si>
  <si>
    <t>Jasonbury</t>
  </si>
  <si>
    <t>Amanda Patrick</t>
  </si>
  <si>
    <t>tammyjames@miller-curry.biz</t>
  </si>
  <si>
    <t>678-248-0127x18878</t>
  </si>
  <si>
    <t>81906 Anderson Park Apt. 301</t>
  </si>
  <si>
    <t>North Sethfurt</t>
  </si>
  <si>
    <t>Denise Jones</t>
  </si>
  <si>
    <t>mendozamichael@espinoza.com</t>
  </si>
  <si>
    <t>+1-840-010-5636x79919</t>
  </si>
  <si>
    <t>375 Christine Garden</t>
  </si>
  <si>
    <t>Roseburgh</t>
  </si>
  <si>
    <t>Paul Williams</t>
  </si>
  <si>
    <t>nallen@matthews-mason.info</t>
  </si>
  <si>
    <t>(891)589-3475x677</t>
  </si>
  <si>
    <t>9704 Eric Prairie Suite 503</t>
  </si>
  <si>
    <t>New Saraside</t>
  </si>
  <si>
    <t>Holly Shaw</t>
  </si>
  <si>
    <t>denise34@page.com</t>
  </si>
  <si>
    <t>558-768-1420</t>
  </si>
  <si>
    <t>380 David Dam Apt. 019</t>
  </si>
  <si>
    <t>Port Carlfurt</t>
  </si>
  <si>
    <t>ksimpson@davis.com</t>
  </si>
  <si>
    <t>(535)988-1243</t>
  </si>
  <si>
    <t>7060 Lee Forest</t>
  </si>
  <si>
    <t>Isaacton</t>
  </si>
  <si>
    <t>Michele Navarro</t>
  </si>
  <si>
    <t>colleenjones@yahoo.com</t>
  </si>
  <si>
    <t>419.487.0743</t>
  </si>
  <si>
    <t>36409 Ryan Lane</t>
  </si>
  <si>
    <t>Youngport</t>
  </si>
  <si>
    <t>Denise King</t>
  </si>
  <si>
    <t>ybrown@yahoo.com</t>
  </si>
  <si>
    <t>+1-041-989-7611x8581</t>
  </si>
  <si>
    <t>49473 Miller Square Suite 170</t>
  </si>
  <si>
    <t>Lake Jade</t>
  </si>
  <si>
    <t>Barbara Williams</t>
  </si>
  <si>
    <t>keith15@gmail.com</t>
  </si>
  <si>
    <t>(231)212-7263</t>
  </si>
  <si>
    <t>5885 Renee Tunnel Apt. 886</t>
  </si>
  <si>
    <t>Anthonyhaven</t>
  </si>
  <si>
    <t>Jeanette Charles</t>
  </si>
  <si>
    <t>walter72@fowler.info</t>
  </si>
  <si>
    <t>001-815-953-9612x00722</t>
  </si>
  <si>
    <t>002 Smith Ridges</t>
  </si>
  <si>
    <t>South Erin</t>
  </si>
  <si>
    <t>David Peterson</t>
  </si>
  <si>
    <t>samanthaclark@gmail.com</t>
  </si>
  <si>
    <t>569.645.9123</t>
  </si>
  <si>
    <t>93345 Scott Summit Apt. 717</t>
  </si>
  <si>
    <t>Brianbury</t>
  </si>
  <si>
    <t>Jessica Perez</t>
  </si>
  <si>
    <t>donald67@burns.net</t>
  </si>
  <si>
    <t>001-336-862-6428x6064</t>
  </si>
  <si>
    <t>4941 Jack Radial</t>
  </si>
  <si>
    <t>Port Amymouth</t>
  </si>
  <si>
    <t>Veronica Castillo</t>
  </si>
  <si>
    <t>jeffrey87@gmail.com</t>
  </si>
  <si>
    <t>001-159-089-8034</t>
  </si>
  <si>
    <t>516 William Courts</t>
  </si>
  <si>
    <t>Wangland</t>
  </si>
  <si>
    <t>Mariah Ellis</t>
  </si>
  <si>
    <t>tammywright@lambert.com</t>
  </si>
  <si>
    <t>601.228.3146x68698</t>
  </si>
  <si>
    <t>38886 Kimberly Trail Suite 339</t>
  </si>
  <si>
    <t>New Troy</t>
  </si>
  <si>
    <t>gfields@thomas.biz</t>
  </si>
  <si>
    <t>672-976-6895x4003</t>
  </si>
  <si>
    <t>80970 Donald Ridges Apt. 311</t>
  </si>
  <si>
    <t>Wendystad</t>
  </si>
  <si>
    <t>Julie Patterson</t>
  </si>
  <si>
    <t>daniel13@sharp.com</t>
  </si>
  <si>
    <t>+1-616-895-5621</t>
  </si>
  <si>
    <t>5656 James Parks</t>
  </si>
  <si>
    <t>New Christophertown</t>
  </si>
  <si>
    <t>Joshua Lee</t>
  </si>
  <si>
    <t>amandajones@bradford-figueroa.com</t>
  </si>
  <si>
    <t>102-557-3464x56160</t>
  </si>
  <si>
    <t>3535 Olsen Extension</t>
  </si>
  <si>
    <t>West John</t>
  </si>
  <si>
    <t>Carl Morgan</t>
  </si>
  <si>
    <t>jgray@hotmail.com</t>
  </si>
  <si>
    <t>170-451-2799</t>
  </si>
  <si>
    <t>7038 Margaret Stream</t>
  </si>
  <si>
    <t>New Theresa</t>
  </si>
  <si>
    <t>Daniel Henderson</t>
  </si>
  <si>
    <t>nwhite@yahoo.com</t>
  </si>
  <si>
    <t>6724442820</t>
  </si>
  <si>
    <t>458 Miranda Place Suite 708</t>
  </si>
  <si>
    <t>South Christian</t>
  </si>
  <si>
    <t>Jamie Richards</t>
  </si>
  <si>
    <t>morrismichelle@gmail.com</t>
  </si>
  <si>
    <t>2435243383</t>
  </si>
  <si>
    <t>4226 Kyle Forge Apt. 001</t>
  </si>
  <si>
    <t>Marialand</t>
  </si>
  <si>
    <t>Susan White</t>
  </si>
  <si>
    <t>kirksarah@hotmail.com</t>
  </si>
  <si>
    <t>001-968-327-4819</t>
  </si>
  <si>
    <t>4998 Allen Roads Apt. 731</t>
  </si>
  <si>
    <t>South Sara</t>
  </si>
  <si>
    <t>Richard Strickland</t>
  </si>
  <si>
    <t>stevencollins@moss.biz</t>
  </si>
  <si>
    <t>556.542.4802</t>
  </si>
  <si>
    <t>53775 Stephanie River</t>
  </si>
  <si>
    <t>New Virginia</t>
  </si>
  <si>
    <t>Colleen Dunn</t>
  </si>
  <si>
    <t>anthony06@gmail.com</t>
  </si>
  <si>
    <t>679-261-3739</t>
  </si>
  <si>
    <t>37568 Douglas Shoals</t>
  </si>
  <si>
    <t>South Michaelmouth</t>
  </si>
  <si>
    <t>James Ruiz</t>
  </si>
  <si>
    <t>ugordon@cohen-mays.com</t>
  </si>
  <si>
    <t>506.185.6600x44653</t>
  </si>
  <si>
    <t>686 Kelly Lane Apt. 854</t>
  </si>
  <si>
    <t>Toddberg</t>
  </si>
  <si>
    <t>Stacy Nicholson</t>
  </si>
  <si>
    <t>dhawkins@weaver.com</t>
  </si>
  <si>
    <t>523-297-4213</t>
  </si>
  <si>
    <t>9527 Jennifer Circle</t>
  </si>
  <si>
    <t>East Elizabeth</t>
  </si>
  <si>
    <t>Matthew Robinson</t>
  </si>
  <si>
    <t>yolandabernard@smith-lynch.info</t>
  </si>
  <si>
    <t>875-046-0969x003</t>
  </si>
  <si>
    <t>5835 Daisy Trafficway Suite 794</t>
  </si>
  <si>
    <t>Rojasfort</t>
  </si>
  <si>
    <t>David Baker</t>
  </si>
  <si>
    <t>jessicawilliams@gmail.com</t>
  </si>
  <si>
    <t>214.220.4995</t>
  </si>
  <si>
    <t>2869 Kaitlyn Mills Apt. 691</t>
  </si>
  <si>
    <t>Amberburgh</t>
  </si>
  <si>
    <t>Vincent Henderson</t>
  </si>
  <si>
    <t>derek92@yahoo.com</t>
  </si>
  <si>
    <t>801.438.2166</t>
  </si>
  <si>
    <t>615 Jones Shoal Suite 353</t>
  </si>
  <si>
    <t>Williamfort</t>
  </si>
  <si>
    <t>Alexander Walker</t>
  </si>
  <si>
    <t>morgan29@hayes.info</t>
  </si>
  <si>
    <t>221.528.7128x09216</t>
  </si>
  <si>
    <t>0365 Paul Manors</t>
  </si>
  <si>
    <t>Brianland</t>
  </si>
  <si>
    <t>Wayne Graham</t>
  </si>
  <si>
    <t>larellano@yahoo.com</t>
  </si>
  <si>
    <t>7424191059</t>
  </si>
  <si>
    <t>101 Shannon Stream Suite 178</t>
  </si>
  <si>
    <t>Michaelstad</t>
  </si>
  <si>
    <t>Natalie Rivera</t>
  </si>
  <si>
    <t>hawkinsbrian@white.com</t>
  </si>
  <si>
    <t>9065883184</t>
  </si>
  <si>
    <t>600 Michael Track Suite 170</t>
  </si>
  <si>
    <t>Boydhaven</t>
  </si>
  <si>
    <t>Lisa Rose</t>
  </si>
  <si>
    <t>abaldwin@gmail.com</t>
  </si>
  <si>
    <t>152-983-1123x494</t>
  </si>
  <si>
    <t>0246 West Union Suite 054</t>
  </si>
  <si>
    <t>Steveville</t>
  </si>
  <si>
    <t>ashlee63@chung-stewart.com</t>
  </si>
  <si>
    <t>885-319-6142x12051</t>
  </si>
  <si>
    <t>7949 Gregory Greens</t>
  </si>
  <si>
    <t>South Miguelstad</t>
  </si>
  <si>
    <t>Stephen Richards</t>
  </si>
  <si>
    <t>lindasims@hall.org</t>
  </si>
  <si>
    <t>999-770-5401x0242</t>
  </si>
  <si>
    <t>22733 Davidson Falls</t>
  </si>
  <si>
    <t>New Aaron</t>
  </si>
  <si>
    <t>Courtney Espinoza</t>
  </si>
  <si>
    <t>ibrown@gmail.com</t>
  </si>
  <si>
    <t>643.597.8077x3176</t>
  </si>
  <si>
    <t>49247 Mcdowell Greens</t>
  </si>
  <si>
    <t>North Luisview</t>
  </si>
  <si>
    <t>Lauren Crawford</t>
  </si>
  <si>
    <t>jclayton@hotmail.com</t>
  </si>
  <si>
    <t>650-276-2607x476</t>
  </si>
  <si>
    <t>0512 Mullen Fall Apt. 823</t>
  </si>
  <si>
    <t>Anthonyton</t>
  </si>
  <si>
    <t>Jon Davila</t>
  </si>
  <si>
    <t>karenolson@brown.com</t>
  </si>
  <si>
    <t>1767961265</t>
  </si>
  <si>
    <t>72263 Brian Forges</t>
  </si>
  <si>
    <t>Anthonyberg</t>
  </si>
  <si>
    <t>Daniel Rivera</t>
  </si>
  <si>
    <t>amy67@potter-palmer.biz</t>
  </si>
  <si>
    <t>737.378.5424</t>
  </si>
  <si>
    <t>744 Lewis Viaduct</t>
  </si>
  <si>
    <t>New Jeffrey</t>
  </si>
  <si>
    <t>Jaime Curry</t>
  </si>
  <si>
    <t>uturner@yahoo.com</t>
  </si>
  <si>
    <t>+1-367-624-9782x2248</t>
  </si>
  <si>
    <t>48017 Garcia Avenue Suite 768</t>
  </si>
  <si>
    <t>Patriciafort</t>
  </si>
  <si>
    <t>george27@foster.com</t>
  </si>
  <si>
    <t>(617)883-1642x1214</t>
  </si>
  <si>
    <t>8911 White Prairie Suite 240</t>
  </si>
  <si>
    <t>Fernandezstad</t>
  </si>
  <si>
    <t>Suzanne Davenport</t>
  </si>
  <si>
    <t>greenheather@sanchez.com</t>
  </si>
  <si>
    <t>618-301-8422</t>
  </si>
  <si>
    <t>6924 Bush Lane Apt. 144</t>
  </si>
  <si>
    <t>Ashleyland</t>
  </si>
  <si>
    <t>Sandra Stewart</t>
  </si>
  <si>
    <t>leah12@gmail.com</t>
  </si>
  <si>
    <t>001-634-650-0080x222</t>
  </si>
  <si>
    <t>16810 Forbes Terrace</t>
  </si>
  <si>
    <t>North Dustintown</t>
  </si>
  <si>
    <t>Michelle Newman</t>
  </si>
  <si>
    <t>joshuajohnson@hotmail.com</t>
  </si>
  <si>
    <t>001-445-360-4834</t>
  </si>
  <si>
    <t>1764 Meyer Flats</t>
  </si>
  <si>
    <t>North Brendan</t>
  </si>
  <si>
    <t>Terry Hernandez</t>
  </si>
  <si>
    <t>kathleenbartlett@chapman.com</t>
  </si>
  <si>
    <t>(032)137-8462</t>
  </si>
  <si>
    <t>94318 Joseph Turnpike</t>
  </si>
  <si>
    <t>Lake Michael</t>
  </si>
  <si>
    <t>Heidi Gray</t>
  </si>
  <si>
    <t>aaron00@gmail.com</t>
  </si>
  <si>
    <t>001-477-869-2739x975</t>
  </si>
  <si>
    <t>78656 Johnson Motorway Apt. 497</t>
  </si>
  <si>
    <t>West Alexander</t>
  </si>
  <si>
    <t>Brandon Quinn</t>
  </si>
  <si>
    <t>kimberlybailey@gmail.com</t>
  </si>
  <si>
    <t>497.107.6098</t>
  </si>
  <si>
    <t>59851 Benitez Ferry</t>
  </si>
  <si>
    <t>Sydneyhaven</t>
  </si>
  <si>
    <t>Alicia Smith DDS</t>
  </si>
  <si>
    <t>brownteresa@thompson.biz</t>
  </si>
  <si>
    <t>+1-198-850-7903x64797</t>
  </si>
  <si>
    <t>301 Julie River</t>
  </si>
  <si>
    <t>Lake Jeffhaven</t>
  </si>
  <si>
    <t>Jon Keith</t>
  </si>
  <si>
    <t>hoganjasmine@gray.com</t>
  </si>
  <si>
    <t>001-427-770-6023x719</t>
  </si>
  <si>
    <t>428 Garcia Flats</t>
  </si>
  <si>
    <t>Louismouth</t>
  </si>
  <si>
    <t>uschwartz@cline.info</t>
  </si>
  <si>
    <t>1648868542</t>
  </si>
  <si>
    <t>544 Hernandez Pike Apt. 042</t>
  </si>
  <si>
    <t>West Jessicahaven</t>
  </si>
  <si>
    <t>Douglas Johnson</t>
  </si>
  <si>
    <t>cochranmichael@snyder.com</t>
  </si>
  <si>
    <t>(222)279-5962x62902</t>
  </si>
  <si>
    <t>00931 Hurst Pines Apt. 602</t>
  </si>
  <si>
    <t>Lake Wanda</t>
  </si>
  <si>
    <t>Sandra Harper</t>
  </si>
  <si>
    <t>benitezryan@lowery.com</t>
  </si>
  <si>
    <t>001-767-920-2281</t>
  </si>
  <si>
    <t>500 Clayton Mission</t>
  </si>
  <si>
    <t>Parkport</t>
  </si>
  <si>
    <t>Claudia Lee</t>
  </si>
  <si>
    <t>timothythompson@kramer-griffin.com</t>
  </si>
  <si>
    <t>(184)710-3023x1528</t>
  </si>
  <si>
    <t>33468 Alicia Lights</t>
  </si>
  <si>
    <t>East Stephanieton</t>
  </si>
  <si>
    <t>Thomas Ponce</t>
  </si>
  <si>
    <t>shawn28@yahoo.com</t>
  </si>
  <si>
    <t>883-305-4505x524</t>
  </si>
  <si>
    <t>157 Holt Spurs Apt. 406</t>
  </si>
  <si>
    <t>South Carlosland</t>
  </si>
  <si>
    <t>janetstone@hotmail.com</t>
  </si>
  <si>
    <t>(067)940-1802x976</t>
  </si>
  <si>
    <t>385 James Square Apt. 872</t>
  </si>
  <si>
    <t>Lake Regina</t>
  </si>
  <si>
    <t>Keith Brown</t>
  </si>
  <si>
    <t>wilsonshelia@aguirre-hill.biz</t>
  </si>
  <si>
    <t>0155346798</t>
  </si>
  <si>
    <t>3391 Pruitt Place</t>
  </si>
  <si>
    <t>Lake Mallorybury</t>
  </si>
  <si>
    <t>Brandon Johnson</t>
  </si>
  <si>
    <t>carolynmarshall@simpson-morrison.com</t>
  </si>
  <si>
    <t>(788)563-6546x568</t>
  </si>
  <si>
    <t>4903 Gentry Locks</t>
  </si>
  <si>
    <t>West Anne</t>
  </si>
  <si>
    <t>Bruce Davis</t>
  </si>
  <si>
    <t>ariel36@hotmail.com</t>
  </si>
  <si>
    <t>+1-588-544-0154x2635</t>
  </si>
  <si>
    <t>748 Kenneth Road Suite 955</t>
  </si>
  <si>
    <t>Madelineland</t>
  </si>
  <si>
    <t>Susan Jones</t>
  </si>
  <si>
    <t>steven82@padilla-ibarra.com</t>
  </si>
  <si>
    <t>680-915-2601x76336</t>
  </si>
  <si>
    <t>94323 Kevin Harbor Suite 400</t>
  </si>
  <si>
    <t>East Lisa</t>
  </si>
  <si>
    <t>Allen Kelley</t>
  </si>
  <si>
    <t>john40@gmail.com</t>
  </si>
  <si>
    <t>001-439-730-9215x75823</t>
  </si>
  <si>
    <t>94101 Anderson Mall</t>
  </si>
  <si>
    <t>West Jacob</t>
  </si>
  <si>
    <t>Jasmine Davis</t>
  </si>
  <si>
    <t>jameslopez@gmail.com</t>
  </si>
  <si>
    <t>(703)277-2392x986</t>
  </si>
  <si>
    <t>92107 Davis Knolls</t>
  </si>
  <si>
    <t>Tiffanymouth</t>
  </si>
  <si>
    <t>James Bartlett</t>
  </si>
  <si>
    <t>shawnbrown@robertson.com</t>
  </si>
  <si>
    <t>321-883-4729x206</t>
  </si>
  <si>
    <t>3807 Elizabeth Hollow Suite 462</t>
  </si>
  <si>
    <t>East Erinberg</t>
  </si>
  <si>
    <t>David Reeves</t>
  </si>
  <si>
    <t>markgomez@gmail.com</t>
  </si>
  <si>
    <t>808-591-8844x7253</t>
  </si>
  <si>
    <t>59691 Flowers Point Suite 078</t>
  </si>
  <si>
    <t>Lake Dennischester</t>
  </si>
  <si>
    <t>Alejandro Blankenship</t>
  </si>
  <si>
    <t>gibsonfrancisco@hotmail.com</t>
  </si>
  <si>
    <t>(716)946-6448</t>
  </si>
  <si>
    <t>7382 Emily Rest Apt. 738</t>
  </si>
  <si>
    <t>Victoriaville</t>
  </si>
  <si>
    <t>Jerry Gould</t>
  </si>
  <si>
    <t>julia38@patel.info</t>
  </si>
  <si>
    <t>230-974-8852x796</t>
  </si>
  <si>
    <t>4740 Robert Valley Apt. 446</t>
  </si>
  <si>
    <t>Michellefort</t>
  </si>
  <si>
    <t>John Whitehead</t>
  </si>
  <si>
    <t>georgecurtis@carey.com</t>
  </si>
  <si>
    <t>+1-456-489-0208x137</t>
  </si>
  <si>
    <t>2161 James Forks</t>
  </si>
  <si>
    <t>North Williamchester</t>
  </si>
  <si>
    <t>Martin Barron</t>
  </si>
  <si>
    <t>kblevins@barnett-nelson.com</t>
  </si>
  <si>
    <t>602.731.6513x305</t>
  </si>
  <si>
    <t>3225 Norman Track</t>
  </si>
  <si>
    <t>Lawsonmouth</t>
  </si>
  <si>
    <t>Rachel Taylor</t>
  </si>
  <si>
    <t>mmclaughlin@swanson.com</t>
  </si>
  <si>
    <t>(666)671-1781</t>
  </si>
  <si>
    <t>9826 Knapp Rapid Apt. 373</t>
  </si>
  <si>
    <t>East Jose</t>
  </si>
  <si>
    <t>Michael Maddox</t>
  </si>
  <si>
    <t>vasqueztroy@ramirez.com</t>
  </si>
  <si>
    <t>271.441.6738</t>
  </si>
  <si>
    <t>50857 Baker Mall</t>
  </si>
  <si>
    <t>West Tracy</t>
  </si>
  <si>
    <t>Jacob Perry</t>
  </si>
  <si>
    <t>olsenkaitlin@hotmail.com</t>
  </si>
  <si>
    <t>(528)297-2047</t>
  </si>
  <si>
    <t>770 Joseph Canyon Apt. 912</t>
  </si>
  <si>
    <t>Seanmouth</t>
  </si>
  <si>
    <t>Douglas Bates</t>
  </si>
  <si>
    <t>ytrujillo@gmail.com</t>
  </si>
  <si>
    <t>680-177-1506</t>
  </si>
  <si>
    <t>311 Paul Vista</t>
  </si>
  <si>
    <t>Smithfurt</t>
  </si>
  <si>
    <t>Shannon Erickson</t>
  </si>
  <si>
    <t>carmenroach@gmail.com</t>
  </si>
  <si>
    <t>967-796-6167x18839</t>
  </si>
  <si>
    <t>273 Davis Valley Apt. 095</t>
  </si>
  <si>
    <t>Prestonside</t>
  </si>
  <si>
    <t>Deanna Wheeler</t>
  </si>
  <si>
    <t>andrew37@ochoa.org</t>
  </si>
  <si>
    <t>710-624-4194x954</t>
  </si>
  <si>
    <t>506 Natasha Branch</t>
  </si>
  <si>
    <t>Martinezberg</t>
  </si>
  <si>
    <t>Wendy Lane</t>
  </si>
  <si>
    <t>stephen19@baker.com</t>
  </si>
  <si>
    <t>(054)222-1632x875</t>
  </si>
  <si>
    <t>35938 Baker Village Apt. 010</t>
  </si>
  <si>
    <t>Jenniferville</t>
  </si>
  <si>
    <t>Christian Jones</t>
  </si>
  <si>
    <t>michael18@yahoo.com</t>
  </si>
  <si>
    <t>+1-738-678-0732x96126</t>
  </si>
  <si>
    <t>71440 Mcintosh Key</t>
  </si>
  <si>
    <t>North James</t>
  </si>
  <si>
    <t>John Hughes</t>
  </si>
  <si>
    <t>douglasriley@watts.net</t>
  </si>
  <si>
    <t>001-478-569-0378x26272</t>
  </si>
  <si>
    <t>200 Horn Crescent</t>
  </si>
  <si>
    <t>David Nguyen</t>
  </si>
  <si>
    <t>carlaryan@gmail.com</t>
  </si>
  <si>
    <t>+1-220-707-4743x825</t>
  </si>
  <si>
    <t>94845 Thomas Alley</t>
  </si>
  <si>
    <t>Hannahborough</t>
  </si>
  <si>
    <t>Denise Bryant</t>
  </si>
  <si>
    <t>adamsrhonda@hotmail.com</t>
  </si>
  <si>
    <t>973.493.7431x858</t>
  </si>
  <si>
    <t>8900 Bernard Mills Apt. 573</t>
  </si>
  <si>
    <t>South Sarahstad</t>
  </si>
  <si>
    <t>Kelly Watson</t>
  </si>
  <si>
    <t>jennifercastro@wilson-dixon.net</t>
  </si>
  <si>
    <t>(638)175-3798x08889</t>
  </si>
  <si>
    <t>3180 Vanessa Alley</t>
  </si>
  <si>
    <t>New Alisha</t>
  </si>
  <si>
    <t>Rebecca Giles</t>
  </si>
  <si>
    <t>philipsingleton@yahoo.com</t>
  </si>
  <si>
    <t>960-505-2523</t>
  </si>
  <si>
    <t>144 Jennifer Inlet</t>
  </si>
  <si>
    <t>Sandyton</t>
  </si>
  <si>
    <t>Amanda Vargas DDS</t>
  </si>
  <si>
    <t>michael63@yahoo.com</t>
  </si>
  <si>
    <t>001-729-177-4368x180</t>
  </si>
  <si>
    <t>5994 Johnson Locks</t>
  </si>
  <si>
    <t>Williamsport</t>
  </si>
  <si>
    <t>Beverly Krause</t>
  </si>
  <si>
    <t>davenportstephanie@delgado.com</t>
  </si>
  <si>
    <t>001-877-828-0242x079</t>
  </si>
  <si>
    <t>41180 Kelsey Heights Apt. 115</t>
  </si>
  <si>
    <t>Derektown</t>
  </si>
  <si>
    <t>Mark Thomas</t>
  </si>
  <si>
    <t>orocha@gmail.com</t>
  </si>
  <si>
    <t>(226)527-2853x86543</t>
  </si>
  <si>
    <t>9579 Stewart Trafficway Apt. 605</t>
  </si>
  <si>
    <t>Reneestad</t>
  </si>
  <si>
    <t>Heidi Ashley</t>
  </si>
  <si>
    <t>jclayton@moore-morales.com</t>
  </si>
  <si>
    <t>+1-111-899-0439x05505</t>
  </si>
  <si>
    <t>2299 Brown Plaza</t>
  </si>
  <si>
    <t>Port Gregory</t>
  </si>
  <si>
    <t>Christopher Anderson</t>
  </si>
  <si>
    <t>ylopez@yahoo.com</t>
  </si>
  <si>
    <t>194.589.3207x049</t>
  </si>
  <si>
    <t>3733 Thompson Mountain Apt. 756</t>
  </si>
  <si>
    <t>Williamsontown</t>
  </si>
  <si>
    <t>Larry Mayer</t>
  </si>
  <si>
    <t>swilliams@hotmail.com</t>
  </si>
  <si>
    <t>581-966-3303x38584</t>
  </si>
  <si>
    <t>82545 Dean Trafficway Apt. 338</t>
  </si>
  <si>
    <t>Reedtown</t>
  </si>
  <si>
    <t>Emily Wheeler</t>
  </si>
  <si>
    <t>robyncruz@hobbs.com</t>
  </si>
  <si>
    <t>535.600.2897x5568</t>
  </si>
  <si>
    <t>00894 Joy Gateway Apt. 208</t>
  </si>
  <si>
    <t>Gilesmouth</t>
  </si>
  <si>
    <t>Dr. Joseph Williams</t>
  </si>
  <si>
    <t>halljessica@hotmail.com</t>
  </si>
  <si>
    <t>001-984-591-9445x93589</t>
  </si>
  <si>
    <t>12347 Alex Harbors Suite 787</t>
  </si>
  <si>
    <t>Patrickville</t>
  </si>
  <si>
    <t>Gregory Jones</t>
  </si>
  <si>
    <t>esparzaashley@gmail.com</t>
  </si>
  <si>
    <t>844.399.1085x6277</t>
  </si>
  <si>
    <t>704 Johnson Forks</t>
  </si>
  <si>
    <t>Grimeschester</t>
  </si>
  <si>
    <t>Douglas Thomas</t>
  </si>
  <si>
    <t>ericherrera@davis.info</t>
  </si>
  <si>
    <t>6756557091</t>
  </si>
  <si>
    <t>70557 Nancy Mill</t>
  </si>
  <si>
    <t>Johnstad</t>
  </si>
  <si>
    <t>autumnbaker@espinoza.com</t>
  </si>
  <si>
    <t>+1-330-779-1006</t>
  </si>
  <si>
    <t>34090 Tyler Hill</t>
  </si>
  <si>
    <t>Jefferyland</t>
  </si>
  <si>
    <t>Arthur Lewis</t>
  </si>
  <si>
    <t>kevin69@adams.com</t>
  </si>
  <si>
    <t>0228855888</t>
  </si>
  <si>
    <t>606 Jennings Harbor Apt. 411</t>
  </si>
  <si>
    <t>Crawfordville</t>
  </si>
  <si>
    <t>Brandon Hernandez</t>
  </si>
  <si>
    <t>ellissamantha@gmail.com</t>
  </si>
  <si>
    <t>(048)984-9201x96541</t>
  </si>
  <si>
    <t>063 Smith Tunnel</t>
  </si>
  <si>
    <t>New Cherylborough</t>
  </si>
  <si>
    <t>Jennifer Baird</t>
  </si>
  <si>
    <t>tiffany65@hotmail.com</t>
  </si>
  <si>
    <t>001-997-568-7385x574</t>
  </si>
  <si>
    <t>6056 Lawrence Burg</t>
  </si>
  <si>
    <t>North Shelleyland</t>
  </si>
  <si>
    <t>Natalie Gray</t>
  </si>
  <si>
    <t>kirstencampos@hotmail.com</t>
  </si>
  <si>
    <t>001-986-873-3596x484</t>
  </si>
  <si>
    <t>3678 Morris Hills</t>
  </si>
  <si>
    <t>South Mary</t>
  </si>
  <si>
    <t>Jim Gray</t>
  </si>
  <si>
    <t>robinbender@hotmail.com</t>
  </si>
  <si>
    <t>(441)406-1463x8321</t>
  </si>
  <si>
    <t>11533 Hernandez Fords Apt. 796</t>
  </si>
  <si>
    <t>South Barbarafort</t>
  </si>
  <si>
    <t>Olivia Roberts</t>
  </si>
  <si>
    <t>montgomeryjasmine@cole.info</t>
  </si>
  <si>
    <t>0577232169</t>
  </si>
  <si>
    <t>1243 David Turnpike Apt. 067</t>
  </si>
  <si>
    <t>East Crystalville</t>
  </si>
  <si>
    <t>Julie David</t>
  </si>
  <si>
    <t>vcervantes@oconnor.org</t>
  </si>
  <si>
    <t>(745)267-7046x80295</t>
  </si>
  <si>
    <t>40131 Hall Field</t>
  </si>
  <si>
    <t>Port Joshua</t>
  </si>
  <si>
    <t>Nathaniel Larsen</t>
  </si>
  <si>
    <t>cjohnson@gmail.com</t>
  </si>
  <si>
    <t>(733)543-8286x47307</t>
  </si>
  <si>
    <t>73398 Mary Glens</t>
  </si>
  <si>
    <t>Sandra Bender</t>
  </si>
  <si>
    <t>nicholesmith@palmer-leonard.com</t>
  </si>
  <si>
    <t>+1-703-838-1402</t>
  </si>
  <si>
    <t>1293 Kelli Forge</t>
  </si>
  <si>
    <t>North Victor</t>
  </si>
  <si>
    <t>Todd Christensen</t>
  </si>
  <si>
    <t>jessica71@gomez.com</t>
  </si>
  <si>
    <t>(696)951-2346x1216</t>
  </si>
  <si>
    <t>23933 Jaclyn Lodge</t>
  </si>
  <si>
    <t>Martinezburgh</t>
  </si>
  <si>
    <t>Shawn Chapman</t>
  </si>
  <si>
    <t>patricia10@gmail.com</t>
  </si>
  <si>
    <t>+1-168-296-9236x295</t>
  </si>
  <si>
    <t>75406 John Lake</t>
  </si>
  <si>
    <t>Justinstad</t>
  </si>
  <si>
    <t>thomassmith@gmail.com</t>
  </si>
  <si>
    <t>+1-800-738-6774x772</t>
  </si>
  <si>
    <t>71925 Ronald Islands Apt. 463</t>
  </si>
  <si>
    <t>Campbellville</t>
  </si>
  <si>
    <t>Ryan Ward</t>
  </si>
  <si>
    <t>bobbytanner@yahoo.com</t>
  </si>
  <si>
    <t>885.416.7087</t>
  </si>
  <si>
    <t>62576 Reynolds Fort</t>
  </si>
  <si>
    <t>Jacksonland</t>
  </si>
  <si>
    <t>Karen Alexander</t>
  </si>
  <si>
    <t>terrinewton@miller-smith.com</t>
  </si>
  <si>
    <t>546-412-0481</t>
  </si>
  <si>
    <t>77938 Garcia Trail Apt. 867</t>
  </si>
  <si>
    <t>Juliehaven</t>
  </si>
  <si>
    <t>Theresa Strickland</t>
  </si>
  <si>
    <t>oestrada@english-knight.com</t>
  </si>
  <si>
    <t>+1-578-214-6681</t>
  </si>
  <si>
    <t>27929 Sullivan Walks Apt. 342</t>
  </si>
  <si>
    <t>Nguyenhaven</t>
  </si>
  <si>
    <t>Frank Aguirre</t>
  </si>
  <si>
    <t>gardnerjason@rush.com</t>
  </si>
  <si>
    <t>+1-840-969-0603x351</t>
  </si>
  <si>
    <t>02272 Hernandez Rapids</t>
  </si>
  <si>
    <t>Codyburgh</t>
  </si>
  <si>
    <t>Bryan Stevenson</t>
  </si>
  <si>
    <t>nstone@yahoo.com</t>
  </si>
  <si>
    <t>8530998142</t>
  </si>
  <si>
    <t>8296 Baird Passage Apt. 898</t>
  </si>
  <si>
    <t>Port Carolynburgh</t>
  </si>
  <si>
    <t>Kristen Stevenson</t>
  </si>
  <si>
    <t>graycharles@gmail.com</t>
  </si>
  <si>
    <t>974-615-3081</t>
  </si>
  <si>
    <t>745 Carol Gardens</t>
  </si>
  <si>
    <t>Ramirezmouth</t>
  </si>
  <si>
    <t>Mariah Gordon</t>
  </si>
  <si>
    <t>hansonryan@mullen-gilmore.info</t>
  </si>
  <si>
    <t>+1-859-296-2248</t>
  </si>
  <si>
    <t>8773 Christopher Prairie Apt. 423</t>
  </si>
  <si>
    <t>Rogerberg</t>
  </si>
  <si>
    <t>Ryan Robinson</t>
  </si>
  <si>
    <t>hectorsmith@richard.net</t>
  </si>
  <si>
    <t>(952)600-7584</t>
  </si>
  <si>
    <t>520 Amy Brook Suite 048</t>
  </si>
  <si>
    <t>New Juliebury</t>
  </si>
  <si>
    <t>Matthew Wells</t>
  </si>
  <si>
    <t>amber41@yahoo.com</t>
  </si>
  <si>
    <t>001-201-341-3956x60048</t>
  </si>
  <si>
    <t>2933 Mark Cove Suite 454</t>
  </si>
  <si>
    <t>New Anneborough</t>
  </si>
  <si>
    <t>Joshua King</t>
  </si>
  <si>
    <t>michaelduncan@yahoo.com</t>
  </si>
  <si>
    <t>+1-508-095-9829</t>
  </si>
  <si>
    <t>6290 Lane Mill</t>
  </si>
  <si>
    <t>New Ronnieport</t>
  </si>
  <si>
    <t>alan83@gmail.com</t>
  </si>
  <si>
    <t>519.387.2106x9913</t>
  </si>
  <si>
    <t>4242 Rebecca Glens</t>
  </si>
  <si>
    <t>West Laurashire</t>
  </si>
  <si>
    <t>Nicole Russo</t>
  </si>
  <si>
    <t>jacobssteven@hardy.com</t>
  </si>
  <si>
    <t>001-988-269-4127x99263</t>
  </si>
  <si>
    <t>23194 Carrie Passage Apt. 672</t>
  </si>
  <si>
    <t>Courtneyton</t>
  </si>
  <si>
    <t>Lisa Martinez</t>
  </si>
  <si>
    <t>rhonda84@gomez-robinson.biz</t>
  </si>
  <si>
    <t>795.632.0524x5465</t>
  </si>
  <si>
    <t>981 Luke Inlet Apt. 835</t>
  </si>
  <si>
    <t>Kennethchester</t>
  </si>
  <si>
    <t>John Wilson</t>
  </si>
  <si>
    <t>noah10@gmail.com</t>
  </si>
  <si>
    <t>001-673-189-9382x3116</t>
  </si>
  <si>
    <t>9452 Michael Springs Suite 417</t>
  </si>
  <si>
    <t>Hollandfurt</t>
  </si>
  <si>
    <t>Jeffrey Hernandez</t>
  </si>
  <si>
    <t>taylorrebecca@davis.biz</t>
  </si>
  <si>
    <t>001-952-908-8002x74653</t>
  </si>
  <si>
    <t>463 Martinez Ridge Apt. 037</t>
  </si>
  <si>
    <t>Amyland</t>
  </si>
  <si>
    <t>William Campbell</t>
  </si>
  <si>
    <t>brownmichelle@hardy-sims.org</t>
  </si>
  <si>
    <t>+1-736-416-8176x719</t>
  </si>
  <si>
    <t>94809 Diana Parkways</t>
  </si>
  <si>
    <t>New Carrieport</t>
  </si>
  <si>
    <t>Randy Johnson</t>
  </si>
  <si>
    <t>josephscott@miller.com</t>
  </si>
  <si>
    <t>001-117-424-2000x6284</t>
  </si>
  <si>
    <t>0089 Shane Underpass</t>
  </si>
  <si>
    <t>Earlfort</t>
  </si>
  <si>
    <t>Joseph Rocha</t>
  </si>
  <si>
    <t>parkersteven@gmail.com</t>
  </si>
  <si>
    <t>(066)270-8469x9906</t>
  </si>
  <si>
    <t>0400 Hill Square</t>
  </si>
  <si>
    <t>Geoffreyburgh</t>
  </si>
  <si>
    <t>Katie Price DDS</t>
  </si>
  <si>
    <t>sarah25@haney.biz</t>
  </si>
  <si>
    <t>601-571-3127</t>
  </si>
  <si>
    <t>82314 Julie Spurs</t>
  </si>
  <si>
    <t>Williamsstad</t>
  </si>
  <si>
    <t>Lorraine Ortiz</t>
  </si>
  <si>
    <t>nhenry@hotmail.com</t>
  </si>
  <si>
    <t>+1-995-057-7988x344</t>
  </si>
  <si>
    <t>16617 Moody Lock Suite 790</t>
  </si>
  <si>
    <t>Port Jenniferton</t>
  </si>
  <si>
    <t>Randy Walker</t>
  </si>
  <si>
    <t>mdavila@yahoo.com</t>
  </si>
  <si>
    <t>+1-875-329-0771</t>
  </si>
  <si>
    <t>6649 Christian Parkways Apt. 999</t>
  </si>
  <si>
    <t>Kelleyton</t>
  </si>
  <si>
    <t>Patricia Kelly</t>
  </si>
  <si>
    <t>ericksonjustin@yahoo.com</t>
  </si>
  <si>
    <t>386-396-7265x547</t>
  </si>
  <si>
    <t>1984 Lauren Turnpike</t>
  </si>
  <si>
    <t>Whiteport</t>
  </si>
  <si>
    <t>jasonwatkins@yahoo.com</t>
  </si>
  <si>
    <t>815.726.7583</t>
  </si>
  <si>
    <t>62489 Sanchez Rapid</t>
  </si>
  <si>
    <t>Pamela Small</t>
  </si>
  <si>
    <t>shermangail@yahoo.com</t>
  </si>
  <si>
    <t>619-909-1014x958</t>
  </si>
  <si>
    <t>71160 Black Course</t>
  </si>
  <si>
    <t>West Todd</t>
  </si>
  <si>
    <t>Luis Shaffer</t>
  </si>
  <si>
    <t>jonballard@yahoo.com</t>
  </si>
  <si>
    <t>001-506-335-4831x473</t>
  </si>
  <si>
    <t>904 Kara Stream Suite 769</t>
  </si>
  <si>
    <t>Davisfurt</t>
  </si>
  <si>
    <t>Cynthia Mosley</t>
  </si>
  <si>
    <t>emilypittman@bowen-johnson.com</t>
  </si>
  <si>
    <t>(316)264-4206x06199</t>
  </si>
  <si>
    <t>34736 Vargas Meadow</t>
  </si>
  <si>
    <t>Lake Elizabeth</t>
  </si>
  <si>
    <t>David Frazier</t>
  </si>
  <si>
    <t>cummingstamara@stewart.com</t>
  </si>
  <si>
    <t>+1-178-850-9700x37362</t>
  </si>
  <si>
    <t>3133 Stacy Freeway Apt. 685</t>
  </si>
  <si>
    <t>Leefort</t>
  </si>
  <si>
    <t>Teresa Fritz</t>
  </si>
  <si>
    <t>salasjulie@burgess.biz</t>
  </si>
  <si>
    <t>001-911-428-0785x0878</t>
  </si>
  <si>
    <t>092 Kathryn Freeway Suite 485</t>
  </si>
  <si>
    <t>Melissahaven</t>
  </si>
  <si>
    <t>Karen Walker</t>
  </si>
  <si>
    <t>brookskristi@yahoo.com</t>
  </si>
  <si>
    <t>609.871.4128</t>
  </si>
  <si>
    <t>239 Steven Crescent Apt. 137</t>
  </si>
  <si>
    <t>Lisastad</t>
  </si>
  <si>
    <t>Sarah Gonzalez</t>
  </si>
  <si>
    <t>wellscrystal@hotmail.com</t>
  </si>
  <si>
    <t>+1-691-928-7015x95832</t>
  </si>
  <si>
    <t>1529 Phillips Unions</t>
  </si>
  <si>
    <t>West Baileytown</t>
  </si>
  <si>
    <t>Robert Lawson</t>
  </si>
  <si>
    <t>david86@edwards.com</t>
  </si>
  <si>
    <t>001-279-646-2061x5014</t>
  </si>
  <si>
    <t>8334 Williams Route Suite 102</t>
  </si>
  <si>
    <t>South Cindy</t>
  </si>
  <si>
    <t>Elizabeth Jones</t>
  </si>
  <si>
    <t>bonnie86@johnson.com</t>
  </si>
  <si>
    <t>4434758264</t>
  </si>
  <si>
    <t>28222 Scott Place</t>
  </si>
  <si>
    <t>Patrickberg</t>
  </si>
  <si>
    <t>Sherry Smith</t>
  </si>
  <si>
    <t>richardsheather@gmail.com</t>
  </si>
  <si>
    <t>216-174-2908x4576</t>
  </si>
  <si>
    <t>1075 Garcia Squares</t>
  </si>
  <si>
    <t>Fordfort</t>
  </si>
  <si>
    <t>John Nelson</t>
  </si>
  <si>
    <t>michellehuffman@clark.com</t>
  </si>
  <si>
    <t>+1-902-158-0937x51754</t>
  </si>
  <si>
    <t>603 Lawson Mount</t>
  </si>
  <si>
    <t>Erinchester</t>
  </si>
  <si>
    <t>Anthony Jackson</t>
  </si>
  <si>
    <t>michael61@rogers.biz</t>
  </si>
  <si>
    <t>001-653-958-6286</t>
  </si>
  <si>
    <t>5830 Steele Isle Apt. 497</t>
  </si>
  <si>
    <t>West David</t>
  </si>
  <si>
    <t>Allen Patterson</t>
  </si>
  <si>
    <t>harrisonchristian@yahoo.com</t>
  </si>
  <si>
    <t>+1-669-439-1179x57974</t>
  </si>
  <si>
    <t>9189 Bryan Road Suite 800</t>
  </si>
  <si>
    <t>Franklinfort</t>
  </si>
  <si>
    <t>Leonard Mueller</t>
  </si>
  <si>
    <t>kennedyalice@hotmail.com</t>
  </si>
  <si>
    <t>625.631.9665x1191</t>
  </si>
  <si>
    <t>6519 Molly Pines</t>
  </si>
  <si>
    <t>New Joshuamouth</t>
  </si>
  <si>
    <t>Ricardo Mcdonald</t>
  </si>
  <si>
    <t>bondjacob@thomas.com</t>
  </si>
  <si>
    <t>+1-372-927-1330x015</t>
  </si>
  <si>
    <t>19962 Bailey Landing Suite 574</t>
  </si>
  <si>
    <t>Holtfurt</t>
  </si>
  <si>
    <t>Kathleen Marshall</t>
  </si>
  <si>
    <t>christopheraustin@smith.info</t>
  </si>
  <si>
    <t>442-087-9345</t>
  </si>
  <si>
    <t>703 Gloria Orchard Suite 030</t>
  </si>
  <si>
    <t>South Emilymouth</t>
  </si>
  <si>
    <t>Ryan Bennett</t>
  </si>
  <si>
    <t>mperez@morales-flores.com</t>
  </si>
  <si>
    <t>+1-569-495-8673x77455</t>
  </si>
  <si>
    <t>18960 Barnes Drives Apt. 662</t>
  </si>
  <si>
    <t>New Carolfurt</t>
  </si>
  <si>
    <t>Michael Rich</t>
  </si>
  <si>
    <t>grodgers@johnson.com</t>
  </si>
  <si>
    <t>7307789857</t>
  </si>
  <si>
    <t>68285 Burch Drive</t>
  </si>
  <si>
    <t>Chadstad</t>
  </si>
  <si>
    <t>Nicholas Mckenzie</t>
  </si>
  <si>
    <t>jlewis@price-sandoval.org</t>
  </si>
  <si>
    <t>532.631.7954x6648</t>
  </si>
  <si>
    <t>48379 Rachel Points Suite 733</t>
  </si>
  <si>
    <t>Fordchester</t>
  </si>
  <si>
    <t>Justin Gregory</t>
  </si>
  <si>
    <t>allencourtney@gmail.com</t>
  </si>
  <si>
    <t>435.668.7391x3839</t>
  </si>
  <si>
    <t>1534 Dawn Forest</t>
  </si>
  <si>
    <t>Heatherview</t>
  </si>
  <si>
    <t>David Estrada</t>
  </si>
  <si>
    <t>wangamber@hotmail.com</t>
  </si>
  <si>
    <t>(406)285-0015x0393</t>
  </si>
  <si>
    <t>5823 Sanders Rest</t>
  </si>
  <si>
    <t>Chelseyville</t>
  </si>
  <si>
    <t>Jermaine Mitchell</t>
  </si>
  <si>
    <t>david03@cobb.net</t>
  </si>
  <si>
    <t>461-815-7234x169</t>
  </si>
  <si>
    <t>940 Smith Falls Apt. 668</t>
  </si>
  <si>
    <t>Lake Melissa</t>
  </si>
  <si>
    <t>Richard Owens</t>
  </si>
  <si>
    <t>melissajones@yahoo.com</t>
  </si>
  <si>
    <t>1110816006</t>
  </si>
  <si>
    <t>16281 Troy Radial</t>
  </si>
  <si>
    <t>Dennisborough</t>
  </si>
  <si>
    <t>Gina Brady</t>
  </si>
  <si>
    <t>yolandawalker@valencia-suarez.com</t>
  </si>
  <si>
    <t>171.849.9068x169</t>
  </si>
  <si>
    <t>148 Jeff Shores Apt. 597</t>
  </si>
  <si>
    <t>Port Terriborough</t>
  </si>
  <si>
    <t>Alexander Hunt</t>
  </si>
  <si>
    <t>adam17@gmail.com</t>
  </si>
  <si>
    <t>(662)209-9108</t>
  </si>
  <si>
    <t>97945 Cook Falls</t>
  </si>
  <si>
    <t>West Tinashire</t>
  </si>
  <si>
    <t>ebenjamin@yahoo.com</t>
  </si>
  <si>
    <t>7055918099</t>
  </si>
  <si>
    <t>074 Cassandra Shoals</t>
  </si>
  <si>
    <t>Port Paulmouth</t>
  </si>
  <si>
    <t>Robert Porter</t>
  </si>
  <si>
    <t>desireeclark@yahoo.com</t>
  </si>
  <si>
    <t>001-798-297-9895x563</t>
  </si>
  <si>
    <t>9192 Audrey Parkway</t>
  </si>
  <si>
    <t>Olsenmouth</t>
  </si>
  <si>
    <t>Jennifer West</t>
  </si>
  <si>
    <t>wrightmichelle@gmail.com</t>
  </si>
  <si>
    <t>(616)577-2395</t>
  </si>
  <si>
    <t>4315 Sarah Inlet</t>
  </si>
  <si>
    <t>South Jamesberg</t>
  </si>
  <si>
    <t>Andrea Stewart</t>
  </si>
  <si>
    <t>lgay@yahoo.com</t>
  </si>
  <si>
    <t>651.967.9551</t>
  </si>
  <si>
    <t>928 Lucas Keys Suite 019</t>
  </si>
  <si>
    <t>Carrieton</t>
  </si>
  <si>
    <t>Heather Sanders</t>
  </si>
  <si>
    <t>christophermiller@graham-rodriguez.com</t>
  </si>
  <si>
    <t>+1-052-933-7257x511</t>
  </si>
  <si>
    <t>043 Pope Harbors Suite 023</t>
  </si>
  <si>
    <t>North Jonathanfurt</t>
  </si>
  <si>
    <t>Michelle Wright</t>
  </si>
  <si>
    <t>boyerbrittney@bridges-miller.info</t>
  </si>
  <si>
    <t>+1-630-021-7024</t>
  </si>
  <si>
    <t>2007 Mcguire Inlet</t>
  </si>
  <si>
    <t>Sherryberg</t>
  </si>
  <si>
    <t>Kyle Wright</t>
  </si>
  <si>
    <t>xthomas@hotmail.com</t>
  </si>
  <si>
    <t>001-980-045-9913</t>
  </si>
  <si>
    <t>5072 Danny Ways</t>
  </si>
  <si>
    <t>Gutierrezmouth</t>
  </si>
  <si>
    <t>Debbie Christian</t>
  </si>
  <si>
    <t>patrick24@daugherty-lindsey.com</t>
  </si>
  <si>
    <t>+1-525-001-5662x7635</t>
  </si>
  <si>
    <t>8260 Latoya Parks</t>
  </si>
  <si>
    <t>South Brandytown</t>
  </si>
  <si>
    <t>Heather Ward</t>
  </si>
  <si>
    <t>icarroll@duffy.com</t>
  </si>
  <si>
    <t>590-718-4992</t>
  </si>
  <si>
    <t>542 Becky Ferry Apt. 527</t>
  </si>
  <si>
    <t>Benjaminbury</t>
  </si>
  <si>
    <t>Donald Sims</t>
  </si>
  <si>
    <t>reedwayne@thomas-mann.com</t>
  </si>
  <si>
    <t>303-101-3888</t>
  </si>
  <si>
    <t>311 Smith Points</t>
  </si>
  <si>
    <t>Richardtown</t>
  </si>
  <si>
    <t>Mrs. Ana Mathis</t>
  </si>
  <si>
    <t>donald06@harper-ford.com</t>
  </si>
  <si>
    <t>934.684.6829x51097</t>
  </si>
  <si>
    <t>33995 Adams Forges</t>
  </si>
  <si>
    <t>Stephenmouth</t>
  </si>
  <si>
    <t>Matthew Williamson</t>
  </si>
  <si>
    <t>rachael71@hotmail.com</t>
  </si>
  <si>
    <t>645.406.2507</t>
  </si>
  <si>
    <t>8749 Chelsea Via Apt. 623</t>
  </si>
  <si>
    <t>South Phillip</t>
  </si>
  <si>
    <t>Jessica Gutierrez</t>
  </si>
  <si>
    <t>gary41@hotmail.com</t>
  </si>
  <si>
    <t>874-943-7980</t>
  </si>
  <si>
    <t>06884 Lynn Cape Suite 589</t>
  </si>
  <si>
    <t>Kochland</t>
  </si>
  <si>
    <t>Paul Johnson</t>
  </si>
  <si>
    <t>murrayjennifer@hotmail.com</t>
  </si>
  <si>
    <t>+1-122-267-0375x0201</t>
  </si>
  <si>
    <t>47933 Brittany Wall Apt. 111</t>
  </si>
  <si>
    <t>West Ruth</t>
  </si>
  <si>
    <t>Richard Lopez</t>
  </si>
  <si>
    <t>adamstaylor@perez-martin.com</t>
  </si>
  <si>
    <t>+1-840-972-4251x876</t>
  </si>
  <si>
    <t>404 Keith Lodge Apt. 309</t>
  </si>
  <si>
    <t>New Tina</t>
  </si>
  <si>
    <t>Dustin George</t>
  </si>
  <si>
    <t>silvakathryn@hotmail.com</t>
  </si>
  <si>
    <t>814.387.7343</t>
  </si>
  <si>
    <t>281 Garcia Points Apt. 502</t>
  </si>
  <si>
    <t>Port Deborah</t>
  </si>
  <si>
    <t>Melissa Meyer</t>
  </si>
  <si>
    <t>robert55@hotmail.com</t>
  </si>
  <si>
    <t>2481325537</t>
  </si>
  <si>
    <t>099 Todd Ramp Suite 847</t>
  </si>
  <si>
    <t>Lake Timothybury</t>
  </si>
  <si>
    <t>Tonya Decker</t>
  </si>
  <si>
    <t>jaydavis@gmail.com</t>
  </si>
  <si>
    <t>605-259-9633x6063</t>
  </si>
  <si>
    <t>562 Kevin Ferry Apt. 084</t>
  </si>
  <si>
    <t>New Adriana</t>
  </si>
  <si>
    <t>Jason Scott</t>
  </si>
  <si>
    <t>justin26@collins.biz</t>
  </si>
  <si>
    <t>703.686.3557x185</t>
  </si>
  <si>
    <t>886 Williams Row</t>
  </si>
  <si>
    <t>Katrinamouth</t>
  </si>
  <si>
    <t>Gregory Burns</t>
  </si>
  <si>
    <t>franklinshelby@young.com</t>
  </si>
  <si>
    <t>586-081-8358x1570</t>
  </si>
  <si>
    <t>3748 Meredith Fords</t>
  </si>
  <si>
    <t>Beckshire</t>
  </si>
  <si>
    <t>Timothy Johnson</t>
  </si>
  <si>
    <t>hineschristine@hart.com</t>
  </si>
  <si>
    <t>(818)587-4248x87854</t>
  </si>
  <si>
    <t>88953 Bennett Prairie Suite 583</t>
  </si>
  <si>
    <t>West Kristinabury</t>
  </si>
  <si>
    <t>Julie Campbell</t>
  </si>
  <si>
    <t>zdavis@hotmail.com</t>
  </si>
  <si>
    <t>321.780.6726</t>
  </si>
  <si>
    <t>19924 Juan Walks</t>
  </si>
  <si>
    <t>Lake Jennifer</t>
  </si>
  <si>
    <t>Tamara Holt</t>
  </si>
  <si>
    <t>larsenchristina@pierce.com</t>
  </si>
  <si>
    <t>244-758-2511x175</t>
  </si>
  <si>
    <t>261 Walker Road Apt. 305</t>
  </si>
  <si>
    <t>Bentleyfort</t>
  </si>
  <si>
    <t>Diana Jenkins</t>
  </si>
  <si>
    <t>baileyjorge@jones-beck.com</t>
  </si>
  <si>
    <t>3150703415</t>
  </si>
  <si>
    <t>334 Santiago Extension Suite 461</t>
  </si>
  <si>
    <t>East Roberttown</t>
  </si>
  <si>
    <t>michaelchoi@fischer-neal.com</t>
  </si>
  <si>
    <t>090.010.2550x42777</t>
  </si>
  <si>
    <t>3887 Pitts Groves Apt. 679</t>
  </si>
  <si>
    <t>East Jessicaland</t>
  </si>
  <si>
    <t>Wesley Gomez</t>
  </si>
  <si>
    <t>michael09@thomas.com</t>
  </si>
  <si>
    <t>348.888.4890x94104</t>
  </si>
  <si>
    <t>1222 Lisa Union Apt. 277</t>
  </si>
  <si>
    <t>Maureen Gonzalez</t>
  </si>
  <si>
    <t>robert61@hotmail.com</t>
  </si>
  <si>
    <t>026-019-6533</t>
  </si>
  <si>
    <t>24358 Jacob Stravenue Apt. 147</t>
  </si>
  <si>
    <t>Christineton</t>
  </si>
  <si>
    <t>Christopher Mann</t>
  </si>
  <si>
    <t>lindseylucas@bell.com</t>
  </si>
  <si>
    <t>001-124-669-6078x000</t>
  </si>
  <si>
    <t>560 Berger Brook Suite 060</t>
  </si>
  <si>
    <t>Port John</t>
  </si>
  <si>
    <t>Lori Bryant</t>
  </si>
  <si>
    <t>jay68@gmail.com</t>
  </si>
  <si>
    <t>001-584-068-9142</t>
  </si>
  <si>
    <t>860 Adkins Divide Suite 845</t>
  </si>
  <si>
    <t>Lake Loganbury</t>
  </si>
  <si>
    <t>April Moore</t>
  </si>
  <si>
    <t>mayhailey@ayers.org</t>
  </si>
  <si>
    <t>(148)947-1376</t>
  </si>
  <si>
    <t>419 Austin Trail Suite 264</t>
  </si>
  <si>
    <t>Port Gregoryfort</t>
  </si>
  <si>
    <t>Heather Crawford</t>
  </si>
  <si>
    <t>jamie28@olsen.biz</t>
  </si>
  <si>
    <t>857.032.3359</t>
  </si>
  <si>
    <t>1132 Steven Squares Suite 717</t>
  </si>
  <si>
    <t>North Krystal</t>
  </si>
  <si>
    <t>Brent Adkins</t>
  </si>
  <si>
    <t>yrodriguez@yahoo.com</t>
  </si>
  <si>
    <t>965-958-8142</t>
  </si>
  <si>
    <t>738 Perez Green Apt. 118</t>
  </si>
  <si>
    <t>North Johnview</t>
  </si>
  <si>
    <t>Nathan Phillips</t>
  </si>
  <si>
    <t>lopezsarah@yahoo.com</t>
  </si>
  <si>
    <t>642-729-6971</t>
  </si>
  <si>
    <t>22436 Joshua Springs</t>
  </si>
  <si>
    <t>Grahamchester</t>
  </si>
  <si>
    <t>John Saunders</t>
  </si>
  <si>
    <t>mwhite@sanders.org</t>
  </si>
  <si>
    <t>003-267-6009x08800</t>
  </si>
  <si>
    <t>494 Brooks Squares</t>
  </si>
  <si>
    <t>Port Kaitlyn</t>
  </si>
  <si>
    <t>Raymond Allen</t>
  </si>
  <si>
    <t>zbuckley@clark.info</t>
  </si>
  <si>
    <t>609.761.3008x3209</t>
  </si>
  <si>
    <t>5806 Moore Corners</t>
  </si>
  <si>
    <t>East Paulburgh</t>
  </si>
  <si>
    <t>Wyatt Anderson</t>
  </si>
  <si>
    <t>bobbymahoney@yahoo.com</t>
  </si>
  <si>
    <t>402.056.5310x8640</t>
  </si>
  <si>
    <t>354 Jeffrey Forge</t>
  </si>
  <si>
    <t>Stephaniemouth</t>
  </si>
  <si>
    <t>Luis Young</t>
  </si>
  <si>
    <t>ana96@hotmail.com</t>
  </si>
  <si>
    <t>820.709.7555x541</t>
  </si>
  <si>
    <t>6603 Jackson Neck Suite 810</t>
  </si>
  <si>
    <t>Hatfieldshire</t>
  </si>
  <si>
    <t>Matthew Rodriguez</t>
  </si>
  <si>
    <t>zrichardson@yahoo.com</t>
  </si>
  <si>
    <t>872-005-6586</t>
  </si>
  <si>
    <t>5254 Robert Squares Suite 903</t>
  </si>
  <si>
    <t>West Taylor</t>
  </si>
  <si>
    <t>Kelli Patterson</t>
  </si>
  <si>
    <t>benjaminwood@kelley-jordan.com</t>
  </si>
  <si>
    <t>+1-864-809-5493x846</t>
  </si>
  <si>
    <t>240 Timothy Radial</t>
  </si>
  <si>
    <t>South Jamesborough</t>
  </si>
  <si>
    <t>Mr. William Jordan</t>
  </si>
  <si>
    <t>nschneider@hotmail.com</t>
  </si>
  <si>
    <t>001-774-334-9145x33719</t>
  </si>
  <si>
    <t>59368 Martinez Turnpike</t>
  </si>
  <si>
    <t>Herbertville</t>
  </si>
  <si>
    <t>Michael Hall</t>
  </si>
  <si>
    <t>matthew30@yahoo.com</t>
  </si>
  <si>
    <t>+1-564-384-6109x530</t>
  </si>
  <si>
    <t>702 Lopez Burgs Apt. 668</t>
  </si>
  <si>
    <t>East Roberthaven</t>
  </si>
  <si>
    <t>Elizabeth Boyd</t>
  </si>
  <si>
    <t>michellewarner@montgomery.com</t>
  </si>
  <si>
    <t>001-006-268-1109x020</t>
  </si>
  <si>
    <t>22088 Hale Crest Apt. 574</t>
  </si>
  <si>
    <t>Robert Clark</t>
  </si>
  <si>
    <t>kimberlykeller@stanley.com</t>
  </si>
  <si>
    <t>533.711.8927x313</t>
  </si>
  <si>
    <t>79065 Thompson Roads</t>
  </si>
  <si>
    <t>Cordovamouth</t>
  </si>
  <si>
    <t>Kristin Smith</t>
  </si>
  <si>
    <t>russobrian@casey.com</t>
  </si>
  <si>
    <t>001-274-681-6269x775</t>
  </si>
  <si>
    <t>287 Ricky Isle Suite 617</t>
  </si>
  <si>
    <t>New Gerald</t>
  </si>
  <si>
    <t>Elizabeth Lynch</t>
  </si>
  <si>
    <t>tammyallen@evans.com</t>
  </si>
  <si>
    <t>(277)463-2794x378</t>
  </si>
  <si>
    <t>2192 Mitchell Ramp Apt. 472</t>
  </si>
  <si>
    <t>Jesusberg</t>
  </si>
  <si>
    <t>Christina Mcbride</t>
  </si>
  <si>
    <t>ethomas@snow.com</t>
  </si>
  <si>
    <t>948-886-3749x4353</t>
  </si>
  <si>
    <t>0068 Zoe Curve</t>
  </si>
  <si>
    <t>Gabrielstad</t>
  </si>
  <si>
    <t>Shannon Herrera MD</t>
  </si>
  <si>
    <t>thomascynthia@dickerson.org</t>
  </si>
  <si>
    <t>922.343.7812x8155</t>
  </si>
  <si>
    <t>34926 Patrick View Apt. 760</t>
  </si>
  <si>
    <t>New Erinfurt</t>
  </si>
  <si>
    <t>Stephen Garcia</t>
  </si>
  <si>
    <t>evanseddie@hotmail.com</t>
  </si>
  <si>
    <t>4572947231</t>
  </si>
  <si>
    <t>335 Jesus Harbor Apt. 254</t>
  </si>
  <si>
    <t>New Brianmouth</t>
  </si>
  <si>
    <t>James Herring</t>
  </si>
  <si>
    <t>andersonrobyn@yahoo.com</t>
  </si>
  <si>
    <t>+1-788-144-5717x1703</t>
  </si>
  <si>
    <t>933 Hughes Pike Apt. 350</t>
  </si>
  <si>
    <t>Jordanville</t>
  </si>
  <si>
    <t>Jennifer Smith</t>
  </si>
  <si>
    <t>robinlynch@garcia.biz</t>
  </si>
  <si>
    <t>690-849-7271x974</t>
  </si>
  <si>
    <t>90163 Thomas Harbor Apt. 513</t>
  </si>
  <si>
    <t>Smithport</t>
  </si>
  <si>
    <t>Monique Adams</t>
  </si>
  <si>
    <t>cclark@day.com</t>
  </si>
  <si>
    <t>560-518-5581</t>
  </si>
  <si>
    <t>4567 Schneider Greens Suite 177</t>
  </si>
  <si>
    <t>New Leslieside</t>
  </si>
  <si>
    <t>Robert Goodwin</t>
  </si>
  <si>
    <t>djenkins@hotmail.com</t>
  </si>
  <si>
    <t>(384)801-4951x60454</t>
  </si>
  <si>
    <t>825 Jennifer Field</t>
  </si>
  <si>
    <t>South Laurenborough</t>
  </si>
  <si>
    <t>Melinda Garcia</t>
  </si>
  <si>
    <t>gregorymccullough@yahoo.com</t>
  </si>
  <si>
    <t>(765)351-6963</t>
  </si>
  <si>
    <t>66851 Stephen Lakes</t>
  </si>
  <si>
    <t>Clementsmouth</t>
  </si>
  <si>
    <t>Mary Mclean</t>
  </si>
  <si>
    <t>marybailey@wright-barnes.info</t>
  </si>
  <si>
    <t>0536407831</t>
  </si>
  <si>
    <t>8416 Jones Parks</t>
  </si>
  <si>
    <t>West Juan</t>
  </si>
  <si>
    <t>Erica Ford</t>
  </si>
  <si>
    <t>xramsey@hotmail.com</t>
  </si>
  <si>
    <t>+1-903-977-8027x6270</t>
  </si>
  <si>
    <t>145 Wagner Street Apt. 125</t>
  </si>
  <si>
    <t>Hartmanfurt</t>
  </si>
  <si>
    <t>Richard Casey</t>
  </si>
  <si>
    <t>corey97@gmail.com</t>
  </si>
  <si>
    <t>743.392.9436x0260</t>
  </si>
  <si>
    <t>71413 Arnold Branch</t>
  </si>
  <si>
    <t>Lake Susanport</t>
  </si>
  <si>
    <t>robersonbenjamin@hotmail.com</t>
  </si>
  <si>
    <t>267-008-6309</t>
  </si>
  <si>
    <t>257 Willis Isle Suite 998</t>
  </si>
  <si>
    <t>Everettland</t>
  </si>
  <si>
    <t>Lauren Campbell</t>
  </si>
  <si>
    <t>vasquezbrian@vazquez-peterson.com</t>
  </si>
  <si>
    <t>+1-105-633-3434x070</t>
  </si>
  <si>
    <t>89950 Garcia Ridge Apt. 831</t>
  </si>
  <si>
    <t>South William</t>
  </si>
  <si>
    <t>Amy Hamilton</t>
  </si>
  <si>
    <t>mcox@yahoo.com</t>
  </si>
  <si>
    <t>3092502195</t>
  </si>
  <si>
    <t>05295 Williams Village Suite 522</t>
  </si>
  <si>
    <t>Josephview</t>
  </si>
  <si>
    <t>Pamela Cardenas</t>
  </si>
  <si>
    <t>andrew87@hanson-miller.com</t>
  </si>
  <si>
    <t>+1-723-954-9977x70849</t>
  </si>
  <si>
    <t>582 Rebecca Glen</t>
  </si>
  <si>
    <t>South Derrick</t>
  </si>
  <si>
    <t>Laura Montgomery</t>
  </si>
  <si>
    <t>natasha66@yahoo.com</t>
  </si>
  <si>
    <t>884-845-7428x62319</t>
  </si>
  <si>
    <t>160 Natalie Dale</t>
  </si>
  <si>
    <t>East Linda</t>
  </si>
  <si>
    <t>Clinton Brooks</t>
  </si>
  <si>
    <t>ggreen@gmail.com</t>
  </si>
  <si>
    <t>001-863-854-2745x42277</t>
  </si>
  <si>
    <t>1468 Stephens Ford Apt. 351</t>
  </si>
  <si>
    <t>West Kiara</t>
  </si>
  <si>
    <t>David Stevens</t>
  </si>
  <si>
    <t>ruben29@yahoo.com</t>
  </si>
  <si>
    <t>001-585-304-2198x124</t>
  </si>
  <si>
    <t>4755 Sean Lodge</t>
  </si>
  <si>
    <t>South Melaniefort</t>
  </si>
  <si>
    <t>Jose Scott PhD</t>
  </si>
  <si>
    <t>rebeccahorn@hotmail.com</t>
  </si>
  <si>
    <t>+1-555-088-1934</t>
  </si>
  <si>
    <t>87316 Johnny Shoals Apt. 869</t>
  </si>
  <si>
    <t>Nathanielberg</t>
  </si>
  <si>
    <t>Christopher Johnson</t>
  </si>
  <si>
    <t>rebeccahansen@collins.com</t>
  </si>
  <si>
    <t>001-902-348-9392x1962</t>
  </si>
  <si>
    <t>961 Jonathan Streets</t>
  </si>
  <si>
    <t>Rogerfurt</t>
  </si>
  <si>
    <t>Robert Phillips</t>
  </si>
  <si>
    <t>jeremiah58@hotmail.com</t>
  </si>
  <si>
    <t>158-924-1620x144</t>
  </si>
  <si>
    <t>405 Abbott Gateway</t>
  </si>
  <si>
    <t>Lopezmouth</t>
  </si>
  <si>
    <t>Kurt Johns</t>
  </si>
  <si>
    <t>cmcdonald@yahoo.com</t>
  </si>
  <si>
    <t>050-803-2298</t>
  </si>
  <si>
    <t>7384 Michael Via Suite 073</t>
  </si>
  <si>
    <t>East Brett</t>
  </si>
  <si>
    <t>Ryan Gray</t>
  </si>
  <si>
    <t>lori81@gmail.com</t>
  </si>
  <si>
    <t>900-289-3475</t>
  </si>
  <si>
    <t>3573 Herrera Burg</t>
  </si>
  <si>
    <t>West Cherylmouth</t>
  </si>
  <si>
    <t>Wayne Potter</t>
  </si>
  <si>
    <t>johnsonrodney@gmail.com</t>
  </si>
  <si>
    <t>001-686-046-4619x9366</t>
  </si>
  <si>
    <t>25013 Christine Wall Suite 137</t>
  </si>
  <si>
    <t>North David</t>
  </si>
  <si>
    <t>Judy Martinez</t>
  </si>
  <si>
    <t>nicole29@arnold.com</t>
  </si>
  <si>
    <t>166-577-2414</t>
  </si>
  <si>
    <t>5722 Ryan Hills Suite 637</t>
  </si>
  <si>
    <t>New Sandra</t>
  </si>
  <si>
    <t>William Thomas</t>
  </si>
  <si>
    <t>joseprice@gmail.com</t>
  </si>
  <si>
    <t>+1-824-392-2637x383</t>
  </si>
  <si>
    <t>6481 Felicia Ridge</t>
  </si>
  <si>
    <t>South Stephanieland</t>
  </si>
  <si>
    <t>Gloria Martinez</t>
  </si>
  <si>
    <t>kenneth07@ho-hale.com</t>
  </si>
  <si>
    <t>830-641-7442x172</t>
  </si>
  <si>
    <t>4739 Walker Cape Suite 913</t>
  </si>
  <si>
    <t>South Stacy</t>
  </si>
  <si>
    <t>Christopher Campbell</t>
  </si>
  <si>
    <t>mjohnson@yahoo.com</t>
  </si>
  <si>
    <t>001-327-557-0410</t>
  </si>
  <si>
    <t>94039 Flores Crest</t>
  </si>
  <si>
    <t>Benjaminshire</t>
  </si>
  <si>
    <t>Matthew Byrd</t>
  </si>
  <si>
    <t>jenniferthompson@davis-hall.com</t>
  </si>
  <si>
    <t>(715)101-3708x701</t>
  </si>
  <si>
    <t>958 Martinez Shore Apt. 208</t>
  </si>
  <si>
    <t>Port Bradley</t>
  </si>
  <si>
    <t>David Ramirez</t>
  </si>
  <si>
    <t>brittany43@johnson.net</t>
  </si>
  <si>
    <t>+1-554-312-0403</t>
  </si>
  <si>
    <t>20116 John Mall Suite 891</t>
  </si>
  <si>
    <t>New Meredith</t>
  </si>
  <si>
    <t>melindapatterson@rodriguez.com</t>
  </si>
  <si>
    <t>001-313-268-3284x46151</t>
  </si>
  <si>
    <t>22869 Schultz Estates</t>
  </si>
  <si>
    <t>West Jenniferport</t>
  </si>
  <si>
    <t>Mr. Jeff Green Jr.</t>
  </si>
  <si>
    <t>ybernard@saunders.com</t>
  </si>
  <si>
    <t>303.539.0824x53270</t>
  </si>
  <si>
    <t>25671 Elliott Coves Suite 421</t>
  </si>
  <si>
    <t>North Kimberlystad</t>
  </si>
  <si>
    <t>Emily Trevino</t>
  </si>
  <si>
    <t>jeffrey81@hotmail.com</t>
  </si>
  <si>
    <t>768-328-1214x944</t>
  </si>
  <si>
    <t>564 Underwood Fields</t>
  </si>
  <si>
    <t>Chelseaton</t>
  </si>
  <si>
    <t>Latoya Shaw</t>
  </si>
  <si>
    <t>gloria77@harris.org</t>
  </si>
  <si>
    <t>001-189-699-9509</t>
  </si>
  <si>
    <t>55322 Michelle Ville Suite 222</t>
  </si>
  <si>
    <t>North Emilybury</t>
  </si>
  <si>
    <t>Matthew Mcintosh</t>
  </si>
  <si>
    <t>heather91@hotmail.com</t>
  </si>
  <si>
    <t>+1-261-464-3428x87293</t>
  </si>
  <si>
    <t>95144 Kylie Plaza Apt. 423</t>
  </si>
  <si>
    <t>Kevinmouth</t>
  </si>
  <si>
    <t>Jonathan Conley</t>
  </si>
  <si>
    <t>jpatel@gmail.com</t>
  </si>
  <si>
    <t>(544)259-8808x89797</t>
  </si>
  <si>
    <t>341 Peterson Row</t>
  </si>
  <si>
    <t>Wilsonburgh</t>
  </si>
  <si>
    <t>Erica Castaneda</t>
  </si>
  <si>
    <t>wardthomas@gmail.com</t>
  </si>
  <si>
    <t>962-759-9889x4655</t>
  </si>
  <si>
    <t>89392 Shane Roads Apt. 456</t>
  </si>
  <si>
    <t>Sawyerburgh</t>
  </si>
  <si>
    <t>Matthew Boyle</t>
  </si>
  <si>
    <t>dylanrosales@yahoo.com</t>
  </si>
  <si>
    <t>001-757-183-8694x5329</t>
  </si>
  <si>
    <t>3831 Stephanie Neck</t>
  </si>
  <si>
    <t>Hicksport</t>
  </si>
  <si>
    <t>Susan Clarke</t>
  </si>
  <si>
    <t>jacksonbrenda@brown.biz</t>
  </si>
  <si>
    <t>+1-373-718-6993x000</t>
  </si>
  <si>
    <t>447 Aaron Ways</t>
  </si>
  <si>
    <t>Taylor Brown</t>
  </si>
  <si>
    <t>waynerivera@allen-brown.com</t>
  </si>
  <si>
    <t>195.630.1925x166</t>
  </si>
  <si>
    <t>57492 Williams Forge</t>
  </si>
  <si>
    <t>North Richard</t>
  </si>
  <si>
    <t>Charles Coleman</t>
  </si>
  <si>
    <t>timothy65@yahoo.com</t>
  </si>
  <si>
    <t>(491)080-8816x12727</t>
  </si>
  <si>
    <t>024 Mercado Fords Apt. 547</t>
  </si>
  <si>
    <t>East Carolyn</t>
  </si>
  <si>
    <t>James Santiago</t>
  </si>
  <si>
    <t>iwhite@chandler-gill.biz</t>
  </si>
  <si>
    <t>001-839-235-2178x8566</t>
  </si>
  <si>
    <t>858 Allison Orchard Suite 944</t>
  </si>
  <si>
    <t>Carolynfurt</t>
  </si>
  <si>
    <t>Brian Galvan</t>
  </si>
  <si>
    <t>jerryreed@estrada.info</t>
  </si>
  <si>
    <t>612-787-9056</t>
  </si>
  <si>
    <t>116 Brian Expressway Apt. 991</t>
  </si>
  <si>
    <t>Michelle Reed</t>
  </si>
  <si>
    <t>lance86@cruz.com</t>
  </si>
  <si>
    <t>077.077.8268</t>
  </si>
  <si>
    <t>331 Thomas Garden Suite 668</t>
  </si>
  <si>
    <t>Tracyborough</t>
  </si>
  <si>
    <t>Kelly Bryant</t>
  </si>
  <si>
    <t>ojohnson@gmail.com</t>
  </si>
  <si>
    <t>273-904-1540x715</t>
  </si>
  <si>
    <t>05779 Bradley Fort Apt. 243</t>
  </si>
  <si>
    <t>Derekshire</t>
  </si>
  <si>
    <t>Ralph Bradley</t>
  </si>
  <si>
    <t>rileyjason@hall.com</t>
  </si>
  <si>
    <t>041.967.4704x928</t>
  </si>
  <si>
    <t>3198 Allen View Apt. 330</t>
  </si>
  <si>
    <t>North Joseph</t>
  </si>
  <si>
    <t>Patrick Burns</t>
  </si>
  <si>
    <t>rthomas@norman-jones.com</t>
  </si>
  <si>
    <t>(456)322-5748</t>
  </si>
  <si>
    <t>30634 Williams Village</t>
  </si>
  <si>
    <t>Jacobchester</t>
  </si>
  <si>
    <t>Danielle Larsen</t>
  </si>
  <si>
    <t>susandavis@calderon-hooper.com</t>
  </si>
  <si>
    <t>887.606.9813</t>
  </si>
  <si>
    <t>812 Jessica Village Apt. 605</t>
  </si>
  <si>
    <t>West Justinberg</t>
  </si>
  <si>
    <t>Steven Gonzalez</t>
  </si>
  <si>
    <t>prodriguez@hotmail.com</t>
  </si>
  <si>
    <t>915-142-1430</t>
  </si>
  <si>
    <t>295 Robert Landing Apt. 360</t>
  </si>
  <si>
    <t>Samanthaborough</t>
  </si>
  <si>
    <t>Laura Hansen</t>
  </si>
  <si>
    <t>xlopez@hotmail.com</t>
  </si>
  <si>
    <t>233-785-9266x61482</t>
  </si>
  <si>
    <t>811 Johnston Landing</t>
  </si>
  <si>
    <t>East Erinfort</t>
  </si>
  <si>
    <t>Jenna Sullivan</t>
  </si>
  <si>
    <t>clarkmindy@bishop.info</t>
  </si>
  <si>
    <t>(722)685-8218</t>
  </si>
  <si>
    <t>688 Jessica Falls Apt. 688</t>
  </si>
  <si>
    <t>Rickbury</t>
  </si>
  <si>
    <t>Jose Rodgers</t>
  </si>
  <si>
    <t>mooreamanda@sherman-boyd.info</t>
  </si>
  <si>
    <t>059.677.5649x2555</t>
  </si>
  <si>
    <t>18610 David Throughway</t>
  </si>
  <si>
    <t>Larsonberg</t>
  </si>
  <si>
    <t>Kathy Meyers</t>
  </si>
  <si>
    <t>macdonalddavid@hotmail.com</t>
  </si>
  <si>
    <t>687-473-9455x4064</t>
  </si>
  <si>
    <t>382 Lee Pines</t>
  </si>
  <si>
    <t>North Kristen</t>
  </si>
  <si>
    <t>Dennis Brady</t>
  </si>
  <si>
    <t>linadam@walker.com</t>
  </si>
  <si>
    <t>001-426-339-0926</t>
  </si>
  <si>
    <t>34312 Thompson Rue</t>
  </si>
  <si>
    <t>Lake Wendy</t>
  </si>
  <si>
    <t>Steven Perez</t>
  </si>
  <si>
    <t>wmartinez@gmail.com</t>
  </si>
  <si>
    <t>838.596.3145x6831</t>
  </si>
  <si>
    <t>86122 Hogan Vista Suite 637</t>
  </si>
  <si>
    <t>New Kimberlyville</t>
  </si>
  <si>
    <t>heather46@cook.info</t>
  </si>
  <si>
    <t>001-576-937-0828x96471</t>
  </si>
  <si>
    <t>77512 Sarah Falls</t>
  </si>
  <si>
    <t>Spearsberg</t>
  </si>
  <si>
    <t>Michaela Harris</t>
  </si>
  <si>
    <t>cmartinez@hotmail.com</t>
  </si>
  <si>
    <t>293-405-6562x112</t>
  </si>
  <si>
    <t>1885 Sullivan Squares Suite 230</t>
  </si>
  <si>
    <t>Chasestad</t>
  </si>
  <si>
    <t>Hector Taylor</t>
  </si>
  <si>
    <t>ghudson@yahoo.com</t>
  </si>
  <si>
    <t>001-539-792-4340x650</t>
  </si>
  <si>
    <t>4627 Tyler Corner Suite 272</t>
  </si>
  <si>
    <t>New Carol</t>
  </si>
  <si>
    <t>Donald Jimenez</t>
  </si>
  <si>
    <t>nealashley@todd-english.org</t>
  </si>
  <si>
    <t>(902)510-0995</t>
  </si>
  <si>
    <t>83821 Daniel Viaduct Apt. 850</t>
  </si>
  <si>
    <t>Millershire</t>
  </si>
  <si>
    <t>Brandon Rivers</t>
  </si>
  <si>
    <t>nmartin@nichols.info</t>
  </si>
  <si>
    <t>+1-028-405-7762</t>
  </si>
  <si>
    <t>2096 Ronald Burg</t>
  </si>
  <si>
    <t>West Alexanderton</t>
  </si>
  <si>
    <t>Katherine Fernandez MD</t>
  </si>
  <si>
    <t>kimberlyrodriguez@gmail.com</t>
  </si>
  <si>
    <t>+1-483-578-7346x872</t>
  </si>
  <si>
    <t>024 Kristen Pass Suite 592</t>
  </si>
  <si>
    <t>Jeffrey Stuart</t>
  </si>
  <si>
    <t>josemoore@yahoo.com</t>
  </si>
  <si>
    <t>996-123-5361</t>
  </si>
  <si>
    <t>93081 Heather Islands Suite 109</t>
  </si>
  <si>
    <t>Brianville</t>
  </si>
  <si>
    <t>Anthony Conrad</t>
  </si>
  <si>
    <t>patty80@vargas.net</t>
  </si>
  <si>
    <t>607.239.7733x469</t>
  </si>
  <si>
    <t>9500 Walters Fork Suite 808</t>
  </si>
  <si>
    <t>West Markport</t>
  </si>
  <si>
    <t>Craig Francis</t>
  </si>
  <si>
    <t>karenhernandez@hotmail.com</t>
  </si>
  <si>
    <t>+1-609-989-9280x786</t>
  </si>
  <si>
    <t>4953 English Manors Suite 452</t>
  </si>
  <si>
    <t>New Jerrychester</t>
  </si>
  <si>
    <t>Donna Gay</t>
  </si>
  <si>
    <t>moralesmario@yahoo.com</t>
  </si>
  <si>
    <t>101.370.2314x79376</t>
  </si>
  <si>
    <t>33642 Donald Fort Suite 577</t>
  </si>
  <si>
    <t>Ramirezshire</t>
  </si>
  <si>
    <t>Edward Bradley</t>
  </si>
  <si>
    <t>karen53@yates-diaz.info</t>
  </si>
  <si>
    <t>+1-041-176-2012x23782</t>
  </si>
  <si>
    <t>786 Regina Spring Suite 993</t>
  </si>
  <si>
    <t>Kellytown</t>
  </si>
  <si>
    <t>Julie Frazier</t>
  </si>
  <si>
    <t>mholt@stewart.com</t>
  </si>
  <si>
    <t>638.286.8508</t>
  </si>
  <si>
    <t>665 Daniel Port</t>
  </si>
  <si>
    <t>North Kimberlyside</t>
  </si>
  <si>
    <t>Cheyenne Owen</t>
  </si>
  <si>
    <t>brian63@gmail.com</t>
  </si>
  <si>
    <t>(703)702-1760</t>
  </si>
  <si>
    <t>3795 Cassie Drives Apt. 653</t>
  </si>
  <si>
    <t>North Gary</t>
  </si>
  <si>
    <t>bgarcia@mendez.com</t>
  </si>
  <si>
    <t>599.779.6150x56575</t>
  </si>
  <si>
    <t>13761 Brown Wall Apt. 773</t>
  </si>
  <si>
    <t>West Samuelfort</t>
  </si>
  <si>
    <t>Cindy Cortez</t>
  </si>
  <si>
    <t>kathleenacosta@gmail.com</t>
  </si>
  <si>
    <t>657.294.9336x83207</t>
  </si>
  <si>
    <t>51898 Karen Keys Suite 394</t>
  </si>
  <si>
    <t>mark11@hotmail.com</t>
  </si>
  <si>
    <t>543.541.9676</t>
  </si>
  <si>
    <t>4015 James Courts</t>
  </si>
  <si>
    <t>Ruizhaven</t>
  </si>
  <si>
    <t>Chad Moon</t>
  </si>
  <si>
    <t>michael89@hotmail.com</t>
  </si>
  <si>
    <t>552-110-3499x88312</t>
  </si>
  <si>
    <t>755 Steven Walks</t>
  </si>
  <si>
    <t>Davidsonfort</t>
  </si>
  <si>
    <t>Sherry Reed</t>
  </si>
  <si>
    <t>andrew60@hotmail.com</t>
  </si>
  <si>
    <t>+1-589-248-1766x865</t>
  </si>
  <si>
    <t>03482 Thomas Flat Suite 909</t>
  </si>
  <si>
    <t>East Lindachester</t>
  </si>
  <si>
    <t>Eileen Conley</t>
  </si>
  <si>
    <t>tasha52@campbell-munoz.org</t>
  </si>
  <si>
    <t>728.323.6675x6051</t>
  </si>
  <si>
    <t>6997 Kevin Court</t>
  </si>
  <si>
    <t>Nealport</t>
  </si>
  <si>
    <t>Jacob Hayes</t>
  </si>
  <si>
    <t>kevinmedina@hotmail.com</t>
  </si>
  <si>
    <t>(451)204-2015</t>
  </si>
  <si>
    <t>9918 Juan Oval Suite 372</t>
  </si>
  <si>
    <t>Port Sean</t>
  </si>
  <si>
    <t>Matthew Sanders</t>
  </si>
  <si>
    <t>timothy74@yahoo.com</t>
  </si>
  <si>
    <t>+1-231-720-6399x4600</t>
  </si>
  <si>
    <t>49070 Sandra Court Suite 551</t>
  </si>
  <si>
    <t>Melanie Wood</t>
  </si>
  <si>
    <t>brittanytaylor@smith.com</t>
  </si>
  <si>
    <t>+1-696-031-4123x50467</t>
  </si>
  <si>
    <t>40694 Robertson Inlet Apt. 800</t>
  </si>
  <si>
    <t>Jeanborough</t>
  </si>
  <si>
    <t>Christopher Fuller</t>
  </si>
  <si>
    <t>franklindebra@yahoo.com</t>
  </si>
  <si>
    <t>564-522-9282x656</t>
  </si>
  <si>
    <t>575 Roy Drives Apt. 991</t>
  </si>
  <si>
    <t>Lake Dana</t>
  </si>
  <si>
    <t>Madeline Smith MD</t>
  </si>
  <si>
    <t>tsullivan@yahoo.com</t>
  </si>
  <si>
    <t>001-855-482-6751x334</t>
  </si>
  <si>
    <t>181 Travis Ridges Apt. 476</t>
  </si>
  <si>
    <t>West Rebecca</t>
  </si>
  <si>
    <t>Mr. Eric Floyd</t>
  </si>
  <si>
    <t>goodmansteve@garcia.com</t>
  </si>
  <si>
    <t>100.379.1309</t>
  </si>
  <si>
    <t>9512 Moreno Mountains Suite 479</t>
  </si>
  <si>
    <t>Janice Walker</t>
  </si>
  <si>
    <t>lorileblanc@lynch.com</t>
  </si>
  <si>
    <t>030.800.6828</t>
  </si>
  <si>
    <t>9712 Wilson Well</t>
  </si>
  <si>
    <t>Brandonfort</t>
  </si>
  <si>
    <t>Jared Harris</t>
  </si>
  <si>
    <t>kristajones@harris.info</t>
  </si>
  <si>
    <t>001-202-994-1974x8777</t>
  </si>
  <si>
    <t>1611 Robin Islands Suite 062</t>
  </si>
  <si>
    <t>Lake Brandonside</t>
  </si>
  <si>
    <t>William Ford</t>
  </si>
  <si>
    <t>hartmansarah@brown.com</t>
  </si>
  <si>
    <t>133-670-6345x94201</t>
  </si>
  <si>
    <t>93316 Bryan Port</t>
  </si>
  <si>
    <t>Guerrerostad</t>
  </si>
  <si>
    <t>Amanda Ryan</t>
  </si>
  <si>
    <t>john60@garner-richards.com</t>
  </si>
  <si>
    <t>663-028-9941x208</t>
  </si>
  <si>
    <t>627 James Island</t>
  </si>
  <si>
    <t>Karenside</t>
  </si>
  <si>
    <t>melissa40@hotmail.com</t>
  </si>
  <si>
    <t>001-128-236-5936x248</t>
  </si>
  <si>
    <t>013 Deanna Gateway Apt. 737</t>
  </si>
  <si>
    <t>New Erik</t>
  </si>
  <si>
    <t>Rachel Robertson</t>
  </si>
  <si>
    <t>hmartinez@yahoo.com</t>
  </si>
  <si>
    <t>001-050-993-3392x14147</t>
  </si>
  <si>
    <t>652 Hayley Courts Apt. 025</t>
  </si>
  <si>
    <t>Sampsonton</t>
  </si>
  <si>
    <t>Scott Mcfarland</t>
  </si>
  <si>
    <t>smithterri@gonzalez.com</t>
  </si>
  <si>
    <t>+1-117-726-2573x9388</t>
  </si>
  <si>
    <t>847 Gilmore Meadow</t>
  </si>
  <si>
    <t>North Jorge</t>
  </si>
  <si>
    <t>Keith Norman</t>
  </si>
  <si>
    <t>myates@schneider-barker.com</t>
  </si>
  <si>
    <t>(183)546-0591x9232</t>
  </si>
  <si>
    <t>931 George Square</t>
  </si>
  <si>
    <t>East Michelleton</t>
  </si>
  <si>
    <t>Edwin Williams</t>
  </si>
  <si>
    <t>jacobsallen@williams.org</t>
  </si>
  <si>
    <t>(147)001-1740x96299</t>
  </si>
  <si>
    <t>022 Beck Gardens</t>
  </si>
  <si>
    <t>Littleberg</t>
  </si>
  <si>
    <t>Benjamin Turner</t>
  </si>
  <si>
    <t>ulopez@yahoo.com</t>
  </si>
  <si>
    <t>373.140.4688x6413</t>
  </si>
  <si>
    <t>94603 Matthew Crest</t>
  </si>
  <si>
    <t>Port Robertberg</t>
  </si>
  <si>
    <t>Erica Lewis</t>
  </si>
  <si>
    <t>anthonymcgee@hotmail.com</t>
  </si>
  <si>
    <t>844-396-3837</t>
  </si>
  <si>
    <t>3503 Joshua Village</t>
  </si>
  <si>
    <t>East Allen</t>
  </si>
  <si>
    <t>Danielle Khan</t>
  </si>
  <si>
    <t>mpowell@davidson.com</t>
  </si>
  <si>
    <t>417-026-8616</t>
  </si>
  <si>
    <t>329 Medina View Suite 386</t>
  </si>
  <si>
    <t>Daniel Brooks</t>
  </si>
  <si>
    <t>cynthiarogers@schultz-barton.org</t>
  </si>
  <si>
    <t>0630211846</t>
  </si>
  <si>
    <t>849 Robin Rapid Apt. 667</t>
  </si>
  <si>
    <t>South Brittanymouth</t>
  </si>
  <si>
    <t>Anna Moore</t>
  </si>
  <si>
    <t>castillovanessa@gmail.com</t>
  </si>
  <si>
    <t>001-639-074-8693x18488</t>
  </si>
  <si>
    <t>019 Mariah Place</t>
  </si>
  <si>
    <t>Sandra Young</t>
  </si>
  <si>
    <t>mariahernandez@johnson.com</t>
  </si>
  <si>
    <t>297.253.2958x27189</t>
  </si>
  <si>
    <t>13368 Kim Shoal Apt. 290</t>
  </si>
  <si>
    <t>Gordonton</t>
  </si>
  <si>
    <t>Nicole Mitchell</t>
  </si>
  <si>
    <t>toddlittle@ramirez-greer.net</t>
  </si>
  <si>
    <t>001-572-406-7843x67106</t>
  </si>
  <si>
    <t>570 Smith Gateway</t>
  </si>
  <si>
    <t>Miguelborough</t>
  </si>
  <si>
    <t>Mitchell Short</t>
  </si>
  <si>
    <t>edwardstyrone@martinez.net</t>
  </si>
  <si>
    <t>658-431-1807x37768</t>
  </si>
  <si>
    <t>746 Zachary Light</t>
  </si>
  <si>
    <t>New Connor</t>
  </si>
  <si>
    <t>Brandon Walker</t>
  </si>
  <si>
    <t>angela47@fox.net</t>
  </si>
  <si>
    <t>+1-153-436-4889x064</t>
  </si>
  <si>
    <t>41444 Massey Passage</t>
  </si>
  <si>
    <t>North Shaneton</t>
  </si>
  <si>
    <t>Brian Moore</t>
  </si>
  <si>
    <t>eturner@robertson.com</t>
  </si>
  <si>
    <t>(847)777-3646x019</t>
  </si>
  <si>
    <t>950 Thompson Gardens Apt. 401</t>
  </si>
  <si>
    <t>Donnahaven</t>
  </si>
  <si>
    <t>Ariel Hahn</t>
  </si>
  <si>
    <t>floreslisa@yahoo.com</t>
  </si>
  <si>
    <t>+1-935-180-8412x5448</t>
  </si>
  <si>
    <t>470 Beck Extension</t>
  </si>
  <si>
    <t>Lake Patriciaville</t>
  </si>
  <si>
    <t>Paul Ford</t>
  </si>
  <si>
    <t>leonardchristian@gmail.com</t>
  </si>
  <si>
    <t>252.490.2694</t>
  </si>
  <si>
    <t>3822 Hanson Port</t>
  </si>
  <si>
    <t>Mannington</t>
  </si>
  <si>
    <t>Benjamin Guerrero</t>
  </si>
  <si>
    <t>nathanhodge@navarro.com</t>
  </si>
  <si>
    <t>365-029-5382x351</t>
  </si>
  <si>
    <t>17416 Sarah Falls Apt. 759</t>
  </si>
  <si>
    <t>Brandiburgh</t>
  </si>
  <si>
    <t>Billy Peters</t>
  </si>
  <si>
    <t>ibanks@gmail.com</t>
  </si>
  <si>
    <t>(806)516-4927x7285</t>
  </si>
  <si>
    <t>9567 Green Ranch</t>
  </si>
  <si>
    <t>Jonathanbury</t>
  </si>
  <si>
    <t>Eddie Mendoza</t>
  </si>
  <si>
    <t>brendabarnes@hotmail.com</t>
  </si>
  <si>
    <t>+1-480-791-1135x5816</t>
  </si>
  <si>
    <t>249 Claudia Mills Apt. 649</t>
  </si>
  <si>
    <t>Richardsonmouth</t>
  </si>
  <si>
    <t>Bryan Baldwin</t>
  </si>
  <si>
    <t>rivasandrea@sanchez.com</t>
  </si>
  <si>
    <t>(141)491-0017x73669</t>
  </si>
  <si>
    <t>23792 Nicholas River Suite 619</t>
  </si>
  <si>
    <t>Jonesfort</t>
  </si>
  <si>
    <t>Maria Cooper</t>
  </si>
  <si>
    <t>katielawrence@wilson.biz</t>
  </si>
  <si>
    <t>+1-057-916-7013x58038</t>
  </si>
  <si>
    <t>6089 Ortiz Drive</t>
  </si>
  <si>
    <t>West Christopherside</t>
  </si>
  <si>
    <t>Sherri Myers</t>
  </si>
  <si>
    <t>nicole61@lane.com</t>
  </si>
  <si>
    <t>832-008-9588</t>
  </si>
  <si>
    <t>4907 Heather Drive</t>
  </si>
  <si>
    <t>Mariastad</t>
  </si>
  <si>
    <t>Jay Rojas</t>
  </si>
  <si>
    <t>xphelps@gmail.com</t>
  </si>
  <si>
    <t>987.845.4408</t>
  </si>
  <si>
    <t>27973 David Trafficway Apt. 741</t>
  </si>
  <si>
    <t>West Allen</t>
  </si>
  <si>
    <t>Elaine Martin</t>
  </si>
  <si>
    <t>sherrypena@yahoo.com</t>
  </si>
  <si>
    <t>(243)463-0374x001</t>
  </si>
  <si>
    <t>91525 Preston Viaduct Apt. 326</t>
  </si>
  <si>
    <t>Wallaceside</t>
  </si>
  <si>
    <t>Ray Wilson</t>
  </si>
  <si>
    <t>sydney67@kim.com</t>
  </si>
  <si>
    <t>+1-838-760-7866x55344</t>
  </si>
  <si>
    <t>79378 Rivera Spurs Suite 133</t>
  </si>
  <si>
    <t>Stephenton</t>
  </si>
  <si>
    <t>Glen Hardin</t>
  </si>
  <si>
    <t>garnerandrew@yahoo.com</t>
  </si>
  <si>
    <t>001-770-715-2877x5036</t>
  </si>
  <si>
    <t>7948 Garcia Union Apt. 152</t>
  </si>
  <si>
    <t>Lake Lacey</t>
  </si>
  <si>
    <t>Karen Stone</t>
  </si>
  <si>
    <t>nelsonjessica@hotmail.com</t>
  </si>
  <si>
    <t>753-147-3031x0494</t>
  </si>
  <si>
    <t>8123 Traci Road Suite 885</t>
  </si>
  <si>
    <t>Housetown</t>
  </si>
  <si>
    <t>Kristina Charles</t>
  </si>
  <si>
    <t>jon51@hotmail.com</t>
  </si>
  <si>
    <t>262-947-5393x878</t>
  </si>
  <si>
    <t>57623 Alicia Ridges</t>
  </si>
  <si>
    <t>Lake Theresachester</t>
  </si>
  <si>
    <t>Sydney Norris</t>
  </si>
  <si>
    <t>hansenlogan@nelson.com</t>
  </si>
  <si>
    <t>837-588-1296x5490</t>
  </si>
  <si>
    <t>8370 Michael Stravenue</t>
  </si>
  <si>
    <t>Lewisburgh</t>
  </si>
  <si>
    <t>Christine Johnson</t>
  </si>
  <si>
    <t>nathan43@hotmail.com</t>
  </si>
  <si>
    <t>976.045.8826</t>
  </si>
  <si>
    <t>50373 Holly Hills</t>
  </si>
  <si>
    <t>North Juliechester</t>
  </si>
  <si>
    <t>Lisa Preston</t>
  </si>
  <si>
    <t>qshaw@newman.info</t>
  </si>
  <si>
    <t>(545)284-0287</t>
  </si>
  <si>
    <t>4273 Turner Knoll Apt. 177</t>
  </si>
  <si>
    <t>West James</t>
  </si>
  <si>
    <t>Megan Williams</t>
  </si>
  <si>
    <t>kathleenkelley@li.net</t>
  </si>
  <si>
    <t>+1-292-486-7668</t>
  </si>
  <si>
    <t>814 Lucero Passage Suite 459</t>
  </si>
  <si>
    <t>Jennifertown</t>
  </si>
  <si>
    <t>James Harper</t>
  </si>
  <si>
    <t>ajohnson@collins-long.com</t>
  </si>
  <si>
    <t>001-932-207-8540x0855</t>
  </si>
  <si>
    <t>39063 Juarez Mall</t>
  </si>
  <si>
    <t>Scottstad</t>
  </si>
  <si>
    <t>Heather Madden</t>
  </si>
  <si>
    <t>nbrown@gmail.com</t>
  </si>
  <si>
    <t>(441)486-8703x4066</t>
  </si>
  <si>
    <t>609 Ashley Ford</t>
  </si>
  <si>
    <t>Marthafort</t>
  </si>
  <si>
    <t>Charles Stout</t>
  </si>
  <si>
    <t>alexismurphy@hotmail.com</t>
  </si>
  <si>
    <t>5439432416</t>
  </si>
  <si>
    <t>622 Ramirez Valley Apt. 036</t>
  </si>
  <si>
    <t>Sweeneytown</t>
  </si>
  <si>
    <t>Courtney Smith</t>
  </si>
  <si>
    <t>fullerscott@wilson.com</t>
  </si>
  <si>
    <t>379-398-8534x3587</t>
  </si>
  <si>
    <t>461 Nicholas Fork</t>
  </si>
  <si>
    <t>Dustinside</t>
  </si>
  <si>
    <t>robert26@perry-taylor.com</t>
  </si>
  <si>
    <t>817-374-0346x5888</t>
  </si>
  <si>
    <t>70773 Nelson Mountain Suite 306</t>
  </si>
  <si>
    <t>Patriciamouth</t>
  </si>
  <si>
    <t>Judith Pierce</t>
  </si>
  <si>
    <t>tdennis@yahoo.com</t>
  </si>
  <si>
    <t>(235)092-5400</t>
  </si>
  <si>
    <t>59420 Shannon Light Suite 328</t>
  </si>
  <si>
    <t>Thompsonbury</t>
  </si>
  <si>
    <t>Joshua Black</t>
  </si>
  <si>
    <t>susanlloyd@cooper-smith.biz</t>
  </si>
  <si>
    <t>+1-681-256-2111</t>
  </si>
  <si>
    <t>0989 Waters Terrace</t>
  </si>
  <si>
    <t>Brianshire</t>
  </si>
  <si>
    <t>Jeremy Gray</t>
  </si>
  <si>
    <t>dramos@hotmail.com</t>
  </si>
  <si>
    <t>511.936.2889x213</t>
  </si>
  <si>
    <t>759 Alexander Mission</t>
  </si>
  <si>
    <t>Steventown</t>
  </si>
  <si>
    <t>Jordan Martin</t>
  </si>
  <si>
    <t>bryan86@hotmail.com</t>
  </si>
  <si>
    <t>+1-700-386-0281</t>
  </si>
  <si>
    <t>656 Laura Shores</t>
  </si>
  <si>
    <t>Amandaview</t>
  </si>
  <si>
    <t>Mary King</t>
  </si>
  <si>
    <t>gutierrezdawn@yahoo.com</t>
  </si>
  <si>
    <t>+1-455-281-9314x90384</t>
  </si>
  <si>
    <t>263 Williams Street Suite 509</t>
  </si>
  <si>
    <t>Lake Matthew</t>
  </si>
  <si>
    <t>Dr. Christian Horton MD</t>
  </si>
  <si>
    <t>richardgrant@smith-johnson.com</t>
  </si>
  <si>
    <t>+1-590-465-5483x73618</t>
  </si>
  <si>
    <t>6073 Moreno Forest Apt. 059</t>
  </si>
  <si>
    <t>Torresmouth</t>
  </si>
  <si>
    <t>Kiara Davis</t>
  </si>
  <si>
    <t>teresacollins@yahoo.com</t>
  </si>
  <si>
    <t>115.318.0899</t>
  </si>
  <si>
    <t>9253 Colin Station Suite 426</t>
  </si>
  <si>
    <t>South Justin</t>
  </si>
  <si>
    <t>Kimberly Green</t>
  </si>
  <si>
    <t>lindseydustin@gmail.com</t>
  </si>
  <si>
    <t>+1-851-354-4315</t>
  </si>
  <si>
    <t>7139 Hughes Causeway Apt. 892</t>
  </si>
  <si>
    <t>Jessicafort</t>
  </si>
  <si>
    <t>Danielle Long</t>
  </si>
  <si>
    <t>jimenezchristian@macdonald.com</t>
  </si>
  <si>
    <t>001-345-792-1926</t>
  </si>
  <si>
    <t>23139 Glover Oval</t>
  </si>
  <si>
    <t>West Corey</t>
  </si>
  <si>
    <t>Jack Jackson</t>
  </si>
  <si>
    <t>gford@hotmail.com</t>
  </si>
  <si>
    <t>394-886-3222x99509</t>
  </si>
  <si>
    <t>3634 Black Square Apt. 111</t>
  </si>
  <si>
    <t>Phamfort</t>
  </si>
  <si>
    <t>Michelle Ramsey</t>
  </si>
  <si>
    <t>danielle76@hotmail.com</t>
  </si>
  <si>
    <t>8992628913</t>
  </si>
  <si>
    <t>0882 Kimberly Walk</t>
  </si>
  <si>
    <t>Nicholasside</t>
  </si>
  <si>
    <t>Jeremiah Alvarado</t>
  </si>
  <si>
    <t>ssullivan@huffman-le.com</t>
  </si>
  <si>
    <t>(302)500-9336x2476</t>
  </si>
  <si>
    <t>7631 Mary Way</t>
  </si>
  <si>
    <t>New Denisemouth</t>
  </si>
  <si>
    <t>Michael Robinson</t>
  </si>
  <si>
    <t>rsaunders@yahoo.com</t>
  </si>
  <si>
    <t>001-050-400-6209x570</t>
  </si>
  <si>
    <t>76954 Cisneros Islands Apt. 411</t>
  </si>
  <si>
    <t>East George</t>
  </si>
  <si>
    <t>Joshua Peters</t>
  </si>
  <si>
    <t>wujason@andrews-perez.com</t>
  </si>
  <si>
    <t>001-955-701-0081x348</t>
  </si>
  <si>
    <t>683 Tracy Radial</t>
  </si>
  <si>
    <t>Normaside</t>
  </si>
  <si>
    <t>Christopher Myers</t>
  </si>
  <si>
    <t>hmiller@smith.com</t>
  </si>
  <si>
    <t>(479)335-3254</t>
  </si>
  <si>
    <t>0083 Scott Crossing</t>
  </si>
  <si>
    <t>Reynoldschester</t>
  </si>
  <si>
    <t>Raymond Williams</t>
  </si>
  <si>
    <t>heather96@perkins.org</t>
  </si>
  <si>
    <t>2148312114</t>
  </si>
  <si>
    <t>03082 Harper Isle</t>
  </si>
  <si>
    <t>East Holly</t>
  </si>
  <si>
    <t>Emily Gallegos</t>
  </si>
  <si>
    <t>vaughanchristine@yahoo.com</t>
  </si>
  <si>
    <t>+1-823-572-3421</t>
  </si>
  <si>
    <t>32685 Alexander Passage</t>
  </si>
  <si>
    <t>Christopherfort</t>
  </si>
  <si>
    <t>Erin Fisher</t>
  </si>
  <si>
    <t>williamsjessica@martinez-garcia.biz</t>
  </si>
  <si>
    <t>203-152-1613</t>
  </si>
  <si>
    <t>19976 Robles Point Apt. 313</t>
  </si>
  <si>
    <t>New Kari</t>
  </si>
  <si>
    <t>Jay King</t>
  </si>
  <si>
    <t>danasimmons@lopez.com</t>
  </si>
  <si>
    <t>843.699.0653</t>
  </si>
  <si>
    <t>706 Christopher Rue Suite 772</t>
  </si>
  <si>
    <t>Julieside</t>
  </si>
  <si>
    <t>Carol Jackson</t>
  </si>
  <si>
    <t>olsoncarolyn@gmail.com</t>
  </si>
  <si>
    <t>(429)600-3485x431</t>
  </si>
  <si>
    <t>496 Curry Stravenue Apt. 264</t>
  </si>
  <si>
    <t>West Edwin</t>
  </si>
  <si>
    <t>William Burke</t>
  </si>
  <si>
    <t>erinparks@gmail.com</t>
  </si>
  <si>
    <t>1830277254</t>
  </si>
  <si>
    <t>95149 Brandon Turnpike Apt. 021</t>
  </si>
  <si>
    <t>South Richardshire</t>
  </si>
  <si>
    <t>Lauren Walker</t>
  </si>
  <si>
    <t>sarah78@schmidt-french.org</t>
  </si>
  <si>
    <t>775.586.0137x7381</t>
  </si>
  <si>
    <t>732 Owens Keys</t>
  </si>
  <si>
    <t>Dunnchester</t>
  </si>
  <si>
    <t>Richard Shaw</t>
  </si>
  <si>
    <t>reidjuan@white-murray.com</t>
  </si>
  <si>
    <t>+1-602-062-7932x67663</t>
  </si>
  <si>
    <t>5249 Marks Junctions Suite 874</t>
  </si>
  <si>
    <t>West Vernonstad</t>
  </si>
  <si>
    <t>Terry Kelly</t>
  </si>
  <si>
    <t>meyersbradley@smith.com</t>
  </si>
  <si>
    <t>391-936-8805x1416</t>
  </si>
  <si>
    <t>615 Gutierrez Run</t>
  </si>
  <si>
    <t>Belinda Chambers</t>
  </si>
  <si>
    <t>jmcgee@mueller.org</t>
  </si>
  <si>
    <t>+1-891-287-0129x0515</t>
  </si>
  <si>
    <t>190 Jones Estates Apt. 938</t>
  </si>
  <si>
    <t>Colonton</t>
  </si>
  <si>
    <t>James Greer</t>
  </si>
  <si>
    <t>nalexander@foster-bright.net</t>
  </si>
  <si>
    <t>(761)886-0182</t>
  </si>
  <si>
    <t>6458 Deborah Port</t>
  </si>
  <si>
    <t>Port Chadberg</t>
  </si>
  <si>
    <t>Steven Roberts</t>
  </si>
  <si>
    <t>jonestammy@campbell.com</t>
  </si>
  <si>
    <t>+1-844-587-3066x8138</t>
  </si>
  <si>
    <t>8661 Morrison Street Suite 008</t>
  </si>
  <si>
    <t>West Aimee</t>
  </si>
  <si>
    <t>Christopher Stephens</t>
  </si>
  <si>
    <t>tiffanylopez@rangel.com</t>
  </si>
  <si>
    <t>+1-893-154-6822</t>
  </si>
  <si>
    <t>1545 Robin Groves</t>
  </si>
  <si>
    <t>Milestown</t>
  </si>
  <si>
    <t>Kathryn Zamora</t>
  </si>
  <si>
    <t>tamara19@miles.info</t>
  </si>
  <si>
    <t>258-330-1708</t>
  </si>
  <si>
    <t>34106 Fisher Viaduct Apt. 242</t>
  </si>
  <si>
    <t>Erinberg</t>
  </si>
  <si>
    <t>Joseph Bradley</t>
  </si>
  <si>
    <t>georgeashley@hotmail.com</t>
  </si>
  <si>
    <t>+1-529-055-9529x004</t>
  </si>
  <si>
    <t>4258 Melissa Inlet</t>
  </si>
  <si>
    <t>West Betty</t>
  </si>
  <si>
    <t>Brenda Harrington</t>
  </si>
  <si>
    <t>jamierobinson@hotmail.com</t>
  </si>
  <si>
    <t>+1-826-739-0747</t>
  </si>
  <si>
    <t>5604 Thompson Locks Suite 273</t>
  </si>
  <si>
    <t>Port Billychester</t>
  </si>
  <si>
    <t>Brett Lopez</t>
  </si>
  <si>
    <t>pshaffer@gmail.com</t>
  </si>
  <si>
    <t>+1-879-398-5274x66988</t>
  </si>
  <si>
    <t>932 Joe Brook</t>
  </si>
  <si>
    <t>New Scottmouth</t>
  </si>
  <si>
    <t>Douglas Figueroa</t>
  </si>
  <si>
    <t>qschroeder@yahoo.com</t>
  </si>
  <si>
    <t>461-314-0036</t>
  </si>
  <si>
    <t>7156 Zimmerman Plain Apt. 024</t>
  </si>
  <si>
    <t>Ryanbury</t>
  </si>
  <si>
    <t>Lisa Hill</t>
  </si>
  <si>
    <t>zachary36@roberson.com</t>
  </si>
  <si>
    <t>888-024-4115</t>
  </si>
  <si>
    <t>396 Padilla Mountain</t>
  </si>
  <si>
    <t>Lake Kimberly</t>
  </si>
  <si>
    <t>Karen Smith</t>
  </si>
  <si>
    <t>alexa23@hotmail.com</t>
  </si>
  <si>
    <t>5837212065</t>
  </si>
  <si>
    <t>91009 Cooper Dam</t>
  </si>
  <si>
    <t>Port Kellyshire</t>
  </si>
  <si>
    <t>Ryan Maxwell</t>
  </si>
  <si>
    <t>jennifer14@myers-wilson.com</t>
  </si>
  <si>
    <t>(980)690-4224x4470</t>
  </si>
  <si>
    <t>0524 Antonio Garden Suite 996</t>
  </si>
  <si>
    <t>Lake Zacharymouth</t>
  </si>
  <si>
    <t>Mark Cook</t>
  </si>
  <si>
    <t>kristinetaylor@stafford-hall.biz</t>
  </si>
  <si>
    <t>807-235-0985x6793</t>
  </si>
  <si>
    <t>8384 Stevenson Park Suite 124</t>
  </si>
  <si>
    <t>Walkerfort</t>
  </si>
  <si>
    <t>Ryan Larsen</t>
  </si>
  <si>
    <t>bakerpatricia@yahoo.com</t>
  </si>
  <si>
    <t>455-832-6788x72061</t>
  </si>
  <si>
    <t>42247 Park Glens</t>
  </si>
  <si>
    <t>Lynnburgh</t>
  </si>
  <si>
    <t>daniel73@deleon.com</t>
  </si>
  <si>
    <t>(188)676-3079x80289</t>
  </si>
  <si>
    <t>1862 Danielle Lodge</t>
  </si>
  <si>
    <t>East Brandon</t>
  </si>
  <si>
    <t>Ashley Henry</t>
  </si>
  <si>
    <t>brennanpaige@manning-shelton.com</t>
  </si>
  <si>
    <t>667-939-7974x194</t>
  </si>
  <si>
    <t>671 Lisa Trail Suite 492</t>
  </si>
  <si>
    <t>South Robert</t>
  </si>
  <si>
    <t>Antonio Lewis</t>
  </si>
  <si>
    <t>apham@obrien-ballard.biz</t>
  </si>
  <si>
    <t>659-219-0619</t>
  </si>
  <si>
    <t>19061 Shane Keys Apt. 327</t>
  </si>
  <si>
    <t>Port Corey</t>
  </si>
  <si>
    <t>Eugene Clark</t>
  </si>
  <si>
    <t>bedwards@yahoo.com</t>
  </si>
  <si>
    <t>(123)673-3988</t>
  </si>
  <si>
    <t>73667 Smith Court Suite 359</t>
  </si>
  <si>
    <t>Lake Nancyburgh</t>
  </si>
  <si>
    <t>Scott Perez Jr.</t>
  </si>
  <si>
    <t>mcbridestacy@gmail.com</t>
  </si>
  <si>
    <t>815.878.1209</t>
  </si>
  <si>
    <t>77678 Colton Ports Apt. 587</t>
  </si>
  <si>
    <t>East Joshua</t>
  </si>
  <si>
    <t>Megan Smith</t>
  </si>
  <si>
    <t>john92@hotmail.com</t>
  </si>
  <si>
    <t>484-732-8733x0409</t>
  </si>
  <si>
    <t>24486 Sheryl Mission</t>
  </si>
  <si>
    <t>Jonesland</t>
  </si>
  <si>
    <t>Wanda Valdez</t>
  </si>
  <si>
    <t>jeffrey83@gmail.com</t>
  </si>
  <si>
    <t>(064)307-6345x61966</t>
  </si>
  <si>
    <t>5894 Reynolds Prairie Suite 657</t>
  </si>
  <si>
    <t>Lisa Clements</t>
  </si>
  <si>
    <t>nscott@yang.com</t>
  </si>
  <si>
    <t>887.863.6158x1114</t>
  </si>
  <si>
    <t>0621 Carol Lake Suite 906</t>
  </si>
  <si>
    <t>Laneview</t>
  </si>
  <si>
    <t>Vanessa Caldwell</t>
  </si>
  <si>
    <t>josephjones@trevino.com</t>
  </si>
  <si>
    <t>823.080.3083x6069</t>
  </si>
  <si>
    <t>9926 Christina Creek Apt. 186</t>
  </si>
  <si>
    <t>Port Davidfort</t>
  </si>
  <si>
    <t>David Mcdonald</t>
  </si>
  <si>
    <t>nguyendiana@hotmail.com</t>
  </si>
  <si>
    <t>001-342-333-6219x5477</t>
  </si>
  <si>
    <t>91892 Dixon Station Apt. 200</t>
  </si>
  <si>
    <t>North Erikton</t>
  </si>
  <si>
    <t>Alexander Gonzalez</t>
  </si>
  <si>
    <t>jamesallen@hotmail.com</t>
  </si>
  <si>
    <t>(701)729-2918</t>
  </si>
  <si>
    <t>512 Pierce Neck</t>
  </si>
  <si>
    <t>South Lauraport</t>
  </si>
  <si>
    <t>Michael Thomas</t>
  </si>
  <si>
    <t>hawkinskaren@thomas.net</t>
  </si>
  <si>
    <t>(766)389-2476x747</t>
  </si>
  <si>
    <t>81607 Hall Squares Apt. 782</t>
  </si>
  <si>
    <t>New Maryshire</t>
  </si>
  <si>
    <t>Meagan Hester</t>
  </si>
  <si>
    <t>nhicks@hotmail.com</t>
  </si>
  <si>
    <t>+1-223-604-5174x7198</t>
  </si>
  <si>
    <t>481 Christine Radial Suite 176</t>
  </si>
  <si>
    <t>Amandahaven</t>
  </si>
  <si>
    <t>Matthew Long</t>
  </si>
  <si>
    <t>carterfrederick@ramsey.com</t>
  </si>
  <si>
    <t>278-958-3064x541</t>
  </si>
  <si>
    <t>5596 Morris Prairie Apt. 325</t>
  </si>
  <si>
    <t>Stevensonberg</t>
  </si>
  <si>
    <t>Melissa Perez</t>
  </si>
  <si>
    <t>fwood@yahoo.com</t>
  </si>
  <si>
    <t>(384)247-0572x035</t>
  </si>
  <si>
    <t>0242 Theresa Village</t>
  </si>
  <si>
    <t>North Zacharybury</t>
  </si>
  <si>
    <t>Karen Watts</t>
  </si>
  <si>
    <t>gonzalezjanet@yahoo.com</t>
  </si>
  <si>
    <t>(657)760-1599</t>
  </si>
  <si>
    <t>1768 Corey Meadows Apt. 348</t>
  </si>
  <si>
    <t>Mariebury</t>
  </si>
  <si>
    <t>Reginald Graves</t>
  </si>
  <si>
    <t>davisglenn@gmail.com</t>
  </si>
  <si>
    <t>351.005.0260</t>
  </si>
  <si>
    <t>17705 Martin Brooks</t>
  </si>
  <si>
    <t>East Melissa</t>
  </si>
  <si>
    <t>Ashley Black</t>
  </si>
  <si>
    <t>joseph20@hotmail.com</t>
  </si>
  <si>
    <t>001-668-965-7342x042</t>
  </si>
  <si>
    <t>502 Graves Fort Suite 952</t>
  </si>
  <si>
    <t>New Alex</t>
  </si>
  <si>
    <t>Jodi Melton</t>
  </si>
  <si>
    <t>redwards@gmail.com</t>
  </si>
  <si>
    <t>001-229-849-8386x881</t>
  </si>
  <si>
    <t>8945 Don Fort Apt. 442</t>
  </si>
  <si>
    <t>West Daniel</t>
  </si>
  <si>
    <t>Jacqueline White</t>
  </si>
  <si>
    <t>garciakyle@butler.biz</t>
  </si>
  <si>
    <t>(973)833-2490x9139</t>
  </si>
  <si>
    <t>628 Alexa Crossing Apt. 323</t>
  </si>
  <si>
    <t>Scotthaven</t>
  </si>
  <si>
    <t>Judy Fox</t>
  </si>
  <si>
    <t>kristen47@gmail.com</t>
  </si>
  <si>
    <t>+1-445-761-5567x63994</t>
  </si>
  <si>
    <t>6475 Hernandez Ville Suite 143</t>
  </si>
  <si>
    <t>Watsonburgh</t>
  </si>
  <si>
    <t>Miss Allison Mitchell</t>
  </si>
  <si>
    <t>iwoods@adams-ware.com</t>
  </si>
  <si>
    <t>(505)183-2414</t>
  </si>
  <si>
    <t>07357 Brian Walks</t>
  </si>
  <si>
    <t>Butlerton</t>
  </si>
  <si>
    <t>Michael Padilla</t>
  </si>
  <si>
    <t>jeremysmith@yahoo.com</t>
  </si>
  <si>
    <t>505-676-8356</t>
  </si>
  <si>
    <t>947 Isaac Bridge Suite 332</t>
  </si>
  <si>
    <t>West Andrewside</t>
  </si>
  <si>
    <t>Gregory Robinson</t>
  </si>
  <si>
    <t>susan07@dunn.biz</t>
  </si>
  <si>
    <t>775.152.0869x679</t>
  </si>
  <si>
    <t>64604 Johnson Burg</t>
  </si>
  <si>
    <t>New Patrickport</t>
  </si>
  <si>
    <t>Dr. Brittany Martinez</t>
  </si>
  <si>
    <t>deleonnicole@gmail.com</t>
  </si>
  <si>
    <t>813-247-1285</t>
  </si>
  <si>
    <t>6882 Susan Knolls</t>
  </si>
  <si>
    <t>Lake Brett</t>
  </si>
  <si>
    <t>Jason Clark</t>
  </si>
  <si>
    <t>batesbrandon@myers.com</t>
  </si>
  <si>
    <t>+1-347-169-0223</t>
  </si>
  <si>
    <t>9646 Patterson Manors Suite 009</t>
  </si>
  <si>
    <t>Manuelport</t>
  </si>
  <si>
    <t>Jessica Baker</t>
  </si>
  <si>
    <t>george43@yahoo.com</t>
  </si>
  <si>
    <t>001-555-185-1663</t>
  </si>
  <si>
    <t>17184 Anthony Pass</t>
  </si>
  <si>
    <t>Heather Branch</t>
  </si>
  <si>
    <t>jeffery53@yahoo.com</t>
  </si>
  <si>
    <t>399-898-8138</t>
  </si>
  <si>
    <t>049 Allen Hills Apt. 557</t>
  </si>
  <si>
    <t>Emilybury</t>
  </si>
  <si>
    <t>Lindsay Brown</t>
  </si>
  <si>
    <t>mwebb@peterson-lewis.com</t>
  </si>
  <si>
    <t>842.679.1996x93478</t>
  </si>
  <si>
    <t>52189 Zimmerman Stravenue Suite 090</t>
  </si>
  <si>
    <t>Jennyton</t>
  </si>
  <si>
    <t>Chad Beltran</t>
  </si>
  <si>
    <t>lisamcconnell@yahoo.com</t>
  </si>
  <si>
    <t>155.576.6474</t>
  </si>
  <si>
    <t>56042 Maria Lake</t>
  </si>
  <si>
    <t>Kyleberg</t>
  </si>
  <si>
    <t>Shawna Collins</t>
  </si>
  <si>
    <t>bethany04@king.org</t>
  </si>
  <si>
    <t>105-649-7512</t>
  </si>
  <si>
    <t>63543 Amber Inlet</t>
  </si>
  <si>
    <t>New Christine</t>
  </si>
  <si>
    <t>Brad Allen</t>
  </si>
  <si>
    <t>garciabill@blair-villa.com</t>
  </si>
  <si>
    <t>405.510.4499</t>
  </si>
  <si>
    <t>9165 Travis Forges Suite 032</t>
  </si>
  <si>
    <t>North Lindsay</t>
  </si>
  <si>
    <t>Mark Davidson</t>
  </si>
  <si>
    <t>johnaguilar@gmail.com</t>
  </si>
  <si>
    <t>451-643-7569x170</t>
  </si>
  <si>
    <t>21006 Mitchell Meadow</t>
  </si>
  <si>
    <t>Jaredview</t>
  </si>
  <si>
    <t>Angel Davis</t>
  </si>
  <si>
    <t>hallamanda@hotmail.com</t>
  </si>
  <si>
    <t>337-211-5522x1253</t>
  </si>
  <si>
    <t>483 Nancy Drive Suite 004</t>
  </si>
  <si>
    <t>Alexanderview</t>
  </si>
  <si>
    <t>Jared Dunlap</t>
  </si>
  <si>
    <t>davissarah@mcneil.com</t>
  </si>
  <si>
    <t>806-899-3841</t>
  </si>
  <si>
    <t>95437 Kerry Mountain Apt. 337</t>
  </si>
  <si>
    <t>New Marthaview</t>
  </si>
  <si>
    <t>Jacob Burns</t>
  </si>
  <si>
    <t>kayla24@lewis.com</t>
  </si>
  <si>
    <t>001-517-878-1851x89521</t>
  </si>
  <si>
    <t>751 Miranda Lane Apt. 259</t>
  </si>
  <si>
    <t>South Nathan</t>
  </si>
  <si>
    <t>Mary Chavez MD</t>
  </si>
  <si>
    <t>lwyatt@carroll.biz</t>
  </si>
  <si>
    <t>001-714-923-6509x44191</t>
  </si>
  <si>
    <t>859 Leonard Streets Apt. 182</t>
  </si>
  <si>
    <t>West Stacyfurt</t>
  </si>
  <si>
    <t>Heather Marshall</t>
  </si>
  <si>
    <t>qflynn@yahoo.com</t>
  </si>
  <si>
    <t>001-952-347-1152x8098</t>
  </si>
  <si>
    <t>50235 Williams Courts</t>
  </si>
  <si>
    <t>South Mikeport</t>
  </si>
  <si>
    <t>Albert Jordan</t>
  </si>
  <si>
    <t>michaelmcdonald@hotmail.com</t>
  </si>
  <si>
    <t>+1-429-979-7367x539</t>
  </si>
  <si>
    <t>6414 Curtis Road Suite 791</t>
  </si>
  <si>
    <t>West Jeffreyshire</t>
  </si>
  <si>
    <t>James Watkins</t>
  </si>
  <si>
    <t>tammyritter@hotmail.com</t>
  </si>
  <si>
    <t>001-014-390-2848x0987</t>
  </si>
  <si>
    <t>69646 Victoria Dale</t>
  </si>
  <si>
    <t>South Todd</t>
  </si>
  <si>
    <t>Teresa Kelley</t>
  </si>
  <si>
    <t>vpruitt@silva.com</t>
  </si>
  <si>
    <t>+1-922-019-8302x1762</t>
  </si>
  <si>
    <t>7148 Gregory Field</t>
  </si>
  <si>
    <t>South Carlafurt</t>
  </si>
  <si>
    <t>Leah Freeman</t>
  </si>
  <si>
    <t>jacksoncarmen@armstrong-hall.info</t>
  </si>
  <si>
    <t>(622)029-6520x96220</t>
  </si>
  <si>
    <t>343 Schneider Spur Suite 883</t>
  </si>
  <si>
    <t>Port Aarontown</t>
  </si>
  <si>
    <t>Monique Wood</t>
  </si>
  <si>
    <t>hubbardheidi@lynn.org</t>
  </si>
  <si>
    <t>001-648-364-7428x79874</t>
  </si>
  <si>
    <t>2720 Ramsey Curve Apt. 158</t>
  </si>
  <si>
    <t>Jenniferhaven</t>
  </si>
  <si>
    <t>Adrian Bell</t>
  </si>
  <si>
    <t>ronald27@yahoo.com</t>
  </si>
  <si>
    <t>042.516.7807</t>
  </si>
  <si>
    <t>595 Thomas Court Apt. 820</t>
  </si>
  <si>
    <t>Rebeccaview</t>
  </si>
  <si>
    <t>Christopher Soto</t>
  </si>
  <si>
    <t>samuel92@hotmail.com</t>
  </si>
  <si>
    <t>(100)118-0068x85754</t>
  </si>
  <si>
    <t>535 Daniel Point Suite 483</t>
  </si>
  <si>
    <t>Hatfieldberg</t>
  </si>
  <si>
    <t>Jonathan Valencia</t>
  </si>
  <si>
    <t>joshua74@williams.com</t>
  </si>
  <si>
    <t>272-114-0217</t>
  </si>
  <si>
    <t>830 Leon Row</t>
  </si>
  <si>
    <t>West Michaelachester</t>
  </si>
  <si>
    <t>Ronald Galvan</t>
  </si>
  <si>
    <t>teresa04@gmail.com</t>
  </si>
  <si>
    <t>685.181.4627</t>
  </si>
  <si>
    <t>859 Richardson Garden Apt. 299</t>
  </si>
  <si>
    <t>New Johnmouth</t>
  </si>
  <si>
    <t>Jesse Dunlap</t>
  </si>
  <si>
    <t>angelaturner@gmail.com</t>
  </si>
  <si>
    <t>+1-073-259-5177x23134</t>
  </si>
  <si>
    <t>9576 Kennedy Fork</t>
  </si>
  <si>
    <t>Hernandezville</t>
  </si>
  <si>
    <t>Kenneth Hernandez</t>
  </si>
  <si>
    <t>barbara30@hotmail.com</t>
  </si>
  <si>
    <t>3156373425</t>
  </si>
  <si>
    <t>511 Johnson Square</t>
  </si>
  <si>
    <t>Stewarttown</t>
  </si>
  <si>
    <t>Victoria Ray</t>
  </si>
  <si>
    <t>schneiderkelly@gmail.com</t>
  </si>
  <si>
    <t>(155)839-6725</t>
  </si>
  <si>
    <t>43294 Thomas Lodge Suite 542</t>
  </si>
  <si>
    <t>Caitlinville</t>
  </si>
  <si>
    <t>Stephen Cruz</t>
  </si>
  <si>
    <t>kduarte@yahoo.com</t>
  </si>
  <si>
    <t>001-292-041-1519x8293</t>
  </si>
  <si>
    <t>469 Reginald Valley Suite 124</t>
  </si>
  <si>
    <t>East Michael</t>
  </si>
  <si>
    <t>Michael Meyers</t>
  </si>
  <si>
    <t>bwilliams@hotmail.com</t>
  </si>
  <si>
    <t>+1-788-265-5040</t>
  </si>
  <si>
    <t>258 Cain Underpass Suite 658</t>
  </si>
  <si>
    <t>West Nathanielside</t>
  </si>
  <si>
    <t>Sandra Kramer</t>
  </si>
  <si>
    <t>davidmay@hotmail.com</t>
  </si>
  <si>
    <t>(013)982-6739</t>
  </si>
  <si>
    <t>5207 Hughes Port</t>
  </si>
  <si>
    <t>East Jacquelinechester</t>
  </si>
  <si>
    <t>Matthew Peters</t>
  </si>
  <si>
    <t>allenwalker@sanchez.com</t>
  </si>
  <si>
    <t>8037002291</t>
  </si>
  <si>
    <t>47120 Michelle Pike Apt. 566</t>
  </si>
  <si>
    <t>Micheal Sandoval</t>
  </si>
  <si>
    <t>felicia44@yahoo.com</t>
  </si>
  <si>
    <t>+1-371-968-9068x2692</t>
  </si>
  <si>
    <t>8531 Hansen Street</t>
  </si>
  <si>
    <t>Hollybury</t>
  </si>
  <si>
    <t>Stacy Baker</t>
  </si>
  <si>
    <t>wayne37@bowen.com</t>
  </si>
  <si>
    <t>(911)268-7060</t>
  </si>
  <si>
    <t>749 Jones Point Apt. 427</t>
  </si>
  <si>
    <t>Ryanshire</t>
  </si>
  <si>
    <t>Anthony Clark</t>
  </si>
  <si>
    <t>ingramwayne@roach-colon.com</t>
  </si>
  <si>
    <t>(951)165-4671</t>
  </si>
  <si>
    <t>15267 Bruce Cape</t>
  </si>
  <si>
    <t>East Veronicafurt</t>
  </si>
  <si>
    <t>Lisa Owens</t>
  </si>
  <si>
    <t>jason00@hughes.com</t>
  </si>
  <si>
    <t>001-458-870-5370</t>
  </si>
  <si>
    <t>02561 Barry Centers Suite 076</t>
  </si>
  <si>
    <t>Anthonymouth</t>
  </si>
  <si>
    <t>Kristin Jones</t>
  </si>
  <si>
    <t>sheryl51@hotmail.com</t>
  </si>
  <si>
    <t>(752)671-8207</t>
  </si>
  <si>
    <t>6110 Kimberly Ranch</t>
  </si>
  <si>
    <t>East Williamstad</t>
  </si>
  <si>
    <t>Ashley Leonard</t>
  </si>
  <si>
    <t>spencerkatrina@gonzalez.com</t>
  </si>
  <si>
    <t>001-926-293-2621</t>
  </si>
  <si>
    <t>623 Stanton Way Apt. 008</t>
  </si>
  <si>
    <t>Huffmanmouth</t>
  </si>
  <si>
    <t>Christopher Norton</t>
  </si>
  <si>
    <t>johnsonrachel@hotmail.com</t>
  </si>
  <si>
    <t>(434)922-5210x4748</t>
  </si>
  <si>
    <t>93016 Donald Knolls Suite 113</t>
  </si>
  <si>
    <t>Aliciaton</t>
  </si>
  <si>
    <t>Mark Garcia</t>
  </si>
  <si>
    <t>dillonjerry@hotmail.com</t>
  </si>
  <si>
    <t>4307091165</t>
  </si>
  <si>
    <t>4225 David Plaza Apt. 364</t>
  </si>
  <si>
    <t>Denisehaven</t>
  </si>
  <si>
    <t>Elizabeth Bennett</t>
  </si>
  <si>
    <t>austineric@williams-harmon.org</t>
  </si>
  <si>
    <t>(311)990-0591</t>
  </si>
  <si>
    <t>73825 Anderson Row Suite 163</t>
  </si>
  <si>
    <t>Deleonton</t>
  </si>
  <si>
    <t>Melissa Thompson</t>
  </si>
  <si>
    <t>rsmith@elliott.com</t>
  </si>
  <si>
    <t>+1-729-543-0556x95126</t>
  </si>
  <si>
    <t>1696 Kelly Stravenue Apt. 876</t>
  </si>
  <si>
    <t>Patricia Mason</t>
  </si>
  <si>
    <t>qwalls@cochran.com</t>
  </si>
  <si>
    <t>295.841.1747x74033</t>
  </si>
  <si>
    <t>47338 Stephen Spring Apt. 349</t>
  </si>
  <si>
    <t>Gonzalezhaven</t>
  </si>
  <si>
    <t>Jennifer Robertson</t>
  </si>
  <si>
    <t>jessewilliams@campbell-dean.com</t>
  </si>
  <si>
    <t>001-528-698-8857</t>
  </si>
  <si>
    <t>32432 Curtis Lodge Suite 638</t>
  </si>
  <si>
    <t>North Daniellemouth</t>
  </si>
  <si>
    <t>Mallory Rogers</t>
  </si>
  <si>
    <t>donald04@burns-arias.com</t>
  </si>
  <si>
    <t>(770)071-7368x4375</t>
  </si>
  <si>
    <t>1601 Gray Stravenue Suite 148</t>
  </si>
  <si>
    <t>Lake Cory</t>
  </si>
  <si>
    <t>Ashley Obrien</t>
  </si>
  <si>
    <t>roytaylor@stevens.biz</t>
  </si>
  <si>
    <t>+1-816-340-7240x28884</t>
  </si>
  <si>
    <t>03179 Jennifer Spurs</t>
  </si>
  <si>
    <t>New Rebeccamouth</t>
  </si>
  <si>
    <t>Jamie Dyer MD</t>
  </si>
  <si>
    <t>webbcorey@yahoo.com</t>
  </si>
  <si>
    <t>279-196-4024x13688</t>
  </si>
  <si>
    <t>0891 Nicholas Harbors Apt. 236</t>
  </si>
  <si>
    <t>Chadshire</t>
  </si>
  <si>
    <t>Cathy Hawkins</t>
  </si>
  <si>
    <t>thorntonpaul@yahoo.com</t>
  </si>
  <si>
    <t>001-754-537-0471x66472</t>
  </si>
  <si>
    <t>09802 Robert Parkways</t>
  </si>
  <si>
    <t>Matthewsview</t>
  </si>
  <si>
    <t>John Campbell</t>
  </si>
  <si>
    <t>gail89@yahoo.com</t>
  </si>
  <si>
    <t>001-840-581-1885x9296</t>
  </si>
  <si>
    <t>30718 Davis Port</t>
  </si>
  <si>
    <t>East Mark</t>
  </si>
  <si>
    <t>Melissa Price</t>
  </si>
  <si>
    <t>karigregory@james.info</t>
  </si>
  <si>
    <t>(592)229-3392x045</t>
  </si>
  <si>
    <t>448 Kimberly Viaduct</t>
  </si>
  <si>
    <t>Fullermouth</t>
  </si>
  <si>
    <t>Jonathan Nguyen</t>
  </si>
  <si>
    <t>casey54@patterson-baker.info</t>
  </si>
  <si>
    <t>+1-854-866-3000x3027</t>
  </si>
  <si>
    <t>652 Antonio Falls</t>
  </si>
  <si>
    <t>Carrburgh</t>
  </si>
  <si>
    <t>Stacey Melendez</t>
  </si>
  <si>
    <t>tina01@yahoo.com</t>
  </si>
  <si>
    <t>1086729890</t>
  </si>
  <si>
    <t>5764 Jared Tunnel</t>
  </si>
  <si>
    <t>Michelebury</t>
  </si>
  <si>
    <t>Erica Tanner</t>
  </si>
  <si>
    <t>myoung@gmail.com</t>
  </si>
  <si>
    <t>088-004-7040</t>
  </si>
  <si>
    <t>19068 Beard Corner Suite 840</t>
  </si>
  <si>
    <t>East Donaldland</t>
  </si>
  <si>
    <t>Crystal Carr</t>
  </si>
  <si>
    <t>allenmargaret@bradford-obrien.com</t>
  </si>
  <si>
    <t>415-934-5442x08364</t>
  </si>
  <si>
    <t>74228 Jill Trafficway</t>
  </si>
  <si>
    <t>West Johnstad</t>
  </si>
  <si>
    <t>Marco Burns</t>
  </si>
  <si>
    <t>andrew83@hotmail.com</t>
  </si>
  <si>
    <t>001-386-667-0445x96430</t>
  </si>
  <si>
    <t>38084 Lewis Gardens Suite 133</t>
  </si>
  <si>
    <t>Wrightbury</t>
  </si>
  <si>
    <t>Jeffrey Adams</t>
  </si>
  <si>
    <t>brian44@wallace.com</t>
  </si>
  <si>
    <t>+1-603-372-1956x459</t>
  </si>
  <si>
    <t>27340 Carol Drive</t>
  </si>
  <si>
    <t>Smithview</t>
  </si>
  <si>
    <t>Christine Santos</t>
  </si>
  <si>
    <t>jared10@gmail.com</t>
  </si>
  <si>
    <t>3924477744</t>
  </si>
  <si>
    <t>74968 Hughes Wells</t>
  </si>
  <si>
    <t>Dawnmouth</t>
  </si>
  <si>
    <t>jknight@gmail.com</t>
  </si>
  <si>
    <t>378-482-4706x3841</t>
  </si>
  <si>
    <t>36509 Heather Flat</t>
  </si>
  <si>
    <t>Velazquezland</t>
  </si>
  <si>
    <t>Bradley Osborn</t>
  </si>
  <si>
    <t>thomas48@roberts-haynes.org</t>
  </si>
  <si>
    <t>045.958.7430</t>
  </si>
  <si>
    <t>231 Joseph Road</t>
  </si>
  <si>
    <t>Noahland</t>
  </si>
  <si>
    <t>Troy Mueller</t>
  </si>
  <si>
    <t>anthony98@yahoo.com</t>
  </si>
  <si>
    <t>(343)171-6082</t>
  </si>
  <si>
    <t>2130 Gonzalez Well</t>
  </si>
  <si>
    <t>Port Nicolas</t>
  </si>
  <si>
    <t>Jessica Thompson</t>
  </si>
  <si>
    <t>davidrose@cherry.biz</t>
  </si>
  <si>
    <t>(287)249-8434x1362</t>
  </si>
  <si>
    <t>8784 Tamara Shore Apt. 591</t>
  </si>
  <si>
    <t>Davidtown</t>
  </si>
  <si>
    <t>Adam Robertson</t>
  </si>
  <si>
    <t>sarahallison@yahoo.com</t>
  </si>
  <si>
    <t>(506)868-4653x891</t>
  </si>
  <si>
    <t>357 Novak Ridge Apt. 540</t>
  </si>
  <si>
    <t>Shepardfurt</t>
  </si>
  <si>
    <t>Pedro Keller</t>
  </si>
  <si>
    <t>marygentry@kelley-sims.info</t>
  </si>
  <si>
    <t>(186)469-3629</t>
  </si>
  <si>
    <t>324 Huerta Mission Suite 549</t>
  </si>
  <si>
    <t>West Thomas</t>
  </si>
  <si>
    <t>Joe Ford</t>
  </si>
  <si>
    <t>shawn33@ramirez.info</t>
  </si>
  <si>
    <t>(322)862-9648</t>
  </si>
  <si>
    <t>921 Martinez Ranch</t>
  </si>
  <si>
    <t>Williamsonmouth</t>
  </si>
  <si>
    <t>David Richardson</t>
  </si>
  <si>
    <t>greensharon@gmail.com</t>
  </si>
  <si>
    <t>2462198654</t>
  </si>
  <si>
    <t>43850 Mcpherson Plaza</t>
  </si>
  <si>
    <t>Michaelshire</t>
  </si>
  <si>
    <t>Tammy Hardy</t>
  </si>
  <si>
    <t>medinamitchell@hotmail.com</t>
  </si>
  <si>
    <t>+1-328-849-8410</t>
  </si>
  <si>
    <t>400 Ronald Brook</t>
  </si>
  <si>
    <t>North Stephanie</t>
  </si>
  <si>
    <t>Jacob Harvey</t>
  </si>
  <si>
    <t>heatherbennett@smith.com</t>
  </si>
  <si>
    <t>+1-095-673-1913x31776</t>
  </si>
  <si>
    <t>259 Johnson Freeway</t>
  </si>
  <si>
    <t>Lindsayfort</t>
  </si>
  <si>
    <t>Dr. Rachel Prince</t>
  </si>
  <si>
    <t>cstrickland@gmail.com</t>
  </si>
  <si>
    <t>(943)888-9068</t>
  </si>
  <si>
    <t>8510 Johnson Avenue</t>
  </si>
  <si>
    <t>Port Jessica</t>
  </si>
  <si>
    <t>ncox@yahoo.com</t>
  </si>
  <si>
    <t>(574)833-5151x58869</t>
  </si>
  <si>
    <t>69559 Brown Wall Apt. 200</t>
  </si>
  <si>
    <t>Lake Lindsey</t>
  </si>
  <si>
    <t>Tina Thomas</t>
  </si>
  <si>
    <t>kcook@summers.net</t>
  </si>
  <si>
    <t>(142)735-6673</t>
  </si>
  <si>
    <t>35147 Colleen Center Suite 990</t>
  </si>
  <si>
    <t>Juanhaven</t>
  </si>
  <si>
    <t>Rodney Walker</t>
  </si>
  <si>
    <t>medinarichard@johnson-barber.com</t>
  </si>
  <si>
    <t>(519)214-6260x68615</t>
  </si>
  <si>
    <t>208 Keller Manors Apt. 787</t>
  </si>
  <si>
    <t>Lake Laura</t>
  </si>
  <si>
    <t>Natalie Baker</t>
  </si>
  <si>
    <t>lynchkenneth@hotmail.com</t>
  </si>
  <si>
    <t>018.977.5368</t>
  </si>
  <si>
    <t>4687 Christopher Inlet Suite 252</t>
  </si>
  <si>
    <t>Kimberlystad</t>
  </si>
  <si>
    <t>Gail Joyce</t>
  </si>
  <si>
    <t>kimberlymunoz@gmail.com</t>
  </si>
  <si>
    <t>001-170-465-1406</t>
  </si>
  <si>
    <t>47438 Bryant Glen</t>
  </si>
  <si>
    <t>Sarabury</t>
  </si>
  <si>
    <t>Tiffany Serrano</t>
  </si>
  <si>
    <t>danieltate@hotmail.com</t>
  </si>
  <si>
    <t>(918)755-5169x0659</t>
  </si>
  <si>
    <t>5206 Thomas Ford Suite 713</t>
  </si>
  <si>
    <t>Nancystad</t>
  </si>
  <si>
    <t>Glenn Spears</t>
  </si>
  <si>
    <t>greenwesley@gmail.com</t>
  </si>
  <si>
    <t>+1-503-245-1466x1333</t>
  </si>
  <si>
    <t>157 Norris Bypass Suite 680</t>
  </si>
  <si>
    <t>Brian Hernandez</t>
  </si>
  <si>
    <t>fnorman@yahoo.com</t>
  </si>
  <si>
    <t>727.554.3435</t>
  </si>
  <si>
    <t>31025 Burns Via Apt. 795</t>
  </si>
  <si>
    <t>New Victormouth</t>
  </si>
  <si>
    <t>Tim Jones</t>
  </si>
  <si>
    <t>hickscharles@gmail.com</t>
  </si>
  <si>
    <t>371-494-1439x4773</t>
  </si>
  <si>
    <t>773 Pamela Stravenue Suite 273</t>
  </si>
  <si>
    <t>Lake Derrick</t>
  </si>
  <si>
    <t>Katherine Adams</t>
  </si>
  <si>
    <t>rosejoshua@hotmail.com</t>
  </si>
  <si>
    <t>687-644-7206x155</t>
  </si>
  <si>
    <t>368 Rachel Groves</t>
  </si>
  <si>
    <t>Danielshire</t>
  </si>
  <si>
    <t>Jessica Sparks</t>
  </si>
  <si>
    <t>jthompson@yahoo.com</t>
  </si>
  <si>
    <t>+1-936-765-7684</t>
  </si>
  <si>
    <t>598 Andrade Ramp Suite 285</t>
  </si>
  <si>
    <t>Yangborough</t>
  </si>
  <si>
    <t>Melvin Molina</t>
  </si>
  <si>
    <t>crystal80@hopkins.com</t>
  </si>
  <si>
    <t>001-098-812-2315x65391</t>
  </si>
  <si>
    <t>7924 Cody Island Suite 929</t>
  </si>
  <si>
    <t>Lake Nicole</t>
  </si>
  <si>
    <t>David Armstrong</t>
  </si>
  <si>
    <t>duartejoseph@bowers.com</t>
  </si>
  <si>
    <t>456-484-5246x89381</t>
  </si>
  <si>
    <t>8370 Samuel Keys Suite 780</t>
  </si>
  <si>
    <t>Anthonystad</t>
  </si>
  <si>
    <t>Michelle Alexander</t>
  </si>
  <si>
    <t>theresa01@diaz-thomas.biz</t>
  </si>
  <si>
    <t>6959807405</t>
  </si>
  <si>
    <t>299 Erin Mission</t>
  </si>
  <si>
    <t>East Jonathanmouth</t>
  </si>
  <si>
    <t>Christine Marsh</t>
  </si>
  <si>
    <t>lloydblake@obrien.com</t>
  </si>
  <si>
    <t>001-886-320-0378</t>
  </si>
  <si>
    <t>4913 Kemp Squares Suite 354</t>
  </si>
  <si>
    <t>Haydenshire</t>
  </si>
  <si>
    <t>Nicholas Orr</t>
  </si>
  <si>
    <t>laurapalmer@yahoo.com</t>
  </si>
  <si>
    <t>155.752.0813</t>
  </si>
  <si>
    <t>85717 Dean Shoals</t>
  </si>
  <si>
    <t>Munozville</t>
  </si>
  <si>
    <t>Robert Wells</t>
  </si>
  <si>
    <t>dawn45@yahoo.com</t>
  </si>
  <si>
    <t>+1-559-789-8811x5671</t>
  </si>
  <si>
    <t>39288 Thompson Road</t>
  </si>
  <si>
    <t>Dylanchester</t>
  </si>
  <si>
    <t>Robert Dennis</t>
  </si>
  <si>
    <t>gonzalezscott@gmail.com</t>
  </si>
  <si>
    <t>130-142-9386</t>
  </si>
  <si>
    <t>9477 Stephanie Forge Suite 680</t>
  </si>
  <si>
    <t>West Ronald</t>
  </si>
  <si>
    <t>Amanda Neal</t>
  </si>
  <si>
    <t>roy67@gmail.com</t>
  </si>
  <si>
    <t>5951438618</t>
  </si>
  <si>
    <t>08209 Richards Crest</t>
  </si>
  <si>
    <t>Michelleberg</t>
  </si>
  <si>
    <t>Jenny Morris</t>
  </si>
  <si>
    <t>richard03@gmail.com</t>
  </si>
  <si>
    <t>539.594.6396</t>
  </si>
  <si>
    <t>33127 Rita Parkways</t>
  </si>
  <si>
    <t>Sergioside</t>
  </si>
  <si>
    <t>Reginald Hood</t>
  </si>
  <si>
    <t>carlsonmichael@gibson-andrews.com</t>
  </si>
  <si>
    <t>001-799-904-9690x5043</t>
  </si>
  <si>
    <t>360 Cole Estate</t>
  </si>
  <si>
    <t>Joshua Jennings</t>
  </si>
  <si>
    <t>wilkinsonjames@gmail.com</t>
  </si>
  <si>
    <t>(999)495-9295</t>
  </si>
  <si>
    <t>42514 Kevin Port</t>
  </si>
  <si>
    <t>Roberthaven</t>
  </si>
  <si>
    <t>Scott Medina</t>
  </si>
  <si>
    <t>scottarmstrong@washington.com</t>
  </si>
  <si>
    <t>9407360259</t>
  </si>
  <si>
    <t>7620 Ayala Camp</t>
  </si>
  <si>
    <t>North Jasonshire</t>
  </si>
  <si>
    <t>Andrew Gomez</t>
  </si>
  <si>
    <t>frank27@gay.com</t>
  </si>
  <si>
    <t>001-037-495-7963x4597</t>
  </si>
  <si>
    <t>0437 Lee Roads Suite 353</t>
  </si>
  <si>
    <t>Barnettburgh</t>
  </si>
  <si>
    <t>Mark Walsh Jr.</t>
  </si>
  <si>
    <t>patrick64@stark-silva.com</t>
  </si>
  <si>
    <t>001-912-435-5604x471</t>
  </si>
  <si>
    <t>782 Lara Green</t>
  </si>
  <si>
    <t>Petersonfurt</t>
  </si>
  <si>
    <t>Susan Walker</t>
  </si>
  <si>
    <t>rosalestanya@garcia.info</t>
  </si>
  <si>
    <t>+1-653-183-8040</t>
  </si>
  <si>
    <t>32762 Mullins View Suite 450</t>
  </si>
  <si>
    <t>Port Elizabeth</t>
  </si>
  <si>
    <t>Erica Phillips</t>
  </si>
  <si>
    <t>amymurray@yahoo.com</t>
  </si>
  <si>
    <t>9367033439</t>
  </si>
  <si>
    <t>659 Stephanie Grove Apt. 457</t>
  </si>
  <si>
    <t>Darrellbury</t>
  </si>
  <si>
    <t>Derrick Bradley</t>
  </si>
  <si>
    <t>andrewsamy@smith.org</t>
  </si>
  <si>
    <t>001-882-755-2993</t>
  </si>
  <si>
    <t>1152 David Unions Suite 972</t>
  </si>
  <si>
    <t>Paulaberg</t>
  </si>
  <si>
    <t>Michael Stephens</t>
  </si>
  <si>
    <t>rtran@freeman.com</t>
  </si>
  <si>
    <t>569-659-6213x559</t>
  </si>
  <si>
    <t>70617 Nicole Light</t>
  </si>
  <si>
    <t>New Keith</t>
  </si>
  <si>
    <t>Stephen Blackwell</t>
  </si>
  <si>
    <t>christopher17@hotmail.com</t>
  </si>
  <si>
    <t>837.832.2000x2254</t>
  </si>
  <si>
    <t>966 Mcfarland Wall</t>
  </si>
  <si>
    <t>Jeffreybury</t>
  </si>
  <si>
    <t>Shelby Torres</t>
  </si>
  <si>
    <t>david58@yahoo.com</t>
  </si>
  <si>
    <t>808.766.1651x36302</t>
  </si>
  <si>
    <t>8224 Christine Locks</t>
  </si>
  <si>
    <t>Kennethview</t>
  </si>
  <si>
    <t>William Roth</t>
  </si>
  <si>
    <t>robinsonsamantha@cook.com</t>
  </si>
  <si>
    <t>(650)373-1596x63768</t>
  </si>
  <si>
    <t>0411 Wilkinson Landing Suite 992</t>
  </si>
  <si>
    <t>Luisberg</t>
  </si>
  <si>
    <t>Antonio Collins</t>
  </si>
  <si>
    <t>stantonjoel@gmail.com</t>
  </si>
  <si>
    <t>(889)058-1628x446</t>
  </si>
  <si>
    <t>461 Chung Springs Suite 605</t>
  </si>
  <si>
    <t>Collinston</t>
  </si>
  <si>
    <t>danielbaker@willis-williams.info</t>
  </si>
  <si>
    <t>892-521-0974</t>
  </si>
  <si>
    <t>3290 Tyler Ville</t>
  </si>
  <si>
    <t>Annaside</t>
  </si>
  <si>
    <t>Daniel Dunn</t>
  </si>
  <si>
    <t>jkim@rodriguez-white.com</t>
  </si>
  <si>
    <t>955-647-9510x6622</t>
  </si>
  <si>
    <t>97831 Newton Fort</t>
  </si>
  <si>
    <t>Burchberg</t>
  </si>
  <si>
    <t>Daniel Anderson</t>
  </si>
  <si>
    <t>brianblake@hotmail.com</t>
  </si>
  <si>
    <t>293-299-2573x3784</t>
  </si>
  <si>
    <t>0541 Latasha Plains Apt. 761</t>
  </si>
  <si>
    <t>Millertown</t>
  </si>
  <si>
    <t>Samantha Allen</t>
  </si>
  <si>
    <t>zhickman@harper.com</t>
  </si>
  <si>
    <t>927-885-6705x97927</t>
  </si>
  <si>
    <t>7803 Smith Mill Suite 394</t>
  </si>
  <si>
    <t>Middletonside</t>
  </si>
  <si>
    <t>Mary Wyatt</t>
  </si>
  <si>
    <t>delgadonicholas@scott-rios.biz</t>
  </si>
  <si>
    <t>+1-952-751-4995x82687</t>
  </si>
  <si>
    <t>798 Elizabeth Cliffs Apt. 791</t>
  </si>
  <si>
    <t>West Davidfurt</t>
  </si>
  <si>
    <t>James Taylor</t>
  </si>
  <si>
    <t>cody70@hotmail.com</t>
  </si>
  <si>
    <t>179-939-7661</t>
  </si>
  <si>
    <t>900 Cox Flat Suite 605</t>
  </si>
  <si>
    <t>Port Heather</t>
  </si>
  <si>
    <t>Courtney Fowler</t>
  </si>
  <si>
    <t>bobby73@gmail.com</t>
  </si>
  <si>
    <t>+1-241-470-4382x4119</t>
  </si>
  <si>
    <t>41259 Collins Village Suite 054</t>
  </si>
  <si>
    <t>Jasonview</t>
  </si>
  <si>
    <t>Ryan Berry II</t>
  </si>
  <si>
    <t>diazbrandy@nelson.com</t>
  </si>
  <si>
    <t>656.819.5828x185</t>
  </si>
  <si>
    <t>80361 Clark Heights</t>
  </si>
  <si>
    <t>Jonathanmouth</t>
  </si>
  <si>
    <t>Amy Ortega</t>
  </si>
  <si>
    <t>nandrade@hotmail.com</t>
  </si>
  <si>
    <t>338.868.3233x1025</t>
  </si>
  <si>
    <t>724 Jason Junctions Suite 555</t>
  </si>
  <si>
    <t>Lauraton</t>
  </si>
  <si>
    <t>Michael Anderson</t>
  </si>
  <si>
    <t>stanleytyler@miller.com</t>
  </si>
  <si>
    <t>001-294-956-3057x9986</t>
  </si>
  <si>
    <t>995 Daniel Drive</t>
  </si>
  <si>
    <t>Avilachester</t>
  </si>
  <si>
    <t>Carrie Peters</t>
  </si>
  <si>
    <t>richardhernandez@barber-hobbs.info</t>
  </si>
  <si>
    <t>1139246389</t>
  </si>
  <si>
    <t>62098 Diana Motorway</t>
  </si>
  <si>
    <t>Blackside</t>
  </si>
  <si>
    <t>Tracy Kemp</t>
  </si>
  <si>
    <t>harrisbrooke@haynes-jones.com</t>
  </si>
  <si>
    <t>330-057-2479x9962</t>
  </si>
  <si>
    <t>2058 Adrian Fords Suite 211</t>
  </si>
  <si>
    <t>West Mollybury</t>
  </si>
  <si>
    <t>Thomas Mason</t>
  </si>
  <si>
    <t>paulgrimes@martinez.com</t>
  </si>
  <si>
    <t>(780)804-8653</t>
  </si>
  <si>
    <t>8791 Jasmine Mountain</t>
  </si>
  <si>
    <t>Reedshire</t>
  </si>
  <si>
    <t>Eric Garza</t>
  </si>
  <si>
    <t>qbutler@yahoo.com</t>
  </si>
  <si>
    <t>(560)412-2552</t>
  </si>
  <si>
    <t>22790 Khan Ridge Suite 320</t>
  </si>
  <si>
    <t>Thomaston</t>
  </si>
  <si>
    <t>Stephen Murillo</t>
  </si>
  <si>
    <t>jenniferrodriguez@olson.com</t>
  </si>
  <si>
    <t>727.375.8550x77426</t>
  </si>
  <si>
    <t>1875 Joseph Parkway Suite 599</t>
  </si>
  <si>
    <t>Ethanborough</t>
  </si>
  <si>
    <t>Colleen Simmons</t>
  </si>
  <si>
    <t>hgarcia@yahoo.com</t>
  </si>
  <si>
    <t>7526851792</t>
  </si>
  <si>
    <t>03785 Kane Creek</t>
  </si>
  <si>
    <t>Cooperfort</t>
  </si>
  <si>
    <t>Ashley Moss</t>
  </si>
  <si>
    <t>rosscharlotte@yahoo.com</t>
  </si>
  <si>
    <t>(838)192-1828x3304</t>
  </si>
  <si>
    <t>399 Rice Plains Suite 723</t>
  </si>
  <si>
    <t>Gillchester</t>
  </si>
  <si>
    <t>Randall King</t>
  </si>
  <si>
    <t>bestcraig@gmail.com</t>
  </si>
  <si>
    <t>001-553-767-0911x6916</t>
  </si>
  <si>
    <t>578 Harvey Station</t>
  </si>
  <si>
    <t>West Monica</t>
  </si>
  <si>
    <t>Rebekah Green</t>
  </si>
  <si>
    <t>jbriggs@yahoo.com</t>
  </si>
  <si>
    <t>190.613.1275x645</t>
  </si>
  <si>
    <t>7083 Abigail Inlet Apt. 339</t>
  </si>
  <si>
    <t>Nicholasbury</t>
  </si>
  <si>
    <t>Nancy Coleman</t>
  </si>
  <si>
    <t>taylorsheila@hotmail.com</t>
  </si>
  <si>
    <t>(849)110-6919x467</t>
  </si>
  <si>
    <t>55595 Lopez Bypass</t>
  </si>
  <si>
    <t>Port Aaronside</t>
  </si>
  <si>
    <t>Meredith Matthews</t>
  </si>
  <si>
    <t>ronald41@cruz.com</t>
  </si>
  <si>
    <t>(336)389-2010x51877</t>
  </si>
  <si>
    <t>65864 Jeffrey Stravenue Suite 043</t>
  </si>
  <si>
    <t>Hillton</t>
  </si>
  <si>
    <t>Cynthia George</t>
  </si>
  <si>
    <t>christopher16@gmail.com</t>
  </si>
  <si>
    <t>+1-440-829-1086x836</t>
  </si>
  <si>
    <t>90243 Richard Plain Suite 121</t>
  </si>
  <si>
    <t>Lake Jeffreyville</t>
  </si>
  <si>
    <t>Katherine Curtis</t>
  </si>
  <si>
    <t>adam31@solis.net</t>
  </si>
  <si>
    <t>(337)136-0389</t>
  </si>
  <si>
    <t>517 Darryl Park</t>
  </si>
  <si>
    <t>East Johnbury</t>
  </si>
  <si>
    <t>sarahcurry@yahoo.com</t>
  </si>
  <si>
    <t>837-317-2205x792</t>
  </si>
  <si>
    <t>96127 Carlos Burgs Suite 624</t>
  </si>
  <si>
    <t>South Erinfort</t>
  </si>
  <si>
    <t>Barbara Wagner</t>
  </si>
  <si>
    <t>millerkurt@gmail.com</t>
  </si>
  <si>
    <t>+1-071-308-9991x27229</t>
  </si>
  <si>
    <t>07408 Mckinney Expressway Apt. 334</t>
  </si>
  <si>
    <t>Davistown</t>
  </si>
  <si>
    <t>Robin Shelton</t>
  </si>
  <si>
    <t>oguerra@cook.com</t>
  </si>
  <si>
    <t>(298)210-6222</t>
  </si>
  <si>
    <t>38306 Michael Mill Suite 317</t>
  </si>
  <si>
    <t>New Katherineview</t>
  </si>
  <si>
    <t>Karen Olson</t>
  </si>
  <si>
    <t>jessica83@carlson-garcia.biz</t>
  </si>
  <si>
    <t>+1-647-448-7881x1161</t>
  </si>
  <si>
    <t>882 Baker Extensions Apt. 300</t>
  </si>
  <si>
    <t>South Ianside</t>
  </si>
  <si>
    <t>Ann Ferguson</t>
  </si>
  <si>
    <t>fjacobson@yahoo.com</t>
  </si>
  <si>
    <t>(259)262-8166x321</t>
  </si>
  <si>
    <t>67185 Buck Via</t>
  </si>
  <si>
    <t>Madisonshire</t>
  </si>
  <si>
    <t>Matthew Sandoval</t>
  </si>
  <si>
    <t>hamptonbrian@ellison.info</t>
  </si>
  <si>
    <t>+1-684-181-9178</t>
  </si>
  <si>
    <t>8498 David Ports</t>
  </si>
  <si>
    <t>New Jamesmouth</t>
  </si>
  <si>
    <t>Maria Gill</t>
  </si>
  <si>
    <t>mendozadavid@barnett.com</t>
  </si>
  <si>
    <t>+1-669-761-4178x1639</t>
  </si>
  <si>
    <t>764 Mark Lake Suite 810</t>
  </si>
  <si>
    <t>Hannahchester</t>
  </si>
  <si>
    <t>Terry Peterson</t>
  </si>
  <si>
    <t>parrisheddie@hotmail.com</t>
  </si>
  <si>
    <t>039-766-2434x457</t>
  </si>
  <si>
    <t>3873 Dennis Street Apt. 432</t>
  </si>
  <si>
    <t>New Dominiquetown</t>
  </si>
  <si>
    <t>Mrs. Julie Scott</t>
  </si>
  <si>
    <t>colealexandria@yahoo.com</t>
  </si>
  <si>
    <t>564.066.2799</t>
  </si>
  <si>
    <t>9194 Michael Course Apt. 829</t>
  </si>
  <si>
    <t>Kimberg</t>
  </si>
  <si>
    <t>Elizabeth Perry</t>
  </si>
  <si>
    <t>morganwilliam@clark.net</t>
  </si>
  <si>
    <t>234.311.8057x9927</t>
  </si>
  <si>
    <t>1618 Amanda Village</t>
  </si>
  <si>
    <t>North Crystal</t>
  </si>
  <si>
    <t>Brian Torres</t>
  </si>
  <si>
    <t>angelica74@hotmail.com</t>
  </si>
  <si>
    <t>001-983-630-1250x8020</t>
  </si>
  <si>
    <t>6991 Welch Pass Suite 385</t>
  </si>
  <si>
    <t>Joseph Walker</t>
  </si>
  <si>
    <t>heather33@young.com</t>
  </si>
  <si>
    <t>5855230342</t>
  </si>
  <si>
    <t>3640 William Overpass</t>
  </si>
  <si>
    <t>Toddstad</t>
  </si>
  <si>
    <t>Thomas Riley</t>
  </si>
  <si>
    <t>oconnordonald@hotmail.com</t>
  </si>
  <si>
    <t>557.225.7783</t>
  </si>
  <si>
    <t>192 Michelle Trace</t>
  </si>
  <si>
    <t>East Daniel</t>
  </si>
  <si>
    <t>Brittany Howe</t>
  </si>
  <si>
    <t>catherine80@hotmail.com</t>
  </si>
  <si>
    <t>3719929072</t>
  </si>
  <si>
    <t>4100 Joseph Station</t>
  </si>
  <si>
    <t>Lake Melanieborough</t>
  </si>
  <si>
    <t>Thomas Hernandez</t>
  </si>
  <si>
    <t>ilittle@yahoo.com</t>
  </si>
  <si>
    <t>772-906-9623x91290</t>
  </si>
  <si>
    <t>8707 Sean Road Suite 439</t>
  </si>
  <si>
    <t>East Justin</t>
  </si>
  <si>
    <t>Justin Skinner</t>
  </si>
  <si>
    <t>averykimberly@gmail.com</t>
  </si>
  <si>
    <t>001-954-979-7478</t>
  </si>
  <si>
    <t>4720 David Pine</t>
  </si>
  <si>
    <t>North Keith</t>
  </si>
  <si>
    <t>Thomas Clark</t>
  </si>
  <si>
    <t>moorealexa@hotmail.com</t>
  </si>
  <si>
    <t>779.291.6893x6024</t>
  </si>
  <si>
    <t>272 Jesus Way Suite 405</t>
  </si>
  <si>
    <t>East Katherine</t>
  </si>
  <si>
    <t>Charles Carrillo</t>
  </si>
  <si>
    <t>chelseawashington@salinas-brandt.info</t>
  </si>
  <si>
    <t>+1-055-822-8259x59203</t>
  </si>
  <si>
    <t>78242 Aaron Gateway</t>
  </si>
  <si>
    <t>William Jimenez</t>
  </si>
  <si>
    <t>fernandezapril@yahoo.com</t>
  </si>
  <si>
    <t>(009)907-1827x80892</t>
  </si>
  <si>
    <t>542 David Mills</t>
  </si>
  <si>
    <t>Rossview</t>
  </si>
  <si>
    <t>Angela Davis</t>
  </si>
  <si>
    <t>gary51@yahoo.com</t>
  </si>
  <si>
    <t>001-931-670-9980x2303</t>
  </si>
  <si>
    <t>22454 Rebecca Mall Apt. 862</t>
  </si>
  <si>
    <t>Mooremouth</t>
  </si>
  <si>
    <t>Michelle Howard</t>
  </si>
  <si>
    <t>longscott@harrington.com</t>
  </si>
  <si>
    <t>320.857.7461x3616</t>
  </si>
  <si>
    <t>0007 Harris Ways Apt. 916</t>
  </si>
  <si>
    <t>Mollymouth</t>
  </si>
  <si>
    <t>Amanda Gonzalez</t>
  </si>
  <si>
    <t>bjones@hotmail.com</t>
  </si>
  <si>
    <t>0397689551</t>
  </si>
  <si>
    <t>763 Armstrong Lock</t>
  </si>
  <si>
    <t>mckaypaul@black.com</t>
  </si>
  <si>
    <t>(443)834-6159x2175</t>
  </si>
  <si>
    <t>53592 Rios Islands</t>
  </si>
  <si>
    <t>Shawnstad</t>
  </si>
  <si>
    <t>Lynn Martinez</t>
  </si>
  <si>
    <t>thompsonvanessa@yahoo.com</t>
  </si>
  <si>
    <t>8839663725</t>
  </si>
  <si>
    <t>87534 Kyle Wall Suite 530</t>
  </si>
  <si>
    <t>Roberttown</t>
  </si>
  <si>
    <t>Mrs. Lori Middleton</t>
  </si>
  <si>
    <t>jenniferlee@hotmail.com</t>
  </si>
  <si>
    <t>981-385-0973</t>
  </si>
  <si>
    <t>51553 Kenneth Shores</t>
  </si>
  <si>
    <t>South Bobbyberg</t>
  </si>
  <si>
    <t>David Walker</t>
  </si>
  <si>
    <t>george82@yahoo.com</t>
  </si>
  <si>
    <t>(292)972-0711</t>
  </si>
  <si>
    <t>980 Gray Course Apt. 209</t>
  </si>
  <si>
    <t>Tatebury</t>
  </si>
  <si>
    <t>Eric Armstrong</t>
  </si>
  <si>
    <t>htaylor@reed.com</t>
  </si>
  <si>
    <t>472-851-9576x675</t>
  </si>
  <si>
    <t>645 Taylor Keys Suite 476</t>
  </si>
  <si>
    <t>Ricardoport</t>
  </si>
  <si>
    <t>Joshua Ochoa</t>
  </si>
  <si>
    <t>dominiquewells@torres.info</t>
  </si>
  <si>
    <t>2960305158</t>
  </si>
  <si>
    <t>38173 James Motorway</t>
  </si>
  <si>
    <t>Masseytown</t>
  </si>
  <si>
    <t>Tiffany Patrick</t>
  </si>
  <si>
    <t>abrown@yahoo.com</t>
  </si>
  <si>
    <t>902.938.9141x294</t>
  </si>
  <si>
    <t>9930 Mccoy Pass Apt. 457</t>
  </si>
  <si>
    <t>Rachel Phillips</t>
  </si>
  <si>
    <t>jonathan58@hotmail.com</t>
  </si>
  <si>
    <t>4808228332</t>
  </si>
  <si>
    <t>105 Wilkinson Estate Apt. 348</t>
  </si>
  <si>
    <t>Whitneytown</t>
  </si>
  <si>
    <t>Charles Mosley</t>
  </si>
  <si>
    <t>alexander19@williams-oconnor.com</t>
  </si>
  <si>
    <t>(419)461-7602x075</t>
  </si>
  <si>
    <t>36632 Dennis Mountains Apt. 802</t>
  </si>
  <si>
    <t>North Bettyberg</t>
  </si>
  <si>
    <t>Roger Baker</t>
  </si>
  <si>
    <t>gomezjohn@chang.net</t>
  </si>
  <si>
    <t>+1-393-130-9921x815</t>
  </si>
  <si>
    <t>73813 Peter Drive Apt. 873</t>
  </si>
  <si>
    <t>West William</t>
  </si>
  <si>
    <t>Donald Wright</t>
  </si>
  <si>
    <t>hinesbradley@richardson.org</t>
  </si>
  <si>
    <t>018-985-3046x030</t>
  </si>
  <si>
    <t>914 Davis Circles</t>
  </si>
  <si>
    <t>Gallegosborough</t>
  </si>
  <si>
    <t>Tiffany Nelson</t>
  </si>
  <si>
    <t>bkane@hotmail.com</t>
  </si>
  <si>
    <t>+1-520-149-5883x00481</t>
  </si>
  <si>
    <t>5473 Stephen Square</t>
  </si>
  <si>
    <t>South Rhondaport</t>
  </si>
  <si>
    <t>Kyle Austin</t>
  </si>
  <si>
    <t>nicholasmyers@yahoo.com</t>
  </si>
  <si>
    <t>+1-321-649-8505</t>
  </si>
  <si>
    <t>6443 Riley Brooks</t>
  </si>
  <si>
    <t>Clarkemouth</t>
  </si>
  <si>
    <t>Logan Holt</t>
  </si>
  <si>
    <t>wrightjenna@yahoo.com</t>
  </si>
  <si>
    <t>725-526-6352x5047</t>
  </si>
  <si>
    <t>13971 Calvin Walks Suite 657</t>
  </si>
  <si>
    <t>Lorifort</t>
  </si>
  <si>
    <t>Robert Evans</t>
  </si>
  <si>
    <t>christopherhernandez@chapman.org</t>
  </si>
  <si>
    <t>773-611-3367x2847</t>
  </si>
  <si>
    <t>18334 Brett Park</t>
  </si>
  <si>
    <t>Erinmouth</t>
  </si>
  <si>
    <t>matthew21@thornton-daniels.com</t>
  </si>
  <si>
    <t>+1-411-898-5583</t>
  </si>
  <si>
    <t>29559 Gonzalez Dam</t>
  </si>
  <si>
    <t>Pierceville</t>
  </si>
  <si>
    <t>Cynthia Welch</t>
  </si>
  <si>
    <t>simsmichael@hotmail.com</t>
  </si>
  <si>
    <t>001-249-837-3604</t>
  </si>
  <si>
    <t>8325 Villa Locks</t>
  </si>
  <si>
    <t>Donovanmouth</t>
  </si>
  <si>
    <t>Jeffrey Cole</t>
  </si>
  <si>
    <t>johnsonkara@yahoo.com</t>
  </si>
  <si>
    <t>332-699-4608x675</t>
  </si>
  <si>
    <t>09743 Kim Springs Suite 120</t>
  </si>
  <si>
    <t>Juliechester</t>
  </si>
  <si>
    <t>kathrynking@yahoo.com</t>
  </si>
  <si>
    <t>008-624-4781</t>
  </si>
  <si>
    <t>12884 Jose Forge</t>
  </si>
  <si>
    <t>Port Michelleville</t>
  </si>
  <si>
    <t>Joshua Warner</t>
  </si>
  <si>
    <t>samuel79@whitney.com</t>
  </si>
  <si>
    <t>223.529.2287</t>
  </si>
  <si>
    <t>8505 Jay Ports Apt. 898</t>
  </si>
  <si>
    <t>Davishaven</t>
  </si>
  <si>
    <t>Robert Waters</t>
  </si>
  <si>
    <t>joshua48@yahoo.com</t>
  </si>
  <si>
    <t>486-920-6010</t>
  </si>
  <si>
    <t>86116 White Corner</t>
  </si>
  <si>
    <t>Port Leslie</t>
  </si>
  <si>
    <t>Samuel Baker</t>
  </si>
  <si>
    <t>oparker@gmail.com</t>
  </si>
  <si>
    <t>098-828-2360x82953</t>
  </si>
  <si>
    <t>1208 Crawford Lake</t>
  </si>
  <si>
    <t>Rickymouth</t>
  </si>
  <si>
    <t>Anne Holloway MD</t>
  </si>
  <si>
    <t>brian59@gmail.com</t>
  </si>
  <si>
    <t>+1-926-065-4454x70763</t>
  </si>
  <si>
    <t>098 Bradley Mountains</t>
  </si>
  <si>
    <t>East Ann</t>
  </si>
  <si>
    <t>Mia Lawson</t>
  </si>
  <si>
    <t>leeamanda@yahoo.com</t>
  </si>
  <si>
    <t>349.150.7114x4500</t>
  </si>
  <si>
    <t>0543 Wheeler Terrace Apt. 109</t>
  </si>
  <si>
    <t>Brianside</t>
  </si>
  <si>
    <t>Kristen Ho</t>
  </si>
  <si>
    <t>ashleyalvarez@yahoo.com</t>
  </si>
  <si>
    <t>+1-571-444-4562x075</t>
  </si>
  <si>
    <t>40799 Timothy Ferry Suite 888</t>
  </si>
  <si>
    <t>Lake Marytown</t>
  </si>
  <si>
    <t>Matthew Spencer</t>
  </si>
  <si>
    <t>smedina@hotmail.com</t>
  </si>
  <si>
    <t>092-303-0851</t>
  </si>
  <si>
    <t>005 Sharon Well</t>
  </si>
  <si>
    <t>Kennethfurt</t>
  </si>
  <si>
    <t>Amanda Roberts</t>
  </si>
  <si>
    <t>brownbarbara@petty.com</t>
  </si>
  <si>
    <t>+1-609-925-9124x69103</t>
  </si>
  <si>
    <t>3854 Sarah Green</t>
  </si>
  <si>
    <t>East Matthewstad</t>
  </si>
  <si>
    <t>Denise Bradford</t>
  </si>
  <si>
    <t>margaret51@yahoo.com</t>
  </si>
  <si>
    <t>+1-284-316-6510x69835</t>
  </si>
  <si>
    <t>1390 Brown Villages</t>
  </si>
  <si>
    <t>Kennethstad</t>
  </si>
  <si>
    <t>Dylan Wallace</t>
  </si>
  <si>
    <t>johnsonlisa@young-avila.com</t>
  </si>
  <si>
    <t>099-387-3019</t>
  </si>
  <si>
    <t>8445 Ellis Drive</t>
  </si>
  <si>
    <t>Port Jennifermouth</t>
  </si>
  <si>
    <t>Amanda Weaver</t>
  </si>
  <si>
    <t>dnewton@hotmail.com</t>
  </si>
  <si>
    <t>+1-920-815-1949</t>
  </si>
  <si>
    <t>33170 Collins Harbor</t>
  </si>
  <si>
    <t>West Petershire</t>
  </si>
  <si>
    <t>Brian Blackwell</t>
  </si>
  <si>
    <t>blopez@hotmail.com</t>
  </si>
  <si>
    <t>634-049-8766x34741</t>
  </si>
  <si>
    <t>7758 Dyer Spring Apt. 943</t>
  </si>
  <si>
    <t>Jessicaburgh</t>
  </si>
  <si>
    <t>Briana Bishop</t>
  </si>
  <si>
    <t>rothgregory@brown.com</t>
  </si>
  <si>
    <t>001-303-164-2878</t>
  </si>
  <si>
    <t>94694 Amanda Valley Apt. 286</t>
  </si>
  <si>
    <t>New Abigail</t>
  </si>
  <si>
    <t>plane@douglas.com</t>
  </si>
  <si>
    <t>879-352-4639x97070</t>
  </si>
  <si>
    <t>35849 Jacob Keys</t>
  </si>
  <si>
    <t>Lake Sandrabury</t>
  </si>
  <si>
    <t>Ernest Martinez</t>
  </si>
  <si>
    <t>aliciahodge@simpson-reese.net</t>
  </si>
  <si>
    <t>907-910-1624x055</t>
  </si>
  <si>
    <t>5760 Green Shoals</t>
  </si>
  <si>
    <t>Camposfurt</t>
  </si>
  <si>
    <t>Stanley Carpenter</t>
  </si>
  <si>
    <t>pday@hotmail.com</t>
  </si>
  <si>
    <t>(671)684-9415</t>
  </si>
  <si>
    <t>32827 Walsh Greens</t>
  </si>
  <si>
    <t>Lake Theodorefurt</t>
  </si>
  <si>
    <t>Joseph Whitaker</t>
  </si>
  <si>
    <t>christinachristensen@yahoo.com</t>
  </si>
  <si>
    <t>+1-512-558-3863x27138</t>
  </si>
  <si>
    <t>990 Farmer Glens Apt. 466</t>
  </si>
  <si>
    <t>East Jason</t>
  </si>
  <si>
    <t>Sharon Potts</t>
  </si>
  <si>
    <t>susanlivingston@james-matthews.com</t>
  </si>
  <si>
    <t>797.209.0473x316</t>
  </si>
  <si>
    <t>31040 Duncan Harbors</t>
  </si>
  <si>
    <t>North Brittany</t>
  </si>
  <si>
    <t>Cathy Chambers</t>
  </si>
  <si>
    <t>arianastephens@gmail.com</t>
  </si>
  <si>
    <t>463-331-6992x42450</t>
  </si>
  <si>
    <t>575 Alan Rue</t>
  </si>
  <si>
    <t>East Jeffrey</t>
  </si>
  <si>
    <t>Mrs. Tammy Benton DDS</t>
  </si>
  <si>
    <t>oreid@gmail.com</t>
  </si>
  <si>
    <t>(797)522-4561x75817</t>
  </si>
  <si>
    <t>3735 Stacey Gardens</t>
  </si>
  <si>
    <t>Eric Sweeney</t>
  </si>
  <si>
    <t>karen85@lee-lewis.org</t>
  </si>
  <si>
    <t>730-565-8051x10471</t>
  </si>
  <si>
    <t>2825 Jennifer Bypass</t>
  </si>
  <si>
    <t>Dennis Fowler</t>
  </si>
  <si>
    <t>kelliflowers@gmail.com</t>
  </si>
  <si>
    <t>001-562-707-4176x8768</t>
  </si>
  <si>
    <t>90814 Sarah Square Suite 061</t>
  </si>
  <si>
    <t>Powersberg</t>
  </si>
  <si>
    <t>Jonathan Weaver</t>
  </si>
  <si>
    <t>reedsamantha@hotmail.com</t>
  </si>
  <si>
    <t>381.144.9415x60189</t>
  </si>
  <si>
    <t>68477 Christopher Tunnel Suite 964</t>
  </si>
  <si>
    <t>Whiteberg</t>
  </si>
  <si>
    <t>Jason James</t>
  </si>
  <si>
    <t>christianleach@yahoo.com</t>
  </si>
  <si>
    <t>(846)541-7685x7770</t>
  </si>
  <si>
    <t>95402 Paul Square</t>
  </si>
  <si>
    <t>New Kimberlyshire</t>
  </si>
  <si>
    <t>Deborah Le</t>
  </si>
  <si>
    <t>sharonwood@hotmail.com</t>
  </si>
  <si>
    <t>001-800-275-5327x497</t>
  </si>
  <si>
    <t>953 Carolyn Fields Suite 904</t>
  </si>
  <si>
    <t>Port Brenda</t>
  </si>
  <si>
    <t>Amber Brown</t>
  </si>
  <si>
    <t>sean09@thompson.biz</t>
  </si>
  <si>
    <t>(567)029-1159x1857</t>
  </si>
  <si>
    <t>4015 Hall Shores Apt. 487</t>
  </si>
  <si>
    <t>West Sarah</t>
  </si>
  <si>
    <t>Jose Mcgee</t>
  </si>
  <si>
    <t>maldonadokelly@gonzalez.com</t>
  </si>
  <si>
    <t>391.386.6222</t>
  </si>
  <si>
    <t>8310 Gibson Mills Apt. 263</t>
  </si>
  <si>
    <t>Nicole Gallagher</t>
  </si>
  <si>
    <t>kristinewalker@freeman-weaver.info</t>
  </si>
  <si>
    <t>001-787-401-0555</t>
  </si>
  <si>
    <t>00321 Larson Union Apt. 082</t>
  </si>
  <si>
    <t>West Sarahaven</t>
  </si>
  <si>
    <t>Alejandro Thomas</t>
  </si>
  <si>
    <t>krystal60@thomas-smith.biz</t>
  </si>
  <si>
    <t>+1-885-335-8841x68783</t>
  </si>
  <si>
    <t>88250 Miller Stream</t>
  </si>
  <si>
    <t>East Jeffreyburgh</t>
  </si>
  <si>
    <t>John French</t>
  </si>
  <si>
    <t>lynn37@gmail.com</t>
  </si>
  <si>
    <t>412.966.0762</t>
  </si>
  <si>
    <t>6723 Jimenez Valleys Suite 304</t>
  </si>
  <si>
    <t>Frostshire</t>
  </si>
  <si>
    <t>Seth Bradford</t>
  </si>
  <si>
    <t>tim36@davis.com</t>
  </si>
  <si>
    <t>+1-802-094-8050</t>
  </si>
  <si>
    <t>8732 Weber Well</t>
  </si>
  <si>
    <t>New Patrick</t>
  </si>
  <si>
    <t>Mr. Logan Johnson</t>
  </si>
  <si>
    <t>derek13@yahoo.com</t>
  </si>
  <si>
    <t>001-153-830-4690x2475</t>
  </si>
  <si>
    <t>03752 Jacob Fords</t>
  </si>
  <si>
    <t>Coleberg</t>
  </si>
  <si>
    <t>William Rosales</t>
  </si>
  <si>
    <t>smithrandy@rich.info</t>
  </si>
  <si>
    <t>001-924-767-3280x23094</t>
  </si>
  <si>
    <t>490 Vazquez Run Apt. 970</t>
  </si>
  <si>
    <t>North Brittanychester</t>
  </si>
  <si>
    <t>Ashley Hernandez</t>
  </si>
  <si>
    <t>leejennifer@costa.org</t>
  </si>
  <si>
    <t>778-510-2524x587</t>
  </si>
  <si>
    <t>877 Castro Plains</t>
  </si>
  <si>
    <t>New Amy</t>
  </si>
  <si>
    <t>Kristy Coleman</t>
  </si>
  <si>
    <t>gonzalezisaac@barnes.org</t>
  </si>
  <si>
    <t>465-470-0027x4645</t>
  </si>
  <si>
    <t>4428 April Canyon Apt. 872</t>
  </si>
  <si>
    <t>Lake Teresatown</t>
  </si>
  <si>
    <t>Kelly Carpenter</t>
  </si>
  <si>
    <t>btownsend@yahoo.com</t>
  </si>
  <si>
    <t>0840520350</t>
  </si>
  <si>
    <t>79535 Rachel Coves Suite 115</t>
  </si>
  <si>
    <t>Myersmouth</t>
  </si>
  <si>
    <t>Daniel Norman</t>
  </si>
  <si>
    <t>matthew33@stafford.com</t>
  </si>
  <si>
    <t>+1-578-224-6000</t>
  </si>
  <si>
    <t>37586 Zachary Lodge</t>
  </si>
  <si>
    <t>West Matthew</t>
  </si>
  <si>
    <t>Wanda Smith</t>
  </si>
  <si>
    <t>ashleyrodriguez@gmail.com</t>
  </si>
  <si>
    <t>+1-669-820-0015x172</t>
  </si>
  <si>
    <t>153 Mcguire Forest</t>
  </si>
  <si>
    <t>Lake Danielmouth</t>
  </si>
  <si>
    <t>Thomas Romero</t>
  </si>
  <si>
    <t>fwilson@rhodes.com</t>
  </si>
  <si>
    <t>+1-790-646-3142</t>
  </si>
  <si>
    <t>166 Gomez Junction</t>
  </si>
  <si>
    <t>Port Walterville</t>
  </si>
  <si>
    <t>Jasmine Long</t>
  </si>
  <si>
    <t>ymorris@clark.com</t>
  </si>
  <si>
    <t>001-903-177-6910</t>
  </si>
  <si>
    <t>615 Mallory Mountains Suite 610</t>
  </si>
  <si>
    <t>Charles Davis</t>
  </si>
  <si>
    <t>hhopkins@robertson.net</t>
  </si>
  <si>
    <t>422.673.0653x51740</t>
  </si>
  <si>
    <t>9527 Cynthia Parks</t>
  </si>
  <si>
    <t>Lake Holly</t>
  </si>
  <si>
    <t>Matthew Berry</t>
  </si>
  <si>
    <t>leejoy@gmail.com</t>
  </si>
  <si>
    <t>243.452.6845x26817</t>
  </si>
  <si>
    <t>693 Sierra Trafficway Suite 096</t>
  </si>
  <si>
    <t>Port Kristina</t>
  </si>
  <si>
    <t>Dawn Nash</t>
  </si>
  <si>
    <t>amanda47@yahoo.com</t>
  </si>
  <si>
    <t>(774)515-7086x31951</t>
  </si>
  <si>
    <t>7671 Amy Garden Suite 605</t>
  </si>
  <si>
    <t>Nixonburgh</t>
  </si>
  <si>
    <t>Taylor Goodman</t>
  </si>
  <si>
    <t>milleroscar@nichols.org</t>
  </si>
  <si>
    <t>841.065.8036x219</t>
  </si>
  <si>
    <t>95176 Danielle Centers Suite 953</t>
  </si>
  <si>
    <t>Brocktown</t>
  </si>
  <si>
    <t>Brandy Nelson</t>
  </si>
  <si>
    <t>kimrichard@gmail.com</t>
  </si>
  <si>
    <t>+1-109-772-4652x643</t>
  </si>
  <si>
    <t>611 Patterson Brooks</t>
  </si>
  <si>
    <t>North Vickiville</t>
  </si>
  <si>
    <t>Kenneth Garrett</t>
  </si>
  <si>
    <t>brownmichael@gmail.com</t>
  </si>
  <si>
    <t>001-069-341-2818x662</t>
  </si>
  <si>
    <t>8879 Morris Knoll Suite 757</t>
  </si>
  <si>
    <t>South Eileenburgh</t>
  </si>
  <si>
    <t>Antonio Simpson</t>
  </si>
  <si>
    <t>danielwalsh@jacobs.biz</t>
  </si>
  <si>
    <t>(177)001-2495x60421</t>
  </si>
  <si>
    <t>60721 Whitney Mount</t>
  </si>
  <si>
    <t>Jonesstad</t>
  </si>
  <si>
    <t>Jason Mcmahon</t>
  </si>
  <si>
    <t>egreen@frederick-taylor.com</t>
  </si>
  <si>
    <t>642-581-3152x9449</t>
  </si>
  <si>
    <t>096 John Junctions Apt. 448</t>
  </si>
  <si>
    <t>Herrerashire</t>
  </si>
  <si>
    <t>Amanda Arnold</t>
  </si>
  <si>
    <t>nguyenpaul@yahoo.com</t>
  </si>
  <si>
    <t>+1-341-099-0845x59973</t>
  </si>
  <si>
    <t>374 Matthew Mews</t>
  </si>
  <si>
    <t>David Castillo</t>
  </si>
  <si>
    <t>stephen79@santos.info</t>
  </si>
  <si>
    <t>+1-445-224-4030x65143</t>
  </si>
  <si>
    <t>1185 Douglas Lake Suite 514</t>
  </si>
  <si>
    <t>New Melissashire</t>
  </si>
  <si>
    <t>Katherine Wilson</t>
  </si>
  <si>
    <t>william98@sandoval.com</t>
  </si>
  <si>
    <t>+1-139-372-7991</t>
  </si>
  <si>
    <t>9955 Shelly Corners</t>
  </si>
  <si>
    <t>Jeffstad</t>
  </si>
  <si>
    <t>Sean Barrett</t>
  </si>
  <si>
    <t>campbelltanya@yahoo.com</t>
  </si>
  <si>
    <t>5274810874</t>
  </si>
  <si>
    <t>61436 Andrew Street Apt. 548</t>
  </si>
  <si>
    <t>Holmesburgh</t>
  </si>
  <si>
    <t>Valerie Mack</t>
  </si>
  <si>
    <t>millernicole@yahoo.com</t>
  </si>
  <si>
    <t>(284)332-8220</t>
  </si>
  <si>
    <t>59943 Drew Ramp Suite 849</t>
  </si>
  <si>
    <t>New Stephanie</t>
  </si>
  <si>
    <t>Abigail Stone</t>
  </si>
  <si>
    <t>jessica02@hotmail.com</t>
  </si>
  <si>
    <t>518.701.4373x25170</t>
  </si>
  <si>
    <t>06139 Larry Course</t>
  </si>
  <si>
    <t>New Gregory</t>
  </si>
  <si>
    <t>Deanna Roberts</t>
  </si>
  <si>
    <t>leonardbarry@hotmail.com</t>
  </si>
  <si>
    <t>(212)131-4645</t>
  </si>
  <si>
    <t>8743 James Forges Apt. 347</t>
  </si>
  <si>
    <t>Port Linda</t>
  </si>
  <si>
    <t>Kenneth Fuller</t>
  </si>
  <si>
    <t>drobbins@gmail.com</t>
  </si>
  <si>
    <t>293-071-2539x8153</t>
  </si>
  <si>
    <t>207 Amy Landing Apt. 404</t>
  </si>
  <si>
    <t>Parkerfort</t>
  </si>
  <si>
    <t>Mr. Robert Sanchez</t>
  </si>
  <si>
    <t>margaretberry@schwartz-harvey.com</t>
  </si>
  <si>
    <t>713-880-4627x267</t>
  </si>
  <si>
    <t>59065 Brown Fork</t>
  </si>
  <si>
    <t>New Jason</t>
  </si>
  <si>
    <t>Jacob Powers</t>
  </si>
  <si>
    <t>ericjimenez@gmail.com</t>
  </si>
  <si>
    <t>311-229-0219x7880</t>
  </si>
  <si>
    <t>620 Mark Mount</t>
  </si>
  <si>
    <t>Dorothyport</t>
  </si>
  <si>
    <t>Nathan Harris</t>
  </si>
  <si>
    <t>monicacowan@hotmail.com</t>
  </si>
  <si>
    <t>001-700-350-9970x9247</t>
  </si>
  <si>
    <t>43394 Bruce Isle Suite 329</t>
  </si>
  <si>
    <t>West Andrewton</t>
  </si>
  <si>
    <t>Debra Bush</t>
  </si>
  <si>
    <t>morrisondonald@hotmail.com</t>
  </si>
  <si>
    <t>243.559.4850</t>
  </si>
  <si>
    <t>68939 Michael Fields</t>
  </si>
  <si>
    <t>South Melissachester</t>
  </si>
  <si>
    <t>Colton Carson</t>
  </si>
  <si>
    <t>marianovak@thomas.com</t>
  </si>
  <si>
    <t>001-026-769-4808x01780</t>
  </si>
  <si>
    <t>994 Jackson Skyway</t>
  </si>
  <si>
    <t>Adambury</t>
  </si>
  <si>
    <t>Douglas Nguyen</t>
  </si>
  <si>
    <t>kcarr@hotmail.com</t>
  </si>
  <si>
    <t>+1-466-136-3693x896</t>
  </si>
  <si>
    <t>55975 Tara Viaduct Apt. 288</t>
  </si>
  <si>
    <t>Paultown</t>
  </si>
  <si>
    <t>Ryan Hale</t>
  </si>
  <si>
    <t>cynthia21@parker.com</t>
  </si>
  <si>
    <t>001-476-232-1932</t>
  </si>
  <si>
    <t>02315 Wanda River Suite 244</t>
  </si>
  <si>
    <t>Robertburgh</t>
  </si>
  <si>
    <t>Stephen Valdez</t>
  </si>
  <si>
    <t>krausematthew@jensen-knapp.com</t>
  </si>
  <si>
    <t>+1-791-081-3484x5123</t>
  </si>
  <si>
    <t>76378 Randall Junction</t>
  </si>
  <si>
    <t>Tabithaport</t>
  </si>
  <si>
    <t>Michelle Jenkins</t>
  </si>
  <si>
    <t>nichole49@hotmail.com</t>
  </si>
  <si>
    <t>296-430-3222x5047</t>
  </si>
  <si>
    <t>23841 Becker Court</t>
  </si>
  <si>
    <t>Pughburgh</t>
  </si>
  <si>
    <t>mitchelljonathon@gmail.com</t>
  </si>
  <si>
    <t>(413)863-8205x54725</t>
  </si>
  <si>
    <t>99140 Villa Trail</t>
  </si>
  <si>
    <t>Carrollberg</t>
  </si>
  <si>
    <t>Laura Jones</t>
  </si>
  <si>
    <t>russell31@hotmail.com</t>
  </si>
  <si>
    <t>(501)155-6685x60715</t>
  </si>
  <si>
    <t>86886 Bauer Squares</t>
  </si>
  <si>
    <t>Brittany Brown</t>
  </si>
  <si>
    <t>nicolereyes@gmail.com</t>
  </si>
  <si>
    <t>325-944-8431x35945</t>
  </si>
  <si>
    <t>9599 Matthew Islands Apt. 841</t>
  </si>
  <si>
    <t>Roger Clements</t>
  </si>
  <si>
    <t>sjimenez@yahoo.com</t>
  </si>
  <si>
    <t>001-928-150-2405x8016</t>
  </si>
  <si>
    <t>554 Hernandez Trafficway Suite 091</t>
  </si>
  <si>
    <t>West Samanthaville</t>
  </si>
  <si>
    <t>Brandon Lynch DVM</t>
  </si>
  <si>
    <t>austinjones@lawrence.biz</t>
  </si>
  <si>
    <t>638-374-7488</t>
  </si>
  <si>
    <t>17456 Hoover Mill</t>
  </si>
  <si>
    <t>Justinhaven</t>
  </si>
  <si>
    <t>Annette Flowers</t>
  </si>
  <si>
    <t>scotterin@yahoo.com</t>
  </si>
  <si>
    <t>001-884-150-4062</t>
  </si>
  <si>
    <t>33914 Mendez Court</t>
  </si>
  <si>
    <t>Davidbury</t>
  </si>
  <si>
    <t>Allison Freeman</t>
  </si>
  <si>
    <t>peter44@hotmail.com</t>
  </si>
  <si>
    <t>6505092864</t>
  </si>
  <si>
    <t>4979 Booker Landing Suite 994</t>
  </si>
  <si>
    <t>South Gabrielstad</t>
  </si>
  <si>
    <t>Scott Weiss</t>
  </si>
  <si>
    <t>vsaunders@castro.org</t>
  </si>
  <si>
    <t>(681)524-5261</t>
  </si>
  <si>
    <t>972 Chavez Underpass Suite 425</t>
  </si>
  <si>
    <t>Parksport</t>
  </si>
  <si>
    <t>Tony Roy</t>
  </si>
  <si>
    <t>smithjustin@nelson.biz</t>
  </si>
  <si>
    <t>(808)452-8175x4714</t>
  </si>
  <si>
    <t>2399 Blevins Cliff Apt. 828</t>
  </si>
  <si>
    <t>West Doris</t>
  </si>
  <si>
    <t>Linda Jimenez</t>
  </si>
  <si>
    <t>langfrances@gmail.com</t>
  </si>
  <si>
    <t>001-805-325-6235x76405</t>
  </si>
  <si>
    <t>820 Andrea Highway</t>
  </si>
  <si>
    <t>Billychester</t>
  </si>
  <si>
    <t>Robert George</t>
  </si>
  <si>
    <t>jenniferpatton@wilson.info</t>
  </si>
  <si>
    <t>+1-978-080-4933x591</t>
  </si>
  <si>
    <t>3522 Davis Island Apt. 895</t>
  </si>
  <si>
    <t>New Jenniferhaven</t>
  </si>
  <si>
    <t>Jennifer Walker</t>
  </si>
  <si>
    <t>clayton80@yahoo.com</t>
  </si>
  <si>
    <t>753-137-9208x1606</t>
  </si>
  <si>
    <t>456 Carolyn Creek Apt. 428</t>
  </si>
  <si>
    <t>Milesland</t>
  </si>
  <si>
    <t>Melody Martin</t>
  </si>
  <si>
    <t>pgonzalez@yahoo.com</t>
  </si>
  <si>
    <t>(225)415-7872x47542</t>
  </si>
  <si>
    <t>23007 Marcus Curve Apt. 990</t>
  </si>
  <si>
    <t>Ashleyville</t>
  </si>
  <si>
    <t>Karen Hamilton</t>
  </si>
  <si>
    <t>thompsonjennifer@holmes.org</t>
  </si>
  <si>
    <t>587.973.0823x498</t>
  </si>
  <si>
    <t>1390 Young Via</t>
  </si>
  <si>
    <t>Schultzchester</t>
  </si>
  <si>
    <t>Meghan Dawson</t>
  </si>
  <si>
    <t>leblancchristopher@silva.info</t>
  </si>
  <si>
    <t>924.441.9034</t>
  </si>
  <si>
    <t>37032 Alexander Cove Apt. 564</t>
  </si>
  <si>
    <t>East Shane</t>
  </si>
  <si>
    <t>Molly Hayes</t>
  </si>
  <si>
    <t>makaylacook@weaver.biz</t>
  </si>
  <si>
    <t>723.653.5805x2537</t>
  </si>
  <si>
    <t>9843 Collin Motorway</t>
  </si>
  <si>
    <t>Port Paula</t>
  </si>
  <si>
    <t>Leslie Garcia</t>
  </si>
  <si>
    <t>lbaker@hansen.com</t>
  </si>
  <si>
    <t>266-677-3610x5274</t>
  </si>
  <si>
    <t>77579 Richard Crest Suite 902</t>
  </si>
  <si>
    <t>Port Markton</t>
  </si>
  <si>
    <t>Evan Olson</t>
  </si>
  <si>
    <t>yconner@gmail.com</t>
  </si>
  <si>
    <t>+1-903-410-8782x22521</t>
  </si>
  <si>
    <t>546 Shelton Junctions Suite 109</t>
  </si>
  <si>
    <t>Reedmouth</t>
  </si>
  <si>
    <t>Shannon Moore</t>
  </si>
  <si>
    <t>alyssaclayton@johnson.net</t>
  </si>
  <si>
    <t>(336)406-5405x6813</t>
  </si>
  <si>
    <t>490 Brandon Stream Suite 936</t>
  </si>
  <si>
    <t>Jamesstad</t>
  </si>
  <si>
    <t>John Ryan Jr.</t>
  </si>
  <si>
    <t>brownlinda@shields-graham.com</t>
  </si>
  <si>
    <t>+1-389-064-2603</t>
  </si>
  <si>
    <t>7290 James Estates Apt. 946</t>
  </si>
  <si>
    <t>Yodermouth</t>
  </si>
  <si>
    <t>Kendra Erickson</t>
  </si>
  <si>
    <t>kerry57@hotmail.com</t>
  </si>
  <si>
    <t>(128)477-8209</t>
  </si>
  <si>
    <t>335 Sanders Island</t>
  </si>
  <si>
    <t>Williamland</t>
  </si>
  <si>
    <t>Andrew Brady</t>
  </si>
  <si>
    <t>willisjohn@hotmail.com</t>
  </si>
  <si>
    <t>050-249-9730x320</t>
  </si>
  <si>
    <t>99925 Samuel Ways Apt. 629</t>
  </si>
  <si>
    <t>Arroyochester</t>
  </si>
  <si>
    <t>Leah Wilson</t>
  </si>
  <si>
    <t>georgewilliam@gmail.com</t>
  </si>
  <si>
    <t>001-003-106-6763x9081</t>
  </si>
  <si>
    <t>489 Adam Brooks</t>
  </si>
  <si>
    <t>Jillmouth</t>
  </si>
  <si>
    <t>April White</t>
  </si>
  <si>
    <t>john09@gmail.com</t>
  </si>
  <si>
    <t>(576)887-7245</t>
  </si>
  <si>
    <t>263 Nichols Fields Apt. 163</t>
  </si>
  <si>
    <t>Kaylahaven</t>
  </si>
  <si>
    <t>Timothy Myers</t>
  </si>
  <si>
    <t>thomas61@yahoo.com</t>
  </si>
  <si>
    <t>+1-317-998-3690x584</t>
  </si>
  <si>
    <t>98992 Thomas Walk Suite 672</t>
  </si>
  <si>
    <t>New Sheri</t>
  </si>
  <si>
    <t>Jeremy Hensley</t>
  </si>
  <si>
    <t>ryan34@robinson.com</t>
  </si>
  <si>
    <t>429-810-1693</t>
  </si>
  <si>
    <t>6536 Reed Street</t>
  </si>
  <si>
    <t>Brandiborough</t>
  </si>
  <si>
    <t>Mia Lane</t>
  </si>
  <si>
    <t>marcconner@carter.com</t>
  </si>
  <si>
    <t>365.549.9865x96958</t>
  </si>
  <si>
    <t>429 Douglas Estates Apt. 691</t>
  </si>
  <si>
    <t>North Jessicamouth</t>
  </si>
  <si>
    <t>Karen Mccarthy</t>
  </si>
  <si>
    <t>kathryn33@yahoo.com</t>
  </si>
  <si>
    <t>050.241.2859x6097</t>
  </si>
  <si>
    <t>41119 Burns Lane</t>
  </si>
  <si>
    <t>Robertsonfort</t>
  </si>
  <si>
    <t>Michael Baker</t>
  </si>
  <si>
    <t>melissa42@bishop-martinez.com</t>
  </si>
  <si>
    <t>001-338-424-3903x933</t>
  </si>
  <si>
    <t>7188 Adrienne Extension</t>
  </si>
  <si>
    <t>Raymondshire</t>
  </si>
  <si>
    <t>Jamie Boyle</t>
  </si>
  <si>
    <t>robertfarmer@gonzalez-lee.com</t>
  </si>
  <si>
    <t>345.217.5134x705</t>
  </si>
  <si>
    <t>286 Jennifer Park Apt. 391</t>
  </si>
  <si>
    <t>lesandra@yahoo.com</t>
  </si>
  <si>
    <t>7489755715</t>
  </si>
  <si>
    <t>12599 Shelly Row</t>
  </si>
  <si>
    <t>New Lisabury</t>
  </si>
  <si>
    <t>Ann Price</t>
  </si>
  <si>
    <t>drakerhonda@kennedy.net</t>
  </si>
  <si>
    <t>113.793.7361</t>
  </si>
  <si>
    <t>095 Lindsey Mountain</t>
  </si>
  <si>
    <t>Josephside</t>
  </si>
  <si>
    <t>Tyler Parks</t>
  </si>
  <si>
    <t>christensencole@watson.com</t>
  </si>
  <si>
    <t>623.100.9813x1588</t>
  </si>
  <si>
    <t>61684 Spencer Circle Suite 409</t>
  </si>
  <si>
    <t>Lake Morganburgh</t>
  </si>
  <si>
    <t>Melinda Johnson</t>
  </si>
  <si>
    <t>lisa17@gonzalez-price.com</t>
  </si>
  <si>
    <t>0846083486</t>
  </si>
  <si>
    <t>15142 Heather Mountain Suite 178</t>
  </si>
  <si>
    <t>Singletonmouth</t>
  </si>
  <si>
    <t>Tyler Brady</t>
  </si>
  <si>
    <t>jamesowens@jones.info</t>
  </si>
  <si>
    <t>(566)214-4926x1165</t>
  </si>
  <si>
    <t>3735 Hubbard Ranch Suite 614</t>
  </si>
  <si>
    <t>South Anthonyshire</t>
  </si>
  <si>
    <t>Jennifer Carrillo</t>
  </si>
  <si>
    <t>hintonbrandon@hotmail.com</t>
  </si>
  <si>
    <t>880-045-8519x642</t>
  </si>
  <si>
    <t>3192 Franklin Islands</t>
  </si>
  <si>
    <t>Port Jamie</t>
  </si>
  <si>
    <t>Jonathan Mitchell</t>
  </si>
  <si>
    <t>michael52@mclean.com</t>
  </si>
  <si>
    <t>(313)760-9385x58159</t>
  </si>
  <si>
    <t>23114 Tina Circles Apt. 356</t>
  </si>
  <si>
    <t>Terryville</t>
  </si>
  <si>
    <t>Robert Washington</t>
  </si>
  <si>
    <t>justinrose@gmail.com</t>
  </si>
  <si>
    <t>911-997-4096x610</t>
  </si>
  <si>
    <t>107 Megan Shoal Suite 476</t>
  </si>
  <si>
    <t>West Markshire</t>
  </si>
  <si>
    <t>Diane Velasquez</t>
  </si>
  <si>
    <t>jamesroberts@hotmail.com</t>
  </si>
  <si>
    <t>6096807458</t>
  </si>
  <si>
    <t>8094 Jose Grove</t>
  </si>
  <si>
    <t>Joelborough</t>
  </si>
  <si>
    <t>Courtney Ochoa</t>
  </si>
  <si>
    <t>breannavaughn@gmail.com</t>
  </si>
  <si>
    <t>323-950-7752x850</t>
  </si>
  <si>
    <t>7543 Gonzales Harbor Suite 032</t>
  </si>
  <si>
    <t>East Angelicaland</t>
  </si>
  <si>
    <t>Lauren Dawson</t>
  </si>
  <si>
    <t>johnaguilar@hotmail.com</t>
  </si>
  <si>
    <t>867-732-6272</t>
  </si>
  <si>
    <t>0316 Hughes Cape Suite 738</t>
  </si>
  <si>
    <t>Michelle Swanson</t>
  </si>
  <si>
    <t>josephfleming@hotmail.com</t>
  </si>
  <si>
    <t>837.305.8551x002</t>
  </si>
  <si>
    <t>13875 Zimmerman Common Suite 906</t>
  </si>
  <si>
    <t>New Sarah</t>
  </si>
  <si>
    <t>Sarah Webb</t>
  </si>
  <si>
    <t>ericsimmons@bailey-lam.com</t>
  </si>
  <si>
    <t>(560)951-3955x5280</t>
  </si>
  <si>
    <t>6139 Evans Row Apt. 188</t>
  </si>
  <si>
    <t>East Carl</t>
  </si>
  <si>
    <t>Laura Harris</t>
  </si>
  <si>
    <t>andradejoseph@yahoo.com</t>
  </si>
  <si>
    <t>776.280.6257x31159</t>
  </si>
  <si>
    <t>5348 Washington Station Suite 251</t>
  </si>
  <si>
    <t>Fredericktown</t>
  </si>
  <si>
    <t>Eric Torres</t>
  </si>
  <si>
    <t>julie68@ellis-mcconnell.com</t>
  </si>
  <si>
    <t>857-852-3888x860</t>
  </si>
  <si>
    <t>94042 Emily Island Suite 242</t>
  </si>
  <si>
    <t>Crawfordside</t>
  </si>
  <si>
    <t>Jason Hancock</t>
  </si>
  <si>
    <t>joshuathomas@todd.com</t>
  </si>
  <si>
    <t>(036)945-2538x788</t>
  </si>
  <si>
    <t>6105 Jerry Hollow Apt. 234</t>
  </si>
  <si>
    <t>Marshallland</t>
  </si>
  <si>
    <t>Isaac Jones</t>
  </si>
  <si>
    <t>james70@foley-brown.com</t>
  </si>
  <si>
    <t>001-272-486-9312x5412</t>
  </si>
  <si>
    <t>0977 Edward Isle</t>
  </si>
  <si>
    <t>Harmonbury</t>
  </si>
  <si>
    <t>Janice Wyatt</t>
  </si>
  <si>
    <t>pgalloway@hood.com</t>
  </si>
  <si>
    <t>240-998-1859</t>
  </si>
  <si>
    <t>68068 Hunter Alley Apt. 523</t>
  </si>
  <si>
    <t>Lake Mariabury</t>
  </si>
  <si>
    <t>Jeremy Evans</t>
  </si>
  <si>
    <t>adam66@benton.biz</t>
  </si>
  <si>
    <t>817.389.9348x9175</t>
  </si>
  <si>
    <t>98489 Paul Cliff</t>
  </si>
  <si>
    <t>Emilyside</t>
  </si>
  <si>
    <t>Christian Wilkins</t>
  </si>
  <si>
    <t>jennifer76@garza.com</t>
  </si>
  <si>
    <t>(569)949-2604x443</t>
  </si>
  <si>
    <t>931 Amanda Well</t>
  </si>
  <si>
    <t>Hintonbury</t>
  </si>
  <si>
    <t>Jeffery Zavala</t>
  </si>
  <si>
    <t>johnsonjustin@yahoo.com</t>
  </si>
  <si>
    <t>001-547-187-6527x7920</t>
  </si>
  <si>
    <t>564 Terrell Corner Apt. 529</t>
  </si>
  <si>
    <t>Carolynmouth</t>
  </si>
  <si>
    <t>Carlos Richards</t>
  </si>
  <si>
    <t>jamesmarshall@parks-silva.net</t>
  </si>
  <si>
    <t>393-043-9650x8698</t>
  </si>
  <si>
    <t>1412 Daniel Fork</t>
  </si>
  <si>
    <t>Hooverfort</t>
  </si>
  <si>
    <t>Ashley Anderson</t>
  </si>
  <si>
    <t>georgemarquez@sullivan.com</t>
  </si>
  <si>
    <t>8682093181</t>
  </si>
  <si>
    <t>51007 Wall Mills Apt. 712</t>
  </si>
  <si>
    <t>Lake Jonathanfurt</t>
  </si>
  <si>
    <t>Kerri Nixon</t>
  </si>
  <si>
    <t>zmacdonald@barrera.info</t>
  </si>
  <si>
    <t>(582)725-7332</t>
  </si>
  <si>
    <t>85965 April Vista</t>
  </si>
  <si>
    <t>South Lisaport</t>
  </si>
  <si>
    <t>Lisa Gallagher</t>
  </si>
  <si>
    <t>mauricemcdonald@riggs.biz</t>
  </si>
  <si>
    <t>897.789.0029x44760</t>
  </si>
  <si>
    <t>77603 Gregory Knoll</t>
  </si>
  <si>
    <t>Derekland</t>
  </si>
  <si>
    <t>Megan Lowe</t>
  </si>
  <si>
    <t>bryananderson@jones.com</t>
  </si>
  <si>
    <t>(546)796-1816</t>
  </si>
  <si>
    <t>526 Jacob Skyway</t>
  </si>
  <si>
    <t>East Jennaborough</t>
  </si>
  <si>
    <t>awatkins@yahoo.com</t>
  </si>
  <si>
    <t>840-783-7033x6913</t>
  </si>
  <si>
    <t>6395 Swanson Lodge Apt. 835</t>
  </si>
  <si>
    <t>Sally Short</t>
  </si>
  <si>
    <t>brittanychase@yahoo.com</t>
  </si>
  <si>
    <t>229.144.9620</t>
  </si>
  <si>
    <t>208 James Fields Suite 265</t>
  </si>
  <si>
    <t>Annchester</t>
  </si>
  <si>
    <t>gthomas@hotmail.com</t>
  </si>
  <si>
    <t>+1-239-951-3576</t>
  </si>
  <si>
    <t>18757 Schneider Garden</t>
  </si>
  <si>
    <t>Lake Keithfurt</t>
  </si>
  <si>
    <t>Juan Clark</t>
  </si>
  <si>
    <t>ocrosby@mueller.com</t>
  </si>
  <si>
    <t>9889999306</t>
  </si>
  <si>
    <t>0478 Edwards Bridge Apt. 780</t>
  </si>
  <si>
    <t>Garciaton</t>
  </si>
  <si>
    <t>Amy Turner</t>
  </si>
  <si>
    <t>timothywatson@yahoo.com</t>
  </si>
  <si>
    <t>978-094-5220</t>
  </si>
  <si>
    <t>70561 Philip Valley</t>
  </si>
  <si>
    <t>South Cynthia</t>
  </si>
  <si>
    <t>Heather Rhodes</t>
  </si>
  <si>
    <t>ryandavis@hotmail.com</t>
  </si>
  <si>
    <t>902.432.0734x962</t>
  </si>
  <si>
    <t>48084 Stevens Vista Suite 466</t>
  </si>
  <si>
    <t>Heather Ross</t>
  </si>
  <si>
    <t>rmelton@hotmail.com</t>
  </si>
  <si>
    <t>884-414-9070x83180</t>
  </si>
  <si>
    <t>638 Fry Land Suite 971</t>
  </si>
  <si>
    <t>Barbarahaven</t>
  </si>
  <si>
    <t>Jason Johnson</t>
  </si>
  <si>
    <t>millersarah@yahoo.com</t>
  </si>
  <si>
    <t>(935)670-9694</t>
  </si>
  <si>
    <t>69095 Sonia Ports Apt. 259</t>
  </si>
  <si>
    <t>East Marvinview</t>
  </si>
  <si>
    <t>Lindsay Harrington</t>
  </si>
  <si>
    <t>elizabethtran@thornton.com</t>
  </si>
  <si>
    <t>(210)437-4885</t>
  </si>
  <si>
    <t>58850 Amy Squares</t>
  </si>
  <si>
    <t>Davidstad</t>
  </si>
  <si>
    <t>Cheyenne Carrillo</t>
  </si>
  <si>
    <t>evanskenneth@hotmail.com</t>
  </si>
  <si>
    <t>(645)848-3511x9339</t>
  </si>
  <si>
    <t>320 Grimes Tunnel</t>
  </si>
  <si>
    <t>Larsonburgh</t>
  </si>
  <si>
    <t>Christopher Baker</t>
  </si>
  <si>
    <t>sylvia06@gutierrez.biz</t>
  </si>
  <si>
    <t>+1-149-615-3155x112</t>
  </si>
  <si>
    <t>2358 Chris Walk Suite 809</t>
  </si>
  <si>
    <t>South Williamborough</t>
  </si>
  <si>
    <t>Charles David</t>
  </si>
  <si>
    <t>veronicabaldwin@hotmail.com</t>
  </si>
  <si>
    <t>+1-533-820-0576x67026</t>
  </si>
  <si>
    <t>909 Martin Knolls Suite 456</t>
  </si>
  <si>
    <t>Ginashire</t>
  </si>
  <si>
    <t>Cynthia Love</t>
  </si>
  <si>
    <t>dyertyler@davis.com</t>
  </si>
  <si>
    <t>(298)647-6870x93225</t>
  </si>
  <si>
    <t>275 Christine Mission Apt. 930</t>
  </si>
  <si>
    <t>East Patricia</t>
  </si>
  <si>
    <t>Dawn Jackson</t>
  </si>
  <si>
    <t>lavila@jackson.com</t>
  </si>
  <si>
    <t>(775)328-9973x0220</t>
  </si>
  <si>
    <t>0570 Amber Rapids</t>
  </si>
  <si>
    <t>Mariaburgh</t>
  </si>
  <si>
    <t>Kelly Graham</t>
  </si>
  <si>
    <t>alexis57@moody.com</t>
  </si>
  <si>
    <t>015.069.9873</t>
  </si>
  <si>
    <t>793 Megan Falls</t>
  </si>
  <si>
    <t>Claire Blair</t>
  </si>
  <si>
    <t>jennifer11@hotmail.com</t>
  </si>
  <si>
    <t>611.761.9113x243</t>
  </si>
  <si>
    <t>6069 Kirk Rapids Apt. 724</t>
  </si>
  <si>
    <t>Fullerborough</t>
  </si>
  <si>
    <t>Gregory Bowman</t>
  </si>
  <si>
    <t>nmorris@hotmail.com</t>
  </si>
  <si>
    <t>+1-172-598-6131x839</t>
  </si>
  <si>
    <t>9843 Stone Court</t>
  </si>
  <si>
    <t>Adamsland</t>
  </si>
  <si>
    <t>Scott Kelly</t>
  </si>
  <si>
    <t>muellercarla@gmail.com</t>
  </si>
  <si>
    <t>058.084.9483</t>
  </si>
  <si>
    <t>740 John Hollow Suite 427</t>
  </si>
  <si>
    <t>East Timothyport</t>
  </si>
  <si>
    <t>Dustin Morgan</t>
  </si>
  <si>
    <t>thomasshelley@greene-mathis.org</t>
  </si>
  <si>
    <t>136.714.1598x0916</t>
  </si>
  <si>
    <t>7893 Vargas Trafficway Apt. 050</t>
  </si>
  <si>
    <t>Port Donna</t>
  </si>
  <si>
    <t>Mr. James Bates</t>
  </si>
  <si>
    <t>annaluna@williams-henson.com</t>
  </si>
  <si>
    <t>574-295-1632x813</t>
  </si>
  <si>
    <t>592 Steven Track</t>
  </si>
  <si>
    <t>Erikaview</t>
  </si>
  <si>
    <t>Matthew Martin</t>
  </si>
  <si>
    <t>tiffany81@gmail.com</t>
  </si>
  <si>
    <t>+1-452-144-3647x048</t>
  </si>
  <si>
    <t>4364 Gina Mills</t>
  </si>
  <si>
    <t>Mary Johnson</t>
  </si>
  <si>
    <t>ryanfields@yahoo.com</t>
  </si>
  <si>
    <t>144.362.2186</t>
  </si>
  <si>
    <t>3976 Campbell Meadow Apt. 721</t>
  </si>
  <si>
    <t>Jacobtown</t>
  </si>
  <si>
    <t>Nicole Nelson</t>
  </si>
  <si>
    <t>cheryl47@rivers.com</t>
  </si>
  <si>
    <t>(441)000-5063x17448</t>
  </si>
  <si>
    <t>789 Stevens Island</t>
  </si>
  <si>
    <t>Payneport</t>
  </si>
  <si>
    <t>Faith Williams</t>
  </si>
  <si>
    <t>bsavage@robinson.com</t>
  </si>
  <si>
    <t>445.902.1523x766</t>
  </si>
  <si>
    <t>26292 Jonathan Unions Suite 756</t>
  </si>
  <si>
    <t>South Jonathan</t>
  </si>
  <si>
    <t>Anthony Moss</t>
  </si>
  <si>
    <t>jpearson@hotmail.com</t>
  </si>
  <si>
    <t>+1-911-357-4066x60924</t>
  </si>
  <si>
    <t>58255 Robert Throughway Suite 822</t>
  </si>
  <si>
    <t>East Sarah</t>
  </si>
  <si>
    <t>Tiffany Tran</t>
  </si>
  <si>
    <t>smithjohn@hotmail.com</t>
  </si>
  <si>
    <t>(358)398-1326</t>
  </si>
  <si>
    <t>8056 Vanessa Squares Apt. 202</t>
  </si>
  <si>
    <t>Marybury</t>
  </si>
  <si>
    <t>Joshua Moses</t>
  </si>
  <si>
    <t>kimberly34@page.com</t>
  </si>
  <si>
    <t>636.549.5882</t>
  </si>
  <si>
    <t>42308 Stewart Pines Suite 710</t>
  </si>
  <si>
    <t>New Christopher</t>
  </si>
  <si>
    <t>Anthony Robinson</t>
  </si>
  <si>
    <t>michael12@johnston.com</t>
  </si>
  <si>
    <t>(355)736-5075</t>
  </si>
  <si>
    <t>22911 Dean Brooks Suite 973</t>
  </si>
  <si>
    <t>Port Kenneth</t>
  </si>
  <si>
    <t>Elizabeth Ali</t>
  </si>
  <si>
    <t>kaylatorres@payne-collins.com</t>
  </si>
  <si>
    <t>447-050-9578</t>
  </si>
  <si>
    <t>699 Janice Mountains</t>
  </si>
  <si>
    <t>West Natalie</t>
  </si>
  <si>
    <t>Kimberly Kent</t>
  </si>
  <si>
    <t>stephensdonna@thomas.org</t>
  </si>
  <si>
    <t>+1-105-226-1161x91573</t>
  </si>
  <si>
    <t>0006 Green Shores</t>
  </si>
  <si>
    <t>Watsonchester</t>
  </si>
  <si>
    <t>Martha Morales</t>
  </si>
  <si>
    <t>masseytina@walker-webster.com</t>
  </si>
  <si>
    <t>677.120.0824x12180</t>
  </si>
  <si>
    <t>0869 Farmer Plains</t>
  </si>
  <si>
    <t>Ramirezchester</t>
  </si>
  <si>
    <t>Ricky Wells</t>
  </si>
  <si>
    <t>amyalvarez@byrd-brooks.com</t>
  </si>
  <si>
    <t>(769)606-7305</t>
  </si>
  <si>
    <t>74950 Crawford Ranch</t>
  </si>
  <si>
    <t>Averychester</t>
  </si>
  <si>
    <t>Scott Alvarez</t>
  </si>
  <si>
    <t>cabrerakristi@hotmail.com</t>
  </si>
  <si>
    <t>+1-711-229-3046x3711</t>
  </si>
  <si>
    <t>163 Baird Divide Suite 366</t>
  </si>
  <si>
    <t>East Kennethchester</t>
  </si>
  <si>
    <t>Sandra Sullivan</t>
  </si>
  <si>
    <t>jacobdominguez@yahoo.com</t>
  </si>
  <si>
    <t>+1-409-779-2008x07599</t>
  </si>
  <si>
    <t>002 Frazier Passage</t>
  </si>
  <si>
    <t>Robertofort</t>
  </si>
  <si>
    <t>Rose Shaw</t>
  </si>
  <si>
    <t>smartinez@young-henry.net</t>
  </si>
  <si>
    <t>001-043-182-3992</t>
  </si>
  <si>
    <t>99970 Moreno Cliffs Apt. 713</t>
  </si>
  <si>
    <t>Hudsonberg</t>
  </si>
  <si>
    <t>Jorge Briggs</t>
  </si>
  <si>
    <t>bcox@gmail.com</t>
  </si>
  <si>
    <t>538.121.2350x15040</t>
  </si>
  <si>
    <t>020 Danielle Trace Apt. 413</t>
  </si>
  <si>
    <t>Brandonhaven</t>
  </si>
  <si>
    <t>Michael Meza</t>
  </si>
  <si>
    <t>olivervicki@yahoo.com</t>
  </si>
  <si>
    <t>291.989.5435x969</t>
  </si>
  <si>
    <t>79661 William Walks Suite 439</t>
  </si>
  <si>
    <t>Saramouth</t>
  </si>
  <si>
    <t>Teresa Carter</t>
  </si>
  <si>
    <t>debbie11@davis.net</t>
  </si>
  <si>
    <t>587.821.8416x2518</t>
  </si>
  <si>
    <t>2909 Tracey Wall</t>
  </si>
  <si>
    <t>Kaylaberg</t>
  </si>
  <si>
    <t>William Chang</t>
  </si>
  <si>
    <t>chad69@cabrera.com</t>
  </si>
  <si>
    <t>001-473-028-7087</t>
  </si>
  <si>
    <t>46633 Mendez Trail</t>
  </si>
  <si>
    <t>Fieldsville</t>
  </si>
  <si>
    <t>Shannon Moses</t>
  </si>
  <si>
    <t>nathanielchavez@cruz-morrow.com</t>
  </si>
  <si>
    <t>001-985-966-0789x7223</t>
  </si>
  <si>
    <t>5203 Ford Shores</t>
  </si>
  <si>
    <t>Gwendolynton</t>
  </si>
  <si>
    <t>kellytimothy@hotmail.com</t>
  </si>
  <si>
    <t>(514)832-1985</t>
  </si>
  <si>
    <t>71356 Griffin Drive Apt. 192</t>
  </si>
  <si>
    <t>Jonesfurt</t>
  </si>
  <si>
    <t>Hannah Ashley</t>
  </si>
  <si>
    <t>ajenkins@nunez.org</t>
  </si>
  <si>
    <t>001-984-575-2086x116</t>
  </si>
  <si>
    <t>47654 Susan Extensions</t>
  </si>
  <si>
    <t>West Christinamouth</t>
  </si>
  <si>
    <t>Travis Harper</t>
  </si>
  <si>
    <t>dserrano@yahoo.com</t>
  </si>
  <si>
    <t>(039)589-4393x225</t>
  </si>
  <si>
    <t>3519 Erickson Mountain Apt. 576</t>
  </si>
  <si>
    <t>Lake Amandastad</t>
  </si>
  <si>
    <t>Brooke Hunter</t>
  </si>
  <si>
    <t>jacob28@yahoo.com</t>
  </si>
  <si>
    <t>001-721-233-2118</t>
  </si>
  <si>
    <t>368 Robert Hills</t>
  </si>
  <si>
    <t>Arthurborough</t>
  </si>
  <si>
    <t>Elizabeth Nelson</t>
  </si>
  <si>
    <t>whitneyjames@gmail.com</t>
  </si>
  <si>
    <t>388-739-8897x9148</t>
  </si>
  <si>
    <t>2618 Christopher Locks</t>
  </si>
  <si>
    <t>North Elizabethview</t>
  </si>
  <si>
    <t>Paul Bryant</t>
  </si>
  <si>
    <t>angelasmith@smith-williamson.biz</t>
  </si>
  <si>
    <t>462.091.5402x429</t>
  </si>
  <si>
    <t>34525 Reed Tunnel</t>
  </si>
  <si>
    <t>Wolfeshire</t>
  </si>
  <si>
    <t>Glenn Short</t>
  </si>
  <si>
    <t>jefferymendoza@elliott.com</t>
  </si>
  <si>
    <t>0806293721</t>
  </si>
  <si>
    <t>72393 Alan Lodge Suite 491</t>
  </si>
  <si>
    <t>Garciabury</t>
  </si>
  <si>
    <t>Alexis Rollins</t>
  </si>
  <si>
    <t>michael39@hotmail.com</t>
  </si>
  <si>
    <t>001-046-380-3622x058</t>
  </si>
  <si>
    <t>462 Elizabeth Parkways Apt. 299</t>
  </si>
  <si>
    <t>Gillfurt</t>
  </si>
  <si>
    <t>Nancy Dixon</t>
  </si>
  <si>
    <t>patrickcaldwell@nelson.com</t>
  </si>
  <si>
    <t>763.820.8391</t>
  </si>
  <si>
    <t>99797 Banks Manors Apt. 613</t>
  </si>
  <si>
    <t>Anthonyview</t>
  </si>
  <si>
    <t>Matthew Fernandez</t>
  </si>
  <si>
    <t>andrewmoore@miller.com</t>
  </si>
  <si>
    <t>275-585-8994</t>
  </si>
  <si>
    <t>77310 Garcia Way</t>
  </si>
  <si>
    <t>East Jasonview</t>
  </si>
  <si>
    <t>Ronald Martinez</t>
  </si>
  <si>
    <t>iansnow@dodson.com</t>
  </si>
  <si>
    <t>0837422720</t>
  </si>
  <si>
    <t>1685 Nicholas Vista</t>
  </si>
  <si>
    <t>Hallmouth</t>
  </si>
  <si>
    <t>Jeremy Watkins</t>
  </si>
  <si>
    <t>david20@gmail.com</t>
  </si>
  <si>
    <t>(498)069-9816x00118</t>
  </si>
  <si>
    <t>54742 Miguel Cape</t>
  </si>
  <si>
    <t>Michael Mccoy</t>
  </si>
  <si>
    <t>bradley89@knight-obrien.net</t>
  </si>
  <si>
    <t>(156)296-8404x00865</t>
  </si>
  <si>
    <t>72520 Hogan Shoal</t>
  </si>
  <si>
    <t>New Marymouth</t>
  </si>
  <si>
    <t>Charles Walsh MD</t>
  </si>
  <si>
    <t>xheath@hotmail.com</t>
  </si>
  <si>
    <t>(966)026-1948</t>
  </si>
  <si>
    <t>44185 Chris Junctions</t>
  </si>
  <si>
    <t>Bentleybury</t>
  </si>
  <si>
    <t>Joseph Johnson</t>
  </si>
  <si>
    <t>brennanjennifer@serrano.biz</t>
  </si>
  <si>
    <t>370-195-6430</t>
  </si>
  <si>
    <t>2230 Wells Track</t>
  </si>
  <si>
    <t>Weaverbury</t>
  </si>
  <si>
    <t>Connie Boyle DVM</t>
  </si>
  <si>
    <t>hillnicholas@gmail.com</t>
  </si>
  <si>
    <t>282.562.7257x8456</t>
  </si>
  <si>
    <t>1034 Christopher Mountains Suite 963</t>
  </si>
  <si>
    <t>Maldonadoton</t>
  </si>
  <si>
    <t>Jesse Ray</t>
  </si>
  <si>
    <t>kristinacevedo@yahoo.com</t>
  </si>
  <si>
    <t>5991134867</t>
  </si>
  <si>
    <t>137 Joseph Turnpike Suite 954</t>
  </si>
  <si>
    <t>Lake Ryan</t>
  </si>
  <si>
    <t>Alice Greer</t>
  </si>
  <si>
    <t>williamssamantha@gonzalez.com</t>
  </si>
  <si>
    <t>432-960-7486x5109</t>
  </si>
  <si>
    <t>434 Brooks Flats Apt. 734</t>
  </si>
  <si>
    <t>Lake Jimmy</t>
  </si>
  <si>
    <t>Jeffrey Kemp</t>
  </si>
  <si>
    <t>hannah12@butler.com</t>
  </si>
  <si>
    <t>008-561-5495x82316</t>
  </si>
  <si>
    <t>972 Katrina Isle</t>
  </si>
  <si>
    <t>James Andrews</t>
  </si>
  <si>
    <t>bgamble@cuevas.net</t>
  </si>
  <si>
    <t>718.655.5083x97558</t>
  </si>
  <si>
    <t>95403 Larry Greens Apt. 758</t>
  </si>
  <si>
    <t>South Belindaside</t>
  </si>
  <si>
    <t>Jon Calhoun</t>
  </si>
  <si>
    <t>kstanley@gmail.com</t>
  </si>
  <si>
    <t>6507416387</t>
  </si>
  <si>
    <t>94744 Newton Squares</t>
  </si>
  <si>
    <t>New Nicole</t>
  </si>
  <si>
    <t>Christopher Randolph</t>
  </si>
  <si>
    <t>karmstrong@yahoo.com</t>
  </si>
  <si>
    <t>+1-200-915-6338x588</t>
  </si>
  <si>
    <t>36855 John Fall Apt. 102</t>
  </si>
  <si>
    <t>New Jennifertown</t>
  </si>
  <si>
    <t>John Pace</t>
  </si>
  <si>
    <t>ramirezdonna@jimenez.org</t>
  </si>
  <si>
    <t>(793)379-3414x162</t>
  </si>
  <si>
    <t>006 Smith Estate Suite 816</t>
  </si>
  <si>
    <t>Port Traciville</t>
  </si>
  <si>
    <t>Jordan Blevins</t>
  </si>
  <si>
    <t>gwendolynking@hotmail.com</t>
  </si>
  <si>
    <t>001-974-395-4290x56657</t>
  </si>
  <si>
    <t>479 Derek Key Suite 165</t>
  </si>
  <si>
    <t>Jason Taylor</t>
  </si>
  <si>
    <t>johnpadilla@yoder.com</t>
  </si>
  <si>
    <t>+1-296-398-6554x1483</t>
  </si>
  <si>
    <t>657 Gabriel Forks</t>
  </si>
  <si>
    <t>Frankton</t>
  </si>
  <si>
    <t>Michelle Macias</t>
  </si>
  <si>
    <t>kelly75@patrick.com</t>
  </si>
  <si>
    <t>(792)314-6852</t>
  </si>
  <si>
    <t>709 Julie Trafficway Apt. 825</t>
  </si>
  <si>
    <t>Kelly Stone</t>
  </si>
  <si>
    <t>vickicastillo@wong-carpenter.com</t>
  </si>
  <si>
    <t>061.050.4986x618</t>
  </si>
  <si>
    <t>869 Young Place Apt. 628</t>
  </si>
  <si>
    <t>West Lisa</t>
  </si>
  <si>
    <t>John Rodriguez</t>
  </si>
  <si>
    <t>jasonwilliamson@gmail.com</t>
  </si>
  <si>
    <t>421.515.5851x793</t>
  </si>
  <si>
    <t>469 Green Crossing Suite 953</t>
  </si>
  <si>
    <t>Cynthialand</t>
  </si>
  <si>
    <t>Kelly Washington</t>
  </si>
  <si>
    <t>meghanhansen@hotmail.com</t>
  </si>
  <si>
    <t>387-330-1254</t>
  </si>
  <si>
    <t>5867 Howard Plaza Apt. 569</t>
  </si>
  <si>
    <t>Webertown</t>
  </si>
  <si>
    <t>Vincent Oneill</t>
  </si>
  <si>
    <t>haleyturner@schroeder.com</t>
  </si>
  <si>
    <t>+1-885-285-6620x83420</t>
  </si>
  <si>
    <t>99291 Gregory Village</t>
  </si>
  <si>
    <t>Allenborough</t>
  </si>
  <si>
    <t>Jessica Gay</t>
  </si>
  <si>
    <t>yeseniagutierrez@lopez-werner.com</t>
  </si>
  <si>
    <t>9139122263</t>
  </si>
  <si>
    <t>0066 Garrett Spring Suite 344</t>
  </si>
  <si>
    <t>West Aaron</t>
  </si>
  <si>
    <t>Gregory Smith</t>
  </si>
  <si>
    <t>taylorryan@bowers.info</t>
  </si>
  <si>
    <t>001-651-040-5975</t>
  </si>
  <si>
    <t>0827 John Hill</t>
  </si>
  <si>
    <t>Johnsstad</t>
  </si>
  <si>
    <t>Ryan Snyder</t>
  </si>
  <si>
    <t>eric67@yahoo.com</t>
  </si>
  <si>
    <t>+1-456-831-6640x96836</t>
  </si>
  <si>
    <t>13727 Fernandez Trace Apt. 056</t>
  </si>
  <si>
    <t>Tranmouth</t>
  </si>
  <si>
    <t>Christine Wilkinson</t>
  </si>
  <si>
    <t>tray@smith-jackson.com</t>
  </si>
  <si>
    <t>001-510-785-9853x5753</t>
  </si>
  <si>
    <t>134 Cynthia Isle</t>
  </si>
  <si>
    <t>New Deanna</t>
  </si>
  <si>
    <t>Victoria Thompson</t>
  </si>
  <si>
    <t>fwells@yahoo.com</t>
  </si>
  <si>
    <t>(439)219-5887x045</t>
  </si>
  <si>
    <t>26134 Patrick Groves Suite 995</t>
  </si>
  <si>
    <t>Lake Scott</t>
  </si>
  <si>
    <t>Paige Williams</t>
  </si>
  <si>
    <t>patricia16@gmail.com</t>
  </si>
  <si>
    <t>964-437-2287x0802</t>
  </si>
  <si>
    <t>40451 Benjamin Keys</t>
  </si>
  <si>
    <t>Castillomouth</t>
  </si>
  <si>
    <t>jbrewer@jones.com</t>
  </si>
  <si>
    <t>(920)866-5300x9082</t>
  </si>
  <si>
    <t>841 Powell Light Suite 809</t>
  </si>
  <si>
    <t>North Ryan</t>
  </si>
  <si>
    <t>Kaylee Ryan</t>
  </si>
  <si>
    <t>lprice@acevedo.com</t>
  </si>
  <si>
    <t>(386)805-3700x806</t>
  </si>
  <si>
    <t>95508 Christopher Pike Suite 851</t>
  </si>
  <si>
    <t>Marshallfort</t>
  </si>
  <si>
    <t>Erica Boyd</t>
  </si>
  <si>
    <t>jason97@knox-reyes.com</t>
  </si>
  <si>
    <t>151-041-5083</t>
  </si>
  <si>
    <t>58912 Blair Walk Apt. 438</t>
  </si>
  <si>
    <t>Port Heatherview</t>
  </si>
  <si>
    <t>Deanna Thompson</t>
  </si>
  <si>
    <t>anthonytorres@hotmail.com</t>
  </si>
  <si>
    <t>(269)324-8831x991</t>
  </si>
  <si>
    <t>89069 Charles Knolls Apt. 530</t>
  </si>
  <si>
    <t>Port Susanshire</t>
  </si>
  <si>
    <t>David Reilly</t>
  </si>
  <si>
    <t>amanda39@hotmail.com</t>
  </si>
  <si>
    <t>5528856000</t>
  </si>
  <si>
    <t>79748 Christian Place</t>
  </si>
  <si>
    <t>West Veronica</t>
  </si>
  <si>
    <t>Carmen Mills</t>
  </si>
  <si>
    <t>travistorres@wall.biz</t>
  </si>
  <si>
    <t>(822)873-9321</t>
  </si>
  <si>
    <t>87487 Caroline Springs</t>
  </si>
  <si>
    <t>East Cynthia</t>
  </si>
  <si>
    <t>Benjamin Solis</t>
  </si>
  <si>
    <t>jeffreygarcia@byrd.net</t>
  </si>
  <si>
    <t>(659)840-0661</t>
  </si>
  <si>
    <t>41216 Jason Lodge Suite 182</t>
  </si>
  <si>
    <t>New Josephburgh</t>
  </si>
  <si>
    <t>Kevin Robles</t>
  </si>
  <si>
    <t>kristen08@welch-smith.biz</t>
  </si>
  <si>
    <t>842-994-9005</t>
  </si>
  <si>
    <t>08793 Katie Road</t>
  </si>
  <si>
    <t>Moorehaven</t>
  </si>
  <si>
    <t>Erin Herrera</t>
  </si>
  <si>
    <t>ruth35@phillips.com</t>
  </si>
  <si>
    <t>0910102153</t>
  </si>
  <si>
    <t>316 Pamela Tunnel Suite 129</t>
  </si>
  <si>
    <t>Lake Andreaberg</t>
  </si>
  <si>
    <t>Stephen Atkins</t>
  </si>
  <si>
    <t>christopherperez@cruz.com</t>
  </si>
  <si>
    <t>273-763-0325x4892</t>
  </si>
  <si>
    <t>5343 Santiago Harbors</t>
  </si>
  <si>
    <t>Williamsland</t>
  </si>
  <si>
    <t>Clayton Wilkins</t>
  </si>
  <si>
    <t>draketracie@ramirez.com</t>
  </si>
  <si>
    <t>+1-694-067-2939x82809</t>
  </si>
  <si>
    <t>6670 Perkins Parkway</t>
  </si>
  <si>
    <t>Fergusonchester</t>
  </si>
  <si>
    <t>Roger Spence</t>
  </si>
  <si>
    <t>masonmoore@hotmail.com</t>
  </si>
  <si>
    <t>001-960-319-7213x22724</t>
  </si>
  <si>
    <t>7521 Barnes Field</t>
  </si>
  <si>
    <t>Ericksonview</t>
  </si>
  <si>
    <t>Harold Hurst</t>
  </si>
  <si>
    <t>jhanson@bryan.com</t>
  </si>
  <si>
    <t>608-114-2376x07049</t>
  </si>
  <si>
    <t>4561 Henderson Row Suite 524</t>
  </si>
  <si>
    <t>Lambertberg</t>
  </si>
  <si>
    <t>nvega@yahoo.com</t>
  </si>
  <si>
    <t>696.739.0333x1937</t>
  </si>
  <si>
    <t>03976 Nguyen Coves</t>
  </si>
  <si>
    <t>Jacobberg</t>
  </si>
  <si>
    <t>Jonathan Jenkins</t>
  </si>
  <si>
    <t>iewing@miles-wise.com</t>
  </si>
  <si>
    <t>177.852.9031</t>
  </si>
  <si>
    <t>93959 Pena Cliffs Suite 710</t>
  </si>
  <si>
    <t>North Angelicastad</t>
  </si>
  <si>
    <t>Erin Larsen</t>
  </si>
  <si>
    <t>haleytorres@yahoo.com</t>
  </si>
  <si>
    <t>+1-924-788-4127</t>
  </si>
  <si>
    <t>430 Michele Islands Apt. 996</t>
  </si>
  <si>
    <t>South Kevinfurt</t>
  </si>
  <si>
    <t>James Braun</t>
  </si>
  <si>
    <t>mbrewer@davis.biz</t>
  </si>
  <si>
    <t>(321)373-7426x505</t>
  </si>
  <si>
    <t>624 Baker Light Suite 750</t>
  </si>
  <si>
    <t>Jonesport</t>
  </si>
  <si>
    <t>Wendy Jones</t>
  </si>
  <si>
    <t>upetty@harrell.biz</t>
  </si>
  <si>
    <t>881.397.5511</t>
  </si>
  <si>
    <t>79608 Theresa Gateway Apt. 250</t>
  </si>
  <si>
    <t>Martinezstad</t>
  </si>
  <si>
    <t>Stephanie Williams</t>
  </si>
  <si>
    <t>devon83@yahoo.com</t>
  </si>
  <si>
    <t>9994436316</t>
  </si>
  <si>
    <t>8340 Williamson Common Suite 207</t>
  </si>
  <si>
    <t>North Ronaldton</t>
  </si>
  <si>
    <t>Daniel Hudson</t>
  </si>
  <si>
    <t>001-383-459-0502x2085</t>
  </si>
  <si>
    <t>115 Guy Knolls</t>
  </si>
  <si>
    <t>North Brooke</t>
  </si>
  <si>
    <t>Alexis Hernandez</t>
  </si>
  <si>
    <t>meganbrown@yahoo.com</t>
  </si>
  <si>
    <t>(741)140-8874</t>
  </si>
  <si>
    <t>196 Hughes Gardens Suite 103</t>
  </si>
  <si>
    <t>Eric Velazquez</t>
  </si>
  <si>
    <t>brandonking@gmail.com</t>
  </si>
  <si>
    <t>662.304.4392x68076</t>
  </si>
  <si>
    <t>5561 Steven Row Apt. 502</t>
  </si>
  <si>
    <t>Timothyhaven</t>
  </si>
  <si>
    <t>Robert Christian</t>
  </si>
  <si>
    <t>bishopedward@johnson.info</t>
  </si>
  <si>
    <t>(013)175-8602x4610</t>
  </si>
  <si>
    <t>167 Henderson Camp</t>
  </si>
  <si>
    <t>Millerberg</t>
  </si>
  <si>
    <t>Melissa Brown</t>
  </si>
  <si>
    <t>jonathan10@hotmail.com</t>
  </si>
  <si>
    <t>167.358.7791</t>
  </si>
  <si>
    <t>14107 Beverly Corner</t>
  </si>
  <si>
    <t>Deborahfort</t>
  </si>
  <si>
    <t>Crystal Gonzales</t>
  </si>
  <si>
    <t>zachary13@weiss-oneill.com</t>
  </si>
  <si>
    <t>013-189-4316x4095</t>
  </si>
  <si>
    <t>517 Garner Row Apt. 284</t>
  </si>
  <si>
    <t>North Christopher</t>
  </si>
  <si>
    <t>Edward Davis</t>
  </si>
  <si>
    <t>joannwilson@webster-boone.org</t>
  </si>
  <si>
    <t>360.685.0325</t>
  </si>
  <si>
    <t>1532 Jones Park</t>
  </si>
  <si>
    <t>Shanefort</t>
  </si>
  <si>
    <t>Richard Mccall</t>
  </si>
  <si>
    <t>joshuahobbs@yahoo.com</t>
  </si>
  <si>
    <t>+1-564-132-6309x177</t>
  </si>
  <si>
    <t>5840 Mark Park Suite 729</t>
  </si>
  <si>
    <t>New Alyssa</t>
  </si>
  <si>
    <t>Robert Bowers</t>
  </si>
  <si>
    <t>lgriffin@gmail.com</t>
  </si>
  <si>
    <t>001-595-527-6225x375</t>
  </si>
  <si>
    <t>5239 Arroyo Islands</t>
  </si>
  <si>
    <t>Katherinetown</t>
  </si>
  <si>
    <t>Michael Levy</t>
  </si>
  <si>
    <t>noah59@molina.com</t>
  </si>
  <si>
    <t>(839)762-8941</t>
  </si>
  <si>
    <t>93417 Derek Alley Suite 882</t>
  </si>
  <si>
    <t>Monicahaven</t>
  </si>
  <si>
    <t>Tina Jones</t>
  </si>
  <si>
    <t>lopezmichael@estrada.org</t>
  </si>
  <si>
    <t>1013634994</t>
  </si>
  <si>
    <t>828 Davis Skyway Apt. 302</t>
  </si>
  <si>
    <t>Audrey Parker</t>
  </si>
  <si>
    <t>michele21@lewis-walton.com</t>
  </si>
  <si>
    <t>+1-094-063-6165x7715</t>
  </si>
  <si>
    <t>571 Rebecca Point Apt. 141</t>
  </si>
  <si>
    <t>South Melanie</t>
  </si>
  <si>
    <t>Sarah Cross</t>
  </si>
  <si>
    <t>paynekimberly@gmail.com</t>
  </si>
  <si>
    <t>393-252-8039</t>
  </si>
  <si>
    <t>80130 Sanchez Point</t>
  </si>
  <si>
    <t>Lake Lori</t>
  </si>
  <si>
    <t>Rebekah Russell</t>
  </si>
  <si>
    <t>shawdustin@parks-smith.biz</t>
  </si>
  <si>
    <t>+1-144-891-6427</t>
  </si>
  <si>
    <t>573 Erin Hollow Suite 518</t>
  </si>
  <si>
    <t>East Paulview</t>
  </si>
  <si>
    <t>Kelsey Tapia</t>
  </si>
  <si>
    <t>amanda35@branch-koch.net</t>
  </si>
  <si>
    <t>828-839-7878</t>
  </si>
  <si>
    <t>172 Melissa Shores Apt. 946</t>
  </si>
  <si>
    <t>Raymondside</t>
  </si>
  <si>
    <t>Christopher Stevens</t>
  </si>
  <si>
    <t>jason37@mejia.info</t>
  </si>
  <si>
    <t>+1-466-950-4571x28465</t>
  </si>
  <si>
    <t>292 Robert Ramp Apt. 545</t>
  </si>
  <si>
    <t>Buckbury</t>
  </si>
  <si>
    <t>Brent Owens</t>
  </si>
  <si>
    <t>barbarafloyd@yahoo.com</t>
  </si>
  <si>
    <t>066-008-7095</t>
  </si>
  <si>
    <t>527 Lewis Burgs Apt. 055</t>
  </si>
  <si>
    <t>South Kelsey</t>
  </si>
  <si>
    <t>Marcus Morgan</t>
  </si>
  <si>
    <t>mary24@murphy-miller.com</t>
  </si>
  <si>
    <t>+1-465-063-9402x464</t>
  </si>
  <si>
    <t>0906 Flores Knolls</t>
  </si>
  <si>
    <t>Davidfort</t>
  </si>
  <si>
    <t>Joel Nguyen</t>
  </si>
  <si>
    <t>jessewilliams@cantu.info</t>
  </si>
  <si>
    <t>011.565.0137x0330</t>
  </si>
  <si>
    <t>065 Kimberly Crest</t>
  </si>
  <si>
    <t>North Charles</t>
  </si>
  <si>
    <t>Krista Smith</t>
  </si>
  <si>
    <t>jenniferwalker@yahoo.com</t>
  </si>
  <si>
    <t>435-919-0005</t>
  </si>
  <si>
    <t>38073 Oconnor Corner</t>
  </si>
  <si>
    <t>Mark Scott</t>
  </si>
  <si>
    <t>johndavidson@rodriguez.info</t>
  </si>
  <si>
    <t>122.736.0014x56531</t>
  </si>
  <si>
    <t>0976 Harvey Cliffs</t>
  </si>
  <si>
    <t>Terri Wells</t>
  </si>
  <si>
    <t>meganwood@adams-ramos.com</t>
  </si>
  <si>
    <t>+1-480-696-1382</t>
  </si>
  <si>
    <t>0304 Pearson Mill</t>
  </si>
  <si>
    <t>West Davidborough</t>
  </si>
  <si>
    <t>Mary Frazier</t>
  </si>
  <si>
    <t>jessejones@phelps.info</t>
  </si>
  <si>
    <t>8146593326</t>
  </si>
  <si>
    <t>122 Allen Corner Apt. 237</t>
  </si>
  <si>
    <t>Michaelton</t>
  </si>
  <si>
    <t>Jennifer Stone</t>
  </si>
  <si>
    <t>frankchapman@gross.info</t>
  </si>
  <si>
    <t>016-964-5897</t>
  </si>
  <si>
    <t>4300 Benjamin Light Suite 838</t>
  </si>
  <si>
    <t>North Karen</t>
  </si>
  <si>
    <t>Shane Vasquez</t>
  </si>
  <si>
    <t>snewman@walker.com</t>
  </si>
  <si>
    <t>305.067.7590</t>
  </si>
  <si>
    <t>761 Jeffrey Road Apt. 195</t>
  </si>
  <si>
    <t>East Emilyport</t>
  </si>
  <si>
    <t>Kevin Young</t>
  </si>
  <si>
    <t>harrisloretta@mays.info</t>
  </si>
  <si>
    <t>345-441-7356x2151</t>
  </si>
  <si>
    <t>46244 Dennis Plaza</t>
  </si>
  <si>
    <t>East Jimmyberg</t>
  </si>
  <si>
    <t>Brian Gray</t>
  </si>
  <si>
    <t>dmartinez@torres.com</t>
  </si>
  <si>
    <t>+1-561-977-9201x9237</t>
  </si>
  <si>
    <t>942 Dawn Walks Apt. 466</t>
  </si>
  <si>
    <t>Virginiaburgh</t>
  </si>
  <si>
    <t>Mr. James Wang</t>
  </si>
  <si>
    <t>jonathan44@gmail.com</t>
  </si>
  <si>
    <t>185.147.4009</t>
  </si>
  <si>
    <t>996 Powell Circles</t>
  </si>
  <si>
    <t>Petersenchester</t>
  </si>
  <si>
    <t>Jessica Pittman</t>
  </si>
  <si>
    <t>hjackson@gmail.com</t>
  </si>
  <si>
    <t>291.220.2683</t>
  </si>
  <si>
    <t>768 Taylor Junctions</t>
  </si>
  <si>
    <t>Port Diana</t>
  </si>
  <si>
    <t>Kenneth Rocha</t>
  </si>
  <si>
    <t>jerry20@gmail.com</t>
  </si>
  <si>
    <t>+1-685-986-3527x688</t>
  </si>
  <si>
    <t>4993 Vazquez Row Suite 324</t>
  </si>
  <si>
    <t>East Elijah</t>
  </si>
  <si>
    <t>Brent Duke</t>
  </si>
  <si>
    <t>amanda67@gmail.com</t>
  </si>
  <si>
    <t>(802)025-0516x4084</t>
  </si>
  <si>
    <t>94962 Donna Course Suite 567</t>
  </si>
  <si>
    <t>Sandramouth</t>
  </si>
  <si>
    <t>Amy Underwood</t>
  </si>
  <si>
    <t>kathrynjenkins@martin.com</t>
  </si>
  <si>
    <t>(134)861-0704</t>
  </si>
  <si>
    <t>903 Dillon Meadow Apt. 463</t>
  </si>
  <si>
    <t>North Jacobbury</t>
  </si>
  <si>
    <t>Larry Jackson</t>
  </si>
  <si>
    <t>amberwatkins@yahoo.com</t>
  </si>
  <si>
    <t>689-416-9176x9010</t>
  </si>
  <si>
    <t>3573 James Roads</t>
  </si>
  <si>
    <t>Rebecca Howard</t>
  </si>
  <si>
    <t>amandafoster@yahoo.com</t>
  </si>
  <si>
    <t>9497063449</t>
  </si>
  <si>
    <t>7902 Tyler Ferry Suite 995</t>
  </si>
  <si>
    <t>Markborough</t>
  </si>
  <si>
    <t>Abigail Scott</t>
  </si>
  <si>
    <t>jessica80@gmail.com</t>
  </si>
  <si>
    <t>253-337-7212x911</t>
  </si>
  <si>
    <t>88079 White Inlet</t>
  </si>
  <si>
    <t>Fordville</t>
  </si>
  <si>
    <t>kenneth59@gmail.com</t>
  </si>
  <si>
    <t>253-594-5747</t>
  </si>
  <si>
    <t>542 Burke Tunnel Apt. 662</t>
  </si>
  <si>
    <t>South Jordan</t>
  </si>
  <si>
    <t>kennethwalton@bowen.net</t>
  </si>
  <si>
    <t>(369)387-5555</t>
  </si>
  <si>
    <t>5975 Meagan Orchard</t>
  </si>
  <si>
    <t>Petersonview</t>
  </si>
  <si>
    <t>Angel Williams</t>
  </si>
  <si>
    <t>mccormickrachel@hotmail.com</t>
  </si>
  <si>
    <t>735-886-6661x56895</t>
  </si>
  <si>
    <t>49837 Stephanie Inlet Suite 920</t>
  </si>
  <si>
    <t>Josemouth</t>
  </si>
  <si>
    <t>Matthew Callahan</t>
  </si>
  <si>
    <t>garrettramos@stone-graham.com</t>
  </si>
  <si>
    <t>240.090.6676</t>
  </si>
  <si>
    <t>3408 Cindy Ways</t>
  </si>
  <si>
    <t>Nataliechester</t>
  </si>
  <si>
    <t>Andrea Gibson</t>
  </si>
  <si>
    <t>patrick47@chandler.com</t>
  </si>
  <si>
    <t>+1-999-579-7353x4251</t>
  </si>
  <si>
    <t>11307 Webb Cove Suite 963</t>
  </si>
  <si>
    <t>Eduardoport</t>
  </si>
  <si>
    <t>Cody Johnson</t>
  </si>
  <si>
    <t>simonjessica@harris.com</t>
  </si>
  <si>
    <t>511-681-5784x74413</t>
  </si>
  <si>
    <t>9595 Collins Locks Suite 876</t>
  </si>
  <si>
    <t>New Philipstad</t>
  </si>
  <si>
    <t>Susan Newton</t>
  </si>
  <si>
    <t>usmith@parsons.com</t>
  </si>
  <si>
    <t>001-003-437-4826x12869</t>
  </si>
  <si>
    <t>37655 Tucker Ridge</t>
  </si>
  <si>
    <t>East Ambermouth</t>
  </si>
  <si>
    <t>Sharon Perez</t>
  </si>
  <si>
    <t>wongscott@gmail.com</t>
  </si>
  <si>
    <t>(597)438-3285x909</t>
  </si>
  <si>
    <t>487 Garcia Drives</t>
  </si>
  <si>
    <t>Reginald Fitzgerald</t>
  </si>
  <si>
    <t>monicamcgee@moran.com</t>
  </si>
  <si>
    <t>122.465.8807x948</t>
  </si>
  <si>
    <t>89097 Wendy Rest</t>
  </si>
  <si>
    <t>East Frank</t>
  </si>
  <si>
    <t>Donald Garcia</t>
  </si>
  <si>
    <t>matthewwatson@nelson.com</t>
  </si>
  <si>
    <t>3258262109</t>
  </si>
  <si>
    <t>214 John Gardens</t>
  </si>
  <si>
    <t>West Mark</t>
  </si>
  <si>
    <t>Angela Mills</t>
  </si>
  <si>
    <t>greed@gmail.com</t>
  </si>
  <si>
    <t>+1-344-506-4168x0953</t>
  </si>
  <si>
    <t>4365 David Squares Suite 630</t>
  </si>
  <si>
    <t>Tammytown</t>
  </si>
  <si>
    <t>Steven Mathews</t>
  </si>
  <si>
    <t>melissarichardson@burch.net</t>
  </si>
  <si>
    <t>001-227-228-7028</t>
  </si>
  <si>
    <t>303 Benjamin Land</t>
  </si>
  <si>
    <t>South Natalie</t>
  </si>
  <si>
    <t>Rachel Orr</t>
  </si>
  <si>
    <t>joel59@gmail.com</t>
  </si>
  <si>
    <t>(453)091-9532x21635</t>
  </si>
  <si>
    <t>72042 Bass Station Suite 924</t>
  </si>
  <si>
    <t>Sarahshire</t>
  </si>
  <si>
    <t>Jennifer Petersen</t>
  </si>
  <si>
    <t>ashley25@gmail.com</t>
  </si>
  <si>
    <t>687-454-4290x98968</t>
  </si>
  <si>
    <t>44029 Shields Square Suite 949</t>
  </si>
  <si>
    <t>North Jessicastad</t>
  </si>
  <si>
    <t>Michelle Cochran</t>
  </si>
  <si>
    <t>keithdavid@green.com</t>
  </si>
  <si>
    <t>048.686.1171</t>
  </si>
  <si>
    <t>523 Andrade Port</t>
  </si>
  <si>
    <t>Rodrigueztown</t>
  </si>
  <si>
    <t>Joyce Kennedy</t>
  </si>
  <si>
    <t>colemanronald@yahoo.com</t>
  </si>
  <si>
    <t>651-367-8059x0122</t>
  </si>
  <si>
    <t>883 Fuller Locks</t>
  </si>
  <si>
    <t>West Tamaraport</t>
  </si>
  <si>
    <t>Holly Cantrell</t>
  </si>
  <si>
    <t>kbell@hotmail.com</t>
  </si>
  <si>
    <t>143.200.3432x83559</t>
  </si>
  <si>
    <t>9222 Bowman Cliff Suite 673</t>
  </si>
  <si>
    <t>Hobbschester</t>
  </si>
  <si>
    <t>Katherine Thompson</t>
  </si>
  <si>
    <t>lisajones@gmail.com</t>
  </si>
  <si>
    <t>(880)252-6487</t>
  </si>
  <si>
    <t>927 Laura Circles</t>
  </si>
  <si>
    <t>Johnshire</t>
  </si>
  <si>
    <t>Thomas Johnson</t>
  </si>
  <si>
    <t>valdezhannah@gmail.com</t>
  </si>
  <si>
    <t>650-460-0123</t>
  </si>
  <si>
    <t>710 May Hills</t>
  </si>
  <si>
    <t>Jeremychester</t>
  </si>
  <si>
    <t>Jason Pope</t>
  </si>
  <si>
    <t>michellerich@hotmail.com</t>
  </si>
  <si>
    <t>155.777.5684x21005</t>
  </si>
  <si>
    <t>634 Collins Ranch</t>
  </si>
  <si>
    <t>Michaelberg</t>
  </si>
  <si>
    <t>Jenna Long</t>
  </si>
  <si>
    <t>peckgwendolyn@yahoo.com</t>
  </si>
  <si>
    <t>950-305-7141</t>
  </si>
  <si>
    <t>66742 Travis Curve</t>
  </si>
  <si>
    <t>Port Hunter</t>
  </si>
  <si>
    <t>Emma Moore</t>
  </si>
  <si>
    <t>charles34@gmail.com</t>
  </si>
  <si>
    <t>851-044-9227x3450</t>
  </si>
  <si>
    <t>7242 Brady Tunnel</t>
  </si>
  <si>
    <t>Lake Brent</t>
  </si>
  <si>
    <t>Richard Carter</t>
  </si>
  <si>
    <t>hkhan@hotmail.com</t>
  </si>
  <si>
    <t>+1-553-319-3052x9030</t>
  </si>
  <si>
    <t>1430 Howell Shore Suite 848</t>
  </si>
  <si>
    <t>West Darryl</t>
  </si>
  <si>
    <t>Carlos Cunningham</t>
  </si>
  <si>
    <t>sophia92@ramos.biz</t>
  </si>
  <si>
    <t>6448293731</t>
  </si>
  <si>
    <t>920 Mark Path Suite 301</t>
  </si>
  <si>
    <t>Franciscoport</t>
  </si>
  <si>
    <t>Brianna Warren</t>
  </si>
  <si>
    <t>brett90@skinner.net</t>
  </si>
  <si>
    <t>+1-318-151-7599x20446</t>
  </si>
  <si>
    <t>5388 Margaret Ferry Suite 913</t>
  </si>
  <si>
    <t>Elizabethchester</t>
  </si>
  <si>
    <t>Gloria Mercado</t>
  </si>
  <si>
    <t>kevin13@mann.com</t>
  </si>
  <si>
    <t>+1-501-891-4074x205</t>
  </si>
  <si>
    <t>19699 George Light Suite 696</t>
  </si>
  <si>
    <t>North Dawnburgh</t>
  </si>
  <si>
    <t>Todd Bradley</t>
  </si>
  <si>
    <t>reynoldskatherine@hotmail.com</t>
  </si>
  <si>
    <t>732-328-7912x184</t>
  </si>
  <si>
    <t>1166 Susan Parkway</t>
  </si>
  <si>
    <t>Port William</t>
  </si>
  <si>
    <t>Michelle Gonzales</t>
  </si>
  <si>
    <t>carlosjones@campbell.com</t>
  </si>
  <si>
    <t>001-608-604-0215x600</t>
  </si>
  <si>
    <t>4411 Huynh Brooks</t>
  </si>
  <si>
    <t>North Lisa</t>
  </si>
  <si>
    <t>Keith Scott</t>
  </si>
  <si>
    <t>allison72@gonzales.com</t>
  </si>
  <si>
    <t>213.219.4094</t>
  </si>
  <si>
    <t>71580 Graham Lake Suite 051</t>
  </si>
  <si>
    <t>New Richard</t>
  </si>
  <si>
    <t>Anne Skinner</t>
  </si>
  <si>
    <t>jenniferstevenson@yahoo.com</t>
  </si>
  <si>
    <t>+1-230-476-1442x510</t>
  </si>
  <si>
    <t>228 Billy Wall</t>
  </si>
  <si>
    <t>Brownburgh</t>
  </si>
  <si>
    <t>Clayton Hammond</t>
  </si>
  <si>
    <t>heathernicholson@berry.net</t>
  </si>
  <si>
    <t>(362)651-6722x700</t>
  </si>
  <si>
    <t>47754 Jones Trace</t>
  </si>
  <si>
    <t>New Kathleen</t>
  </si>
  <si>
    <t>Justin Briggs</t>
  </si>
  <si>
    <t>smithbrandon@dunlap.info</t>
  </si>
  <si>
    <t>269-612-6977</t>
  </si>
  <si>
    <t>28933 Sara Fort Suite 963</t>
  </si>
  <si>
    <t>Baileymouth</t>
  </si>
  <si>
    <t>Patrick Ward</t>
  </si>
  <si>
    <t>lhanson@gmail.com</t>
  </si>
  <si>
    <t>+1-593-978-2512x94951</t>
  </si>
  <si>
    <t>5103 Mccoy Points Apt. 168</t>
  </si>
  <si>
    <t>New Carolynbury</t>
  </si>
  <si>
    <t>Lisa Flores</t>
  </si>
  <si>
    <t>ggonzalez@yahoo.com</t>
  </si>
  <si>
    <t>001-113-233-8086</t>
  </si>
  <si>
    <t>211 Denise Parkways</t>
  </si>
  <si>
    <t>Annetteshire</t>
  </si>
  <si>
    <t>Shannon King</t>
  </si>
  <si>
    <t>hardyandrea@shannon.com</t>
  </si>
  <si>
    <t>(514)861-3130x123</t>
  </si>
  <si>
    <t>7450 Carter Light</t>
  </si>
  <si>
    <t>New Colleenbury</t>
  </si>
  <si>
    <t>Tanya Carter</t>
  </si>
  <si>
    <t>andersonrobert@yahoo.com</t>
  </si>
  <si>
    <t>001-628-026-5358x43018</t>
  </si>
  <si>
    <t>2325 Beard Manors</t>
  </si>
  <si>
    <t>Lake Karenfort</t>
  </si>
  <si>
    <t>Erica Watkins</t>
  </si>
  <si>
    <t>michaelbrown@gmail.com</t>
  </si>
  <si>
    <t>001-177-266-9708</t>
  </si>
  <si>
    <t>43861 Sarah Street</t>
  </si>
  <si>
    <t>Christinaview</t>
  </si>
  <si>
    <t>Lisa Knox</t>
  </si>
  <si>
    <t>benjamin03@yahoo.com</t>
  </si>
  <si>
    <t>001-219-090-9829x1822</t>
  </si>
  <si>
    <t>5939 Howell Ranch Apt. 285</t>
  </si>
  <si>
    <t>Anthony Tyler</t>
  </si>
  <si>
    <t>monicaroman@yahoo.com</t>
  </si>
  <si>
    <t>721.157.1831</t>
  </si>
  <si>
    <t>725 Kemp Village Suite 283</t>
  </si>
  <si>
    <t>Burnsstad</t>
  </si>
  <si>
    <t>dennistimothy@yahoo.com</t>
  </si>
  <si>
    <t>354.348.3959x737</t>
  </si>
  <si>
    <t>764 Hannah Course Apt. 555</t>
  </si>
  <si>
    <t>East Megan</t>
  </si>
  <si>
    <t>Samantha Wheeler</t>
  </si>
  <si>
    <t>kayla08@love.info</t>
  </si>
  <si>
    <t>163.153.6998x21124</t>
  </si>
  <si>
    <t>02321 Holloway Glen</t>
  </si>
  <si>
    <t>Lawrencebury</t>
  </si>
  <si>
    <t>Tara Christian</t>
  </si>
  <si>
    <t>patriciawheeler@arnold-smith.com</t>
  </si>
  <si>
    <t>(394)089-7926x0825</t>
  </si>
  <si>
    <t>841 Thomas River</t>
  </si>
  <si>
    <t>East Kevinhaven</t>
  </si>
  <si>
    <t>Gerald Mendoza</t>
  </si>
  <si>
    <t>kelly68@wagner-lewis.com</t>
  </si>
  <si>
    <t>+1-503-688-3437x07918</t>
  </si>
  <si>
    <t>65766 Pena Courts Apt. 881</t>
  </si>
  <si>
    <t>Craig Esparza</t>
  </si>
  <si>
    <t>william77@yahoo.com</t>
  </si>
  <si>
    <t>424.481.6147</t>
  </si>
  <si>
    <t>70098 Ramirez Burgs Apt. 884</t>
  </si>
  <si>
    <t>Garnerbury</t>
  </si>
  <si>
    <t>John Cunningham</t>
  </si>
  <si>
    <t>paulawalsh@gmail.com</t>
  </si>
  <si>
    <t>998-915-2700</t>
  </si>
  <si>
    <t>9382 Rice Squares Apt. 903</t>
  </si>
  <si>
    <t>East Tammy</t>
  </si>
  <si>
    <t>Cindy Jones</t>
  </si>
  <si>
    <t>anthonymonica@gmail.com</t>
  </si>
  <si>
    <t>+1-536-686-7493x67959</t>
  </si>
  <si>
    <t>762 Sarah Village Apt. 695</t>
  </si>
  <si>
    <t>Kimberlyland</t>
  </si>
  <si>
    <t>Todd Galvan</t>
  </si>
  <si>
    <t>tranmaurice@gmail.com</t>
  </si>
  <si>
    <t>+1-723-449-5049x5653</t>
  </si>
  <si>
    <t>328 Mary Run Apt. 984</t>
  </si>
  <si>
    <t>Port Sheila</t>
  </si>
  <si>
    <t>Michelle Rodriguez</t>
  </si>
  <si>
    <t>rgreer@hotmail.com</t>
  </si>
  <si>
    <t>001-578-923-9293</t>
  </si>
  <si>
    <t>2022 Andrea Expressway Suite 226</t>
  </si>
  <si>
    <t>Kevinbury</t>
  </si>
  <si>
    <t>Audrey Chan</t>
  </si>
  <si>
    <t>ybrown@obrien-george.com</t>
  </si>
  <si>
    <t>(345)246-4630x9326</t>
  </si>
  <si>
    <t>053 Jimmy Station</t>
  </si>
  <si>
    <t>Carlsonfort</t>
  </si>
  <si>
    <t>Michael Harris</t>
  </si>
  <si>
    <t>munderwood@hinton.info</t>
  </si>
  <si>
    <t>225.835.7866</t>
  </si>
  <si>
    <t>42431 Justin Rapid</t>
  </si>
  <si>
    <t>North Albertton</t>
  </si>
  <si>
    <t>Dawn Davis</t>
  </si>
  <si>
    <t>marcus42@soto-williams.net</t>
  </si>
  <si>
    <t>001-596-447-3649x281</t>
  </si>
  <si>
    <t>571 Henderson Street</t>
  </si>
  <si>
    <t>North Joshua</t>
  </si>
  <si>
    <t>Stephen Macias</t>
  </si>
  <si>
    <t>peterhanson@gmail.com</t>
  </si>
  <si>
    <t>(314)774-5491</t>
  </si>
  <si>
    <t>377 Heidi Harbors Suite 056</t>
  </si>
  <si>
    <t>Vazquezberg</t>
  </si>
  <si>
    <t>Cathy Richardson</t>
  </si>
  <si>
    <t>allenmiller@gardner.com</t>
  </si>
  <si>
    <t>313-664-4737</t>
  </si>
  <si>
    <t>2597 Lopez Path</t>
  </si>
  <si>
    <t>Jenniferside</t>
  </si>
  <si>
    <t>Jean Smith MD</t>
  </si>
  <si>
    <t>myersjeffrey@gmail.com</t>
  </si>
  <si>
    <t>(770)852-7295x4910</t>
  </si>
  <si>
    <t>45042 Perez Roads</t>
  </si>
  <si>
    <t>Port Brandonstad</t>
  </si>
  <si>
    <t>Adam Johnson</t>
  </si>
  <si>
    <t>andersonallison@hutchinson.info</t>
  </si>
  <si>
    <t>4924035810</t>
  </si>
  <si>
    <t>550 Marshall Valley</t>
  </si>
  <si>
    <t>Booneview</t>
  </si>
  <si>
    <t>Joseph Soto</t>
  </si>
  <si>
    <t>brittany26@barnes.info</t>
  </si>
  <si>
    <t>(733)814-2597x5204</t>
  </si>
  <si>
    <t>1092 Melissa Crest</t>
  </si>
  <si>
    <t>Kellerstad</t>
  </si>
  <si>
    <t>Donna Curry</t>
  </si>
  <si>
    <t>josephshaw@gmail.com</t>
  </si>
  <si>
    <t>001-147-791-3163x4336</t>
  </si>
  <si>
    <t>098 Kevin Run Apt. 379</t>
  </si>
  <si>
    <t>East Davidfurt</t>
  </si>
  <si>
    <t>Mrs. Anna Downs</t>
  </si>
  <si>
    <t>terryprice@yahoo.com</t>
  </si>
  <si>
    <t>192.197.4937</t>
  </si>
  <si>
    <t>280 Mary Turnpike Apt. 733</t>
  </si>
  <si>
    <t>East Marybury</t>
  </si>
  <si>
    <t>Anne Sherman</t>
  </si>
  <si>
    <t>timlevy@meyer.com</t>
  </si>
  <si>
    <t>001-593-842-6868</t>
  </si>
  <si>
    <t>909 Schaefer Crossroad Suite 550</t>
  </si>
  <si>
    <t>Mcintoshside</t>
  </si>
  <si>
    <t>Kendra Ramirez</t>
  </si>
  <si>
    <t>marshdiana@yahoo.com</t>
  </si>
  <si>
    <t>001-272-641-7932x866</t>
  </si>
  <si>
    <t>66148 Donna Neck</t>
  </si>
  <si>
    <t>New Brianport</t>
  </si>
  <si>
    <t>Amy Nash</t>
  </si>
  <si>
    <t>wmcdonald@davis-brown.net</t>
  </si>
  <si>
    <t>017.635.8105</t>
  </si>
  <si>
    <t>2527 Stevens Brooks Suite 499</t>
  </si>
  <si>
    <t>Courtneytown</t>
  </si>
  <si>
    <t>Mary Davis</t>
  </si>
  <si>
    <t>barbaramcconnell@reynolds-pitts.biz</t>
  </si>
  <si>
    <t>073-015-0202x4978</t>
  </si>
  <si>
    <t>298 Michael Corners Apt. 347</t>
  </si>
  <si>
    <t>Port Brianberg</t>
  </si>
  <si>
    <t>Melissa Moreno</t>
  </si>
  <si>
    <t>deanrussell@blankenship-flores.com</t>
  </si>
  <si>
    <t>(151)834-4582x8742</t>
  </si>
  <si>
    <t>36982 Cassidy Falls Apt. 823</t>
  </si>
  <si>
    <t>Helenport</t>
  </si>
  <si>
    <t>Benjamin Smith</t>
  </si>
  <si>
    <t>williammorgan@duncan.com</t>
  </si>
  <si>
    <t>622-868-6486</t>
  </si>
  <si>
    <t>21522 Allen Walks Apt. 112</t>
  </si>
  <si>
    <t>New Evanside</t>
  </si>
  <si>
    <t>Daniel Lynn</t>
  </si>
  <si>
    <t>amberking@gmail.com</t>
  </si>
  <si>
    <t>001-911-173-6478x20881</t>
  </si>
  <si>
    <t>1950 Pope Mills</t>
  </si>
  <si>
    <t>Brownview</t>
  </si>
  <si>
    <t>Jessica Cooper</t>
  </si>
  <si>
    <t>morristimothy@lara.net</t>
  </si>
  <si>
    <t>001-149-762-3249x435</t>
  </si>
  <si>
    <t>0030 Todd Forest</t>
  </si>
  <si>
    <t>Stoneland</t>
  </si>
  <si>
    <t>Alexandra Barnes</t>
  </si>
  <si>
    <t>alishajohnson@wells.com</t>
  </si>
  <si>
    <t>227.691.6074x316</t>
  </si>
  <si>
    <t>880 Teresa Valley Apt. 425</t>
  </si>
  <si>
    <t>Jennifer Stuart</t>
  </si>
  <si>
    <t>emma16@gmail.com</t>
  </si>
  <si>
    <t>4036582996</t>
  </si>
  <si>
    <t>15510 Cindy Pike Apt. 711</t>
  </si>
  <si>
    <t>Wendyshire</t>
  </si>
  <si>
    <t>Billy Newton</t>
  </si>
  <si>
    <t>michaelhopkins@hotmail.com</t>
  </si>
  <si>
    <t>001-762-683-2608x0391</t>
  </si>
  <si>
    <t>339 Manuel Locks</t>
  </si>
  <si>
    <t>Rodney Mccall</t>
  </si>
  <si>
    <t>amanda78@hotmail.com</t>
  </si>
  <si>
    <t>3667218628</t>
  </si>
  <si>
    <t>79576 Tyler Ranch</t>
  </si>
  <si>
    <t>South Julieburgh</t>
  </si>
  <si>
    <t>Hayden Ayala</t>
  </si>
  <si>
    <t>freynolds@yahoo.com</t>
  </si>
  <si>
    <t>390.766.3727x891</t>
  </si>
  <si>
    <t>9415 Douglas Shores</t>
  </si>
  <si>
    <t>Jasonmouth</t>
  </si>
  <si>
    <t>Tammy Wood</t>
  </si>
  <si>
    <t>levithompson@yahoo.com</t>
  </si>
  <si>
    <t>457-425-5956x202</t>
  </si>
  <si>
    <t>6901 Peters Mountain Apt. 500</t>
  </si>
  <si>
    <t>Mariachester</t>
  </si>
  <si>
    <t>Carl Jackson</t>
  </si>
  <si>
    <t>ypeters@espinoza.biz</t>
  </si>
  <si>
    <t>001-141-075-5610x807</t>
  </si>
  <si>
    <t>24736 Koch Dale</t>
  </si>
  <si>
    <t>Lake Austin</t>
  </si>
  <si>
    <t>David Walsh</t>
  </si>
  <si>
    <t>markwall@wilson.info</t>
  </si>
  <si>
    <t>220-136-9017x58029</t>
  </si>
  <si>
    <t>927 Christopher Shoal Apt. 948</t>
  </si>
  <si>
    <t>East Karenton</t>
  </si>
  <si>
    <t>Anthony Walker</t>
  </si>
  <si>
    <t>deanna88@young-cortez.com</t>
  </si>
  <si>
    <t>(021)231-7557x87416</t>
  </si>
  <si>
    <t>138 Shaffer Ferry Suite 518</t>
  </si>
  <si>
    <t>Williamshire</t>
  </si>
  <si>
    <t>Donald Mueller</t>
  </si>
  <si>
    <t>sandrawelch@griffin-miranda.info</t>
  </si>
  <si>
    <t>330-967-5704</t>
  </si>
  <si>
    <t>482 Amanda Walks Suite 691</t>
  </si>
  <si>
    <t>Henryhaven</t>
  </si>
  <si>
    <t>Gabriela Fletcher</t>
  </si>
  <si>
    <t>stephen77@ray.com</t>
  </si>
  <si>
    <t>+1-824-505-4861</t>
  </si>
  <si>
    <t>51985 Jennifer Mall</t>
  </si>
  <si>
    <t>Johnsontown</t>
  </si>
  <si>
    <t>Christopher Schroeder</t>
  </si>
  <si>
    <t>tcastro@gmail.com</t>
  </si>
  <si>
    <t>985.348.7076x132</t>
  </si>
  <si>
    <t>177 Nguyen Summit Suite 041</t>
  </si>
  <si>
    <t>Sandraland</t>
  </si>
  <si>
    <t>David Howard</t>
  </si>
  <si>
    <t>tara02@yahoo.com</t>
  </si>
  <si>
    <t>001-557-667-2817x6956</t>
  </si>
  <si>
    <t>705 Eric Land Apt. 609</t>
  </si>
  <si>
    <t>Port Michael</t>
  </si>
  <si>
    <t>Marco Olson</t>
  </si>
  <si>
    <t>frank34@yahoo.com</t>
  </si>
  <si>
    <t>511-229-8163</t>
  </si>
  <si>
    <t>4534 Cruz Forks</t>
  </si>
  <si>
    <t>Bautistaborough</t>
  </si>
  <si>
    <t>Amanda Brewer</t>
  </si>
  <si>
    <t>ashleyjones@olsen-english.info</t>
  </si>
  <si>
    <t>+1-874-147-1678x90132</t>
  </si>
  <si>
    <t>94576 Taylor Corner Suite 991</t>
  </si>
  <si>
    <t>Meyermouth</t>
  </si>
  <si>
    <t>Gabriel Moore</t>
  </si>
  <si>
    <t>shawnmcintyre@yoder.com</t>
  </si>
  <si>
    <t>3196791157</t>
  </si>
  <si>
    <t>7409 Tara Brook</t>
  </si>
  <si>
    <t>Karenton</t>
  </si>
  <si>
    <t>Peter Carlson</t>
  </si>
  <si>
    <t>meredith30@hotmail.com</t>
  </si>
  <si>
    <t>(037)984-9418x4465</t>
  </si>
  <si>
    <t>536 Chavez Throughway</t>
  </si>
  <si>
    <t>Lauraville</t>
  </si>
  <si>
    <t>John Moore</t>
  </si>
  <si>
    <t>umartin@yahoo.com</t>
  </si>
  <si>
    <t>755-364-8029</t>
  </si>
  <si>
    <t>2767 Hancock Path</t>
  </si>
  <si>
    <t>Woodstad</t>
  </si>
  <si>
    <t>Nancy Barber</t>
  </si>
  <si>
    <t>david67@gmail.com</t>
  </si>
  <si>
    <t>214-331-2880x03407</t>
  </si>
  <si>
    <t>4508 Denise Cliffs Apt. 716</t>
  </si>
  <si>
    <t>Farmerburgh</t>
  </si>
  <si>
    <t>Jasmine Scott</t>
  </si>
  <si>
    <t>simsjennifer@yahoo.com</t>
  </si>
  <si>
    <t>615.158.2631x541</t>
  </si>
  <si>
    <t>604 Alexis Skyway Apt. 784</t>
  </si>
  <si>
    <t>East Aaronfurt</t>
  </si>
  <si>
    <t>Renee Francis</t>
  </si>
  <si>
    <t>kfranklin@hotmail.com</t>
  </si>
  <si>
    <t>8113823876</t>
  </si>
  <si>
    <t>57557 Barry Underpass</t>
  </si>
  <si>
    <t>Miamouth</t>
  </si>
  <si>
    <t>Jasmine Garner</t>
  </si>
  <si>
    <t>shannonbowman@gmail.com</t>
  </si>
  <si>
    <t>907.876.9036</t>
  </si>
  <si>
    <t>7409 Scott Fort</t>
  </si>
  <si>
    <t>Karaburgh</t>
  </si>
  <si>
    <t>Tina Lamb</t>
  </si>
  <si>
    <t>dbrewer@sullivan.biz</t>
  </si>
  <si>
    <t>719-703-6701</t>
  </si>
  <si>
    <t>1088 Pamela Burg Apt. 780</t>
  </si>
  <si>
    <t>goodwinbrianna@thompson.com</t>
  </si>
  <si>
    <t>(127)397-4939x1944</t>
  </si>
  <si>
    <t>2543 Michael Spurs Apt. 759</t>
  </si>
  <si>
    <t>Cindymouth</t>
  </si>
  <si>
    <t>Jamie Greene</t>
  </si>
  <si>
    <t>mccoycory@hotmail.com</t>
  </si>
  <si>
    <t>639-008-6175x4512</t>
  </si>
  <si>
    <t>341 Gina Ramp Apt. 577</t>
  </si>
  <si>
    <t>Cindy Clark</t>
  </si>
  <si>
    <t>richardmercedes@larson.com</t>
  </si>
  <si>
    <t>572-973-9820</t>
  </si>
  <si>
    <t>11768 Cox Throughway</t>
  </si>
  <si>
    <t>Christopherberg</t>
  </si>
  <si>
    <t>Joel Johnson</t>
  </si>
  <si>
    <t>faulknerluis@church.com</t>
  </si>
  <si>
    <t>0930702541</t>
  </si>
  <si>
    <t>284 Richardson Mills</t>
  </si>
  <si>
    <t>Dixonville</t>
  </si>
  <si>
    <t>Sarah Carrillo</t>
  </si>
  <si>
    <t>stephenhenderson@clarke-charles.com</t>
  </si>
  <si>
    <t>218-197-6125x472</t>
  </si>
  <si>
    <t>46913 Anna Hills Suite 030</t>
  </si>
  <si>
    <t>Smithshire</t>
  </si>
  <si>
    <t>Jonathan Green</t>
  </si>
  <si>
    <t>michael14@adams.com</t>
  </si>
  <si>
    <t>367-272-2310x431</t>
  </si>
  <si>
    <t>835 Burch Mission</t>
  </si>
  <si>
    <t>Perezchester</t>
  </si>
  <si>
    <t>Randy Pugh</t>
  </si>
  <si>
    <t>daniel35@morales.com</t>
  </si>
  <si>
    <t>(874)816-0604x055</t>
  </si>
  <si>
    <t>000 Charles Shores Apt. 423</t>
  </si>
  <si>
    <t>Abigail Fowler</t>
  </si>
  <si>
    <t>newtonjeffrey@hotmail.com</t>
  </si>
  <si>
    <t>541-956-8650</t>
  </si>
  <si>
    <t>6369 Weaver Green</t>
  </si>
  <si>
    <t>West Kelly</t>
  </si>
  <si>
    <t>Rebecca Patton</t>
  </si>
  <si>
    <t>roypope@gmail.com</t>
  </si>
  <si>
    <t>998.934.3078</t>
  </si>
  <si>
    <t>11570 Jamie Knolls</t>
  </si>
  <si>
    <t>Warrenbury</t>
  </si>
  <si>
    <t>Elizabeth Owens</t>
  </si>
  <si>
    <t>lewiskeith@hughes.com</t>
  </si>
  <si>
    <t>617-202-3075</t>
  </si>
  <si>
    <t>610 Wright Drive</t>
  </si>
  <si>
    <t>Stevenshire</t>
  </si>
  <si>
    <t>Kyle Green</t>
  </si>
  <si>
    <t>tamilogan@reynolds.com</t>
  </si>
  <si>
    <t>690.515.6809</t>
  </si>
  <si>
    <t>17265 Mary Valley Suite 243</t>
  </si>
  <si>
    <t>West Melissaview</t>
  </si>
  <si>
    <t>Sharon Willis</t>
  </si>
  <si>
    <t>qsherman@ward.com</t>
  </si>
  <si>
    <t>101-197-3251x46993</t>
  </si>
  <si>
    <t>43115 Brady Parkway Suite 140</t>
  </si>
  <si>
    <t>New Antonio</t>
  </si>
  <si>
    <t>Rhonda Ward</t>
  </si>
  <si>
    <t>nelsonamanda@abbott.info</t>
  </si>
  <si>
    <t>7041279335</t>
  </si>
  <si>
    <t>2460 Danielle Motorway</t>
  </si>
  <si>
    <t>Morrisonmouth</t>
  </si>
  <si>
    <t>Alicia Ramos</t>
  </si>
  <si>
    <t>barnestracey@roberson.com</t>
  </si>
  <si>
    <t>815.355.0019</t>
  </si>
  <si>
    <t>261 Bonilla Common Suite 576</t>
  </si>
  <si>
    <t>West Timothy</t>
  </si>
  <si>
    <t>Jennifer Russo</t>
  </si>
  <si>
    <t>arnoldbrian@boone.com</t>
  </si>
  <si>
    <t>973.604.4891</t>
  </si>
  <si>
    <t>54673 Young Corner Suite 794</t>
  </si>
  <si>
    <t>Ms. Melinda Tucker</t>
  </si>
  <si>
    <t>john43@knox.com</t>
  </si>
  <si>
    <t>559.796.1231x414</t>
  </si>
  <si>
    <t>728 Brenda Fords</t>
  </si>
  <si>
    <t>South Gregorystad</t>
  </si>
  <si>
    <t>Lisa Rogers</t>
  </si>
  <si>
    <t>yjohnson@lee.com</t>
  </si>
  <si>
    <t>+1-646-544-4611x89070</t>
  </si>
  <si>
    <t>55159 Cruz Skyway Suite 643</t>
  </si>
  <si>
    <t>North Andrew</t>
  </si>
  <si>
    <t>Casey Hall</t>
  </si>
  <si>
    <t>bradshawlisa@hotmail.com</t>
  </si>
  <si>
    <t>001-826-449-5935x334</t>
  </si>
  <si>
    <t>6558 William Pine Apt. 992</t>
  </si>
  <si>
    <t>Ethanmouth</t>
  </si>
  <si>
    <t>Andrew Kennedy</t>
  </si>
  <si>
    <t>amber28@yahoo.com</t>
  </si>
  <si>
    <t>087.147.4809</t>
  </si>
  <si>
    <t>1433 Suarez Stream</t>
  </si>
  <si>
    <t>Stephenshire</t>
  </si>
  <si>
    <t>John Castaneda</t>
  </si>
  <si>
    <t>craigjames@taylor-ayala.com</t>
  </si>
  <si>
    <t>+1-458-773-8606</t>
  </si>
  <si>
    <t>9841 Martinez Turnpike Apt. 115</t>
  </si>
  <si>
    <t>Gonzalesberg</t>
  </si>
  <si>
    <t>Brandon Blair</t>
  </si>
  <si>
    <t>linda45@browning.org</t>
  </si>
  <si>
    <t>375-048-0654x330</t>
  </si>
  <si>
    <t>531 Monica Skyway Apt. 017</t>
  </si>
  <si>
    <t>South Gregory</t>
  </si>
  <si>
    <t>Jeffrey Dalton</t>
  </si>
  <si>
    <t>ramosdaniel@hotmail.com</t>
  </si>
  <si>
    <t>327-888-4139x724</t>
  </si>
  <si>
    <t>385 Michael Village</t>
  </si>
  <si>
    <t>West Kristie</t>
  </si>
  <si>
    <t>Jennifer Huber</t>
  </si>
  <si>
    <t>barbaramckinney@kemp.com</t>
  </si>
  <si>
    <t>001-349-685-5354x9835</t>
  </si>
  <si>
    <t>598 Mendoza Place</t>
  </si>
  <si>
    <t>South Susanton</t>
  </si>
  <si>
    <t>Leslie Roberson</t>
  </si>
  <si>
    <t>1913392252</t>
  </si>
  <si>
    <t>2195 Teresa Freeway</t>
  </si>
  <si>
    <t>North Johnchester</t>
  </si>
  <si>
    <t>Ms. Ashley Wilkinson</t>
  </si>
  <si>
    <t>sharon66@liu.com</t>
  </si>
  <si>
    <t>001-340-969-8799</t>
  </si>
  <si>
    <t>2011 Day Walk</t>
  </si>
  <si>
    <t>Travisborough</t>
  </si>
  <si>
    <t>Peggy Howe</t>
  </si>
  <si>
    <t>vsmith@gmail.com</t>
  </si>
  <si>
    <t>+1-658-184-6741x982</t>
  </si>
  <si>
    <t>485 Morales Terrace</t>
  </si>
  <si>
    <t>New Rebeccaton</t>
  </si>
  <si>
    <t>Mr. Casey Burns</t>
  </si>
  <si>
    <t>chale@gmail.com</t>
  </si>
  <si>
    <t>5446199696</t>
  </si>
  <si>
    <t>899 Rosales Cove</t>
  </si>
  <si>
    <t>Allisonport</t>
  </si>
  <si>
    <t>Danielle Mejia</t>
  </si>
  <si>
    <t>hudsonmichael@yahoo.com</t>
  </si>
  <si>
    <t>001-541-972-9879</t>
  </si>
  <si>
    <t>637 Larry Parks Apt. 274</t>
  </si>
  <si>
    <t>Pamelaberg</t>
  </si>
  <si>
    <t>Kristen Smith</t>
  </si>
  <si>
    <t>ismith@gmail.com</t>
  </si>
  <si>
    <t>101.535.6063x706</t>
  </si>
  <si>
    <t>0152 David Heights Apt. 324</t>
  </si>
  <si>
    <t>Dianaberg</t>
  </si>
  <si>
    <t>Curtis Sandoval</t>
  </si>
  <si>
    <t>turnerlogan@vincent-campbell.com</t>
  </si>
  <si>
    <t>(431)347-4406</t>
  </si>
  <si>
    <t>83880 Steven Dam Apt. 603</t>
  </si>
  <si>
    <t>North Amy</t>
  </si>
  <si>
    <t>Samuel Chavez</t>
  </si>
  <si>
    <t>katherinelester@mendez.com</t>
  </si>
  <si>
    <t>784.561.4774</t>
  </si>
  <si>
    <t>3936 Estrada Turnpike Suite 052</t>
  </si>
  <si>
    <t>East Robertville</t>
  </si>
  <si>
    <t>Amanda Dunn</t>
  </si>
  <si>
    <t>gary41@gmail.com</t>
  </si>
  <si>
    <t>+1-673-207-1172x5217</t>
  </si>
  <si>
    <t>193 Douglas Pike</t>
  </si>
  <si>
    <t>Adamside</t>
  </si>
  <si>
    <t>Kristina Rodriguez</t>
  </si>
  <si>
    <t>kevin76@yahoo.com</t>
  </si>
  <si>
    <t>938-782-4632x3354</t>
  </si>
  <si>
    <t>06611 Cannon Roads</t>
  </si>
  <si>
    <t>Pattonberg</t>
  </si>
  <si>
    <t>Mary Garcia</t>
  </si>
  <si>
    <t>olivia77@hotmail.com</t>
  </si>
  <si>
    <t>854.771.0002</t>
  </si>
  <si>
    <t>0418 Kimberly Trafficway</t>
  </si>
  <si>
    <t>Elizabethview</t>
  </si>
  <si>
    <t>Sara Walsh</t>
  </si>
  <si>
    <t>veronica79@quinn.com</t>
  </si>
  <si>
    <t>563.061.0584x101</t>
  </si>
  <si>
    <t>61615 Barajas Hills</t>
  </si>
  <si>
    <t>Barnetttown</t>
  </si>
  <si>
    <t>Ryan Parker</t>
  </si>
  <si>
    <t>mendozadiana@hotmail.com</t>
  </si>
  <si>
    <t>757.813.5141x826</t>
  </si>
  <si>
    <t>5406 Greene Knoll Suite 938</t>
  </si>
  <si>
    <t>South Sandraside</t>
  </si>
  <si>
    <t>Heather Baker</t>
  </si>
  <si>
    <t>matthewssandra@yahoo.com</t>
  </si>
  <si>
    <t>397-910-0030x733</t>
  </si>
  <si>
    <t>1314 Rose Turnpike Suite 308</t>
  </si>
  <si>
    <t>Nicholas Farmer</t>
  </si>
  <si>
    <t>ggallegos@hotmail.com</t>
  </si>
  <si>
    <t>+1-571-515-2453x10723</t>
  </si>
  <si>
    <t>6503 Martin Hills Apt. 902</t>
  </si>
  <si>
    <t>Williechester</t>
  </si>
  <si>
    <t>Shane Hunter</t>
  </si>
  <si>
    <t>ewells@gmail.com</t>
  </si>
  <si>
    <t>366-465-9755x0629</t>
  </si>
  <si>
    <t>8456 Williams Coves</t>
  </si>
  <si>
    <t>New Andrew</t>
  </si>
  <si>
    <t>Angelica Mills</t>
  </si>
  <si>
    <t>john61@brown.com</t>
  </si>
  <si>
    <t>001-583-370-6860x203</t>
  </si>
  <si>
    <t>8827 Carlos Mount Apt. 419</t>
  </si>
  <si>
    <t>Ashleyhaven</t>
  </si>
  <si>
    <t>Erin Davis</t>
  </si>
  <si>
    <t>gjones@yahoo.com</t>
  </si>
  <si>
    <t>001-328-695-3343</t>
  </si>
  <si>
    <t>97826 Ward Mountains Suite 291</t>
  </si>
  <si>
    <t>Marcusshire</t>
  </si>
  <si>
    <t>Dakota Cross</t>
  </si>
  <si>
    <t>matthewmartinez@tate.org</t>
  </si>
  <si>
    <t>+1-109-167-3661x411</t>
  </si>
  <si>
    <t>337 Gentry Overpass</t>
  </si>
  <si>
    <t>Hallfort</t>
  </si>
  <si>
    <t>Daniel Harris</t>
  </si>
  <si>
    <t>mosleymary@ray.com</t>
  </si>
  <si>
    <t>783.216.8264</t>
  </si>
  <si>
    <t>7272 Joel Mews Suite 018</t>
  </si>
  <si>
    <t>East Carolton</t>
  </si>
  <si>
    <t>Anita Hubbard</t>
  </si>
  <si>
    <t>tonyjohnson@hotmail.com</t>
  </si>
  <si>
    <t>001-230-248-3526x8131</t>
  </si>
  <si>
    <t>598 Roth Tunnel Suite 114</t>
  </si>
  <si>
    <t>New Rebeccaport</t>
  </si>
  <si>
    <t>Joseph Carson</t>
  </si>
  <si>
    <t>brianmorris@hall-stephenson.com</t>
  </si>
  <si>
    <t>010-092-0828x0851</t>
  </si>
  <si>
    <t>1823 Collins Rue</t>
  </si>
  <si>
    <t>Shafferbury</t>
  </si>
  <si>
    <t>Carlos Woodard</t>
  </si>
  <si>
    <t>bryan79@cole-buckley.com</t>
  </si>
  <si>
    <t>001-475-829-4647x942</t>
  </si>
  <si>
    <t>0338 Smith Hill Apt. 498</t>
  </si>
  <si>
    <t>East Bryanstad</t>
  </si>
  <si>
    <t>Maria Burke</t>
  </si>
  <si>
    <t>sburton@hernandez-alexander.org</t>
  </si>
  <si>
    <t>+1-402-942-8077x258</t>
  </si>
  <si>
    <t>4848 Emily Harbors Suite 285</t>
  </si>
  <si>
    <t>East Benjamin</t>
  </si>
  <si>
    <t>Bianca Campbell</t>
  </si>
  <si>
    <t>kendrahall@yahoo.com</t>
  </si>
  <si>
    <t>001-263-162-5105</t>
  </si>
  <si>
    <t>66787 Burns Fords Apt. 889</t>
  </si>
  <si>
    <t>Markton</t>
  </si>
  <si>
    <t>Joshua Williams</t>
  </si>
  <si>
    <t>georgehudson@campbell.org</t>
  </si>
  <si>
    <t>199.461.6180x5875</t>
  </si>
  <si>
    <t>783 Gerald Land Apt. 594</t>
  </si>
  <si>
    <t>Dillonside</t>
  </si>
  <si>
    <t>Julie Moore</t>
  </si>
  <si>
    <t>castilloshane@barnett.net</t>
  </si>
  <si>
    <t>001-341-666-8846x2371</t>
  </si>
  <si>
    <t>517 Thomas Forge</t>
  </si>
  <si>
    <t>Allisonmouth</t>
  </si>
  <si>
    <t>Bryan Martin</t>
  </si>
  <si>
    <t>scotthartman@wright-choi.org</t>
  </si>
  <si>
    <t>892.237.5478x16223</t>
  </si>
  <si>
    <t>90484 Norman Square Suite 574</t>
  </si>
  <si>
    <t>Douglashaven</t>
  </si>
  <si>
    <t>Kevin Crane</t>
  </si>
  <si>
    <t>garciagregory@hotmail.com</t>
  </si>
  <si>
    <t>495.654.3866</t>
  </si>
  <si>
    <t>9266 Christopher Rapid Suite 300</t>
  </si>
  <si>
    <t>Seth Duffy</t>
  </si>
  <si>
    <t>williamschristopher@hotmail.com</t>
  </si>
  <si>
    <t>(453)057-9234x34854</t>
  </si>
  <si>
    <t>18796 Murphy Squares</t>
  </si>
  <si>
    <t>Marcside</t>
  </si>
  <si>
    <t>Alexander Shepherd</t>
  </si>
  <si>
    <t>vharris@johnson.info</t>
  </si>
  <si>
    <t>1675689172</t>
  </si>
  <si>
    <t>14042 Romero Harbors Suite 068</t>
  </si>
  <si>
    <t>Kevinside</t>
  </si>
  <si>
    <t>Michael Jarvis</t>
  </si>
  <si>
    <t>kbrown@hotmail.com</t>
  </si>
  <si>
    <t>082-173-7172</t>
  </si>
  <si>
    <t>7319 Donald Via</t>
  </si>
  <si>
    <t>Carolstad</t>
  </si>
  <si>
    <t>April Cox</t>
  </si>
  <si>
    <t>meyerjoshua@hotmail.com</t>
  </si>
  <si>
    <t>188-999-3116</t>
  </si>
  <si>
    <t>18886 Jones Glens</t>
  </si>
  <si>
    <t>Port Angela</t>
  </si>
  <si>
    <t>jamie15@yahoo.com</t>
  </si>
  <si>
    <t>001-422-237-4580</t>
  </si>
  <si>
    <t>218 Michelle Avenue</t>
  </si>
  <si>
    <t>New Lesliemouth</t>
  </si>
  <si>
    <t>Scott Anderson</t>
  </si>
  <si>
    <t>ricardolowery@gmail.com</t>
  </si>
  <si>
    <t>973.345.8781x0898</t>
  </si>
  <si>
    <t>145 Anderson Forest</t>
  </si>
  <si>
    <t>South Bryan</t>
  </si>
  <si>
    <t>Travis Kim</t>
  </si>
  <si>
    <t>grahamlee@gmail.com</t>
  </si>
  <si>
    <t>(190)268-8198x0074</t>
  </si>
  <si>
    <t>9290 Price Vista</t>
  </si>
  <si>
    <t>Christine Guzman</t>
  </si>
  <si>
    <t>caldwelljennifer@yahoo.com</t>
  </si>
  <si>
    <t>(684)598-4690x17813</t>
  </si>
  <si>
    <t>6920 Mason Heights</t>
  </si>
  <si>
    <t>East Emily</t>
  </si>
  <si>
    <t>Martin Ward</t>
  </si>
  <si>
    <t>sharonromero@gmail.com</t>
  </si>
  <si>
    <t>1616154549</t>
  </si>
  <si>
    <t>21327 Huff Expressway</t>
  </si>
  <si>
    <t>East Annatown</t>
  </si>
  <si>
    <t>David Byrd</t>
  </si>
  <si>
    <t>npeters@gmail.com</t>
  </si>
  <si>
    <t>+1-635-916-1124</t>
  </si>
  <si>
    <t>70075 James Place Apt. 820</t>
  </si>
  <si>
    <t>New Brandy</t>
  </si>
  <si>
    <t>Bradley Yu</t>
  </si>
  <si>
    <t>lisa64@yahoo.com</t>
  </si>
  <si>
    <t>1966047251</t>
  </si>
  <si>
    <t>1048 Beth Grove Suite 585</t>
  </si>
  <si>
    <t>Lake Kaitlin</t>
  </si>
  <si>
    <t>Brittany Klein</t>
  </si>
  <si>
    <t>milleramanda@barry.org</t>
  </si>
  <si>
    <t>941.373.0315</t>
  </si>
  <si>
    <t>770 Reed Fork</t>
  </si>
  <si>
    <t>Hansenside</t>
  </si>
  <si>
    <t>Cory Holland</t>
  </si>
  <si>
    <t>jessicarasmussen@hotmail.com</t>
  </si>
  <si>
    <t>5808596065</t>
  </si>
  <si>
    <t>24608 Norman Lake Suite 115</t>
  </si>
  <si>
    <t>North Peterburgh</t>
  </si>
  <si>
    <t>Alyssa Rosales</t>
  </si>
  <si>
    <t>melissa40@yahoo.com</t>
  </si>
  <si>
    <t>883.826.5742x9913</t>
  </si>
  <si>
    <t>0547 Phillips Mission</t>
  </si>
  <si>
    <t>New Kelsey</t>
  </si>
  <si>
    <t>Sandy Russell</t>
  </si>
  <si>
    <t>jonathan82@martin-barrett.net</t>
  </si>
  <si>
    <t>217-167-3598x63088</t>
  </si>
  <si>
    <t>038 Joshua Overpass</t>
  </si>
  <si>
    <t>Wallacemouth</t>
  </si>
  <si>
    <t>Monique French</t>
  </si>
  <si>
    <t>sarah14@palmer.org</t>
  </si>
  <si>
    <t>773-642-3346</t>
  </si>
  <si>
    <t>408 Weaver Mews</t>
  </si>
  <si>
    <t>Dianabury</t>
  </si>
  <si>
    <t>Andre Cobb</t>
  </si>
  <si>
    <t>websterjudith@hotmail.com</t>
  </si>
  <si>
    <t>551-360-2569</t>
  </si>
  <si>
    <t>23073 Michael Dam</t>
  </si>
  <si>
    <t>Mackfurt</t>
  </si>
  <si>
    <t>Richard Ingram</t>
  </si>
  <si>
    <t>wilcoxmegan@hensley-vasquez.com</t>
  </si>
  <si>
    <t>028-224-3891</t>
  </si>
  <si>
    <t>847 Sandra Plains</t>
  </si>
  <si>
    <t>North Travisfurt</t>
  </si>
  <si>
    <t>Alice Brown</t>
  </si>
  <si>
    <t>lporter@nunez.info</t>
  </si>
  <si>
    <t>001-201-647-7970x75340</t>
  </si>
  <si>
    <t>11254 Burns Mount Suite 567</t>
  </si>
  <si>
    <t>Wandaville</t>
  </si>
  <si>
    <t>Kristopher Jones</t>
  </si>
  <si>
    <t>collinsgregory@jones-daniel.com</t>
  </si>
  <si>
    <t>102.286.5474x81191</t>
  </si>
  <si>
    <t>76109 Clark Pine</t>
  </si>
  <si>
    <t>Richard Conner</t>
  </si>
  <si>
    <t>danielletyler@hotmail.com</t>
  </si>
  <si>
    <t>775.378.1442</t>
  </si>
  <si>
    <t>192 Samuel Rapid</t>
  </si>
  <si>
    <t>Ronald Terry</t>
  </si>
  <si>
    <t>elizabeth96@hotmail.com</t>
  </si>
  <si>
    <t>502-743-8864</t>
  </si>
  <si>
    <t>68881 Saunders Plains</t>
  </si>
  <si>
    <t>Moraleschester</t>
  </si>
  <si>
    <t>William Pitts</t>
  </si>
  <si>
    <t>ladams@yahoo.com</t>
  </si>
  <si>
    <t>898.560.5928x6609</t>
  </si>
  <si>
    <t>242 Barnes Lane</t>
  </si>
  <si>
    <t>Joneston</t>
  </si>
  <si>
    <t>Theresa Freeman</t>
  </si>
  <si>
    <t>lbrown@gmail.com</t>
  </si>
  <si>
    <t>831-332-3084x44694</t>
  </si>
  <si>
    <t>158 Bolton Divide Suite 915</t>
  </si>
  <si>
    <t>New Danielmouth</t>
  </si>
  <si>
    <t>Benjamin Mejia</t>
  </si>
  <si>
    <t>troysweeney@gmail.com</t>
  </si>
  <si>
    <t>151.684.5142</t>
  </si>
  <si>
    <t>398 Jesse Common</t>
  </si>
  <si>
    <t>Wintersside</t>
  </si>
  <si>
    <t>Tammie Williams</t>
  </si>
  <si>
    <t>walkerlisa@gmail.com</t>
  </si>
  <si>
    <t>828-957-5023x0525</t>
  </si>
  <si>
    <t>44000 Foster Turnpike Suite 261</t>
  </si>
  <si>
    <t>East Josefurt</t>
  </si>
  <si>
    <t>Jessica Cook</t>
  </si>
  <si>
    <t>erinalexander@gmail.com</t>
  </si>
  <si>
    <t>648.326.5767x5752</t>
  </si>
  <si>
    <t>88723 Oliver Cliffs Suite 092</t>
  </si>
  <si>
    <t>Sarah Bond</t>
  </si>
  <si>
    <t>churchdavid@hart.com</t>
  </si>
  <si>
    <t>(504)029-3798</t>
  </si>
  <si>
    <t>140 Bennett Bridge</t>
  </si>
  <si>
    <t>Danielleside</t>
  </si>
  <si>
    <t>Erika Molina</t>
  </si>
  <si>
    <t>aaron96@cunningham.com</t>
  </si>
  <si>
    <t>405-036-0473</t>
  </si>
  <si>
    <t>66022 Lawrence Square Apt. 361</t>
  </si>
  <si>
    <t>Dawnshire</t>
  </si>
  <si>
    <t>Kimberly Mcdonald</t>
  </si>
  <si>
    <t>curtisalicia@hotmail.com</t>
  </si>
  <si>
    <t>6856175838</t>
  </si>
  <si>
    <t>34855 Daniel Squares Apt. 403</t>
  </si>
  <si>
    <t>Hillville</t>
  </si>
  <si>
    <t>Sheila Jones</t>
  </si>
  <si>
    <t>amyhunter@gmail.com</t>
  </si>
  <si>
    <t>801-227-4660x97405</t>
  </si>
  <si>
    <t>7857 Susan Fall</t>
  </si>
  <si>
    <t>Lake Brian</t>
  </si>
  <si>
    <t>Kenneth Greene</t>
  </si>
  <si>
    <t>wooddaniel@wood.biz</t>
  </si>
  <si>
    <t>576.056.1785</t>
  </si>
  <si>
    <t>97136 Seth Trail</t>
  </si>
  <si>
    <t>North Mary</t>
  </si>
  <si>
    <t>Charles Schmidt</t>
  </si>
  <si>
    <t>ajones@yahoo.com</t>
  </si>
  <si>
    <t>+1-165-470-2383</t>
  </si>
  <si>
    <t>3660 Smith Track</t>
  </si>
  <si>
    <t>Benjamin Taylor</t>
  </si>
  <si>
    <t>kevinsmith@hughes.com</t>
  </si>
  <si>
    <t>374-484-2486x16683</t>
  </si>
  <si>
    <t>57586 Jones Ways</t>
  </si>
  <si>
    <t>Salinaschester</t>
  </si>
  <si>
    <t>Lisa Smith</t>
  </si>
  <si>
    <t>lori22@yahoo.com</t>
  </si>
  <si>
    <t>001-078-758-6416x347</t>
  </si>
  <si>
    <t>99141 Miller Groves</t>
  </si>
  <si>
    <t>Port Michelleburgh</t>
  </si>
  <si>
    <t>Philip Richard</t>
  </si>
  <si>
    <t>jonesjessica@moore.info</t>
  </si>
  <si>
    <t>187.432.0864x8175</t>
  </si>
  <si>
    <t>5211 Kelsey Lock Suite 186</t>
  </si>
  <si>
    <t>West Leeshire</t>
  </si>
  <si>
    <t>Christopher Preston</t>
  </si>
  <si>
    <t>johnsonyvonne@hotmail.com</t>
  </si>
  <si>
    <t>347.416.6283</t>
  </si>
  <si>
    <t>9699 Nancy Falls</t>
  </si>
  <si>
    <t>North Anthonymouth</t>
  </si>
  <si>
    <t>Glenn Wheeler</t>
  </si>
  <si>
    <t>theodorehamilton@butler.com</t>
  </si>
  <si>
    <t>+1-328-382-0384x385</t>
  </si>
  <si>
    <t>0239 Thomas Villages</t>
  </si>
  <si>
    <t>Maryfurt</t>
  </si>
  <si>
    <t>Danielle Payne</t>
  </si>
  <si>
    <t>obutler@hotmail.com</t>
  </si>
  <si>
    <t>001-565-366-5606</t>
  </si>
  <si>
    <t>7041 Burns Alley Suite 580</t>
  </si>
  <si>
    <t>Angelabury</t>
  </si>
  <si>
    <t>Robert Harris</t>
  </si>
  <si>
    <t>wheelerpamela@stewart-edwards.org</t>
  </si>
  <si>
    <t>242-977-3054x72185</t>
  </si>
  <si>
    <t>4881 Bolton Curve Suite 264</t>
  </si>
  <si>
    <t>Josephfort</t>
  </si>
  <si>
    <t>Amber Johnson</t>
  </si>
  <si>
    <t>patrick97@martinez-smith.com</t>
  </si>
  <si>
    <t>001-932-338-2737x9128</t>
  </si>
  <si>
    <t>158 Kenneth Expressway Apt. 626</t>
  </si>
  <si>
    <t>Port Deniseberg</t>
  </si>
  <si>
    <t>Tracy Smith</t>
  </si>
  <si>
    <t>uwilson@yahoo.com</t>
  </si>
  <si>
    <t>(562)601-9253x8890</t>
  </si>
  <si>
    <t>534 Blair Branch Suite 299</t>
  </si>
  <si>
    <t>Port Johnton</t>
  </si>
  <si>
    <t>Sarah Schmidt</t>
  </si>
  <si>
    <t>mcdonaldcaleb@hotmail.com</t>
  </si>
  <si>
    <t>9336830528</t>
  </si>
  <si>
    <t>742 Gray Park</t>
  </si>
  <si>
    <t>Port Donald</t>
  </si>
  <si>
    <t>Michelle Gibson</t>
  </si>
  <si>
    <t>paul61@cooper.com</t>
  </si>
  <si>
    <t>(993)205-3012</t>
  </si>
  <si>
    <t>20349 Willis Haven Apt. 565</t>
  </si>
  <si>
    <t>North Matthewmouth</t>
  </si>
  <si>
    <t>Amanda Austin</t>
  </si>
  <si>
    <t>bruceharmon@ruiz-black.com</t>
  </si>
  <si>
    <t>001-531-363-9588x09574</t>
  </si>
  <si>
    <t>7520 Samuel Village Apt. 839</t>
  </si>
  <si>
    <t>South Matthewburgh</t>
  </si>
  <si>
    <t>Andrew Scott</t>
  </si>
  <si>
    <t>browndouglas@miller-figueroa.com</t>
  </si>
  <si>
    <t>923-593-3809</t>
  </si>
  <si>
    <t>5742 Cohen Extension</t>
  </si>
  <si>
    <t>New Lindaland</t>
  </si>
  <si>
    <t>Christina Phillips</t>
  </si>
  <si>
    <t>jonesjulie@yahoo.com</t>
  </si>
  <si>
    <t>815-557-3548x782</t>
  </si>
  <si>
    <t>178 Shannon Coves Apt. 830</t>
  </si>
  <si>
    <t>West Maryside</t>
  </si>
  <si>
    <t>Carolyn Cannon</t>
  </si>
  <si>
    <t>davidberry@gmail.com</t>
  </si>
  <si>
    <t>(681)542-4603x8593</t>
  </si>
  <si>
    <t>0347 Craig Drive</t>
  </si>
  <si>
    <t>Jillside</t>
  </si>
  <si>
    <t>Mark Snow</t>
  </si>
  <si>
    <t>gregorymueller@garcia-marshall.com</t>
  </si>
  <si>
    <t>763.173.5895x83182</t>
  </si>
  <si>
    <t>33854 King Greens Suite 197</t>
  </si>
  <si>
    <t>East Matthewhaven</t>
  </si>
  <si>
    <t>Curtis Harvey</t>
  </si>
  <si>
    <t>smclean@yahoo.com</t>
  </si>
  <si>
    <t>+1-977-854-2145x36430</t>
  </si>
  <si>
    <t>2772 Kenneth Run</t>
  </si>
  <si>
    <t>Johnsonfurt</t>
  </si>
  <si>
    <t>Greg Taylor</t>
  </si>
  <si>
    <t>monroeheather@yahoo.com</t>
  </si>
  <si>
    <t>(926)188-7886x957</t>
  </si>
  <si>
    <t>31065 Long Drive Suite 345</t>
  </si>
  <si>
    <t>North Cassandramouth</t>
  </si>
  <si>
    <t>Mrs. Lisa White</t>
  </si>
  <si>
    <t>williamssharon@hotmail.com</t>
  </si>
  <si>
    <t>855-325-5870</t>
  </si>
  <si>
    <t>151 Clay Plains</t>
  </si>
  <si>
    <t>Ericksonstad</t>
  </si>
  <si>
    <t>Jay Berry</t>
  </si>
  <si>
    <t>amanda13@kelley.net</t>
  </si>
  <si>
    <t>+1-029-735-4212</t>
  </si>
  <si>
    <t>58298 Oliver Manor Suite 725</t>
  </si>
  <si>
    <t>South Morganview</t>
  </si>
  <si>
    <t>Michael Lane</t>
  </si>
  <si>
    <t>diananelson@hotmail.com</t>
  </si>
  <si>
    <t>+1-762-073-7765x36702</t>
  </si>
  <si>
    <t>3136 Johnston Prairie</t>
  </si>
  <si>
    <t>Port Robert</t>
  </si>
  <si>
    <t>ronnie36@hotmail.com</t>
  </si>
  <si>
    <t>(360)913-1012</t>
  </si>
  <si>
    <t>973 Lowe Lodge Apt. 843</t>
  </si>
  <si>
    <t>South Judithmouth</t>
  </si>
  <si>
    <t>Martin Wilson</t>
  </si>
  <si>
    <t>egonzalez@gmail.com</t>
  </si>
  <si>
    <t>571.827.3228x661</t>
  </si>
  <si>
    <t>04943 Kemp Inlet</t>
  </si>
  <si>
    <t>Guerrerochester</t>
  </si>
  <si>
    <t>Kathleen Whitaker</t>
  </si>
  <si>
    <t>jacobspencer@hotmail.com</t>
  </si>
  <si>
    <t>816.402.8914</t>
  </si>
  <si>
    <t>4509 Patel Port Apt. 940</t>
  </si>
  <si>
    <t>South Marymouth</t>
  </si>
  <si>
    <t>John Garcia</t>
  </si>
  <si>
    <t>joshuaberry@gmail.com</t>
  </si>
  <si>
    <t>001-111-614-1844x5802</t>
  </si>
  <si>
    <t>220 Amy Loaf Suite 448</t>
  </si>
  <si>
    <t>Donnaberg</t>
  </si>
  <si>
    <t>Leslie Horton</t>
  </si>
  <si>
    <t>melanie12@hotmail.com</t>
  </si>
  <si>
    <t>415-458-5179x46258</t>
  </si>
  <si>
    <t>604 Deanna Mountain Apt. 349</t>
  </si>
  <si>
    <t>Robertfort</t>
  </si>
  <si>
    <t>Sara Gray</t>
  </si>
  <si>
    <t>abarnes@pearson.biz</t>
  </si>
  <si>
    <t>001-751-148-3246x4295</t>
  </si>
  <si>
    <t>38609 Kathryn Islands</t>
  </si>
  <si>
    <t>South Susan</t>
  </si>
  <si>
    <t>daniellegonzales@gmail.com</t>
  </si>
  <si>
    <t>+1-977-494-5794</t>
  </si>
  <si>
    <t>61706 Graves Circle</t>
  </si>
  <si>
    <t>Lisaburgh</t>
  </si>
  <si>
    <t>Brittany Luna</t>
  </si>
  <si>
    <t>qfry@hotmail.com</t>
  </si>
  <si>
    <t>591-222-1792x30227</t>
  </si>
  <si>
    <t>13099 Yoder Club</t>
  </si>
  <si>
    <t>Lake Georgeview</t>
  </si>
  <si>
    <t>Rebecca Hodges</t>
  </si>
  <si>
    <t>vasquezsamantha@hunter-sampson.info</t>
  </si>
  <si>
    <t>021.830.4091</t>
  </si>
  <si>
    <t>07424 Keller View</t>
  </si>
  <si>
    <t>Karinatown</t>
  </si>
  <si>
    <t>Andrea Jones</t>
  </si>
  <si>
    <t>franklinwilliam@hernandez.biz</t>
  </si>
  <si>
    <t>787-568-0214x64785</t>
  </si>
  <si>
    <t>5080 Samuel Crest Apt. 145</t>
  </si>
  <si>
    <t>Laurie Marsh</t>
  </si>
  <si>
    <t>thatfield@yahoo.com</t>
  </si>
  <si>
    <t>538-006-1093</t>
  </si>
  <si>
    <t>8258 Rodriguez Field</t>
  </si>
  <si>
    <t>Ellentown</t>
  </si>
  <si>
    <t>Jasmine Manning</t>
  </si>
  <si>
    <t>plee@myers.com</t>
  </si>
  <si>
    <t>(154)737-4508</t>
  </si>
  <si>
    <t>113 Timothy Springs</t>
  </si>
  <si>
    <t>Charlesborough</t>
  </si>
  <si>
    <t>Connie Ramirez</t>
  </si>
  <si>
    <t>kristine10@campbell.biz</t>
  </si>
  <si>
    <t>425.929.1502x315</t>
  </si>
  <si>
    <t>092 Cole Islands</t>
  </si>
  <si>
    <t>West Michael</t>
  </si>
  <si>
    <t>Sherry Schultz</t>
  </si>
  <si>
    <t>taylorjeffrey@curtis.com</t>
  </si>
  <si>
    <t>001-127-043-6761</t>
  </si>
  <si>
    <t>0185 Hansen Hill Apt. 220</t>
  </si>
  <si>
    <t>Madelinefurt</t>
  </si>
  <si>
    <t>William Harrison</t>
  </si>
  <si>
    <t>ahoover@gmail.com</t>
  </si>
  <si>
    <t>987-092-9443x01746</t>
  </si>
  <si>
    <t>8036 Brooke Falls</t>
  </si>
  <si>
    <t>Danielsstad</t>
  </si>
  <si>
    <t>Thomas Allen</t>
  </si>
  <si>
    <t>petersondawn@jones.com</t>
  </si>
  <si>
    <t>+1-203-051-8538x8867</t>
  </si>
  <si>
    <t>169 Julie Track</t>
  </si>
  <si>
    <t>Port Kimberlyside</t>
  </si>
  <si>
    <t>Chad Johnson</t>
  </si>
  <si>
    <t>campbellkimberly@gmail.com</t>
  </si>
  <si>
    <t>(900)681-3352x100</t>
  </si>
  <si>
    <t>450 Tonya Corner Suite 100</t>
  </si>
  <si>
    <t>East Richardville</t>
  </si>
  <si>
    <t>Devin Jones</t>
  </si>
  <si>
    <t>bellnicole@yahoo.com</t>
  </si>
  <si>
    <t>+1-702-670-2549x3239</t>
  </si>
  <si>
    <t>242 Levi Ports Suite 650</t>
  </si>
  <si>
    <t>Yatesstad</t>
  </si>
  <si>
    <t>Christina Smith</t>
  </si>
  <si>
    <t>xvelasquez@yahoo.com</t>
  </si>
  <si>
    <t>440.324.4362x0547</t>
  </si>
  <si>
    <t>0892 Blake Garden Suite 901</t>
  </si>
  <si>
    <t>Danielleshire</t>
  </si>
  <si>
    <t>Joseph Fleming</t>
  </si>
  <si>
    <t>karen51@yahoo.com</t>
  </si>
  <si>
    <t>+1-849-734-3477x4303</t>
  </si>
  <si>
    <t>31346 Banks Club Suite 454</t>
  </si>
  <si>
    <t>Cordovastad</t>
  </si>
  <si>
    <t>Tracy Collins</t>
  </si>
  <si>
    <t>jeffreyfletcher@yahoo.com</t>
  </si>
  <si>
    <t>(788)275-1216x8798</t>
  </si>
  <si>
    <t>343 Thomas View</t>
  </si>
  <si>
    <t>Dixonshire</t>
  </si>
  <si>
    <t>Gregory Hubbard</t>
  </si>
  <si>
    <t>fhughes@jackson-robertson.com</t>
  </si>
  <si>
    <t>+1-444-017-9693</t>
  </si>
  <si>
    <t>20597 Smith Freeway</t>
  </si>
  <si>
    <t>New Frankmouth</t>
  </si>
  <si>
    <t>Jesus Robinson</t>
  </si>
  <si>
    <t>faithtodd@gmail.com</t>
  </si>
  <si>
    <t>001-360-652-2912x200</t>
  </si>
  <si>
    <t>6762 Donald Ville Apt. 941</t>
  </si>
  <si>
    <t>Port Gina</t>
  </si>
  <si>
    <t>Carolyn Armstrong</t>
  </si>
  <si>
    <t>sheppardsean@yahoo.com</t>
  </si>
  <si>
    <t>912-484-7088x2154</t>
  </si>
  <si>
    <t>90525 Jacob Light Suite 383</t>
  </si>
  <si>
    <t>Lake Garyfurt</t>
  </si>
  <si>
    <t>Melissa Fitzpatrick</t>
  </si>
  <si>
    <t>martinmichael@gmail.com</t>
  </si>
  <si>
    <t>(843)913-0078</t>
  </si>
  <si>
    <t>67999 Fernandez Estate Apt. 420</t>
  </si>
  <si>
    <t>Pattonmouth</t>
  </si>
  <si>
    <t>Kevin Adams</t>
  </si>
  <si>
    <t>carolyn22@hotmail.com</t>
  </si>
  <si>
    <t>(239)540-7156x32864</t>
  </si>
  <si>
    <t>48704 Rebecca Common Apt. 144</t>
  </si>
  <si>
    <t>Petersport</t>
  </si>
  <si>
    <t>Jonathan Randall</t>
  </si>
  <si>
    <t>trevor22@hotmail.com</t>
  </si>
  <si>
    <t>9364536283</t>
  </si>
  <si>
    <t>6225 Patrick Wells</t>
  </si>
  <si>
    <t>Dianebury</t>
  </si>
  <si>
    <t>olsonzachary@gmail.com</t>
  </si>
  <si>
    <t>+1-913-657-8703x1380</t>
  </si>
  <si>
    <t>6917 Fuentes Curve</t>
  </si>
  <si>
    <t>Shawnland</t>
  </si>
  <si>
    <t>Christina Montgomery</t>
  </si>
  <si>
    <t>cassandracantrell@oliver.info</t>
  </si>
  <si>
    <t>+1-057-610-4420x46958</t>
  </si>
  <si>
    <t>40581 Roberts Divide</t>
  </si>
  <si>
    <t>Lake Donald</t>
  </si>
  <si>
    <t>Jennifer Conley</t>
  </si>
  <si>
    <t>williamsmichael@valencia-ruiz.com</t>
  </si>
  <si>
    <t>001-887-389-4895</t>
  </si>
  <si>
    <t>2489 John Court Apt. 779</t>
  </si>
  <si>
    <t>Port Rebecca</t>
  </si>
  <si>
    <t>Amanda Richmond</t>
  </si>
  <si>
    <t>cruzkevin@williamson-koch.net</t>
  </si>
  <si>
    <t>(449)059-4663x479</t>
  </si>
  <si>
    <t>64271 Moore Spur</t>
  </si>
  <si>
    <t>Lake Rachel</t>
  </si>
  <si>
    <t>tjones@yahoo.com</t>
  </si>
  <si>
    <t>046.709.0371</t>
  </si>
  <si>
    <t>734 Robert Summit</t>
  </si>
  <si>
    <t>Port Ritaberg</t>
  </si>
  <si>
    <t>Tiffany Flores</t>
  </si>
  <si>
    <t>isaaccordova@gmail.com</t>
  </si>
  <si>
    <t>+1-708-018-1791</t>
  </si>
  <si>
    <t>22095 Castro Islands</t>
  </si>
  <si>
    <t>South Sydneyfort</t>
  </si>
  <si>
    <t>Ronald Mays</t>
  </si>
  <si>
    <t>kristen95@stevens-nunez.com</t>
  </si>
  <si>
    <t>354-598-0115x19504</t>
  </si>
  <si>
    <t>09448 Simon Flats Apt. 856</t>
  </si>
  <si>
    <t>East Rodney</t>
  </si>
  <si>
    <t>Christine Mckinney</t>
  </si>
  <si>
    <t>dbarton@knapp.com</t>
  </si>
  <si>
    <t>001-280-325-8027x57570</t>
  </si>
  <si>
    <t>99067 Janice Village Apt. 637</t>
  </si>
  <si>
    <t>Daniellefurt</t>
  </si>
  <si>
    <t>Misty Coleman</t>
  </si>
  <si>
    <t>uperez@yahoo.com</t>
  </si>
  <si>
    <t>001-036-432-3920x544</t>
  </si>
  <si>
    <t>19716 Mary Bypass</t>
  </si>
  <si>
    <t>Dawnburgh</t>
  </si>
  <si>
    <t>Gabriella Williams</t>
  </si>
  <si>
    <t>gallagherkelly@yahoo.com</t>
  </si>
  <si>
    <t>001-259-067-1029x688</t>
  </si>
  <si>
    <t>8534 Lewis Trace</t>
  </si>
  <si>
    <t>East Joanna</t>
  </si>
  <si>
    <t>Katie Lyons</t>
  </si>
  <si>
    <t>jrivera@adams-cole.com</t>
  </si>
  <si>
    <t>045-284-0922x31194</t>
  </si>
  <si>
    <t>359 Stone Orchard</t>
  </si>
  <si>
    <t>Hunterton</t>
  </si>
  <si>
    <t>Barbara Perez</t>
  </si>
  <si>
    <t>klopez@hotmail.com</t>
  </si>
  <si>
    <t>435.923.7241</t>
  </si>
  <si>
    <t>8385 Meadows Ports Suite 799</t>
  </si>
  <si>
    <t>Timothy Dickerson</t>
  </si>
  <si>
    <t>michelle43@gmail.com</t>
  </si>
  <si>
    <t>(739)476-4261</t>
  </si>
  <si>
    <t>1435 Matthew Cove</t>
  </si>
  <si>
    <t>West Evan</t>
  </si>
  <si>
    <t>Erica Fitzgerald</t>
  </si>
  <si>
    <t>kcollins@hotmail.com</t>
  </si>
  <si>
    <t>290.226.5698x0684</t>
  </si>
  <si>
    <t>995 Stevens Burgs Suite 552</t>
  </si>
  <si>
    <t>New Jameston</t>
  </si>
  <si>
    <t>Dawn Sawyer</t>
  </si>
  <si>
    <t>econner@gmail.com</t>
  </si>
  <si>
    <t>425-415-6486x3188</t>
  </si>
  <si>
    <t>2319 William Vista</t>
  </si>
  <si>
    <t>Brianton</t>
  </si>
  <si>
    <t>Mckenzie Johnson</t>
  </si>
  <si>
    <t>cassandra12@gmail.com</t>
  </si>
  <si>
    <t>127.104.5956x035</t>
  </si>
  <si>
    <t>21325 Bryant Roads</t>
  </si>
  <si>
    <t>Port Anthony</t>
  </si>
  <si>
    <t>Ian Oneal</t>
  </si>
  <si>
    <t>markhansen@hotmail.com</t>
  </si>
  <si>
    <t>938-486-2431x09251</t>
  </si>
  <si>
    <t>2329 Bender Wall Suite 210</t>
  </si>
  <si>
    <t>Port Michaelbury</t>
  </si>
  <si>
    <t>Katherine Ibarra</t>
  </si>
  <si>
    <t>dbell@hotmail.com</t>
  </si>
  <si>
    <t>5903393709</t>
  </si>
  <si>
    <t>0425 William Lock</t>
  </si>
  <si>
    <t>Stonemouth</t>
  </si>
  <si>
    <t>Mark Hansen</t>
  </si>
  <si>
    <t>harrisonjeremy@yahoo.com</t>
  </si>
  <si>
    <t>289-240-9389x82026</t>
  </si>
  <si>
    <t>1128 Daniel Brooks Suite 792</t>
  </si>
  <si>
    <t>Devin Jackson MD</t>
  </si>
  <si>
    <t>wwashington@hernandez.org</t>
  </si>
  <si>
    <t>(369)551-7673</t>
  </si>
  <si>
    <t>899 Jessica Via Apt. 320</t>
  </si>
  <si>
    <t>New Williamport</t>
  </si>
  <si>
    <t>Billy Kemp</t>
  </si>
  <si>
    <t>moralesmelanie@gutierrez.com</t>
  </si>
  <si>
    <t>615.706.3028x598</t>
  </si>
  <si>
    <t>221 Matthew Pine</t>
  </si>
  <si>
    <t>Pittmanhaven</t>
  </si>
  <si>
    <t>Matthew Ware</t>
  </si>
  <si>
    <t>dpoole@gmail.com</t>
  </si>
  <si>
    <t>+1-224-102-0071x330</t>
  </si>
  <si>
    <t>71600 Cruz Roads</t>
  </si>
  <si>
    <t>South Bryanchester</t>
  </si>
  <si>
    <t>Laura Fletcher</t>
  </si>
  <si>
    <t>thomashill@underwood.com</t>
  </si>
  <si>
    <t>6123685183</t>
  </si>
  <si>
    <t>9122 Gray Valleys</t>
  </si>
  <si>
    <t>Christopher Foster</t>
  </si>
  <si>
    <t>amber58@yahoo.com</t>
  </si>
  <si>
    <t>797-729-9493</t>
  </si>
  <si>
    <t>237 Saunders Grove Apt. 795</t>
  </si>
  <si>
    <t>Port Jenniferfurt</t>
  </si>
  <si>
    <t>Jason Valentine</t>
  </si>
  <si>
    <t>ellennelson@glass-levine.com</t>
  </si>
  <si>
    <t>957.939.4587</t>
  </si>
  <si>
    <t>88923 Brown Creek Suite 868</t>
  </si>
  <si>
    <t>Lake Amy</t>
  </si>
  <si>
    <t>Thomas Gardner</t>
  </si>
  <si>
    <t>davidcollins@gmail.com</t>
  </si>
  <si>
    <t>+1-125-414-4480x17726</t>
  </si>
  <si>
    <t>66714 Fowler Rest</t>
  </si>
  <si>
    <t>Gonzalezberg</t>
  </si>
  <si>
    <t>Justin Sullivan</t>
  </si>
  <si>
    <t>qsullivan@villarreal.com</t>
  </si>
  <si>
    <t>+1-398-471-9934</t>
  </si>
  <si>
    <t>8752 Warren Avenue</t>
  </si>
  <si>
    <t>Sara Decker</t>
  </si>
  <si>
    <t>xjones@jacobs.org</t>
  </si>
  <si>
    <t>929.938.0052x63771</t>
  </si>
  <si>
    <t>9262 Bob Turnpike</t>
  </si>
  <si>
    <t>South Samantha</t>
  </si>
  <si>
    <t>David Rodriguez</t>
  </si>
  <si>
    <t>johnsonjustin@snyder.com</t>
  </si>
  <si>
    <t>+1-391-326-1486x293</t>
  </si>
  <si>
    <t>82863 Christopher Crescent</t>
  </si>
  <si>
    <t>Kellyton</t>
  </si>
  <si>
    <t>dominique35@hotmail.com</t>
  </si>
  <si>
    <t>572-184-0265</t>
  </si>
  <si>
    <t>14783 Sheri Tunnel Apt. 601</t>
  </si>
  <si>
    <t>Camposmouth</t>
  </si>
  <si>
    <t>Debbie Galvan</t>
  </si>
  <si>
    <t>velezalan@hotmail.com</t>
  </si>
  <si>
    <t>+1-651-435-0669</t>
  </si>
  <si>
    <t>8256 Deborah Plains</t>
  </si>
  <si>
    <t>North Frankside</t>
  </si>
  <si>
    <t>Kelli Houston</t>
  </si>
  <si>
    <t>andrew35@wilson.info</t>
  </si>
  <si>
    <t>261-679-4745</t>
  </si>
  <si>
    <t>38790 Hernandez Land Suite 252</t>
  </si>
  <si>
    <t>Jeffreyburgh</t>
  </si>
  <si>
    <t>Megan Turner</t>
  </si>
  <si>
    <t>wschmidt@mosley.org</t>
  </si>
  <si>
    <t>(474)208-6684x30138</t>
  </si>
  <si>
    <t>36210 Ortiz Road</t>
  </si>
  <si>
    <t>Port Lindsaytown</t>
  </si>
  <si>
    <t>Brian Nash</t>
  </si>
  <si>
    <t>richardgibson@dawson.com</t>
  </si>
  <si>
    <t>(900)807-5235x20720</t>
  </si>
  <si>
    <t>7079 Tapia Underpass</t>
  </si>
  <si>
    <t>Lake Robin</t>
  </si>
  <si>
    <t>Todd Mitchell</t>
  </si>
  <si>
    <t>shellybrewer@reilly.com</t>
  </si>
  <si>
    <t>372.917.3269</t>
  </si>
  <si>
    <t>71894 Richardson Rapids Apt. 928</t>
  </si>
  <si>
    <t>Stevenborough</t>
  </si>
  <si>
    <t>Amber Alvarez</t>
  </si>
  <si>
    <t>ijones@beard.com</t>
  </si>
  <si>
    <t>085.472.9746x06270</t>
  </si>
  <si>
    <t>585 Fields Row Apt. 459</t>
  </si>
  <si>
    <t>East Annachester</t>
  </si>
  <si>
    <t>Chase Padilla</t>
  </si>
  <si>
    <t>millerheidi@mckinney.net</t>
  </si>
  <si>
    <t>(484)883-0440</t>
  </si>
  <si>
    <t>771 Contreras Hollow</t>
  </si>
  <si>
    <t>South Reginaldtown</t>
  </si>
  <si>
    <t>Patricia Cain</t>
  </si>
  <si>
    <t>steven47@yahoo.com</t>
  </si>
  <si>
    <t>+1-374-237-3753</t>
  </si>
  <si>
    <t>9300 Jason Rapid Suite 757</t>
  </si>
  <si>
    <t>Victoriamouth</t>
  </si>
  <si>
    <t>Crystal Green</t>
  </si>
  <si>
    <t>wjacobs@gmail.com</t>
  </si>
  <si>
    <t>(469)784-1095x2604</t>
  </si>
  <si>
    <t>9310 Curry Courts</t>
  </si>
  <si>
    <t>Lake Brandi</t>
  </si>
  <si>
    <t>Stephanie Perkins</t>
  </si>
  <si>
    <t>adriennefigueroa@hotmail.com</t>
  </si>
  <si>
    <t>(052)862-5200x1665</t>
  </si>
  <si>
    <t>69363 Young Dale Suite 175</t>
  </si>
  <si>
    <t>South Lindsaymouth</t>
  </si>
  <si>
    <t>Johnny Holt</t>
  </si>
  <si>
    <t>moralesjason@ferguson.net</t>
  </si>
  <si>
    <t>298-542-1575x4367</t>
  </si>
  <si>
    <t>84197 Adams Trace Suite 244</t>
  </si>
  <si>
    <t>Lake Michelleland</t>
  </si>
  <si>
    <t>Nicholas Davis</t>
  </si>
  <si>
    <t>oadams@gonzalez.com</t>
  </si>
  <si>
    <t>378.810.6962x024</t>
  </si>
  <si>
    <t>780 Danny Orchard Suite 309</t>
  </si>
  <si>
    <t>West Craigstad</t>
  </si>
  <si>
    <t>Christopher Roberson</t>
  </si>
  <si>
    <t>mariajohnson@alvarez.net</t>
  </si>
  <si>
    <t>160.115.9649x99060</t>
  </si>
  <si>
    <t>35951 Fletcher Inlet</t>
  </si>
  <si>
    <t>Nicholastown</t>
  </si>
  <si>
    <t>Tamara Lynch</t>
  </si>
  <si>
    <t>matthewmoore@hotmail.com</t>
  </si>
  <si>
    <t>479.114.1598</t>
  </si>
  <si>
    <t>0876 Michael Shoals</t>
  </si>
  <si>
    <t>New Cory</t>
  </si>
  <si>
    <t>Alicia Browning</t>
  </si>
  <si>
    <t>melissa11@bell-duncan.com</t>
  </si>
  <si>
    <t>+1-034-589-6943x425</t>
  </si>
  <si>
    <t>311 Sara Greens</t>
  </si>
  <si>
    <t>Thomasland</t>
  </si>
  <si>
    <t>Tony Hanna</t>
  </si>
  <si>
    <t>joshua04@castillo-waters.info</t>
  </si>
  <si>
    <t>1652070785</t>
  </si>
  <si>
    <t>405 Vega Ports Suite 805</t>
  </si>
  <si>
    <t>West Edwardshire</t>
  </si>
  <si>
    <t>Adam Raymond</t>
  </si>
  <si>
    <t>alexismercado@yahoo.com</t>
  </si>
  <si>
    <t>068.546.5642</t>
  </si>
  <si>
    <t>98244 Douglas Locks Apt. 517</t>
  </si>
  <si>
    <t>Powersport</t>
  </si>
  <si>
    <t>Crystal Gordon</t>
  </si>
  <si>
    <t>xanderson@yahoo.com</t>
  </si>
  <si>
    <t>988.468.5188x7266</t>
  </si>
  <si>
    <t>025 Melanie Curve Apt. 306</t>
  </si>
  <si>
    <t>Rogerchester</t>
  </si>
  <si>
    <t>Kenneth Franco</t>
  </si>
  <si>
    <t>xboyd@hotmail.com</t>
  </si>
  <si>
    <t>664-121-6718x2638</t>
  </si>
  <si>
    <t>35893 Oconnell Point Suite 527</t>
  </si>
  <si>
    <t>Port Ryanstad</t>
  </si>
  <si>
    <t>Kimberly Matthews</t>
  </si>
  <si>
    <t>brendamanning@tran.info</t>
  </si>
  <si>
    <t>091-958-6501x72120</t>
  </si>
  <si>
    <t>4056 Erica Dale</t>
  </si>
  <si>
    <t>Thompsonton</t>
  </si>
  <si>
    <t>Trevor Lambert</t>
  </si>
  <si>
    <t>jfranklin@hotmail.com</t>
  </si>
  <si>
    <t>2186050041</t>
  </si>
  <si>
    <t>77778 Tiffany Center Suite 134</t>
  </si>
  <si>
    <t>North Nicolefurt</t>
  </si>
  <si>
    <t>Matthew Lynch</t>
  </si>
  <si>
    <t>davidpadilla@hotmail.com</t>
  </si>
  <si>
    <t>061-697-4821</t>
  </si>
  <si>
    <t>7944 Beth Drive Apt. 773</t>
  </si>
  <si>
    <t>David Johnson</t>
  </si>
  <si>
    <t>juan85@gmail.com</t>
  </si>
  <si>
    <t>105-531-5045x6901</t>
  </si>
  <si>
    <t>963 Estes Flats</t>
  </si>
  <si>
    <t>Autumntown</t>
  </si>
  <si>
    <t>Scott Ward</t>
  </si>
  <si>
    <t>vdyer@hotmail.com</t>
  </si>
  <si>
    <t>525.656.4834x2127</t>
  </si>
  <si>
    <t>770 Juan Prairie Suite 178</t>
  </si>
  <si>
    <t>Port Greg</t>
  </si>
  <si>
    <t>Brooke Simpson</t>
  </si>
  <si>
    <t>rachel16@morgan-berry.biz</t>
  </si>
  <si>
    <t>7480456723</t>
  </si>
  <si>
    <t>7405 Danny Summit Apt. 137</t>
  </si>
  <si>
    <t>Nealmouth</t>
  </si>
  <si>
    <t>Billy Santiago MD</t>
  </si>
  <si>
    <t>andrewallen@marshall.com</t>
  </si>
  <si>
    <t>+1-674-948-3050</t>
  </si>
  <si>
    <t>021 Keller Stravenue Suite 040</t>
  </si>
  <si>
    <t>New Leslie</t>
  </si>
  <si>
    <t>Emily Stewart</t>
  </si>
  <si>
    <t>raymondsilva@castillo.com</t>
  </si>
  <si>
    <t>(139)360-6591x89021</t>
  </si>
  <si>
    <t>466 Joann Cove</t>
  </si>
  <si>
    <t>Jenniferport</t>
  </si>
  <si>
    <t>Mr. Craig Lucero</t>
  </si>
  <si>
    <t>ywarren@yahoo.com</t>
  </si>
  <si>
    <t>774.176.7497</t>
  </si>
  <si>
    <t>32033 Alvarez Ramp</t>
  </si>
  <si>
    <t>West Samuel</t>
  </si>
  <si>
    <t>Robert Delgado</t>
  </si>
  <si>
    <t>elliottdaniel@yahoo.com</t>
  </si>
  <si>
    <t>+1-103-865-9214x49898</t>
  </si>
  <si>
    <t>31224 Clark Islands Apt. 891</t>
  </si>
  <si>
    <t>Alexanderfort</t>
  </si>
  <si>
    <t>Cynthia Moss</t>
  </si>
  <si>
    <t>anthony60@briggs.com</t>
  </si>
  <si>
    <t>9307035158</t>
  </si>
  <si>
    <t>5153 Becker Views</t>
  </si>
  <si>
    <t>Port Jeffreystad</t>
  </si>
  <si>
    <t>James Collier</t>
  </si>
  <si>
    <t>moranantonio@wilson.com</t>
  </si>
  <si>
    <t>298-609-1988</t>
  </si>
  <si>
    <t>1027 James Underpass</t>
  </si>
  <si>
    <t>Gutierrezburgh</t>
  </si>
  <si>
    <t>Kenneth Olson</t>
  </si>
  <si>
    <t>stephaniecampbell@hotmail.com</t>
  </si>
  <si>
    <t>498-903-1112</t>
  </si>
  <si>
    <t>9958 Jackson Pike</t>
  </si>
  <si>
    <t>Westmouth</t>
  </si>
  <si>
    <t>Tina Richardson MD</t>
  </si>
  <si>
    <t>belinda28@yahoo.com</t>
  </si>
  <si>
    <t>139.493.5698x922</t>
  </si>
  <si>
    <t>34707 Martinez Land</t>
  </si>
  <si>
    <t>Kyleshire</t>
  </si>
  <si>
    <t>Ashley Roberts</t>
  </si>
  <si>
    <t>heidi06@yahoo.com</t>
  </si>
  <si>
    <t>001-741-696-9137</t>
  </si>
  <si>
    <t>13693 Monica Run</t>
  </si>
  <si>
    <t>Courtneyburgh</t>
  </si>
  <si>
    <t>Anthony Murphy</t>
  </si>
  <si>
    <t>ianwerner@henry.info</t>
  </si>
  <si>
    <t>547.709.8077x902</t>
  </si>
  <si>
    <t>65520 Melanie Keys Apt. 233</t>
  </si>
  <si>
    <t>Sethfurt</t>
  </si>
  <si>
    <t>Lance Castro</t>
  </si>
  <si>
    <t>penamichael@yahoo.com</t>
  </si>
  <si>
    <t>(601)563-2024x22951</t>
  </si>
  <si>
    <t>6073 John Rest</t>
  </si>
  <si>
    <t>North Dorothy</t>
  </si>
  <si>
    <t>Scott Blackwell</t>
  </si>
  <si>
    <t>kramirez@ayala.com</t>
  </si>
  <si>
    <t>(289)239-9803x859</t>
  </si>
  <si>
    <t>40781 Catherine Mount</t>
  </si>
  <si>
    <t>Westchester</t>
  </si>
  <si>
    <t>Lori Miller</t>
  </si>
  <si>
    <t>morrisdaniel@yahoo.com</t>
  </si>
  <si>
    <t>(572)487-9712x796</t>
  </si>
  <si>
    <t>03990 Williams Wells Suite 127</t>
  </si>
  <si>
    <t>Walkerburgh</t>
  </si>
  <si>
    <t>Andrew Stokes</t>
  </si>
  <si>
    <t>qbryan@ford.info</t>
  </si>
  <si>
    <t>001-359-137-4462x14913</t>
  </si>
  <si>
    <t>5398 Michael Branch</t>
  </si>
  <si>
    <t>South Jenniferchester</t>
  </si>
  <si>
    <t>Andrew Odonnell</t>
  </si>
  <si>
    <t>marcleonard@morris.info</t>
  </si>
  <si>
    <t>(334)728-2243x45268</t>
  </si>
  <si>
    <t>210 Oconnell Square</t>
  </si>
  <si>
    <t>North Ginaland</t>
  </si>
  <si>
    <t>Morgan Wade</t>
  </si>
  <si>
    <t>hodgesshawn@taylor-weeks.biz</t>
  </si>
  <si>
    <t>(430)983-0913x593</t>
  </si>
  <si>
    <t>915 Orozco Green</t>
  </si>
  <si>
    <t>Copelandfort</t>
  </si>
  <si>
    <t>Richard Hernandez</t>
  </si>
  <si>
    <t>cameron27@oneal-hampton.com</t>
  </si>
  <si>
    <t>210.942.8563x25764</t>
  </si>
  <si>
    <t>1751 Smith Valley Apt. 118</t>
  </si>
  <si>
    <t>North Michaelchester</t>
  </si>
  <si>
    <t>Brian Melton</t>
  </si>
  <si>
    <t>denisefields@yahoo.com</t>
  </si>
  <si>
    <t>+1-660-314-6916x62831</t>
  </si>
  <si>
    <t>58537 Monica Glens Apt. 704</t>
  </si>
  <si>
    <t>West Victorside</t>
  </si>
  <si>
    <t>Ricky Patton</t>
  </si>
  <si>
    <t>avilarichard@wang.info</t>
  </si>
  <si>
    <t>7167590367</t>
  </si>
  <si>
    <t>49090 Andre Oval</t>
  </si>
  <si>
    <t>Savagefort</t>
  </si>
  <si>
    <t>Melissa Tucker</t>
  </si>
  <si>
    <t>charlestapia@gonzalez.com</t>
  </si>
  <si>
    <t>7131524822</t>
  </si>
  <si>
    <t>47801 Brown Freeway Suite 738</t>
  </si>
  <si>
    <t>West Lisaland</t>
  </si>
  <si>
    <t>Michael Edwards</t>
  </si>
  <si>
    <t>cassandramiller@hotmail.com</t>
  </si>
  <si>
    <t>073-935-0811x806</t>
  </si>
  <si>
    <t>3814 Sarah Club Suite 635</t>
  </si>
  <si>
    <t>South Ashley</t>
  </si>
  <si>
    <t>Justin Murillo</t>
  </si>
  <si>
    <t>qyoung@gmail.com</t>
  </si>
  <si>
    <t>(841)985-1067</t>
  </si>
  <si>
    <t>515 David Underpass</t>
  </si>
  <si>
    <t>Lake Sean</t>
  </si>
  <si>
    <t>Dennis Williams</t>
  </si>
  <si>
    <t>johnsonronald@preston.com</t>
  </si>
  <si>
    <t>081-515-0062</t>
  </si>
  <si>
    <t>325 Mary Locks Apt. 970</t>
  </si>
  <si>
    <t>Johnville</t>
  </si>
  <si>
    <t>Kristy Butler</t>
  </si>
  <si>
    <t>cparsons@yahoo.com</t>
  </si>
  <si>
    <t>666.804.5975x74056</t>
  </si>
  <si>
    <t>735 Stephanie Green Apt. 656</t>
  </si>
  <si>
    <t>Port Josephbury</t>
  </si>
  <si>
    <t>Danielle Fox</t>
  </si>
  <si>
    <t>leeeugene@sharp-woods.com</t>
  </si>
  <si>
    <t>(265)626-8566x30347</t>
  </si>
  <si>
    <t>589 Allen Forks</t>
  </si>
  <si>
    <t>Hoovershire</t>
  </si>
  <si>
    <t>Jeremy Pierce</t>
  </si>
  <si>
    <t>ryanburns@ortega.org</t>
  </si>
  <si>
    <t>+1-412-890-6258x437</t>
  </si>
  <si>
    <t>2315 Shelton Parkways</t>
  </si>
  <si>
    <t>Newtonville</t>
  </si>
  <si>
    <t>Anita Garrett</t>
  </si>
  <si>
    <t>christopher61@hotmail.com</t>
  </si>
  <si>
    <t>4970831136</t>
  </si>
  <si>
    <t>0244 Powell Light Apt. 379</t>
  </si>
  <si>
    <t>North Jessica</t>
  </si>
  <si>
    <t>Carrie Jones</t>
  </si>
  <si>
    <t>lisacarroll@gmail.com</t>
  </si>
  <si>
    <t>+1-465-760-2944x17859</t>
  </si>
  <si>
    <t>56503 Charles Manors</t>
  </si>
  <si>
    <t>New April</t>
  </si>
  <si>
    <t>Angela Chan</t>
  </si>
  <si>
    <t>hillcameron@hotmail.com</t>
  </si>
  <si>
    <t>569.199.0250</t>
  </si>
  <si>
    <t>677 Williams Well</t>
  </si>
  <si>
    <t>Port Courtneyview</t>
  </si>
  <si>
    <t>Tyler Jefferson</t>
  </si>
  <si>
    <t>grahamjames@hotmail.com</t>
  </si>
  <si>
    <t>001-147-873-6952x47031</t>
  </si>
  <si>
    <t>0109 John Well Apt. 461</t>
  </si>
  <si>
    <t>West Jessica</t>
  </si>
  <si>
    <t>Christopher Green</t>
  </si>
  <si>
    <t>claytonwang@gmail.com</t>
  </si>
  <si>
    <t>(513)966-3388x2053</t>
  </si>
  <si>
    <t>61614 Vanessa Shore Suite 418</t>
  </si>
  <si>
    <t>Meaganstad</t>
  </si>
  <si>
    <t>John White</t>
  </si>
  <si>
    <t>marshallalexandra@chase.biz</t>
  </si>
  <si>
    <t>(575)531-6886</t>
  </si>
  <si>
    <t>32107 Natalie Forest Apt. 726</t>
  </si>
  <si>
    <t>South Steven</t>
  </si>
  <si>
    <t>Felicia Lambert</t>
  </si>
  <si>
    <t>huffmanmadison@gmail.com</t>
  </si>
  <si>
    <t>(758)648-8563x2896</t>
  </si>
  <si>
    <t>87403 Morgan Corner Suite 852</t>
  </si>
  <si>
    <t>Port Matthewmouth</t>
  </si>
  <si>
    <t>Sonya Martinez</t>
  </si>
  <si>
    <t>barnettkyle@gmail.com</t>
  </si>
  <si>
    <t>001-420-389-0599x49408</t>
  </si>
  <si>
    <t>70657 Daniels Plaza</t>
  </si>
  <si>
    <t>East Maria</t>
  </si>
  <si>
    <t>Danielle Miller</t>
  </si>
  <si>
    <t>tracywong@wong.com</t>
  </si>
  <si>
    <t>001-909-937-3045x68697</t>
  </si>
  <si>
    <t>501 Anna Forge Apt. 628</t>
  </si>
  <si>
    <t>Lake Nicholas</t>
  </si>
  <si>
    <t>Billy Carney</t>
  </si>
  <si>
    <t>walterperez@hotmail.com</t>
  </si>
  <si>
    <t>(123)479-5825x387</t>
  </si>
  <si>
    <t>7193 Christopher Knolls</t>
  </si>
  <si>
    <t>Webbland</t>
  </si>
  <si>
    <t>Jason Long</t>
  </si>
  <si>
    <t>stephenmitchell@hotmail.com</t>
  </si>
  <si>
    <t>805-450-5593x205</t>
  </si>
  <si>
    <t>600 Cantrell Hills</t>
  </si>
  <si>
    <t>West Nicolehaven</t>
  </si>
  <si>
    <t>Whitney Miller</t>
  </si>
  <si>
    <t>michael90@hotmail.com</t>
  </si>
  <si>
    <t>850.276.8635x6878</t>
  </si>
  <si>
    <t>13491 David Hollow Apt. 489</t>
  </si>
  <si>
    <t>East Steven</t>
  </si>
  <si>
    <t>Autumn Johnson</t>
  </si>
  <si>
    <t>justin64@hotmail.com</t>
  </si>
  <si>
    <t>+1-471-426-7548x617</t>
  </si>
  <si>
    <t>249 Brian Mills</t>
  </si>
  <si>
    <t>Melissashire</t>
  </si>
  <si>
    <t>Patricia Williamson</t>
  </si>
  <si>
    <t>nathanhall@yahoo.com</t>
  </si>
  <si>
    <t>979.487.3467</t>
  </si>
  <si>
    <t>239 Moreno Islands Suite 927</t>
  </si>
  <si>
    <t>Danielland</t>
  </si>
  <si>
    <t>Richard Thomas</t>
  </si>
  <si>
    <t>dominguezjonathan@yahoo.com</t>
  </si>
  <si>
    <t>059.976.3811</t>
  </si>
  <si>
    <t>820 Hernandez Forge Suite 666</t>
  </si>
  <si>
    <t>Acostaville</t>
  </si>
  <si>
    <t>Megan Little</t>
  </si>
  <si>
    <t>rebecca12@johnson-cooper.biz</t>
  </si>
  <si>
    <t>701.316.6888x589</t>
  </si>
  <si>
    <t>7415 Delgado Street</t>
  </si>
  <si>
    <t>Zacharyville</t>
  </si>
  <si>
    <t>Brandon Carter</t>
  </si>
  <si>
    <t>manuelpeterson@hotmail.com</t>
  </si>
  <si>
    <t>052-926-8969x4693</t>
  </si>
  <si>
    <t>82090 Smith Inlet</t>
  </si>
  <si>
    <t>Cassidy Jones</t>
  </si>
  <si>
    <t>ecortez@heath.com</t>
  </si>
  <si>
    <t>+1-775-560-8366x3435</t>
  </si>
  <si>
    <t>6433 Hawkins Greens Apt. 926</t>
  </si>
  <si>
    <t>North April</t>
  </si>
  <si>
    <t>Troy Olson</t>
  </si>
  <si>
    <t>matthewcarter@hotmail.com</t>
  </si>
  <si>
    <t>(936)114-3770x82590</t>
  </si>
  <si>
    <t>5512 Hernandez Divide Suite 228</t>
  </si>
  <si>
    <t>Johnsonmouth</t>
  </si>
  <si>
    <t>Austin Green</t>
  </si>
  <si>
    <t>gyoung@yahoo.com</t>
  </si>
  <si>
    <t>001-537-316-6142</t>
  </si>
  <si>
    <t>922 Connor Prairie</t>
  </si>
  <si>
    <t>West Kelseyside</t>
  </si>
  <si>
    <t>Ashley Thompson</t>
  </si>
  <si>
    <t>croberts@hotmail.com</t>
  </si>
  <si>
    <t>(583)683-0918</t>
  </si>
  <si>
    <t>7926 Olson Port</t>
  </si>
  <si>
    <t>Port Sara</t>
  </si>
  <si>
    <t>Walter Nichols</t>
  </si>
  <si>
    <t>camacholeah@thompson.com</t>
  </si>
  <si>
    <t>6816780423</t>
  </si>
  <si>
    <t>917 Moore Centers</t>
  </si>
  <si>
    <t>East Isaiah</t>
  </si>
  <si>
    <t>Laura Phillips</t>
  </si>
  <si>
    <t>paullopez@yahoo.com</t>
  </si>
  <si>
    <t>(280)185-5352x6160</t>
  </si>
  <si>
    <t>420 Elizabeth Squares</t>
  </si>
  <si>
    <t>New Rebeccaside</t>
  </si>
  <si>
    <t>Amber Thomas</t>
  </si>
  <si>
    <t>gperez@yahoo.com</t>
  </si>
  <si>
    <t>060.508.5502</t>
  </si>
  <si>
    <t>65169 Christopher Station</t>
  </si>
  <si>
    <t>Ramirezfurt</t>
  </si>
  <si>
    <t>Brenda Murray</t>
  </si>
  <si>
    <t>robert22@yahoo.com</t>
  </si>
  <si>
    <t>944-819-5826x7061</t>
  </si>
  <si>
    <t>2295 Richardson Coves Suite 495</t>
  </si>
  <si>
    <t>Millerhaven</t>
  </si>
  <si>
    <t>David Hancock</t>
  </si>
  <si>
    <t>rpreston@yahoo.com</t>
  </si>
  <si>
    <t>680-293-8256</t>
  </si>
  <si>
    <t>4676 Valdez Trail</t>
  </si>
  <si>
    <t>West Timothystad</t>
  </si>
  <si>
    <t>David Reyes</t>
  </si>
  <si>
    <t>jenniferlewis@estes.com</t>
  </si>
  <si>
    <t>001-891-495-7567x9234</t>
  </si>
  <si>
    <t>2211 Cline Knoll Apt. 675</t>
  </si>
  <si>
    <t>Darinhaven</t>
  </si>
  <si>
    <t>Alicia Valenzuela</t>
  </si>
  <si>
    <t>francisbrandon@harrington.com</t>
  </si>
  <si>
    <t>623.222.5238</t>
  </si>
  <si>
    <t>74286 Glenn Club</t>
  </si>
  <si>
    <t>Dustinland</t>
  </si>
  <si>
    <t>Thomas Reyes</t>
  </si>
  <si>
    <t>laurenorr@yahoo.com</t>
  </si>
  <si>
    <t>608.660.4428</t>
  </si>
  <si>
    <t>5244 Guzman Rest Apt. 716</t>
  </si>
  <si>
    <t>West Matthewport</t>
  </si>
  <si>
    <t>Cheryl Walker</t>
  </si>
  <si>
    <t>bookerdean@martinez.info</t>
  </si>
  <si>
    <t>(866)446-8275</t>
  </si>
  <si>
    <t>0786 Angela Hill Suite 232</t>
  </si>
  <si>
    <t>Lake Troy</t>
  </si>
  <si>
    <t>Justin Thompson</t>
  </si>
  <si>
    <t>williamsjose@hotmail.com</t>
  </si>
  <si>
    <t>718.560.1685</t>
  </si>
  <si>
    <t>4258 Jonathan Mission</t>
  </si>
  <si>
    <t>New Annaborough</t>
  </si>
  <si>
    <t>Kelsey Mccormick</t>
  </si>
  <si>
    <t>kelly11@yahoo.com</t>
  </si>
  <si>
    <t>131.757.0589x017</t>
  </si>
  <si>
    <t>993 Rodriguez Pike</t>
  </si>
  <si>
    <t>Stevensland</t>
  </si>
  <si>
    <t>Kevin Clark</t>
  </si>
  <si>
    <t>michaelroy@johnson.com</t>
  </si>
  <si>
    <t>001-664-988-5650</t>
  </si>
  <si>
    <t>82453 Blair Canyon Suite 008</t>
  </si>
  <si>
    <t>New Zacharyshire</t>
  </si>
  <si>
    <t>Abigail Saunders</t>
  </si>
  <si>
    <t>drogers@wong.com</t>
  </si>
  <si>
    <t>(682)508-5195</t>
  </si>
  <si>
    <t>662 Michael Radial</t>
  </si>
  <si>
    <t>East Guy</t>
  </si>
  <si>
    <t>Samuel Boyle</t>
  </si>
  <si>
    <t>brivera@gmail.com</t>
  </si>
  <si>
    <t>(522)203-1104</t>
  </si>
  <si>
    <t>800 Jacobs Forks</t>
  </si>
  <si>
    <t>Port Shannonside</t>
  </si>
  <si>
    <t>Christopher Simpson</t>
  </si>
  <si>
    <t>hawkinsjoshua@johnson.info</t>
  </si>
  <si>
    <t>7299158956</t>
  </si>
  <si>
    <t>039 Cheryl Landing Apt. 491</t>
  </si>
  <si>
    <t>Port Timothy</t>
  </si>
  <si>
    <t>Donald Smith</t>
  </si>
  <si>
    <t>knightgary@hotmail.com</t>
  </si>
  <si>
    <t>(067)098-2174</t>
  </si>
  <si>
    <t>47727 James Parkway Apt. 930</t>
  </si>
  <si>
    <t>Port Charles</t>
  </si>
  <si>
    <t>Dorothy Patterson</t>
  </si>
  <si>
    <t>williamsjohn@hotmail.com</t>
  </si>
  <si>
    <t>311-588-0524x047</t>
  </si>
  <si>
    <t>6590 Dawn Lakes Apt. 312</t>
  </si>
  <si>
    <t>Cummingsborough</t>
  </si>
  <si>
    <t>Nathan Lowe DDS</t>
  </si>
  <si>
    <t>gutierrezalan@dillon-rodriguez.com</t>
  </si>
  <si>
    <t>3619078235</t>
  </si>
  <si>
    <t>9267 Todd Expressway Apt. 765</t>
  </si>
  <si>
    <t>Port Derektown</t>
  </si>
  <si>
    <t>Allen Washington</t>
  </si>
  <si>
    <t>dcole@herrera.biz</t>
  </si>
  <si>
    <t>(029)619-8589x74645</t>
  </si>
  <si>
    <t>21057 Banks Landing Suite 672</t>
  </si>
  <si>
    <t>East Jennifermouth</t>
  </si>
  <si>
    <t>Sue Davis</t>
  </si>
  <si>
    <t>harrishannah@gmail.com</t>
  </si>
  <si>
    <t>(419)250-9755</t>
  </si>
  <si>
    <t>482 Turner Locks Apt. 476</t>
  </si>
  <si>
    <t>West April</t>
  </si>
  <si>
    <t>Jennifer Martinez</t>
  </si>
  <si>
    <t>wbrooks@hotmail.com</t>
  </si>
  <si>
    <t>001-863-229-8599</t>
  </si>
  <si>
    <t>763 Cantu Highway Suite 782</t>
  </si>
  <si>
    <t>Walterberg</t>
  </si>
  <si>
    <t>Andrea Sanford</t>
  </si>
  <si>
    <t>anthonymccarthy@gmail.com</t>
  </si>
  <si>
    <t>(964)518-9318x0911</t>
  </si>
  <si>
    <t>5900 Patricia Freeway Suite 871</t>
  </si>
  <si>
    <t>East Stacey</t>
  </si>
  <si>
    <t>Justin Cook</t>
  </si>
  <si>
    <t>dustin42@gmail.com</t>
  </si>
  <si>
    <t>0768773635</t>
  </si>
  <si>
    <t>9149 Burns Lakes</t>
  </si>
  <si>
    <t>Howelltown</t>
  </si>
  <si>
    <t>Hannah Kim</t>
  </si>
  <si>
    <t>sheri30@sweeney-johnson.org</t>
  </si>
  <si>
    <t>163.447.6512</t>
  </si>
  <si>
    <t>60031 Noah Rue</t>
  </si>
  <si>
    <t>Christopherchester</t>
  </si>
  <si>
    <t>Charles Williams</t>
  </si>
  <si>
    <t>rogersmichael@horne.org</t>
  </si>
  <si>
    <t>254-701-5551</t>
  </si>
  <si>
    <t>01341 Hernandez Mall Suite 835</t>
  </si>
  <si>
    <t>Walshland</t>
  </si>
  <si>
    <t>Ryan Melendez</t>
  </si>
  <si>
    <t>melinda88@hotmail.com</t>
  </si>
  <si>
    <t>(644)662-0371x17504</t>
  </si>
  <si>
    <t>89487 April Landing Apt. 469</t>
  </si>
  <si>
    <t>Ericfort</t>
  </si>
  <si>
    <t>Brian Long</t>
  </si>
  <si>
    <t>jonesisaiah@yahoo.com</t>
  </si>
  <si>
    <t>+1-610-786-6986x980</t>
  </si>
  <si>
    <t>734 Parker Fort</t>
  </si>
  <si>
    <t>South Johnside</t>
  </si>
  <si>
    <t>Edwin Martin</t>
  </si>
  <si>
    <t>cvincent@ramirez.info</t>
  </si>
  <si>
    <t>001-514-729-1154</t>
  </si>
  <si>
    <t>1809 Hannah Spur Apt. 690</t>
  </si>
  <si>
    <t>Jordanmouth</t>
  </si>
  <si>
    <t>Max Rivera</t>
  </si>
  <si>
    <t>ekaiser@bates.com</t>
  </si>
  <si>
    <t>338-204-7835x6715</t>
  </si>
  <si>
    <t>08595 Laura Pike</t>
  </si>
  <si>
    <t>Lake Austinshire</t>
  </si>
  <si>
    <t>Robert Bishop</t>
  </si>
  <si>
    <t>ljimenez@york.com</t>
  </si>
  <si>
    <t>016.825.8386x52345</t>
  </si>
  <si>
    <t>652 Moyer Island Suite 205</t>
  </si>
  <si>
    <t>New Teresa</t>
  </si>
  <si>
    <t>Darin Hughes</t>
  </si>
  <si>
    <t>dawnwilliams@may-franklin.com</t>
  </si>
  <si>
    <t>139-835-1334</t>
  </si>
  <si>
    <t>229 Christopher Heights Apt. 409</t>
  </si>
  <si>
    <t>Ramirezstad</t>
  </si>
  <si>
    <t>Peter Roy</t>
  </si>
  <si>
    <t>jessica67@hotmail.com</t>
  </si>
  <si>
    <t>727.890.5328</t>
  </si>
  <si>
    <t>6703 Stewart Crossing</t>
  </si>
  <si>
    <t>Delacruzland</t>
  </si>
  <si>
    <t>Emily Davis</t>
  </si>
  <si>
    <t>mckinneychristopher@manning-phillips.com</t>
  </si>
  <si>
    <t>513-113-6511</t>
  </si>
  <si>
    <t>755 Tiffany Grove Apt. 355</t>
  </si>
  <si>
    <t>Port Johnland</t>
  </si>
  <si>
    <t>Wendy Johnson</t>
  </si>
  <si>
    <t>riverawilliam@yahoo.com</t>
  </si>
  <si>
    <t>+1-760-031-3035x02590</t>
  </si>
  <si>
    <t>2705 Richard Stravenue</t>
  </si>
  <si>
    <t>West Michaelmouth</t>
  </si>
  <si>
    <t>Elizabeth Porter</t>
  </si>
  <si>
    <t>christine81@hotmail.com</t>
  </si>
  <si>
    <t>(668)657-6901</t>
  </si>
  <si>
    <t>3554 James Causeway</t>
  </si>
  <si>
    <t>Robinsonfort</t>
  </si>
  <si>
    <t>Patricia Allen</t>
  </si>
  <si>
    <t>melissasummers@rodriguez.com</t>
  </si>
  <si>
    <t>124-516-9047x689</t>
  </si>
  <si>
    <t>251 Derek Shores Suite 328</t>
  </si>
  <si>
    <t>Port Drew</t>
  </si>
  <si>
    <t>Michelle Kemp DVM</t>
  </si>
  <si>
    <t>smithwilliam@payne.com</t>
  </si>
  <si>
    <t>035.380.3921</t>
  </si>
  <si>
    <t>65774 Brittany Course</t>
  </si>
  <si>
    <t>Benjaminberg</t>
  </si>
  <si>
    <t>Jasmine Ramirez</t>
  </si>
  <si>
    <t>justin94@green-lewis.biz</t>
  </si>
  <si>
    <t>001-005-347-9452x23960</t>
  </si>
  <si>
    <t>4141 Melissa Overpass Apt. 792</t>
  </si>
  <si>
    <t>Yolanda Ball</t>
  </si>
  <si>
    <t>ktaylor@gmail.com</t>
  </si>
  <si>
    <t>001-746-618-5766x389</t>
  </si>
  <si>
    <t>44828 Jennifer Walk Apt. 544</t>
  </si>
  <si>
    <t>Lake Jenniferbury</t>
  </si>
  <si>
    <t>Eileen Joseph</t>
  </si>
  <si>
    <t>qbates@parks.com</t>
  </si>
  <si>
    <t>533-749-3716</t>
  </si>
  <si>
    <t>9422 Jennifer Trafficway</t>
  </si>
  <si>
    <t>Campbellbury</t>
  </si>
  <si>
    <t>Michael Estes</t>
  </si>
  <si>
    <t>melissamathews@stephens.com</t>
  </si>
  <si>
    <t>853.495.7766x360</t>
  </si>
  <si>
    <t>1995 Karen Roads Suite 026</t>
  </si>
  <si>
    <t>Masonhaven</t>
  </si>
  <si>
    <t>Grant Lucero</t>
  </si>
  <si>
    <t>marissakerr@benson.com</t>
  </si>
  <si>
    <t>(796)903-4102x7707</t>
  </si>
  <si>
    <t>70628 Kimberly Ramp Suite 507</t>
  </si>
  <si>
    <t>Kathryn Gonzalez</t>
  </si>
  <si>
    <t>kimthomas@yahoo.com</t>
  </si>
  <si>
    <t>699-159-9268x552</t>
  </si>
  <si>
    <t>758 John Cape Apt. 298</t>
  </si>
  <si>
    <t>Billy Chung</t>
  </si>
  <si>
    <t>andradeblake@mendoza-schmidt.com</t>
  </si>
  <si>
    <t>(278)026-3077x811</t>
  </si>
  <si>
    <t>20203 Vazquez Lane</t>
  </si>
  <si>
    <t>Michaelbury</t>
  </si>
  <si>
    <t>Ashley Curtis</t>
  </si>
  <si>
    <t>uking@gmail.com</t>
  </si>
  <si>
    <t>0784299845</t>
  </si>
  <si>
    <t>5556 Steven Shore</t>
  </si>
  <si>
    <t>Millerchester</t>
  </si>
  <si>
    <t>Jonathan Gibson</t>
  </si>
  <si>
    <t>whernandez@briggs.com</t>
  </si>
  <si>
    <t>260.653.7073x3509</t>
  </si>
  <si>
    <t>84323 Jensen Way Apt. 755</t>
  </si>
  <si>
    <t>Michaelport</t>
  </si>
  <si>
    <t>Noah Crawford</t>
  </si>
  <si>
    <t>jamesfernandez@gmail.com</t>
  </si>
  <si>
    <t>+1-084-087-3007x43453</t>
  </si>
  <si>
    <t>0568 Rodriguez Lights</t>
  </si>
  <si>
    <t>Reedside</t>
  </si>
  <si>
    <t>Adam Dillon</t>
  </si>
  <si>
    <t>stanner@miller.org</t>
  </si>
  <si>
    <t>(300)097-0902</t>
  </si>
  <si>
    <t>720 Tracy Plains Apt. 074</t>
  </si>
  <si>
    <t>Mcfarlandburgh</t>
  </si>
  <si>
    <t>Angela Padilla</t>
  </si>
  <si>
    <t>christopherbeard@johnson-grant.com</t>
  </si>
  <si>
    <t>537.359.3892x3948</t>
  </si>
  <si>
    <t>287 Key Fields</t>
  </si>
  <si>
    <t>East Michaelstad</t>
  </si>
  <si>
    <t>Krystal Jackson MD</t>
  </si>
  <si>
    <t>gwong@woodward-johnson.org</t>
  </si>
  <si>
    <t>075.489.0678</t>
  </si>
  <si>
    <t>719 Brenda Port Suite 628</t>
  </si>
  <si>
    <t>New Wendy</t>
  </si>
  <si>
    <t>Todd Sanders</t>
  </si>
  <si>
    <t>scottjohnson@yahoo.com</t>
  </si>
  <si>
    <t>5890302225</t>
  </si>
  <si>
    <t>98873 Morgan Cove</t>
  </si>
  <si>
    <t>Laurafort</t>
  </si>
  <si>
    <t>Wayne Thomas</t>
  </si>
  <si>
    <t>matthewcarrillo@castaneda.info</t>
  </si>
  <si>
    <t>921.572.3937x9061</t>
  </si>
  <si>
    <t>38730 Vega Creek Apt. 529</t>
  </si>
  <si>
    <t>Andrewmouth</t>
  </si>
  <si>
    <t>Heather Martinez</t>
  </si>
  <si>
    <t>zgray@yahoo.com</t>
  </si>
  <si>
    <t>+1-028-170-9435x433</t>
  </si>
  <si>
    <t>8203 Cindy Mountains</t>
  </si>
  <si>
    <t>Port Reginaberg</t>
  </si>
  <si>
    <t>Zachary Ferrell</t>
  </si>
  <si>
    <t>simondana@blankenship-valdez.com</t>
  </si>
  <si>
    <t>575-941-5611x0042</t>
  </si>
  <si>
    <t>2665 Susan Crossroad</t>
  </si>
  <si>
    <t>Lindaview</t>
  </si>
  <si>
    <t>Joshua Green</t>
  </si>
  <si>
    <t>thompsonkatrina@willis.com</t>
  </si>
  <si>
    <t>001-632-800-4395</t>
  </si>
  <si>
    <t>939 Mark Expressway Apt. 504</t>
  </si>
  <si>
    <t>Jamesborough</t>
  </si>
  <si>
    <t>markgonzalez@parks.com</t>
  </si>
  <si>
    <t>485.623.8987x3418</t>
  </si>
  <si>
    <t>5036 Jones Circles Suite 868</t>
  </si>
  <si>
    <t>Lake Mercedes</t>
  </si>
  <si>
    <t>Karen Barr</t>
  </si>
  <si>
    <t>zacharymontgomery@vargas.info</t>
  </si>
  <si>
    <t>152.388.1648</t>
  </si>
  <si>
    <t>11781 Amy Falls Apt. 648</t>
  </si>
  <si>
    <t>Jasonburgh</t>
  </si>
  <si>
    <t>Patrick Willis</t>
  </si>
  <si>
    <t>ebaker@gmail.com</t>
  </si>
  <si>
    <t>(439)060-8495</t>
  </si>
  <si>
    <t>8221 Campbell Circle</t>
  </si>
  <si>
    <t>Craig Madden</t>
  </si>
  <si>
    <t>dodsonjill@yahoo.com</t>
  </si>
  <si>
    <t>462.715.3265x173</t>
  </si>
  <si>
    <t>7619 Jasmine Motorway</t>
  </si>
  <si>
    <t>West Thomasmouth</t>
  </si>
  <si>
    <t>Brandon Blevins</t>
  </si>
  <si>
    <t>catherinesmith@yahoo.com</t>
  </si>
  <si>
    <t>270.848.1303x031</t>
  </si>
  <si>
    <t>6065 Chloe Avenue</t>
  </si>
  <si>
    <t>Parkside</t>
  </si>
  <si>
    <t>Robert Blake</t>
  </si>
  <si>
    <t>qdavis@mccann.com</t>
  </si>
  <si>
    <t>(225)230-8035</t>
  </si>
  <si>
    <t>553 Williams Ports</t>
  </si>
  <si>
    <t>Teresamouth</t>
  </si>
  <si>
    <t>Dr. Scott Norman</t>
  </si>
  <si>
    <t>rfisher@gmail.com</t>
  </si>
  <si>
    <t>562.609.0339x773</t>
  </si>
  <si>
    <t>4132 Donovan Rapids</t>
  </si>
  <si>
    <t>Mark Zuniga</t>
  </si>
  <si>
    <t>rebeccabrooks@mann-hoffman.biz</t>
  </si>
  <si>
    <t>351.952.0357</t>
  </si>
  <si>
    <t>4766 Eric Manor Suite 959</t>
  </si>
  <si>
    <t>New Kevinberg</t>
  </si>
  <si>
    <t>Lisa Morrow</t>
  </si>
  <si>
    <t>davistammy@greene.com</t>
  </si>
  <si>
    <t>(563)887-2853x348</t>
  </si>
  <si>
    <t>96836 Andres Mountains Suite 935</t>
  </si>
  <si>
    <t>Davidshire</t>
  </si>
  <si>
    <t>Bethany Vasquez</t>
  </si>
  <si>
    <t>nmcbride@yahoo.com</t>
  </si>
  <si>
    <t>2038283674</t>
  </si>
  <si>
    <t>107 Obrien Plaza Apt. 369</t>
  </si>
  <si>
    <t>Carterhaven</t>
  </si>
  <si>
    <t>Amber Williams</t>
  </si>
  <si>
    <t>alicia78@gmail.com</t>
  </si>
  <si>
    <t>(135)640-0441x5567</t>
  </si>
  <si>
    <t>816 Brittany Inlet Apt. 484</t>
  </si>
  <si>
    <t>New Eugenemouth</t>
  </si>
  <si>
    <t>Cassidy Walker</t>
  </si>
  <si>
    <t>jwolfe@roberts-jones.com</t>
  </si>
  <si>
    <t>001-768-452-1930</t>
  </si>
  <si>
    <t>77510 Elaine Lock</t>
  </si>
  <si>
    <t>Devonbury</t>
  </si>
  <si>
    <t>Terry Rodriguez</t>
  </si>
  <si>
    <t>kathrynlopez@gmail.com</t>
  </si>
  <si>
    <t>9305687341</t>
  </si>
  <si>
    <t>09706 Ferguson Plains Apt. 731</t>
  </si>
  <si>
    <t>Port Lori</t>
  </si>
  <si>
    <t>Lindsay Henry</t>
  </si>
  <si>
    <t>cody99@gmail.com</t>
  </si>
  <si>
    <t>(776)906-8922x1877</t>
  </si>
  <si>
    <t>1788 Gail Roads Suite 383</t>
  </si>
  <si>
    <t>North Jamietown</t>
  </si>
  <si>
    <t>Jacob Brown</t>
  </si>
  <si>
    <t>garciakenneth@yahoo.com</t>
  </si>
  <si>
    <t>101.144.4949x4906</t>
  </si>
  <si>
    <t>87286 Scott Burgs</t>
  </si>
  <si>
    <t>South Andrew</t>
  </si>
  <si>
    <t>James Campbell</t>
  </si>
  <si>
    <t>jamesbond@gmail.com</t>
  </si>
  <si>
    <t>324.789.3463x71167</t>
  </si>
  <si>
    <t>143 Jennifer Isle</t>
  </si>
  <si>
    <t>Bakerfurt</t>
  </si>
  <si>
    <t>Jason Adams</t>
  </si>
  <si>
    <t>johnsonrebecca@nelson.org</t>
  </si>
  <si>
    <t>001-900-113-9915</t>
  </si>
  <si>
    <t>323 Antonio Knolls</t>
  </si>
  <si>
    <t>Clinechester</t>
  </si>
  <si>
    <t>Alyssa Frye</t>
  </si>
  <si>
    <t>wwilliams@wang.com</t>
  </si>
  <si>
    <t>037.394.6079x4720</t>
  </si>
  <si>
    <t>064 Samantha Island Apt. 144</t>
  </si>
  <si>
    <t>Michael Hamilton</t>
  </si>
  <si>
    <t>zrobertson@mcgee.info</t>
  </si>
  <si>
    <t>448.495.9940</t>
  </si>
  <si>
    <t>8031 Bryan Gateway Suite 385</t>
  </si>
  <si>
    <t>michael32@yahoo.com</t>
  </si>
  <si>
    <t>(799)784-1797</t>
  </si>
  <si>
    <t>7890 Carr Ways</t>
  </si>
  <si>
    <t>South Darryl</t>
  </si>
  <si>
    <t>Luke Martinez</t>
  </si>
  <si>
    <t>emilyacosta@jackson-bowers.com</t>
  </si>
  <si>
    <t>386-127-9568x74567</t>
  </si>
  <si>
    <t>1513 John Meadow Suite 741</t>
  </si>
  <si>
    <t>South Dennis</t>
  </si>
  <si>
    <t>Jimmy Green</t>
  </si>
  <si>
    <t>ndaniels@nichols.net</t>
  </si>
  <si>
    <t>698-244-5942x0032</t>
  </si>
  <si>
    <t>1173 West Shoal</t>
  </si>
  <si>
    <t>East Tylerhaven</t>
  </si>
  <si>
    <t>josesmith@yahoo.com</t>
  </si>
  <si>
    <t>030.396.4617</t>
  </si>
  <si>
    <t>80092 Burke Court</t>
  </si>
  <si>
    <t>Nathaniel Garcia</t>
  </si>
  <si>
    <t>owalker@yahoo.com</t>
  </si>
  <si>
    <t>433.105.7461x85704</t>
  </si>
  <si>
    <t>2908 Joel Locks</t>
  </si>
  <si>
    <t>Fergusonfurt</t>
  </si>
  <si>
    <t>Laura Murphy</t>
  </si>
  <si>
    <t>riverajennifer@yahoo.com</t>
  </si>
  <si>
    <t>001-242-439-6333x94309</t>
  </si>
  <si>
    <t>691 Chad Lock</t>
  </si>
  <si>
    <t>Garciaburgh</t>
  </si>
  <si>
    <t>John Ellis</t>
  </si>
  <si>
    <t>cmason@hotmail.com</t>
  </si>
  <si>
    <t>(079)154-1225x9263</t>
  </si>
  <si>
    <t>99540 Williams Alley</t>
  </si>
  <si>
    <t>North Nicholas</t>
  </si>
  <si>
    <t>Jonathan Ford</t>
  </si>
  <si>
    <t>mark98@marks.biz</t>
  </si>
  <si>
    <t>+1-458-663-8157</t>
  </si>
  <si>
    <t>464 Gerald Via Apt. 105</t>
  </si>
  <si>
    <t>Davidchester</t>
  </si>
  <si>
    <t>Shelby Nelson</t>
  </si>
  <si>
    <t>hayleyruiz@andrews.com</t>
  </si>
  <si>
    <t>(833)399-7465</t>
  </si>
  <si>
    <t>50214 Megan Light</t>
  </si>
  <si>
    <t>Port Alexander</t>
  </si>
  <si>
    <t>Kathryn Howard</t>
  </si>
  <si>
    <t>mcintyreangela@yahoo.com</t>
  </si>
  <si>
    <t>1958020005</t>
  </si>
  <si>
    <t>05374 Walter Manor Apt. 719</t>
  </si>
  <si>
    <t>Port Christopher</t>
  </si>
  <si>
    <t>Melissa Tran</t>
  </si>
  <si>
    <t>irodriguez@gmail.com</t>
  </si>
  <si>
    <t>+1-385-391-2770x706</t>
  </si>
  <si>
    <t>5775 Brianna Alley</t>
  </si>
  <si>
    <t>East Ashley</t>
  </si>
  <si>
    <t>Sarah Ferguson</t>
  </si>
  <si>
    <t>lware@yahoo.com</t>
  </si>
  <si>
    <t>(404)402-0940x2330</t>
  </si>
  <si>
    <t>4082 Cassandra Trafficway</t>
  </si>
  <si>
    <t>Orrshire</t>
  </si>
  <si>
    <t>Nicole Lewis</t>
  </si>
  <si>
    <t>hayesyvonne@herrera-george.com</t>
  </si>
  <si>
    <t>+1-655-819-8065</t>
  </si>
  <si>
    <t>0842 Benson Islands</t>
  </si>
  <si>
    <t>East Bradley</t>
  </si>
  <si>
    <t>Lori Mcdaniel</t>
  </si>
  <si>
    <t>turnerbryan@raymond-cole.net</t>
  </si>
  <si>
    <t>001-714-643-7151x614</t>
  </si>
  <si>
    <t>453 Stanley Knoll</t>
  </si>
  <si>
    <t>Debramouth</t>
  </si>
  <si>
    <t>Barbara Baker</t>
  </si>
  <si>
    <t>amy99@jones-davila.org</t>
  </si>
  <si>
    <t>001-604-461-9838x86637</t>
  </si>
  <si>
    <t>47740 Kelly Isle</t>
  </si>
  <si>
    <t>Colleenton</t>
  </si>
  <si>
    <t>Janice Levy</t>
  </si>
  <si>
    <t>hbennett@murphy.com</t>
  </si>
  <si>
    <t>+1-654-101-4845x69362</t>
  </si>
  <si>
    <t>0806 Joshua Crescent Apt. 060</t>
  </si>
  <si>
    <t>Benjamintown</t>
  </si>
  <si>
    <t>Franklin Byrd</t>
  </si>
  <si>
    <t>freyes@stokes-williams.com</t>
  </si>
  <si>
    <t>+1-629-316-2091x2718</t>
  </si>
  <si>
    <t>6309 Sarah Glen</t>
  </si>
  <si>
    <t>Clarkchester</t>
  </si>
  <si>
    <t>Aimee Barrett</t>
  </si>
  <si>
    <t>cookkathleen@rodriguez.com</t>
  </si>
  <si>
    <t>(889)974-0723x8994</t>
  </si>
  <si>
    <t>36224 Fox Neck</t>
  </si>
  <si>
    <t>Jeremy Owens</t>
  </si>
  <si>
    <t>whurley@yahoo.com</t>
  </si>
  <si>
    <t>(180)675-1687x1757</t>
  </si>
  <si>
    <t>761 Mccarthy Parkway</t>
  </si>
  <si>
    <t>Elizabeth Braun</t>
  </si>
  <si>
    <t>robert09@hotmail.com</t>
  </si>
  <si>
    <t>001-461-993-2718x6569</t>
  </si>
  <si>
    <t>710 Khan Manor Apt. 382</t>
  </si>
  <si>
    <t>New Maryfort</t>
  </si>
  <si>
    <t>Andrew Morales</t>
  </si>
  <si>
    <t>ylewis@harris.net</t>
  </si>
  <si>
    <t>+1-457-993-2393</t>
  </si>
  <si>
    <t>545 Pierce Shores Suite 010</t>
  </si>
  <si>
    <t>Snydermouth</t>
  </si>
  <si>
    <t>heatherwright@gmail.com</t>
  </si>
  <si>
    <t>196.415.5662x50273</t>
  </si>
  <si>
    <t>955 Williams Shores Suite 117</t>
  </si>
  <si>
    <t>New Samanthaburgh</t>
  </si>
  <si>
    <t>Jesus Hill</t>
  </si>
  <si>
    <t>nicoleschaefer@lowe-castillo.biz</t>
  </si>
  <si>
    <t>346-730-1691x7961</t>
  </si>
  <si>
    <t>88673 Perkins Turnpike</t>
  </si>
  <si>
    <t>Ryanmouth</t>
  </si>
  <si>
    <t>Theresa Russell</t>
  </si>
  <si>
    <t>ohudson@elliott.com</t>
  </si>
  <si>
    <t>064-723-7076</t>
  </si>
  <si>
    <t>01049 Richard Brook</t>
  </si>
  <si>
    <t>New Sydneyborough</t>
  </si>
  <si>
    <t>Marilyn Santiago</t>
  </si>
  <si>
    <t>saunderslisa@gmail.com</t>
  </si>
  <si>
    <t>5803750879</t>
  </si>
  <si>
    <t>2904 Long Summit Apt. 080</t>
  </si>
  <si>
    <t>Kimberlyside</t>
  </si>
  <si>
    <t>Cathy Hill</t>
  </si>
  <si>
    <t>richardsnicole@hotmail.com</t>
  </si>
  <si>
    <t>001-546-547-6813</t>
  </si>
  <si>
    <t>9375 Morrison Rest</t>
  </si>
  <si>
    <t>Port Adam</t>
  </si>
  <si>
    <t>Elizabeth Baker</t>
  </si>
  <si>
    <t>turnerthomas@miller.org</t>
  </si>
  <si>
    <t>587-925-6961x136</t>
  </si>
  <si>
    <t>832 Wood Greens</t>
  </si>
  <si>
    <t>New Paulfurt</t>
  </si>
  <si>
    <t>livingstonamanda@ware.com</t>
  </si>
  <si>
    <t>(221)526-4450x0909</t>
  </si>
  <si>
    <t>4146 Hinton Mills Suite 964</t>
  </si>
  <si>
    <t>Vasquezview</t>
  </si>
  <si>
    <t>James Reese</t>
  </si>
  <si>
    <t>valenciadavid@anderson.com</t>
  </si>
  <si>
    <t>207-334-7451x35066</t>
  </si>
  <si>
    <t>7129 Wells Station Suite 625</t>
  </si>
  <si>
    <t>Adrian Green</t>
  </si>
  <si>
    <t>mwilson@yahoo.com</t>
  </si>
  <si>
    <t>(696)306-3462x38319</t>
  </si>
  <si>
    <t>445 Fernando Neck</t>
  </si>
  <si>
    <t>Paige Ho</t>
  </si>
  <si>
    <t>mariehayes@gmail.com</t>
  </si>
  <si>
    <t>(397)219-5472</t>
  </si>
  <si>
    <t>30738 Perkins Overpass Suite 355</t>
  </si>
  <si>
    <t>Jeanneburgh</t>
  </si>
  <si>
    <t>Shannon Tyler</t>
  </si>
  <si>
    <t>lindarose@gmail.com</t>
  </si>
  <si>
    <t>(432)815-6134x5528</t>
  </si>
  <si>
    <t>496 Cummings Oval</t>
  </si>
  <si>
    <t>Jordanport</t>
  </si>
  <si>
    <t>Paul Henderson</t>
  </si>
  <si>
    <t>olivermichael@carr.com</t>
  </si>
  <si>
    <t>768-174-6470x2293</t>
  </si>
  <si>
    <t>8800 Trevor Fork</t>
  </si>
  <si>
    <t>Hancockfurt</t>
  </si>
  <si>
    <t>Jessica Estrada</t>
  </si>
  <si>
    <t>jasonstephens@carroll.com</t>
  </si>
  <si>
    <t>7784299355</t>
  </si>
  <si>
    <t>596 Dawn Drives Apt. 275</t>
  </si>
  <si>
    <t>Terry Baldwin</t>
  </si>
  <si>
    <t>angela21@gmail.com</t>
  </si>
  <si>
    <t>071-027-6338x8417</t>
  </si>
  <si>
    <t>67298 Kennedy Forge</t>
  </si>
  <si>
    <t>Albert Lane</t>
  </si>
  <si>
    <t>laurapratt@hotmail.com</t>
  </si>
  <si>
    <t>(753)374-9168x43938</t>
  </si>
  <si>
    <t>82572 Smith Cape Suite 601</t>
  </si>
  <si>
    <t>Port Cameronmouth</t>
  </si>
  <si>
    <t>Nicholas Reyes</t>
  </si>
  <si>
    <t>plara@gmail.com</t>
  </si>
  <si>
    <t>001-014-711-4830x918</t>
  </si>
  <si>
    <t>666 Collins Hills</t>
  </si>
  <si>
    <t>Martinville</t>
  </si>
  <si>
    <t>Anthony Coleman</t>
  </si>
  <si>
    <t>harrismonica@snyder.org</t>
  </si>
  <si>
    <t>897.030.3005x1017</t>
  </si>
  <si>
    <t>798 Navarro Crossroad Apt. 649</t>
  </si>
  <si>
    <t>South Lisastad</t>
  </si>
  <si>
    <t>jillianvega@gmail.com</t>
  </si>
  <si>
    <t>+1-545-255-7563</t>
  </si>
  <si>
    <t>535 Pierce Underpass</t>
  </si>
  <si>
    <t>East Corey</t>
  </si>
  <si>
    <t>Jennifer Larson</t>
  </si>
  <si>
    <t>rebeccajohnson@collins.com</t>
  </si>
  <si>
    <t>(357)296-2700</t>
  </si>
  <si>
    <t>22120 Garcia Field</t>
  </si>
  <si>
    <t>Adkinsstad</t>
  </si>
  <si>
    <t>Susan Graham</t>
  </si>
  <si>
    <t>felicia55@yahoo.com</t>
  </si>
  <si>
    <t>283-905-4296x31959</t>
  </si>
  <si>
    <t>5546 Scott Inlet</t>
  </si>
  <si>
    <t>West Timothytown</t>
  </si>
  <si>
    <t>Carolyn Roberts</t>
  </si>
  <si>
    <t>upatrick@hotmail.com</t>
  </si>
  <si>
    <t>194-979-5604x83542</t>
  </si>
  <si>
    <t>8189 Mark Common Apt. 939</t>
  </si>
  <si>
    <t>Jamesshire</t>
  </si>
  <si>
    <t>Briana Carter</t>
  </si>
  <si>
    <t>jackthompson@forbes.com</t>
  </si>
  <si>
    <t>(612)653-7484</t>
  </si>
  <si>
    <t>7277 Mcbride Isle Suite 190</t>
  </si>
  <si>
    <t>Jo Powers</t>
  </si>
  <si>
    <t>mtorres@snow.net</t>
  </si>
  <si>
    <t>313.806.1247</t>
  </si>
  <si>
    <t>31906 Nicholas Forges Suite 344</t>
  </si>
  <si>
    <t>East Jordanside</t>
  </si>
  <si>
    <t>Marie Ryan</t>
  </si>
  <si>
    <t>james20@yahoo.com</t>
  </si>
  <si>
    <t>762.593.7517</t>
  </si>
  <si>
    <t>02851 Brianna Ranch Suite 804</t>
  </si>
  <si>
    <t>South Anita</t>
  </si>
  <si>
    <t>Adrian York</t>
  </si>
  <si>
    <t>margaretbrandt@hotmail.com</t>
  </si>
  <si>
    <t>+1-914-392-7083</t>
  </si>
  <si>
    <t>899 White Mews</t>
  </si>
  <si>
    <t>Jenniferborough</t>
  </si>
  <si>
    <t>Peter Duarte</t>
  </si>
  <si>
    <t>fowlerjorge@hotmail.com</t>
  </si>
  <si>
    <t>+1-253-736-2359x6238</t>
  </si>
  <si>
    <t>66797 Jamie Squares Apt. 401</t>
  </si>
  <si>
    <t>Danielschester</t>
  </si>
  <si>
    <t>Cynthia Wilcox</t>
  </si>
  <si>
    <t>kimberlyshaw@neal.com</t>
  </si>
  <si>
    <t>4549824670</t>
  </si>
  <si>
    <t>854 James Drives Suite 509</t>
  </si>
  <si>
    <t>North Johnside</t>
  </si>
  <si>
    <t>Jill Sanders</t>
  </si>
  <si>
    <t>erin21@hotmail.com</t>
  </si>
  <si>
    <t>(089)276-5127</t>
  </si>
  <si>
    <t>70085 Steven Trail Suite 064</t>
  </si>
  <si>
    <t>West Monicaberg</t>
  </si>
  <si>
    <t>Jordan Guerrero</t>
  </si>
  <si>
    <t>summerdunlap@wright.com</t>
  </si>
  <si>
    <t>+1-019-521-4684</t>
  </si>
  <si>
    <t>934 Jackson Wall</t>
  </si>
  <si>
    <t>Welchburgh</t>
  </si>
  <si>
    <t>Susan Jacobs</t>
  </si>
  <si>
    <t>aaron55@gmail.com</t>
  </si>
  <si>
    <t>226.637.4177</t>
  </si>
  <si>
    <t>251 Adam Extensions</t>
  </si>
  <si>
    <t>West Larry</t>
  </si>
  <si>
    <t>Pamela White</t>
  </si>
  <si>
    <t>ashley63@yahoo.com</t>
  </si>
  <si>
    <t>+1-683-190-0608</t>
  </si>
  <si>
    <t>095 Nash Inlet Apt. 581</t>
  </si>
  <si>
    <t>Lake Michaelberg</t>
  </si>
  <si>
    <t>Albert Mann</t>
  </si>
  <si>
    <t>townsenderic@moon-simmons.net</t>
  </si>
  <si>
    <t>001-237-423-8349x9203</t>
  </si>
  <si>
    <t>594 Pamela Manor Suite 074</t>
  </si>
  <si>
    <t>Arnoldberg</t>
  </si>
  <si>
    <t>Bernard Cobb</t>
  </si>
  <si>
    <t>alexanderbradley@mills-hudson.com</t>
  </si>
  <si>
    <t>528.572.9873x07355</t>
  </si>
  <si>
    <t>3369 Pamela Parks Apt. 705</t>
  </si>
  <si>
    <t>Alvaradomouth</t>
  </si>
  <si>
    <t>Maurice Vance</t>
  </si>
  <si>
    <t>jbrooks@gmail.com</t>
  </si>
  <si>
    <t>(165)703-8757x3427</t>
  </si>
  <si>
    <t>582 Brown Ports</t>
  </si>
  <si>
    <t>howardlisa@yahoo.com</t>
  </si>
  <si>
    <t>+1-177-155-4005</t>
  </si>
  <si>
    <t>571 Nicholas Underpass Apt. 810</t>
  </si>
  <si>
    <t>Laurahaven</t>
  </si>
  <si>
    <t>Maureen Harding</t>
  </si>
  <si>
    <t>brookeharmon@yahoo.com</t>
  </si>
  <si>
    <t>001-220-616-1718x7510</t>
  </si>
  <si>
    <t>268 Sara Gardens Suite 207</t>
  </si>
  <si>
    <t>Emily Carpenter</t>
  </si>
  <si>
    <t>ufoley@yahoo.com</t>
  </si>
  <si>
    <t>+1-177-774-8274x52011</t>
  </si>
  <si>
    <t>533 Thomas Cape Suite 166</t>
  </si>
  <si>
    <t>Hillview</t>
  </si>
  <si>
    <t>Vanessa Grimes</t>
  </si>
  <si>
    <t>kennethruiz@doyle-hurley.com</t>
  </si>
  <si>
    <t>+1-705-150-5620x251</t>
  </si>
  <si>
    <t>932 Susan Brook Suite 496</t>
  </si>
  <si>
    <t>Port Briannashire</t>
  </si>
  <si>
    <t>Elizabeth Schneider</t>
  </si>
  <si>
    <t>daviskathy@gmail.com</t>
  </si>
  <si>
    <t>2262424430</t>
  </si>
  <si>
    <t>4916 Whitney Mall Apt. 468</t>
  </si>
  <si>
    <t>Kimberlyburgh</t>
  </si>
  <si>
    <t>Brenda Gonzalez</t>
  </si>
  <si>
    <t>jesuswilson@walker.info</t>
  </si>
  <si>
    <t>001-942-343-5279x194</t>
  </si>
  <si>
    <t>315 Jonathan Expressway Suite 398</t>
  </si>
  <si>
    <t>West Samantha</t>
  </si>
  <si>
    <t>Carrie Johnson</t>
  </si>
  <si>
    <t>yhall@hotmail.com</t>
  </si>
  <si>
    <t>(611)994-1933x8917</t>
  </si>
  <si>
    <t>38967 Sharon Lock</t>
  </si>
  <si>
    <t>Sawyerfurt</t>
  </si>
  <si>
    <t>dakotatownsend@gmail.com</t>
  </si>
  <si>
    <t>250-228-6472x224</t>
  </si>
  <si>
    <t>03831 Anthony Rapids Apt. 320</t>
  </si>
  <si>
    <t>South Sarah</t>
  </si>
  <si>
    <t>Hannah Webb</t>
  </si>
  <si>
    <t>jacob75@yahoo.com</t>
  </si>
  <si>
    <t>771-007-6905</t>
  </si>
  <si>
    <t>8448 Stacey Harbor</t>
  </si>
  <si>
    <t>Kevinstad</t>
  </si>
  <si>
    <t>Gina Flores</t>
  </si>
  <si>
    <t>jeffreycolon@matthews.biz</t>
  </si>
  <si>
    <t>551.907.8820x0088</t>
  </si>
  <si>
    <t>074 Justin Cliffs Suite 532</t>
  </si>
  <si>
    <t>Jimenezmouth</t>
  </si>
  <si>
    <t>Edwin Stewart</t>
  </si>
  <si>
    <t>tanyachang@yahoo.com</t>
  </si>
  <si>
    <t>001-771-469-1514</t>
  </si>
  <si>
    <t>312 Juan Rapid</t>
  </si>
  <si>
    <t>Dixonburgh</t>
  </si>
  <si>
    <t>Caitlin Armstrong</t>
  </si>
  <si>
    <t>kelly91@bailey-garcia.biz</t>
  </si>
  <si>
    <t>+1-023-121-5768x3357</t>
  </si>
  <si>
    <t>7023 Kari Lights</t>
  </si>
  <si>
    <t>New Carl</t>
  </si>
  <si>
    <t>Lori Martinez</t>
  </si>
  <si>
    <t>barkerkatrina@young.com</t>
  </si>
  <si>
    <t>+1-484-434-4617x34816</t>
  </si>
  <si>
    <t>66429 Marc Fall</t>
  </si>
  <si>
    <t>Douglasstad</t>
  </si>
  <si>
    <t>Larry Ray</t>
  </si>
  <si>
    <t>brittany97@gmail.com</t>
  </si>
  <si>
    <t>+1-888-829-3999x917</t>
  </si>
  <si>
    <t>239 Young Track Apt. 936</t>
  </si>
  <si>
    <t>South Sean</t>
  </si>
  <si>
    <t>Tina Wood</t>
  </si>
  <si>
    <t>emilyrivera@hotmail.com</t>
  </si>
  <si>
    <t>+1-678-744-5869x67021</t>
  </si>
  <si>
    <t>4640 Kelly Isle</t>
  </si>
  <si>
    <t>North Jamesstad</t>
  </si>
  <si>
    <t>Chloe Murray</t>
  </si>
  <si>
    <t>lcrawford@bell-baker.info</t>
  </si>
  <si>
    <t>821-218-0996</t>
  </si>
  <si>
    <t>07064 Gonzalez Terrace Apt. 593</t>
  </si>
  <si>
    <t>Matthewport</t>
  </si>
  <si>
    <t>Christopher Lee</t>
  </si>
  <si>
    <t>kevinvilla@yahoo.com</t>
  </si>
  <si>
    <t>907.774.6197x281</t>
  </si>
  <si>
    <t>6244 Jackson Rapid Suite 243</t>
  </si>
  <si>
    <t>Pamela Paul</t>
  </si>
  <si>
    <t>sheilawong@jones-velazquez.biz</t>
  </si>
  <si>
    <t>088-129-8774</t>
  </si>
  <si>
    <t>3153 Aguilar Bridge Apt. 691</t>
  </si>
  <si>
    <t>West Heatherville</t>
  </si>
  <si>
    <t>Glenn Gonzales</t>
  </si>
  <si>
    <t>jillianramos@gmail.com</t>
  </si>
  <si>
    <t>+1-415-366-3979x619</t>
  </si>
  <si>
    <t>684 Elizabeth Common Suite 561</t>
  </si>
  <si>
    <t>Peter Craig</t>
  </si>
  <si>
    <t>seth46@hotmail.com</t>
  </si>
  <si>
    <t>(988)634-4099</t>
  </si>
  <si>
    <t>5533 Marissa Trace</t>
  </si>
  <si>
    <t>Mooreberg</t>
  </si>
  <si>
    <t>Brittany Jennings DVM</t>
  </si>
  <si>
    <t>athompson@boyle.com</t>
  </si>
  <si>
    <t>001-580-659-4883x840</t>
  </si>
  <si>
    <t>71293 Huerta Radial</t>
  </si>
  <si>
    <t>Port Stephanie</t>
  </si>
  <si>
    <t>Jose Singh</t>
  </si>
  <si>
    <t>mckinneydavid@johnson-butler.com</t>
  </si>
  <si>
    <t>001-059-574-7095x986</t>
  </si>
  <si>
    <t>884 Michael Knoll</t>
  </si>
  <si>
    <t>Robinsonview</t>
  </si>
  <si>
    <t>Taylor Harris</t>
  </si>
  <si>
    <t>ericmaldonado@stone-kelly.com</t>
  </si>
  <si>
    <t>+1-918-905-4844</t>
  </si>
  <si>
    <t>442 Brown Locks Suite 789</t>
  </si>
  <si>
    <t>Nicholsburgh</t>
  </si>
  <si>
    <t>Paula Murphy</t>
  </si>
  <si>
    <t>moorehaley@ford-fernandez.com</t>
  </si>
  <si>
    <t>(878)499-9740x6669</t>
  </si>
  <si>
    <t>08731 Lee Bypass</t>
  </si>
  <si>
    <t>South Michelefurt</t>
  </si>
  <si>
    <t>Jennifer Hodge</t>
  </si>
  <si>
    <t>marcus24@webb.com</t>
  </si>
  <si>
    <t>+1-186-058-2378x8435</t>
  </si>
  <si>
    <t>4281 Nicholas Crossing Suite 063</t>
  </si>
  <si>
    <t>Shawn Estrada</t>
  </si>
  <si>
    <t>phernandez@gmail.com</t>
  </si>
  <si>
    <t>(116)133-8619x1810</t>
  </si>
  <si>
    <t>9674 Thornton Mission Apt. 950</t>
  </si>
  <si>
    <t>Port Renee</t>
  </si>
  <si>
    <t>Tammy Flores MD</t>
  </si>
  <si>
    <t>pyoung@montgomery.com</t>
  </si>
  <si>
    <t>774-820-2512x212</t>
  </si>
  <si>
    <t>6731 Frank Pines Apt. 598</t>
  </si>
  <si>
    <t>Ramseyville</t>
  </si>
  <si>
    <t>Amanda Stephens</t>
  </si>
  <si>
    <t>shernandez@rose.com</t>
  </si>
  <si>
    <t>+1-961-224-8187x71844</t>
  </si>
  <si>
    <t>998 Willis Park</t>
  </si>
  <si>
    <t>West Tyler</t>
  </si>
  <si>
    <t>Kathleen Moody</t>
  </si>
  <si>
    <t>eric36@brown.com</t>
  </si>
  <si>
    <t>(685)892-7860x4279</t>
  </si>
  <si>
    <t>2968 Linda Lodge Suite 841</t>
  </si>
  <si>
    <t>Allison Kemp</t>
  </si>
  <si>
    <t>christopher00@nelson.com</t>
  </si>
  <si>
    <t>317-827-2257</t>
  </si>
  <si>
    <t>658 Dorsey Union Suite 019</t>
  </si>
  <si>
    <t>Mackenziemouth</t>
  </si>
  <si>
    <t>jennifer99@hotmail.com</t>
  </si>
  <si>
    <t>715.199.5688x195</t>
  </si>
  <si>
    <t>556 Burgess Lake</t>
  </si>
  <si>
    <t>West Amandaborough</t>
  </si>
  <si>
    <t>Zachary Smith</t>
  </si>
  <si>
    <t>solomonsherri@yahoo.com</t>
  </si>
  <si>
    <t>413.508.0656x269</t>
  </si>
  <si>
    <t>768 Gerald Rue</t>
  </si>
  <si>
    <t>New Geraldview</t>
  </si>
  <si>
    <t>Lawrence Horne</t>
  </si>
  <si>
    <t>banksalisha@barnes.org</t>
  </si>
  <si>
    <t>464-418-3752x41518</t>
  </si>
  <si>
    <t>9275 Samantha Skyway Apt. 691</t>
  </si>
  <si>
    <t>Alexisborough</t>
  </si>
  <si>
    <t>Melissa Merritt</t>
  </si>
  <si>
    <t>maxwell60@yahoo.com</t>
  </si>
  <si>
    <t>680-622-5914x4022</t>
  </si>
  <si>
    <t>8059 Sharon Plaza Apt. 322</t>
  </si>
  <si>
    <t>Hoodville</t>
  </si>
  <si>
    <t>Natalie Nolan</t>
  </si>
  <si>
    <t>walshchristina@hotmail.com</t>
  </si>
  <si>
    <t>+1-626-308-1413x131</t>
  </si>
  <si>
    <t>5592 Wagner Roads</t>
  </si>
  <si>
    <t>West Levi</t>
  </si>
  <si>
    <t>Andrea Johnson</t>
  </si>
  <si>
    <t>katherine06@yahoo.com</t>
  </si>
  <si>
    <t>001-419-425-1019x03926</t>
  </si>
  <si>
    <t>963 Adams Rapid</t>
  </si>
  <si>
    <t>West Brianshire</t>
  </si>
  <si>
    <t>Tony Smith</t>
  </si>
  <si>
    <t>david15@yahoo.com</t>
  </si>
  <si>
    <t>001-522-370-1476x912</t>
  </si>
  <si>
    <t>13070 Diaz Bypass</t>
  </si>
  <si>
    <t>West Thomasland</t>
  </si>
  <si>
    <t>Danny Stokes</t>
  </si>
  <si>
    <t>kathleen32@gmail.com</t>
  </si>
  <si>
    <t>462-671-5126</t>
  </si>
  <si>
    <t>4228 Taylor Divide Suite 516</t>
  </si>
  <si>
    <t>Vincent Jones</t>
  </si>
  <si>
    <t>leonard11@gmail.com</t>
  </si>
  <si>
    <t>513-449-8384</t>
  </si>
  <si>
    <t>40101 Jose Drive</t>
  </si>
  <si>
    <t>Reevesfort</t>
  </si>
  <si>
    <t>Nicholas Walker</t>
  </si>
  <si>
    <t>monroepatricia@gmail.com</t>
  </si>
  <si>
    <t>001-897-854-7933x7762</t>
  </si>
  <si>
    <t>6424 Stacey Mountain Apt. 136</t>
  </si>
  <si>
    <t>North Danamouth</t>
  </si>
  <si>
    <t>Dana Conway</t>
  </si>
  <si>
    <t>eburnett@lewis.net</t>
  </si>
  <si>
    <t>001-407-037-8321x33161</t>
  </si>
  <si>
    <t>58509 Randy Causeway Suite 469</t>
  </si>
  <si>
    <t>East Danieltown</t>
  </si>
  <si>
    <t>Christina Callahan</t>
  </si>
  <si>
    <t>prattglenn@nelson.com</t>
  </si>
  <si>
    <t>564.833.7152x55612</t>
  </si>
  <si>
    <t>58234 Kenneth Walk Suite 938</t>
  </si>
  <si>
    <t>Samanthaside</t>
  </si>
  <si>
    <t>Timothy Allen</t>
  </si>
  <si>
    <t>turnercalvin@yahoo.com</t>
  </si>
  <si>
    <t>316.622.8383</t>
  </si>
  <si>
    <t>456 Amy Isle</t>
  </si>
  <si>
    <t>Port Jessicachester</t>
  </si>
  <si>
    <t>Lindsay Hawkins</t>
  </si>
  <si>
    <t>schroederanthony@martin-hernandez.org</t>
  </si>
  <si>
    <t>386-130-1853</t>
  </si>
  <si>
    <t>719 Atkins Vista</t>
  </si>
  <si>
    <t>Schroederburgh</t>
  </si>
  <si>
    <t>Catherine Stewart</t>
  </si>
  <si>
    <t>johnnybender@gmail.com</t>
  </si>
  <si>
    <t>346-334-5153</t>
  </si>
  <si>
    <t>5737 Steven Squares</t>
  </si>
  <si>
    <t>Lake Deanna</t>
  </si>
  <si>
    <t>Barry Fleming</t>
  </si>
  <si>
    <t>craigdavis@lucas.com</t>
  </si>
  <si>
    <t>4692602318</t>
  </si>
  <si>
    <t>433 Winters Knoll</t>
  </si>
  <si>
    <t>Lake Darrentown</t>
  </si>
  <si>
    <t>Mark Curtis</t>
  </si>
  <si>
    <t>hollandkimberly@lopez-jones.com</t>
  </si>
  <si>
    <t>(364)140-6424x794</t>
  </si>
  <si>
    <t>5776 Hernandez Court Apt. 429</t>
  </si>
  <si>
    <t>Lake Brookeville</t>
  </si>
  <si>
    <t>Tyler Lee</t>
  </si>
  <si>
    <t>chad88@reynolds-mcconnell.com</t>
  </si>
  <si>
    <t>482.582.7967</t>
  </si>
  <si>
    <t>2921 Phelps Rue Apt. 350</t>
  </si>
  <si>
    <t>Lake Conniemouth</t>
  </si>
  <si>
    <t>Richard Johnson</t>
  </si>
  <si>
    <t>louis62@stevens.org</t>
  </si>
  <si>
    <t>+1-965-322-6486x32909</t>
  </si>
  <si>
    <t>1565 Courtney Ferry Apt. 572</t>
  </si>
  <si>
    <t>South Jennifer</t>
  </si>
  <si>
    <t>Zachary Gonzalez</t>
  </si>
  <si>
    <t>teresahunt@hotmail.com</t>
  </si>
  <si>
    <t>492-139-8851x32039</t>
  </si>
  <si>
    <t>02575 Davis Rue</t>
  </si>
  <si>
    <t>South Kathrynchester</t>
  </si>
  <si>
    <t>Jason Stone</t>
  </si>
  <si>
    <t>josephhull@gmail.com</t>
  </si>
  <si>
    <t>001-294-880-1521x210</t>
  </si>
  <si>
    <t>04166 Walker Forks Apt. 451</t>
  </si>
  <si>
    <t>East Patricktown</t>
  </si>
  <si>
    <t>Sarah Duran</t>
  </si>
  <si>
    <t>lrodriguez@gmail.com</t>
  </si>
  <si>
    <t>(786)653-7183x133</t>
  </si>
  <si>
    <t>2560 Deanna Forks</t>
  </si>
  <si>
    <t>East Jeffreyborough</t>
  </si>
  <si>
    <t>Marilyn Hawkins</t>
  </si>
  <si>
    <t>sbrown@morris-scott.org</t>
  </si>
  <si>
    <t>609-584-1006x476</t>
  </si>
  <si>
    <t>8611 Hall Mountains</t>
  </si>
  <si>
    <t>New Brady</t>
  </si>
  <si>
    <t>Colleen Fitzpatrick</t>
  </si>
  <si>
    <t>gravesmary@gutierrez.info</t>
  </si>
  <si>
    <t>+1-159-951-0466x598</t>
  </si>
  <si>
    <t>936 Gilbert Station Suite 130</t>
  </si>
  <si>
    <t>West Sherryville</t>
  </si>
  <si>
    <t>Zachary Ramos</t>
  </si>
  <si>
    <t>debbiesummers@gmail.com</t>
  </si>
  <si>
    <t>001-161-347-7740x644</t>
  </si>
  <si>
    <t>17285 Martin Fall</t>
  </si>
  <si>
    <t>West Jerry</t>
  </si>
  <si>
    <t>Travis Austin</t>
  </si>
  <si>
    <t>johnyoung@perry.com</t>
  </si>
  <si>
    <t>+1-899-350-1428</t>
  </si>
  <si>
    <t>532 Montes Manor</t>
  </si>
  <si>
    <t>Alexandriastad</t>
  </si>
  <si>
    <t>Christopher Morgan</t>
  </si>
  <si>
    <t>amanda59@barajas.com</t>
  </si>
  <si>
    <t>710.274.4590</t>
  </si>
  <si>
    <t>14383 Kevin Mount Suite 660</t>
  </si>
  <si>
    <t>North Brittanymouth</t>
  </si>
  <si>
    <t>Mariah Smith</t>
  </si>
  <si>
    <t>hmorales@hotmail.com</t>
  </si>
  <si>
    <t>(621)260-4648x69293</t>
  </si>
  <si>
    <t>6261 Alexis Mission</t>
  </si>
  <si>
    <t>Jon Ramos</t>
  </si>
  <si>
    <t>juliamartinez@young.info</t>
  </si>
  <si>
    <t>001-677-529-5686x8272</t>
  </si>
  <si>
    <t>16962 Christopher Village Suite 893</t>
  </si>
  <si>
    <t>New Raymond</t>
  </si>
  <si>
    <t>Robert Diaz</t>
  </si>
  <si>
    <t>regina09@hotmail.com</t>
  </si>
  <si>
    <t>757-236-2363</t>
  </si>
  <si>
    <t>7931 Deborah Ranch</t>
  </si>
  <si>
    <t>West Tonyaton</t>
  </si>
  <si>
    <t>Yvonne Mays</t>
  </si>
  <si>
    <t>oroy@yahoo.com</t>
  </si>
  <si>
    <t>+1-402-470-4710x1771</t>
  </si>
  <si>
    <t>4358 Garrett Trace Apt. 281</t>
  </si>
  <si>
    <t>New George</t>
  </si>
  <si>
    <t>Alicia Terry</t>
  </si>
  <si>
    <t>shannonanderson@anderson.net</t>
  </si>
  <si>
    <t>656-539-6134x6011</t>
  </si>
  <si>
    <t>34481 Rodriguez Rapid Apt. 262</t>
  </si>
  <si>
    <t>Amandafort</t>
  </si>
  <si>
    <t>Anita Pierce</t>
  </si>
  <si>
    <t>nicoleharvey@gonzales-snyder.com</t>
  </si>
  <si>
    <t>2420513179</t>
  </si>
  <si>
    <t>98687 Simpson Passage Apt. 480</t>
  </si>
  <si>
    <t>Traceystad</t>
  </si>
  <si>
    <t>Brenda Steele</t>
  </si>
  <si>
    <t>paige56@gmail.com</t>
  </si>
  <si>
    <t>+1-377-914-7298</t>
  </si>
  <si>
    <t>231 Marshall Crest</t>
  </si>
  <si>
    <t>South Calvinfurt</t>
  </si>
  <si>
    <t>Steve Jackson</t>
  </si>
  <si>
    <t>thomas06@hotmail.com</t>
  </si>
  <si>
    <t>048-430-6895x845</t>
  </si>
  <si>
    <t>135 John Manor</t>
  </si>
  <si>
    <t>New Anneland</t>
  </si>
  <si>
    <t>Christine Winters</t>
  </si>
  <si>
    <t>christian11@gmail.com</t>
  </si>
  <si>
    <t>(648)739-6345x04591</t>
  </si>
  <si>
    <t>8631 Benjamin Avenue Suite 389</t>
  </si>
  <si>
    <t>Jennifer Watson</t>
  </si>
  <si>
    <t>ktapia@gay.com</t>
  </si>
  <si>
    <t>247-094-0103</t>
  </si>
  <si>
    <t>48439 Megan Cape Suite 621</t>
  </si>
  <si>
    <t>Gonzalezmouth</t>
  </si>
  <si>
    <t>Kenneth Black</t>
  </si>
  <si>
    <t>vjensen@duran.com</t>
  </si>
  <si>
    <t>(530)197-3978x808</t>
  </si>
  <si>
    <t>00376 Lisa Tunnel Suite 208</t>
  </si>
  <si>
    <t>Webbmouth</t>
  </si>
  <si>
    <t>Terri Zavala</t>
  </si>
  <si>
    <t>michellehill@hotmail.com</t>
  </si>
  <si>
    <t>(075)006-0572</t>
  </si>
  <si>
    <t>095 Cheryl Prairie Apt. 021</t>
  </si>
  <si>
    <t>Port Mikeside</t>
  </si>
  <si>
    <t>Wendy Doyle</t>
  </si>
  <si>
    <t>rburch@lopez.com</t>
  </si>
  <si>
    <t>(538)298-4285</t>
  </si>
  <si>
    <t>35799 Hannah Hills Suite 660</t>
  </si>
  <si>
    <t>Keithfort</t>
  </si>
  <si>
    <t>Kevin Garrett</t>
  </si>
  <si>
    <t>kwilson@werner.com</t>
  </si>
  <si>
    <t>754-500-3854</t>
  </si>
  <si>
    <t>1932 Margaret Drives</t>
  </si>
  <si>
    <t>Jeffersonmouth</t>
  </si>
  <si>
    <t>Joseph Deleon</t>
  </si>
  <si>
    <t>charlottemcmahon@hotmail.com</t>
  </si>
  <si>
    <t>077.065.4821</t>
  </si>
  <si>
    <t>5780 Michael Corner Apt. 265</t>
  </si>
  <si>
    <t>Lake Jaimeton</t>
  </si>
  <si>
    <t>Barry Snow</t>
  </si>
  <si>
    <t>patrickowens@love-ochoa.com</t>
  </si>
  <si>
    <t>+1-836-828-2267x4478</t>
  </si>
  <si>
    <t>5219 Shannon Inlet</t>
  </si>
  <si>
    <t>Washingtonborough</t>
  </si>
  <si>
    <t>Kerry Johnson</t>
  </si>
  <si>
    <t>lucas35@yahoo.com</t>
  </si>
  <si>
    <t>927-761-7111x017</t>
  </si>
  <si>
    <t>598 Wilson Inlet Suite 069</t>
  </si>
  <si>
    <t>Parkshire</t>
  </si>
  <si>
    <t>Tammy Burton</t>
  </si>
  <si>
    <t>adriana78@yahoo.com</t>
  </si>
  <si>
    <t>+1-245-024-7814x529</t>
  </si>
  <si>
    <t>6117 Perez Islands Suite 528</t>
  </si>
  <si>
    <t>Gailhaven</t>
  </si>
  <si>
    <t>Ashley Lynch</t>
  </si>
  <si>
    <t>fmartinez@yahoo.com</t>
  </si>
  <si>
    <t>(786)160-5491</t>
  </si>
  <si>
    <t>05525 Lisa Shore Apt. 428</t>
  </si>
  <si>
    <t>Lopezfort</t>
  </si>
  <si>
    <t>Amanda Barnes</t>
  </si>
  <si>
    <t>bowenanthony@walsh.com</t>
  </si>
  <si>
    <t>(131)351-3637x595</t>
  </si>
  <si>
    <t>220 Jacqueline Grove Apt. 353</t>
  </si>
  <si>
    <t>Phillipton</t>
  </si>
  <si>
    <t>gkelly@evans.info</t>
  </si>
  <si>
    <t>633.246.5323x2129</t>
  </si>
  <si>
    <t>03400 Lucas Crossroad</t>
  </si>
  <si>
    <t>Landryfort</t>
  </si>
  <si>
    <t>danielle11@yahoo.com</t>
  </si>
  <si>
    <t>307.831.2646x380</t>
  </si>
  <si>
    <t>14552 Sloan Turnpike</t>
  </si>
  <si>
    <t>Monique Sandoval</t>
  </si>
  <si>
    <t>browningleslie@burgess.com</t>
  </si>
  <si>
    <t>+1-139-279-2382x23618</t>
  </si>
  <si>
    <t>59422 Munoz Manor Suite 991</t>
  </si>
  <si>
    <t>Heathmouth</t>
  </si>
  <si>
    <t>Mrs. Mary Carroll DVM</t>
  </si>
  <si>
    <t>mark85@vega.com</t>
  </si>
  <si>
    <t>+1-543-850-7466</t>
  </si>
  <si>
    <t>06622 Connor Mount Suite 541</t>
  </si>
  <si>
    <t>Mahoneyland</t>
  </si>
  <si>
    <t>herrerajoshua@little-espinoza.com</t>
  </si>
  <si>
    <t>838.519.6552</t>
  </si>
  <si>
    <t>18958 Taylor Bypass</t>
  </si>
  <si>
    <t>North Brettberg</t>
  </si>
  <si>
    <t>Daniel Taylor</t>
  </si>
  <si>
    <t>paullopez@kidd.com</t>
  </si>
  <si>
    <t>639-828-8335x569</t>
  </si>
  <si>
    <t>98210 Christopher Rapids Apt. 525</t>
  </si>
  <si>
    <t>Lake Hannah</t>
  </si>
  <si>
    <t>Deborah Patel</t>
  </si>
  <si>
    <t>tinamoran@wade-smith.org</t>
  </si>
  <si>
    <t>+1-360-256-6294x49622</t>
  </si>
  <si>
    <t>436 William Mountains</t>
  </si>
  <si>
    <t>Boydmouth</t>
  </si>
  <si>
    <t>Sierra Davis</t>
  </si>
  <si>
    <t>gchapman@webb.biz</t>
  </si>
  <si>
    <t>+1-190-384-7342x0142</t>
  </si>
  <si>
    <t>660 John Parkways</t>
  </si>
  <si>
    <t>Kingborough</t>
  </si>
  <si>
    <t>Jeffery Patrick</t>
  </si>
  <si>
    <t>rodriguezdavid@gmail.com</t>
  </si>
  <si>
    <t>001-014-921-4321x352</t>
  </si>
  <si>
    <t>2613 Nancy Islands</t>
  </si>
  <si>
    <t>Heidiberg</t>
  </si>
  <si>
    <t>Michael Rogers</t>
  </si>
  <si>
    <t>jennifer43@hess.com</t>
  </si>
  <si>
    <t>(219)895-6576</t>
  </si>
  <si>
    <t>02562 Peter Throughway</t>
  </si>
  <si>
    <t>Joanborough</t>
  </si>
  <si>
    <t>Joshua Palmer</t>
  </si>
  <si>
    <t>mercadomargaret@yahoo.com</t>
  </si>
  <si>
    <t>001-750-602-4933x50881</t>
  </si>
  <si>
    <t>129 White Terrace Suite 286</t>
  </si>
  <si>
    <t>East Kristinmouth</t>
  </si>
  <si>
    <t>Beverly Miller DDS</t>
  </si>
  <si>
    <t>jeanne41@hotmail.com</t>
  </si>
  <si>
    <t>+1-189-141-5701x5675</t>
  </si>
  <si>
    <t>47439 Martinez Wall</t>
  </si>
  <si>
    <t>Stephen Mason</t>
  </si>
  <si>
    <t>josephmclean@brown.com</t>
  </si>
  <si>
    <t>332.348.7667x348</t>
  </si>
  <si>
    <t>39982 Valdez Tunnel</t>
  </si>
  <si>
    <t>Wiseburgh</t>
  </si>
  <si>
    <t>Bonnie Ray</t>
  </si>
  <si>
    <t>mariaharding@holmes.com</t>
  </si>
  <si>
    <t>(486)487-5777x620</t>
  </si>
  <si>
    <t>155 White Streets Suite 608</t>
  </si>
  <si>
    <t>South Franciscofort</t>
  </si>
  <si>
    <t>Andrea Becker</t>
  </si>
  <si>
    <t>andrea48@cooper.info</t>
  </si>
  <si>
    <t>+1-021-804-0304x940</t>
  </si>
  <si>
    <t>30471 Krystal Walks Apt. 326</t>
  </si>
  <si>
    <t>Port Jay</t>
  </si>
  <si>
    <t>Ryan Hunter</t>
  </si>
  <si>
    <t>afranklin@hotmail.com</t>
  </si>
  <si>
    <t>001-515-945-7776x09862</t>
  </si>
  <si>
    <t>91139 Williams Prairie Suite 272</t>
  </si>
  <si>
    <t>Pruittborough</t>
  </si>
  <si>
    <t>Jaime Smith</t>
  </si>
  <si>
    <t>amyanthony@hotmail.com</t>
  </si>
  <si>
    <t>(122)035-2439</t>
  </si>
  <si>
    <t>4110 Donald Pass</t>
  </si>
  <si>
    <t>Thomasbury</t>
  </si>
  <si>
    <t>Vanessa Smith</t>
  </si>
  <si>
    <t>martinezmonica@hotmail.com</t>
  </si>
  <si>
    <t>133-939-7655</t>
  </si>
  <si>
    <t>141 Webb Ferry</t>
  </si>
  <si>
    <t>Shelby Martinez</t>
  </si>
  <si>
    <t>fnorris@keller-patterson.com</t>
  </si>
  <si>
    <t>+1-745-824-9572x09241</t>
  </si>
  <si>
    <t>9833 Dylan Isle Apt. 916</t>
  </si>
  <si>
    <t>Perezhaven</t>
  </si>
  <si>
    <t>Rodney Anderson</t>
  </si>
  <si>
    <t>ldavis@francis.com</t>
  </si>
  <si>
    <t>001-259-629-8261x151</t>
  </si>
  <si>
    <t>407 Rivera Road Suite 052</t>
  </si>
  <si>
    <t>Port Lauren</t>
  </si>
  <si>
    <t>Rebecca Hampton</t>
  </si>
  <si>
    <t>agordon@davis.com</t>
  </si>
  <si>
    <t>077.300.6500</t>
  </si>
  <si>
    <t>2380 Thomas Lock Apt. 219</t>
  </si>
  <si>
    <t>North Rayview</t>
  </si>
  <si>
    <t>Crystal White</t>
  </si>
  <si>
    <t>savannah84@flores.com</t>
  </si>
  <si>
    <t>407.646.9363</t>
  </si>
  <si>
    <t>6903 Hannah Plain Suite 395</t>
  </si>
  <si>
    <t>New Michelle</t>
  </si>
  <si>
    <t>Paul Bailey</t>
  </si>
  <si>
    <t>amanda69@hill.com</t>
  </si>
  <si>
    <t>443.812.0428</t>
  </si>
  <si>
    <t>559 John Brook</t>
  </si>
  <si>
    <t>Connerport</t>
  </si>
  <si>
    <t>Robert Hernandez</t>
  </si>
  <si>
    <t>michellehall@yahoo.com</t>
  </si>
  <si>
    <t>1568602533</t>
  </si>
  <si>
    <t>3587 Hall Springs Suite 744</t>
  </si>
  <si>
    <t>South Laurieside</t>
  </si>
  <si>
    <t>Erin Mendez</t>
  </si>
  <si>
    <t>sherrimonroe@lopez-conner.com</t>
  </si>
  <si>
    <t>5653787359</t>
  </si>
  <si>
    <t>407 Courtney Wells Apt. 605</t>
  </si>
  <si>
    <t>Johnfurt</t>
  </si>
  <si>
    <t>Brenda Anderson</t>
  </si>
  <si>
    <t>schneiderjerry@allen.com</t>
  </si>
  <si>
    <t>852-506-6763x97763</t>
  </si>
  <si>
    <t>00115 Shaun Fort</t>
  </si>
  <si>
    <t>Lake Tamara</t>
  </si>
  <si>
    <t>James Ross</t>
  </si>
  <si>
    <t>donaldrodriguez@yahoo.com</t>
  </si>
  <si>
    <t>(184)693-0806x58385</t>
  </si>
  <si>
    <t>22277 David Land</t>
  </si>
  <si>
    <t>New Wayne</t>
  </si>
  <si>
    <t>Gina Watson</t>
  </si>
  <si>
    <t>jessica07@jenkins.com</t>
  </si>
  <si>
    <t>(814)492-1773</t>
  </si>
  <si>
    <t>047 Hutchinson Island</t>
  </si>
  <si>
    <t>West Kimberlyside</t>
  </si>
  <si>
    <t>Alexander Jones</t>
  </si>
  <si>
    <t>otrujillo@gmail.com</t>
  </si>
  <si>
    <t>001-936-713-4364x04541</t>
  </si>
  <si>
    <t>44718 Troy Causeway Suite 187</t>
  </si>
  <si>
    <t>South Dean</t>
  </si>
  <si>
    <t>Caroline Villa</t>
  </si>
  <si>
    <t>coledonna@thompson.com</t>
  </si>
  <si>
    <t>001-612-542-7872</t>
  </si>
  <si>
    <t>651 Harry Hollow</t>
  </si>
  <si>
    <t>Kennethport</t>
  </si>
  <si>
    <t>Jason Brown III</t>
  </si>
  <si>
    <t>lisacooper@best-ramirez.com</t>
  </si>
  <si>
    <t>+1-293-983-7827x8412</t>
  </si>
  <si>
    <t>73521 Carter Wells</t>
  </si>
  <si>
    <t>New Laurenburgh</t>
  </si>
  <si>
    <t>Russell Spears</t>
  </si>
  <si>
    <t>tchapman@smith.com</t>
  </si>
  <si>
    <t>039.554.8807</t>
  </si>
  <si>
    <t>1092 Janet Mill Suite 431</t>
  </si>
  <si>
    <t>South George</t>
  </si>
  <si>
    <t>Mary Franklin</t>
  </si>
  <si>
    <t>christinamiller@hawkins.org</t>
  </si>
  <si>
    <t>143.971.4940x3951</t>
  </si>
  <si>
    <t>431 Hannah Bridge Suite 779</t>
  </si>
  <si>
    <t>East Stephenport</t>
  </si>
  <si>
    <t>Jenna Turner</t>
  </si>
  <si>
    <t>cmayo@yahoo.com</t>
  </si>
  <si>
    <t>152.792.2851</t>
  </si>
  <si>
    <t>401 Melissa Mill</t>
  </si>
  <si>
    <t>West Lukefurt</t>
  </si>
  <si>
    <t>Christine Coleman</t>
  </si>
  <si>
    <t>anthony27@peterson.com</t>
  </si>
  <si>
    <t>001-046-415-8259x6029</t>
  </si>
  <si>
    <t>60817 Paige Mountain</t>
  </si>
  <si>
    <t>Annaland</t>
  </si>
  <si>
    <t>Joseph Schmidt</t>
  </si>
  <si>
    <t>collinstina@mendoza.com</t>
  </si>
  <si>
    <t>(761)310-1696x9461</t>
  </si>
  <si>
    <t>696 Pace Park Suite 921</t>
  </si>
  <si>
    <t>New Ricardoshire</t>
  </si>
  <si>
    <t>Frederick Delacruz</t>
  </si>
  <si>
    <t>ameyer@yahoo.com</t>
  </si>
  <si>
    <t>164-896-7470x424</t>
  </si>
  <si>
    <t>1357 Robert Garden</t>
  </si>
  <si>
    <t>Kellerberg</t>
  </si>
  <si>
    <t>Steven Santiago</t>
  </si>
  <si>
    <t>philip55@johnson.com</t>
  </si>
  <si>
    <t>+1-417-849-0225x45525</t>
  </si>
  <si>
    <t>408 Copeland Hills Apt. 685</t>
  </si>
  <si>
    <t>Lake Pamelatown</t>
  </si>
  <si>
    <t>Sharon Farmer</t>
  </si>
  <si>
    <t>stephenhughes@gmail.com</t>
  </si>
  <si>
    <t>010-320-7881</t>
  </si>
  <si>
    <t>9795 Joseph Pine</t>
  </si>
  <si>
    <t>Port Sandraside</t>
  </si>
  <si>
    <t>Christopher Lewis</t>
  </si>
  <si>
    <t>davidkoch@gaines.com</t>
  </si>
  <si>
    <t>(450)629-2318</t>
  </si>
  <si>
    <t>10970 Ball Causeway Apt. 521</t>
  </si>
  <si>
    <t>South Richard</t>
  </si>
  <si>
    <t>Lauren Hill</t>
  </si>
  <si>
    <t>zlee@rose.org</t>
  </si>
  <si>
    <t>001-135-762-7789x6854</t>
  </si>
  <si>
    <t>52199 Justin Mews</t>
  </si>
  <si>
    <t>Justinview</t>
  </si>
  <si>
    <t>Rita Scott</t>
  </si>
  <si>
    <t>michellejohnson@navarro-baldwin.com</t>
  </si>
  <si>
    <t>(544)000-2147</t>
  </si>
  <si>
    <t>30824 Felicia Well Suite 483</t>
  </si>
  <si>
    <t>Williamton</t>
  </si>
  <si>
    <t>Billy Rios</t>
  </si>
  <si>
    <t>aaronhernandez@hotmail.com</t>
  </si>
  <si>
    <t>700-870-9898x9003</t>
  </si>
  <si>
    <t>6676 Jones Route Suite 131</t>
  </si>
  <si>
    <t>West Christopherfurt</t>
  </si>
  <si>
    <t>Elizabeth Green</t>
  </si>
  <si>
    <t>joseflores@moran-hensley.com</t>
  </si>
  <si>
    <t>490.273.3495</t>
  </si>
  <si>
    <t>020 Danielle Cliff</t>
  </si>
  <si>
    <t>Haroldton</t>
  </si>
  <si>
    <t>Daisy Carson</t>
  </si>
  <si>
    <t>gwilliams@gmail.com</t>
  </si>
  <si>
    <t>392-169-8849</t>
  </si>
  <si>
    <t>05108 Perez Crescent</t>
  </si>
  <si>
    <t>Port Erictown</t>
  </si>
  <si>
    <t>Dr. Tammy Lopez</t>
  </si>
  <si>
    <t>antonio14@thornton-valentine.info</t>
  </si>
  <si>
    <t>954-184-6726x4929</t>
  </si>
  <si>
    <t>735 Ramsey Rue</t>
  </si>
  <si>
    <t>Thompsonstad</t>
  </si>
  <si>
    <t>Robert Zavala</t>
  </si>
  <si>
    <t>milesamber@lee.com</t>
  </si>
  <si>
    <t>461.565.7049x636</t>
  </si>
  <si>
    <t>584 Howell Square</t>
  </si>
  <si>
    <t>North Carolburgh</t>
  </si>
  <si>
    <t>Gabriela Collier</t>
  </si>
  <si>
    <t>knighttiffany@allen.com</t>
  </si>
  <si>
    <t>001-611-367-9761x8796</t>
  </si>
  <si>
    <t>8702 Moreno Plains</t>
  </si>
  <si>
    <t>Jonesberg</t>
  </si>
  <si>
    <t>Meghan Doyle</t>
  </si>
  <si>
    <t>james44@fisher.com</t>
  </si>
  <si>
    <t>825.936.7853x8094</t>
  </si>
  <si>
    <t>30573 Steven Square</t>
  </si>
  <si>
    <t>Lake Michaelville</t>
  </si>
  <si>
    <t>Raymond Schaefer</t>
  </si>
  <si>
    <t>trujillochristian@campbell.com</t>
  </si>
  <si>
    <t>(282)732-5823x619</t>
  </si>
  <si>
    <t>47884 Andrew Plain Suite 482</t>
  </si>
  <si>
    <t>Jennifershire</t>
  </si>
  <si>
    <t>Daniel Ingram</t>
  </si>
  <si>
    <t>kellimontes@mendez.com</t>
  </si>
  <si>
    <t>+1-324-526-8587</t>
  </si>
  <si>
    <t>182 Sue Shores</t>
  </si>
  <si>
    <t>North Robert</t>
  </si>
  <si>
    <t>Kimberly Brown</t>
  </si>
  <si>
    <t>jonathan42@gmail.com</t>
  </si>
  <si>
    <t>001-398-573-3143</t>
  </si>
  <si>
    <t>589 Bonnie Islands Suite 295</t>
  </si>
  <si>
    <t>East Adamborough</t>
  </si>
  <si>
    <t>Kathleen Shepherd</t>
  </si>
  <si>
    <t>thomas66@dennis-lang.com</t>
  </si>
  <si>
    <t>9655444496</t>
  </si>
  <si>
    <t>245 Cynthia Place</t>
  </si>
  <si>
    <t>New Jamietown</t>
  </si>
  <si>
    <t>Brad Poole</t>
  </si>
  <si>
    <t>petersonerin@yahoo.com</t>
  </si>
  <si>
    <t>7268328548</t>
  </si>
  <si>
    <t>054 Owens Turnpike Apt. 696</t>
  </si>
  <si>
    <t>Lake Anthonyport</t>
  </si>
  <si>
    <t>Erin Mathews</t>
  </si>
  <si>
    <t>chamberspamela@gmail.com</t>
  </si>
  <si>
    <t>(360)793-6621x7395</t>
  </si>
  <si>
    <t>3797 Mcmillan Port</t>
  </si>
  <si>
    <t>New Matthewville</t>
  </si>
  <si>
    <t>Kevin Marshall</t>
  </si>
  <si>
    <t>thomasramirez@gaines-martinez.org</t>
  </si>
  <si>
    <t>119-176-7312</t>
  </si>
  <si>
    <t>742 Rose Island Apt. 249</t>
  </si>
  <si>
    <t>Lake Davidtown</t>
  </si>
  <si>
    <t>Dawn Rivera</t>
  </si>
  <si>
    <t>rossjoseph@yahoo.com</t>
  </si>
  <si>
    <t>6725117662</t>
  </si>
  <si>
    <t>54523 Maynard Villages Apt. 536</t>
  </si>
  <si>
    <t>East Jeff</t>
  </si>
  <si>
    <t>Mikayla Nelson</t>
  </si>
  <si>
    <t>andersonjessica@powers-davis.com</t>
  </si>
  <si>
    <t>572-937-8903x411</t>
  </si>
  <si>
    <t>15456 Anna Spurs Suite 040</t>
  </si>
  <si>
    <t>Jeffrey Weaver</t>
  </si>
  <si>
    <t>brianna07@king-colon.com</t>
  </si>
  <si>
    <t>001-135-001-6369x82869</t>
  </si>
  <si>
    <t>45417 Flores Trafficway</t>
  </si>
  <si>
    <t>West Dawnhaven</t>
  </si>
  <si>
    <t>Andrew Martinez</t>
  </si>
  <si>
    <t>brian11@yahoo.com</t>
  </si>
  <si>
    <t>814.211.2446</t>
  </si>
  <si>
    <t>34875 Snyder Light Suite 143</t>
  </si>
  <si>
    <t>Brookefort</t>
  </si>
  <si>
    <t>Ronald Chandler</t>
  </si>
  <si>
    <t>michael50@hotmail.com</t>
  </si>
  <si>
    <t>874.120.0993x7872</t>
  </si>
  <si>
    <t>0525 Rivera Orchard</t>
  </si>
  <si>
    <t>Angelamouth</t>
  </si>
  <si>
    <t>James Phelps</t>
  </si>
  <si>
    <t>smedina@davis.com</t>
  </si>
  <si>
    <t>965.019.4332x35927</t>
  </si>
  <si>
    <t>44479 Matthew Junction Apt. 418</t>
  </si>
  <si>
    <t>Brian Berry</t>
  </si>
  <si>
    <t>grosslauren@murphy-white.com</t>
  </si>
  <si>
    <t>+1-194-394-1961x59866</t>
  </si>
  <si>
    <t>89453 James Crossroad Suite 212</t>
  </si>
  <si>
    <t>Gloriaview</t>
  </si>
  <si>
    <t>Mrs. Eileen Klein DDS</t>
  </si>
  <si>
    <t>dawn58@gmail.com</t>
  </si>
  <si>
    <t>(237)049-9028x1604</t>
  </si>
  <si>
    <t>600 Webb Square</t>
  </si>
  <si>
    <t>Jonathanport</t>
  </si>
  <si>
    <t>Mary Obrien</t>
  </si>
  <si>
    <t>shirley39@johnson-miller.com</t>
  </si>
  <si>
    <t>869.195.9389x3362</t>
  </si>
  <si>
    <t>721 Joshua Crossing Suite 862</t>
  </si>
  <si>
    <t>North Natashahaven</t>
  </si>
  <si>
    <t>Jennifer Lloyd</t>
  </si>
  <si>
    <t>richard32@smith.info</t>
  </si>
  <si>
    <t>(471)393-3059</t>
  </si>
  <si>
    <t>6360 Lisa Extension</t>
  </si>
  <si>
    <t>North Alec</t>
  </si>
  <si>
    <t>Sean Knapp</t>
  </si>
  <si>
    <t>claynicole@hotmail.com</t>
  </si>
  <si>
    <t>001-934-710-4700x61555</t>
  </si>
  <si>
    <t>8659 Mary Viaduct</t>
  </si>
  <si>
    <t>Tammybury</t>
  </si>
  <si>
    <t>Alexis Myers</t>
  </si>
  <si>
    <t>eking@yahoo.com</t>
  </si>
  <si>
    <t>(026)536-0986x988</t>
  </si>
  <si>
    <t>297 Shannon Rapid</t>
  </si>
  <si>
    <t>Port Luis</t>
  </si>
  <si>
    <t>Shelby Mckay</t>
  </si>
  <si>
    <t>sotocarlos@mcdonald-harmon.info</t>
  </si>
  <si>
    <t>726.292.0253x11745</t>
  </si>
  <si>
    <t>07053 Shaffer Creek Apt. 655</t>
  </si>
  <si>
    <t>Samanthafurt</t>
  </si>
  <si>
    <t>Lisa Pope</t>
  </si>
  <si>
    <t>colemandavid@hotmail.com</t>
  </si>
  <si>
    <t>362.292.6038x600</t>
  </si>
  <si>
    <t>57288 Martinez Radial</t>
  </si>
  <si>
    <t>Smithbury</t>
  </si>
  <si>
    <t>Jeffrey Pollard</t>
  </si>
  <si>
    <t>osbornecharles@diaz-bautista.com</t>
  </si>
  <si>
    <t>(694)193-0740x10650</t>
  </si>
  <si>
    <t>27927 Randy Island</t>
  </si>
  <si>
    <t>North Austin</t>
  </si>
  <si>
    <t>Kathryn Page</t>
  </si>
  <si>
    <t>sharon36@yahoo.com</t>
  </si>
  <si>
    <t>045-454-0010x930</t>
  </si>
  <si>
    <t>262 Ruth Turnpike</t>
  </si>
  <si>
    <t>Jonathanburgh</t>
  </si>
  <si>
    <t>Bethany Nelson</t>
  </si>
  <si>
    <t>christopherforbes@hotmail.com</t>
  </si>
  <si>
    <t>105.220.6565x251</t>
  </si>
  <si>
    <t>1988 Anna Fields Suite 868</t>
  </si>
  <si>
    <t>Lake Tylerville</t>
  </si>
  <si>
    <t>Allison Holland</t>
  </si>
  <si>
    <t>sheltondebra@hotmail.com</t>
  </si>
  <si>
    <t>+1-146-858-8785x903</t>
  </si>
  <si>
    <t>4011 Rebecca Village Apt. 995</t>
  </si>
  <si>
    <t>Weaverburgh</t>
  </si>
  <si>
    <t>Elizabeth Moore</t>
  </si>
  <si>
    <t>brendalambert@green.com</t>
  </si>
  <si>
    <t>661-009-2477</t>
  </si>
  <si>
    <t>9000 Jeffrey Islands Suite 044</t>
  </si>
  <si>
    <t>Alexis Tanner</t>
  </si>
  <si>
    <t>acohen@gmail.com</t>
  </si>
  <si>
    <t>763.955.2725x04981</t>
  </si>
  <si>
    <t>32477 Troy Terrace Apt. 132</t>
  </si>
  <si>
    <t>New Andrewfort</t>
  </si>
  <si>
    <t>Jonathan Smith</t>
  </si>
  <si>
    <t>thompsonfrederick@gmail.com</t>
  </si>
  <si>
    <t>569.338.5588</t>
  </si>
  <si>
    <t>666 Howard Turnpike Apt. 126</t>
  </si>
  <si>
    <t>North Connor</t>
  </si>
  <si>
    <t>Barbara Coleman</t>
  </si>
  <si>
    <t>emilycarter@hotmail.com</t>
  </si>
  <si>
    <t>001-477-927-1761x11046</t>
  </si>
  <si>
    <t>57214 Kevin Skyway Suite 773</t>
  </si>
  <si>
    <t>Tiffanyland</t>
  </si>
  <si>
    <t>Donald Howard MD</t>
  </si>
  <si>
    <t>nealmelissa@yahoo.com</t>
  </si>
  <si>
    <t>325-504-1372</t>
  </si>
  <si>
    <t>64084 Rhonda Extensions Apt. 804</t>
  </si>
  <si>
    <t>Cobbview</t>
  </si>
  <si>
    <t>Kenneth Rodriguez</t>
  </si>
  <si>
    <t>april40@yahoo.com</t>
  </si>
  <si>
    <t>(662)536-1759</t>
  </si>
  <si>
    <t>7469 Kline Island</t>
  </si>
  <si>
    <t>New Erinport</t>
  </si>
  <si>
    <t>Justin Buchanan</t>
  </si>
  <si>
    <t>rcarey@yahoo.com</t>
  </si>
  <si>
    <t>001-001-544-5437x52714</t>
  </si>
  <si>
    <t>333 Wendy Islands Apt. 473</t>
  </si>
  <si>
    <t>West Cynthia</t>
  </si>
  <si>
    <t>Charles Harrell</t>
  </si>
  <si>
    <t>bowmanalexander@yahoo.com</t>
  </si>
  <si>
    <t>+1-459-462-0498x73795</t>
  </si>
  <si>
    <t>52320 James Islands</t>
  </si>
  <si>
    <t>South Veronicatown</t>
  </si>
  <si>
    <t>Stephanie Gilmore</t>
  </si>
  <si>
    <t>leeodonnell@yahoo.com</t>
  </si>
  <si>
    <t>881-707-0780x236</t>
  </si>
  <si>
    <t>2633 Jaclyn River</t>
  </si>
  <si>
    <t>Wadeland</t>
  </si>
  <si>
    <t>Kristin Mcintyre</t>
  </si>
  <si>
    <t>khuang@gmail.com</t>
  </si>
  <si>
    <t>001-058-200-8451</t>
  </si>
  <si>
    <t>008 Brandon Spring Suite 230</t>
  </si>
  <si>
    <t>Amber Solis</t>
  </si>
  <si>
    <t>uhill@jenkins.info</t>
  </si>
  <si>
    <t>662.216.4533</t>
  </si>
  <si>
    <t>044 Green Alley Apt. 921</t>
  </si>
  <si>
    <t>Shermanmouth</t>
  </si>
  <si>
    <t>Peter Mendoza</t>
  </si>
  <si>
    <t>karencabrera@hotmail.com</t>
  </si>
  <si>
    <t>(701)413-4153x28246</t>
  </si>
  <si>
    <t>73835 Ruiz Light</t>
  </si>
  <si>
    <t>Muellerstad</t>
  </si>
  <si>
    <t>Wendy Williams</t>
  </si>
  <si>
    <t>lindsay95@obrien.com</t>
  </si>
  <si>
    <t>170.220.8847</t>
  </si>
  <si>
    <t>29269 Taylor Fork Apt. 429</t>
  </si>
  <si>
    <t>Rubenmouth</t>
  </si>
  <si>
    <t>Austin Jenkins</t>
  </si>
  <si>
    <t>sreed@tanner.com</t>
  </si>
  <si>
    <t>001.346.6238x18261</t>
  </si>
  <si>
    <t>53207 Hawkins Skyway</t>
  </si>
  <si>
    <t>Brownport</t>
  </si>
  <si>
    <t>Kayla Brown</t>
  </si>
  <si>
    <t>carol40@gmail.com</t>
  </si>
  <si>
    <t>001-066-028-8091x57655</t>
  </si>
  <si>
    <t>1980 Green Cove</t>
  </si>
  <si>
    <t>Booneton</t>
  </si>
  <si>
    <t>Elizabeth Hernandez</t>
  </si>
  <si>
    <t>josephharrison@smith.net</t>
  </si>
  <si>
    <t>641.720.8139x69791</t>
  </si>
  <si>
    <t>86903 Alec Summit Suite 922</t>
  </si>
  <si>
    <t>Martinborough</t>
  </si>
  <si>
    <t>Kara Alvarado</t>
  </si>
  <si>
    <t>denisebowers@hotmail.com</t>
  </si>
  <si>
    <t>001-974-207-4537x69387</t>
  </si>
  <si>
    <t>58901 Michelle Cove</t>
  </si>
  <si>
    <t>Lake Joshua</t>
  </si>
  <si>
    <t>Alexander Jimenez</t>
  </si>
  <si>
    <t>williamsstephanie@pollard-lewis.com</t>
  </si>
  <si>
    <t>(079)424-2182x46845</t>
  </si>
  <si>
    <t>5634 Cole Cliffs Suite 105</t>
  </si>
  <si>
    <t>Erinland</t>
  </si>
  <si>
    <t>Amy Hoffman</t>
  </si>
  <si>
    <t>elizabethstokes@hess.com</t>
  </si>
  <si>
    <t>(563)341-0492</t>
  </si>
  <si>
    <t>0841 Ortiz Springs</t>
  </si>
  <si>
    <t>New Jessicaport</t>
  </si>
  <si>
    <t>Hannah Jackson</t>
  </si>
  <si>
    <t>sramirez@gmail.com</t>
  </si>
  <si>
    <t>180.208.5332</t>
  </si>
  <si>
    <t>68393 Julie Ridge Suite 530</t>
  </si>
  <si>
    <t>South Jeffreymouth</t>
  </si>
  <si>
    <t>Claire Scott</t>
  </si>
  <si>
    <t>eperez@hunter.com</t>
  </si>
  <si>
    <t>(518)803-4297x899</t>
  </si>
  <si>
    <t>064 Floyd Valleys Suite 532</t>
  </si>
  <si>
    <t>North Brianfurt</t>
  </si>
  <si>
    <t>Samuel Gross</t>
  </si>
  <si>
    <t>scott23@gmail.com</t>
  </si>
  <si>
    <t>325.466.7707</t>
  </si>
  <si>
    <t>5968 Tammy Square</t>
  </si>
  <si>
    <t>Robinsonshire</t>
  </si>
  <si>
    <t>Kenneth Morrow</t>
  </si>
  <si>
    <t>jamesgutierrez@yahoo.com</t>
  </si>
  <si>
    <t>001-087-295-9333x3079</t>
  </si>
  <si>
    <t>594 Higgins Rue Suite 909</t>
  </si>
  <si>
    <t>Kaisertown</t>
  </si>
  <si>
    <t>Chad Woods</t>
  </si>
  <si>
    <t>aavila@gmail.com</t>
  </si>
  <si>
    <t>001-172-667-4051x441</t>
  </si>
  <si>
    <t>61589 Shah Parkway Apt. 978</t>
  </si>
  <si>
    <t>Virginiaside</t>
  </si>
  <si>
    <t>Dillon Mullen</t>
  </si>
  <si>
    <t>hector54@hotmail.com</t>
  </si>
  <si>
    <t>6070995134</t>
  </si>
  <si>
    <t>245 Kelsey Crossing Suite 760</t>
  </si>
  <si>
    <t>Bakerhaven</t>
  </si>
  <si>
    <t>Carlos Rodriguez</t>
  </si>
  <si>
    <t>darrenho@thomas.biz</t>
  </si>
  <si>
    <t>(694)222-3017x810</t>
  </si>
  <si>
    <t>535 Contreras Falls Apt. 599</t>
  </si>
  <si>
    <t>North Jeffrey</t>
  </si>
  <si>
    <t>Kara Horne</t>
  </si>
  <si>
    <t>gporter@gmail.com</t>
  </si>
  <si>
    <t>001-106-004-7402x4749</t>
  </si>
  <si>
    <t>8864 Brenda Throughway</t>
  </si>
  <si>
    <t>Lake Christopher</t>
  </si>
  <si>
    <t>Eric Shah</t>
  </si>
  <si>
    <t>john91@peters.net</t>
  </si>
  <si>
    <t>335-215-0090</t>
  </si>
  <si>
    <t>443 Daniel Curve Apt. 645</t>
  </si>
  <si>
    <t>East Krista</t>
  </si>
  <si>
    <t>Patricia Rice</t>
  </si>
  <si>
    <t>tharris@gmail.com</t>
  </si>
  <si>
    <t>(196)901-4086x1640</t>
  </si>
  <si>
    <t>149 Kevin Greens Apt. 528</t>
  </si>
  <si>
    <t>Stoneshire</t>
  </si>
  <si>
    <t>Chelsea Rogers</t>
  </si>
  <si>
    <t>zrobinson@gmail.com</t>
  </si>
  <si>
    <t>801-788-4166</t>
  </si>
  <si>
    <t>824 Sarah Walks</t>
  </si>
  <si>
    <t>Joshualand</t>
  </si>
  <si>
    <t>William Fletcher</t>
  </si>
  <si>
    <t>cjenkins@hotmail.com</t>
  </si>
  <si>
    <t>(164)638-8253x6258</t>
  </si>
  <si>
    <t>233 Benjamin Drive</t>
  </si>
  <si>
    <t>Craigstad</t>
  </si>
  <si>
    <t>Clayton Sanders</t>
  </si>
  <si>
    <t>zward@gmail.com</t>
  </si>
  <si>
    <t>028-117-2350x0603</t>
  </si>
  <si>
    <t>10675 Mary Isle</t>
  </si>
  <si>
    <t>Grahamville</t>
  </si>
  <si>
    <t>David Hill</t>
  </si>
  <si>
    <t>garyadkins@hamilton.com</t>
  </si>
  <si>
    <t>3340708629</t>
  </si>
  <si>
    <t>8361 Kevin Forges Suite 319</t>
  </si>
  <si>
    <t>East Paul</t>
  </si>
  <si>
    <t>David Lawrence</t>
  </si>
  <si>
    <t>ssharp@santos.info</t>
  </si>
  <si>
    <t>(426)000-9106</t>
  </si>
  <si>
    <t>8287 Christopher Drive</t>
  </si>
  <si>
    <t>Brianstad</t>
  </si>
  <si>
    <t>Daniel Scott</t>
  </si>
  <si>
    <t>rpatterson@gmail.com</t>
  </si>
  <si>
    <t>+1-537-442-0234x75858</t>
  </si>
  <si>
    <t>25935 Cruz Road</t>
  </si>
  <si>
    <t>Blanchardland</t>
  </si>
  <si>
    <t>Gloria Mccormick</t>
  </si>
  <si>
    <t>lguzman@sweeney.info</t>
  </si>
  <si>
    <t>084.177.8597</t>
  </si>
  <si>
    <t>7791 Donald Avenue Apt. 641</t>
  </si>
  <si>
    <t>North Latashaberg</t>
  </si>
  <si>
    <t>Casey Young</t>
  </si>
  <si>
    <t>maryhenry@gmail.com</t>
  </si>
  <si>
    <t>(676)045-9660x08315</t>
  </si>
  <si>
    <t>43518 Scott Hill</t>
  </si>
  <si>
    <t>New Chloechester</t>
  </si>
  <si>
    <t>Charles Dalton</t>
  </si>
  <si>
    <t>harrissteven@harrison.info</t>
  </si>
  <si>
    <t>3176384446</t>
  </si>
  <si>
    <t>697 Michael Village</t>
  </si>
  <si>
    <t>Garrettbury</t>
  </si>
  <si>
    <t>Linda Ward</t>
  </si>
  <si>
    <t>christensenapril@ballard.biz</t>
  </si>
  <si>
    <t>(225)561-8816x30935</t>
  </si>
  <si>
    <t>354 Raymond Rapid</t>
  </si>
  <si>
    <t>East Antonioside</t>
  </si>
  <si>
    <t>Barbara Gallagher</t>
  </si>
  <si>
    <t>psnyder@blake.info</t>
  </si>
  <si>
    <t>687-361-7689x95785</t>
  </si>
  <si>
    <t>8241 Gaines Trafficway</t>
  </si>
  <si>
    <t>Williamsfurt</t>
  </si>
  <si>
    <t>Andrew Powers</t>
  </si>
  <si>
    <t>dianahammond@gray.com</t>
  </si>
  <si>
    <t>(114)408-0377x29367</t>
  </si>
  <si>
    <t>434 Gray Mount Suite 482</t>
  </si>
  <si>
    <t>Fred Frank</t>
  </si>
  <si>
    <t>mikedennis@villegas.com</t>
  </si>
  <si>
    <t>(263)731-3546</t>
  </si>
  <si>
    <t>6518 Simpson Estate Suite 049</t>
  </si>
  <si>
    <t>Christinabury</t>
  </si>
  <si>
    <t>Bridget Vega</t>
  </si>
  <si>
    <t>jortega@yahoo.com</t>
  </si>
  <si>
    <t>527.886.3853x260</t>
  </si>
  <si>
    <t>622 White Light Apt. 056</t>
  </si>
  <si>
    <t>New Margaret</t>
  </si>
  <si>
    <t>Darren Parker</t>
  </si>
  <si>
    <t>millerkimberly@mullen.com</t>
  </si>
  <si>
    <t>(526)980-8356x7953</t>
  </si>
  <si>
    <t>237 Danny Place</t>
  </si>
  <si>
    <t>Santoston</t>
  </si>
  <si>
    <t>Connie Rodriguez</t>
  </si>
  <si>
    <t>tim69@yahoo.com</t>
  </si>
  <si>
    <t>001-050-590-7566x616</t>
  </si>
  <si>
    <t>54490 Steven Burgs Apt. 891</t>
  </si>
  <si>
    <t>Donaldhaven</t>
  </si>
  <si>
    <t>Shari Meyer</t>
  </si>
  <si>
    <t>paulbonilla@guerrero.org</t>
  </si>
  <si>
    <t>673.665.0424</t>
  </si>
  <si>
    <t>665 Robin Burgs</t>
  </si>
  <si>
    <t>Heatherside</t>
  </si>
  <si>
    <t>Alexander Wheeler</t>
  </si>
  <si>
    <t>ngray@yahoo.com</t>
  </si>
  <si>
    <t>(059)923-0067x27794</t>
  </si>
  <si>
    <t>7412 Gary Courts</t>
  </si>
  <si>
    <t>Rushfurt</t>
  </si>
  <si>
    <t>Kimberly Jarvis</t>
  </si>
  <si>
    <t>thomas52@glover-parks.biz</t>
  </si>
  <si>
    <t>001-313-583-7282</t>
  </si>
  <si>
    <t>94952 Dawn Plains</t>
  </si>
  <si>
    <t>Port Theresa</t>
  </si>
  <si>
    <t>Allison Williams</t>
  </si>
  <si>
    <t>garneredward@hotmail.com</t>
  </si>
  <si>
    <t>642.728.0615x119</t>
  </si>
  <si>
    <t>35708 Martin Island</t>
  </si>
  <si>
    <t>Mackmouth</t>
  </si>
  <si>
    <t>Mike Carson</t>
  </si>
  <si>
    <t>gloria30@hotmail.com</t>
  </si>
  <si>
    <t>396-358-4461</t>
  </si>
  <si>
    <t>04880 Sarah Ports Suite 001</t>
  </si>
  <si>
    <t>West Ricky</t>
  </si>
  <si>
    <t>Katrina Garcia</t>
  </si>
  <si>
    <t>xjones@austin.com</t>
  </si>
  <si>
    <t>(261)031-7501x602</t>
  </si>
  <si>
    <t>28837 Craig Highway Apt. 396</t>
  </si>
  <si>
    <t>Emmafurt</t>
  </si>
  <si>
    <t>Edward Hull</t>
  </si>
  <si>
    <t>tinaherring@flores.net</t>
  </si>
  <si>
    <t>(255)526-4718x9582</t>
  </si>
  <si>
    <t>9703 Michael Village</t>
  </si>
  <si>
    <t>Lake Maria</t>
  </si>
  <si>
    <t>Lauren Hall</t>
  </si>
  <si>
    <t>jennifer17@yahoo.com</t>
  </si>
  <si>
    <t>(457)352-0592</t>
  </si>
  <si>
    <t>60408 Perry Branch</t>
  </si>
  <si>
    <t>Port Derrick</t>
  </si>
  <si>
    <t>Benjamin Carpenter</t>
  </si>
  <si>
    <t>ryansaunders@brown.com</t>
  </si>
  <si>
    <t>4191661650</t>
  </si>
  <si>
    <t>11512 Buckley Shore</t>
  </si>
  <si>
    <t>Richardland</t>
  </si>
  <si>
    <t>David Brown</t>
  </si>
  <si>
    <t>hcurry@marquez-gonzalez.com</t>
  </si>
  <si>
    <t>+1-714-524-5140x434</t>
  </si>
  <si>
    <t>858 Jenkins Trafficway Apt. 687</t>
  </si>
  <si>
    <t>Nicolemouth</t>
  </si>
  <si>
    <t>Mark Martinez</t>
  </si>
  <si>
    <t>crystal52@yahoo.com</t>
  </si>
  <si>
    <t>104.984.2144x5836</t>
  </si>
  <si>
    <t>1117 Joshua Rest</t>
  </si>
  <si>
    <t>Port Matthewtown</t>
  </si>
  <si>
    <t>Jeffrey Leach</t>
  </si>
  <si>
    <t>raymondcantu@hotmail.com</t>
  </si>
  <si>
    <t>(179)414-4607x0879</t>
  </si>
  <si>
    <t>962 Harris Shoal Apt. 638</t>
  </si>
  <si>
    <t>Woodside</t>
  </si>
  <si>
    <t>Brittany Harris</t>
  </si>
  <si>
    <t>hallkristy@gmail.com</t>
  </si>
  <si>
    <t>001-218-356-2814x332</t>
  </si>
  <si>
    <t>63342 Grant Shore Apt. 472</t>
  </si>
  <si>
    <t>Amanda Coleman</t>
  </si>
  <si>
    <t>lauren01@horton.info</t>
  </si>
  <si>
    <t>312.455.6692x06143</t>
  </si>
  <si>
    <t>8474 Bennett Tunnel</t>
  </si>
  <si>
    <t>Matthewview</t>
  </si>
  <si>
    <t>Haley Cohen</t>
  </si>
  <si>
    <t>riveramelanie@obrien.org</t>
  </si>
  <si>
    <t>(285)041-9670</t>
  </si>
  <si>
    <t>2116 Kenneth Ferry Apt. 648</t>
  </si>
  <si>
    <t>Duartestad</t>
  </si>
  <si>
    <t>Brian Lindsey</t>
  </si>
  <si>
    <t>davidnichols@gmail.com</t>
  </si>
  <si>
    <t>572.072.9235</t>
  </si>
  <si>
    <t>3977 Hayes Lake</t>
  </si>
  <si>
    <t>Port Nicholas</t>
  </si>
  <si>
    <t>Paul Morris</t>
  </si>
  <si>
    <t>andersonjessica@wise.com</t>
  </si>
  <si>
    <t>+1-439-258-8534x86362</t>
  </si>
  <si>
    <t>951 Amber Mountain</t>
  </si>
  <si>
    <t>Port Jenna</t>
  </si>
  <si>
    <t>Katherine Harrington</t>
  </si>
  <si>
    <t>dandrews@davis-lawrence.com</t>
  </si>
  <si>
    <t>0782736664</t>
  </si>
  <si>
    <t>54768 Shelley Islands</t>
  </si>
  <si>
    <t>Floresshire</t>
  </si>
  <si>
    <t>Carol Murphy</t>
  </si>
  <si>
    <t>qjohnson@yahoo.com</t>
  </si>
  <si>
    <t>937-014-4873x64864</t>
  </si>
  <si>
    <t>71509 Miller Station</t>
  </si>
  <si>
    <t>Joshua Villarreal</t>
  </si>
  <si>
    <t>davidwhitehead@rogers-gonzales.com</t>
  </si>
  <si>
    <t>3160216438</t>
  </si>
  <si>
    <t>7659 Rodriguez Estate</t>
  </si>
  <si>
    <t>South Katelynmouth</t>
  </si>
  <si>
    <t>Richard Sanchez</t>
  </si>
  <si>
    <t>colepatel@collins.biz</t>
  </si>
  <si>
    <t>+1-447-919-5128x89484</t>
  </si>
  <si>
    <t>2967 Hamilton Manors Suite 872</t>
  </si>
  <si>
    <t>Matthew Romero</t>
  </si>
  <si>
    <t>frobbins@hotmail.com</t>
  </si>
  <si>
    <t>630.499.2782x25664</t>
  </si>
  <si>
    <t>9114 Phillip Islands</t>
  </si>
  <si>
    <t>Port Amyton</t>
  </si>
  <si>
    <t>Douglas Buchanan</t>
  </si>
  <si>
    <t>ywilliams@hotmail.com</t>
  </si>
  <si>
    <t>200.575.0350x659</t>
  </si>
  <si>
    <t>8858 Wright Plain</t>
  </si>
  <si>
    <t>North Deanna</t>
  </si>
  <si>
    <t>nrobertson@mclaughlin-rich.com</t>
  </si>
  <si>
    <t>(143)238-4021</t>
  </si>
  <si>
    <t>320 Woods Vista</t>
  </si>
  <si>
    <t>Deanport</t>
  </si>
  <si>
    <t>Courtney Garcia</t>
  </si>
  <si>
    <t>hernandeztiffany@russell-webster.com</t>
  </si>
  <si>
    <t>0729220009</t>
  </si>
  <si>
    <t>4187 Hill Extensions Suite 198</t>
  </si>
  <si>
    <t>Clarkview</t>
  </si>
  <si>
    <t>Timothy Burch</t>
  </si>
  <si>
    <t>holmeskatie@coleman.com</t>
  </si>
  <si>
    <t>023.875.2875</t>
  </si>
  <si>
    <t>41368 Black Springs Apt. 010</t>
  </si>
  <si>
    <t>Tony Murphy MD</t>
  </si>
  <si>
    <t>rebeccalee@ruiz.com</t>
  </si>
  <si>
    <t>488-825-8649</t>
  </si>
  <si>
    <t>6229 Dawn Mount</t>
  </si>
  <si>
    <t>Kathrynland</t>
  </si>
  <si>
    <t>Ryan Evans</t>
  </si>
  <si>
    <t>dannyspears@yahoo.com</t>
  </si>
  <si>
    <t>(500)318-3900x23315</t>
  </si>
  <si>
    <t>239 Mark Wall</t>
  </si>
  <si>
    <t>uburke@yahoo.com</t>
  </si>
  <si>
    <t>925-006-3996</t>
  </si>
  <si>
    <t>1121 Stephanie Way Suite 993</t>
  </si>
  <si>
    <t>North Jamiefurt</t>
  </si>
  <si>
    <t>Christopher Bates</t>
  </si>
  <si>
    <t>eddiemiller@gmail.com</t>
  </si>
  <si>
    <t>9839369521</t>
  </si>
  <si>
    <t>2483 Brown Garden</t>
  </si>
  <si>
    <t>Hillstad</t>
  </si>
  <si>
    <t>George Garcia</t>
  </si>
  <si>
    <t>laurasilva@hotmail.com</t>
  </si>
  <si>
    <t>(676)812-4103x61433</t>
  </si>
  <si>
    <t>54295 Dorothy Views</t>
  </si>
  <si>
    <t>Williamside</t>
  </si>
  <si>
    <t>Jacqueline Sampson</t>
  </si>
  <si>
    <t>paul18@yahoo.com</t>
  </si>
  <si>
    <t>800.992.1649x2477</t>
  </si>
  <si>
    <t>017 Daisy Summit Suite 937</t>
  </si>
  <si>
    <t>Lake Gregory</t>
  </si>
  <si>
    <t>Carol Ward</t>
  </si>
  <si>
    <t>cwilliams@patrick-snyder.com</t>
  </si>
  <si>
    <t>323.570.9481x399</t>
  </si>
  <si>
    <t>107 Rasmussen Glen</t>
  </si>
  <si>
    <t>Port Austinport</t>
  </si>
  <si>
    <t>Andre Mason</t>
  </si>
  <si>
    <t>heathershah@travis-rivera.com</t>
  </si>
  <si>
    <t>(742)156-2128</t>
  </si>
  <si>
    <t>4322 Diaz Ranch</t>
  </si>
  <si>
    <t>Morganberg</t>
  </si>
  <si>
    <t>Rachel Herrera</t>
  </si>
  <si>
    <t>ichan@lam.org</t>
  </si>
  <si>
    <t>992-649-3343</t>
  </si>
  <si>
    <t>354 Valerie Ports</t>
  </si>
  <si>
    <t>Conleymouth</t>
  </si>
  <si>
    <t>Jenny Taylor</t>
  </si>
  <si>
    <t>james17@yahoo.com</t>
  </si>
  <si>
    <t>001-039-803-2384</t>
  </si>
  <si>
    <t>1544 Harris Ford Suite 037</t>
  </si>
  <si>
    <t>Clarkhaven</t>
  </si>
  <si>
    <t>Joseph Turner</t>
  </si>
  <si>
    <t>ibarrajasmine@yahoo.com</t>
  </si>
  <si>
    <t>(215)908-4306x647</t>
  </si>
  <si>
    <t>45349 Montgomery River Suite 271</t>
  </si>
  <si>
    <t>North Jamesland</t>
  </si>
  <si>
    <t>Valerie Smith</t>
  </si>
  <si>
    <t>qsingh@robles.com</t>
  </si>
  <si>
    <t>206.912.2840x8968</t>
  </si>
  <si>
    <t>09738 Brown Unions Suite 044</t>
  </si>
  <si>
    <t>Josephfurt</t>
  </si>
  <si>
    <t>Richard Simmons</t>
  </si>
  <si>
    <t>lsanchez@yahoo.com</t>
  </si>
  <si>
    <t>271-115-3018</t>
  </si>
  <si>
    <t>6227 Anderson Throughway Suite 966</t>
  </si>
  <si>
    <t>Jasonhaven</t>
  </si>
  <si>
    <t>Shannon Watson</t>
  </si>
  <si>
    <t>vvasquez@hotmail.com</t>
  </si>
  <si>
    <t>+1-863-091-3994x9578</t>
  </si>
  <si>
    <t>13194 Nguyen Meadow</t>
  </si>
  <si>
    <t>New Lynn</t>
  </si>
  <si>
    <t>Gabrielle Hawkins</t>
  </si>
  <si>
    <t>cdavies@hotmail.com</t>
  </si>
  <si>
    <t>(280)546-0377x3506</t>
  </si>
  <si>
    <t>803 Natalie Drive</t>
  </si>
  <si>
    <t>West Karen</t>
  </si>
  <si>
    <t>Anne Wood</t>
  </si>
  <si>
    <t>emily38@yahoo.com</t>
  </si>
  <si>
    <t>148.056.1426x001</t>
  </si>
  <si>
    <t>58969 Schmidt Light Apt. 208</t>
  </si>
  <si>
    <t>Pollardville</t>
  </si>
  <si>
    <t>Ashley Frazier</t>
  </si>
  <si>
    <t>shawn27@yahoo.com</t>
  </si>
  <si>
    <t>789-904-7588x265</t>
  </si>
  <si>
    <t>9868 Duarte Villages Apt. 293</t>
  </si>
  <si>
    <t>New Ryan</t>
  </si>
  <si>
    <t>Charles Sanders DDS</t>
  </si>
  <si>
    <t>bradleymichelle@gmail.com</t>
  </si>
  <si>
    <t>+1-274-760-9219x84740</t>
  </si>
  <si>
    <t>3146 Jennifer Court</t>
  </si>
  <si>
    <t>Changmouth</t>
  </si>
  <si>
    <t>Dustin Delgado</t>
  </si>
  <si>
    <t>bsmith@hotmail.com</t>
  </si>
  <si>
    <t>(372)547-4002</t>
  </si>
  <si>
    <t>724 Susan Knolls Suite 098</t>
  </si>
  <si>
    <t>John West</t>
  </si>
  <si>
    <t>cnichols@herrera.info</t>
  </si>
  <si>
    <t>(280)074-3418x12022</t>
  </si>
  <si>
    <t>7269 Ronald Villages Suite 259</t>
  </si>
  <si>
    <t>Hotown</t>
  </si>
  <si>
    <t>Wendy Martin</t>
  </si>
  <si>
    <t>erin89@gmail.com</t>
  </si>
  <si>
    <t>+1-306-182-3297x915</t>
  </si>
  <si>
    <t>61108 Amy Stravenue Apt. 742</t>
  </si>
  <si>
    <t>Port Elizabethmouth</t>
  </si>
  <si>
    <t>Timothy Hughes MD</t>
  </si>
  <si>
    <t>crystal89@sanders.com</t>
  </si>
  <si>
    <t>(390)758-5334x1212</t>
  </si>
  <si>
    <t>0458 Hurst Lodge</t>
  </si>
  <si>
    <t>East Laurentown</t>
  </si>
  <si>
    <t>Jennifer Young</t>
  </si>
  <si>
    <t>btaylor@berry-miller.com</t>
  </si>
  <si>
    <t>+1-693-985-3481x22999</t>
  </si>
  <si>
    <t>76631 Susan Plaza</t>
  </si>
  <si>
    <t>Gomezhaven</t>
  </si>
  <si>
    <t>Kelsey Hill</t>
  </si>
  <si>
    <t>morrisbrandi@gmail.com</t>
  </si>
  <si>
    <t>(237)612-2226</t>
  </si>
  <si>
    <t>8244 Berry Lights</t>
  </si>
  <si>
    <t>Steinshire</t>
  </si>
  <si>
    <t>Douglas Petty</t>
  </si>
  <si>
    <t>espinozavictoria@vega-mercado.info</t>
  </si>
  <si>
    <t>+1-204-186-0505</t>
  </si>
  <si>
    <t>96258 Robles Valley Suite 310</t>
  </si>
  <si>
    <t>Melindashire</t>
  </si>
  <si>
    <t>Thomas Cole</t>
  </si>
  <si>
    <t>hhenry@allen.com</t>
  </si>
  <si>
    <t>(234)948-2573</t>
  </si>
  <si>
    <t>64532 Cruz Mews</t>
  </si>
  <si>
    <t>West Colinton</t>
  </si>
  <si>
    <t>Ronald Torres</t>
  </si>
  <si>
    <t>rodriguezwilliam@ramsey.com</t>
  </si>
  <si>
    <t>828-795-9611</t>
  </si>
  <si>
    <t>86757 Sherri Gardens Suite 235</t>
  </si>
  <si>
    <t>East Lisamouth</t>
  </si>
  <si>
    <t>Kenneth Collins</t>
  </si>
  <si>
    <t>aaron75@hotmail.com</t>
  </si>
  <si>
    <t>208-100-3096x9059</t>
  </si>
  <si>
    <t>0352 Derek Vista Apt. 153</t>
  </si>
  <si>
    <t>South Anthony</t>
  </si>
  <si>
    <t>Jennifer Ross</t>
  </si>
  <si>
    <t>smithkimberly@yahoo.com</t>
  </si>
  <si>
    <t>(428)415-4277x4589</t>
  </si>
  <si>
    <t>6794 Logan Hollow</t>
  </si>
  <si>
    <t>Sheilaborough</t>
  </si>
  <si>
    <t>Alexandra Bowen</t>
  </si>
  <si>
    <t>stewartkristen@yahoo.com</t>
  </si>
  <si>
    <t>669.926.0662x595</t>
  </si>
  <si>
    <t>6563 Davis Island</t>
  </si>
  <si>
    <t>Harrismouth</t>
  </si>
  <si>
    <t>Jeffrey Bryant</t>
  </si>
  <si>
    <t>ifernandez@mendoza.com</t>
  </si>
  <si>
    <t>(545)151-8396x03033</t>
  </si>
  <si>
    <t>598 Yolanda Fort Suite 264</t>
  </si>
  <si>
    <t>South Josephmouth</t>
  </si>
  <si>
    <t>Deanna Burton</t>
  </si>
  <si>
    <t>estessharon@gmail.com</t>
  </si>
  <si>
    <t>001-689-579-3928x964</t>
  </si>
  <si>
    <t>21879 Huff Loop Apt. 588</t>
  </si>
  <si>
    <t>Barrside</t>
  </si>
  <si>
    <t>Joshua George</t>
  </si>
  <si>
    <t>bhernandez@jones.com</t>
  </si>
  <si>
    <t>(484)730-5525x673</t>
  </si>
  <si>
    <t>72751 Adams Fields Suite 276</t>
  </si>
  <si>
    <t>Dodsonmouth</t>
  </si>
  <si>
    <t>Donald Compton</t>
  </si>
  <si>
    <t>caitlin42@gmail.com</t>
  </si>
  <si>
    <t>+1-030-577-1011</t>
  </si>
  <si>
    <t>2572 Lee Inlet Apt. 429</t>
  </si>
  <si>
    <t>North Rebecca</t>
  </si>
  <si>
    <t>Troy Cruz</t>
  </si>
  <si>
    <t>angelacarter@yahoo.com</t>
  </si>
  <si>
    <t>192.207.5857x8724</t>
  </si>
  <si>
    <t>919 Johnathan Rapid</t>
  </si>
  <si>
    <t>Cordovaview</t>
  </si>
  <si>
    <t>Anthony Grant</t>
  </si>
  <si>
    <t>nbooker@lowe-kirby.org</t>
  </si>
  <si>
    <t>324.058.5481x40922</t>
  </si>
  <si>
    <t>073 Angela Shoal Suite 489</t>
  </si>
  <si>
    <t>Russellhaven</t>
  </si>
  <si>
    <t>Helen Gonzalez</t>
  </si>
  <si>
    <t>rachelpaul@nunez.com</t>
  </si>
  <si>
    <t>001-617-100-1397x054</t>
  </si>
  <si>
    <t>252 George Gateway Suite 237</t>
  </si>
  <si>
    <t>Judithland</t>
  </si>
  <si>
    <t>Donald Munoz</t>
  </si>
  <si>
    <t>donna19@wiggins-baker.com</t>
  </si>
  <si>
    <t>+1-289-382-0941x4743</t>
  </si>
  <si>
    <t>923 Yolanda Ranch Suite 312</t>
  </si>
  <si>
    <t>Hannahshire</t>
  </si>
  <si>
    <t>Mariah Boyer</t>
  </si>
  <si>
    <t>mccallmatthew@gmail.com</t>
  </si>
  <si>
    <t>+1-304-301-2598x036</t>
  </si>
  <si>
    <t>0721 Gregory Plains Apt. 294</t>
  </si>
  <si>
    <t>Chad Shannon</t>
  </si>
  <si>
    <t>renee36@anderson-roman.com</t>
  </si>
  <si>
    <t>972.342.0140x9579</t>
  </si>
  <si>
    <t>038 Hahn Extensions</t>
  </si>
  <si>
    <t>New Jessicahaven</t>
  </si>
  <si>
    <t>Donna Moore</t>
  </si>
  <si>
    <t>richard20@gmail.com</t>
  </si>
  <si>
    <t>(489)719-0180x194</t>
  </si>
  <si>
    <t>09797 Lopez Locks Suite 240</t>
  </si>
  <si>
    <t>Jenniferton</t>
  </si>
  <si>
    <t>Michael Johnson</t>
  </si>
  <si>
    <t>bnguyen@moore-tran.com</t>
  </si>
  <si>
    <t>001-660-659-7073x556</t>
  </si>
  <si>
    <t>6255 Johns Street</t>
  </si>
  <si>
    <t>Lake Amandaport</t>
  </si>
  <si>
    <t>Scott Garcia</t>
  </si>
  <si>
    <t>leah79@yahoo.com</t>
  </si>
  <si>
    <t>295.241.0919</t>
  </si>
  <si>
    <t>04745 Angie Curve</t>
  </si>
  <si>
    <t>Michelleville</t>
  </si>
  <si>
    <t>Joel Webster</t>
  </si>
  <si>
    <t>alison21@gmail.com</t>
  </si>
  <si>
    <t>773.002.4102x11427</t>
  </si>
  <si>
    <t>233 Haynes Crossing Suite 186</t>
  </si>
  <si>
    <t>Jacquelineburgh</t>
  </si>
  <si>
    <t>Paul Smith</t>
  </si>
  <si>
    <t>hbyrd@hotmail.com</t>
  </si>
  <si>
    <t>4208090716</t>
  </si>
  <si>
    <t>2988 Brandon Greens</t>
  </si>
  <si>
    <t>Sandra Wilkinson</t>
  </si>
  <si>
    <t>swilliamson@gmail.com</t>
  </si>
  <si>
    <t>270.754.2493</t>
  </si>
  <si>
    <t>94213 Katie Stravenue</t>
  </si>
  <si>
    <t>Port Deanna</t>
  </si>
  <si>
    <t>Michelle Krueger</t>
  </si>
  <si>
    <t>cgay@long.biz</t>
  </si>
  <si>
    <t>914-290-9771x86058</t>
  </si>
  <si>
    <t>3179 Sanders Ports Apt. 303</t>
  </si>
  <si>
    <t>North Brucetown</t>
  </si>
  <si>
    <t>Crystal Moore</t>
  </si>
  <si>
    <t>georgeprince@peters.com</t>
  </si>
  <si>
    <t>902-355-4901x45313</t>
  </si>
  <si>
    <t>8953 Christopher Squares</t>
  </si>
  <si>
    <t>West Craigbury</t>
  </si>
  <si>
    <t>Samuel Warner</t>
  </si>
  <si>
    <t>tina41@hotmail.com</t>
  </si>
  <si>
    <t>694-187-2294</t>
  </si>
  <si>
    <t>071 Martinez Park Apt. 818</t>
  </si>
  <si>
    <t>Leonardtown</t>
  </si>
  <si>
    <t>michael53@yahoo.com</t>
  </si>
  <si>
    <t>991-950-8752x25287</t>
  </si>
  <si>
    <t>480 Francisco Streets</t>
  </si>
  <si>
    <t>Lake Mariochester</t>
  </si>
  <si>
    <t>Anna Williams</t>
  </si>
  <si>
    <t>josephevans@gmail.com</t>
  </si>
  <si>
    <t>001-283-019-0971x03616</t>
  </si>
  <si>
    <t>55596 Aguirre Corners Apt. 437</t>
  </si>
  <si>
    <t>Hollyhaven</t>
  </si>
  <si>
    <t>Julia Stein</t>
  </si>
  <si>
    <t>smithashley@cooley.info</t>
  </si>
  <si>
    <t>101.626.4412x4045</t>
  </si>
  <si>
    <t>48919 Miguel Meadows Apt. 625</t>
  </si>
  <si>
    <t>Chasebury</t>
  </si>
  <si>
    <t>Am</t>
  </si>
  <si>
    <t>Esp</t>
  </si>
  <si>
    <t>Moc</t>
  </si>
  <si>
    <t>Lat</t>
  </si>
  <si>
    <t>L</t>
  </si>
  <si>
    <t>M</t>
  </si>
  <si>
    <t>D</t>
  </si>
  <si>
    <t>2021</t>
  </si>
  <si>
    <t>2022</t>
  </si>
  <si>
    <t>2023</t>
  </si>
  <si>
    <t>2024</t>
  </si>
  <si>
    <t>Sum of Sales</t>
  </si>
  <si>
    <t>Years (Order Date)</t>
  </si>
  <si>
    <t>Months (Order Date)</t>
  </si>
  <si>
    <t>Nov</t>
  </si>
  <si>
    <t>Dec</t>
  </si>
  <si>
    <t>Jan</t>
  </si>
  <si>
    <t>Feb</t>
  </si>
  <si>
    <t>Mar</t>
  </si>
  <si>
    <t>Apr</t>
  </si>
  <si>
    <t>May</t>
  </si>
  <si>
    <t>Jun</t>
  </si>
  <si>
    <t>Jul</t>
  </si>
  <si>
    <t>Aug</t>
  </si>
  <si>
    <t>Sep</t>
  </si>
  <si>
    <t>Oct</t>
  </si>
  <si>
    <t>Sum of Quantity</t>
  </si>
  <si>
    <t>Count of Order ID</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</si>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</sst>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yyyy\-mm\-dd"/>
    <numFmt numFmtId="165" formatCode="0.0\ &quot;kg&quot;"/>
    <numFmt numFmtId="166" formatCode="_([$$-409]* #,##0.00_);_([$$-409]* \(#,##0.00\);_([$$-409]* &quot;-&quot;??_);_(@_)"/>
    <numFmt numFmtId="167" formatCode="&quot;$&quot;#,##0"/>
    <numFmt numFmtId="169" formatCode="_([$$-409]* #,##0_);_([$$-409]* \(#,##0\);_([$$-409]* &quot;-&quot;??_);_(@_)"/>
    <numFmt numFmtId="171" formatCode="_(&quot;$&quot;* #,##0_);_(&quot;$&quot;* \(#,##0\);_(&quot;$&quot;*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166" fontId="1" fillId="0" borderId="1" xfId="0" applyNumberFormat="1" applyFont="1" applyBorder="1" applyAlignment="1">
      <alignment horizontal="center" vertical="top"/>
    </xf>
    <xf numFmtId="166" fontId="0" fillId="0" borderId="0" xfId="0" applyNumberFormat="1"/>
    <xf numFmtId="0" fontId="0" fillId="0" borderId="0" xfId="0" pivotButton="1"/>
    <xf numFmtId="3" fontId="0" fillId="0" borderId="0" xfId="0" applyNumberFormat="1"/>
    <xf numFmtId="0" fontId="1" fillId="0" borderId="2" xfId="0" applyFont="1" applyFill="1" applyBorder="1" applyAlignment="1">
      <alignment horizontal="center" vertical="top"/>
    </xf>
    <xf numFmtId="169" fontId="0" fillId="0" borderId="0" xfId="0" applyNumberFormat="1"/>
    <xf numFmtId="171" fontId="0" fillId="0" borderId="0" xfId="0" applyNumberFormat="1"/>
    <xf numFmtId="1" fontId="0" fillId="0" borderId="0" xfId="0" applyNumberFormat="1"/>
    <xf numFmtId="167" fontId="0" fillId="0" borderId="0" xfId="0" applyNumberFormat="1"/>
  </cellXfs>
  <cellStyles count="1">
    <cellStyle name="Normal" xfId="0" builtinId="0"/>
  </cellStyles>
  <dxfs count="145">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numFmt numFmtId="171" formatCode="_(&quot;$&quot;* #,##0_);_(&quot;$&quot;* \(#,##0\);_(&quot;$&quot;* &quot;-&quot;??_);_(@_)"/>
    </dxf>
    <dxf>
      <numFmt numFmtId="1" formatCode="0"/>
    </dxf>
    <dxf>
      <numFmt numFmtId="1" formatCode="0"/>
    </dxf>
    <dxf>
      <numFmt numFmtId="1" formatCode="0"/>
    </dxf>
    <dxf>
      <numFmt numFmtId="3" formatCode="#,##0"/>
    </dxf>
    <dxf>
      <numFmt numFmtId="171" formatCode="_(&quot;$&quot;* #,##0_);_(&quot;$&quot;* \(#,##0\);_(&quot;$&quot;* &quot;-&quot;??_);_(@_)"/>
    </dxf>
    <dxf>
      <font>
        <b/>
        <i val="0"/>
        <sz val="11"/>
        <color theme="0"/>
        <name val="Calibri"/>
        <family val="2"/>
        <scheme val="minor"/>
      </font>
      <border>
        <left style="thin">
          <color theme="0"/>
        </left>
        <right style="thin">
          <color theme="0"/>
        </right>
        <top style="thin">
          <color theme="0"/>
        </top>
        <bottom style="thin">
          <color theme="0"/>
        </bottom>
      </border>
    </dxf>
    <dxf>
      <font>
        <color theme="0"/>
        <name val="Calibri"/>
        <family val="2"/>
        <scheme val="minor"/>
      </font>
      <fill>
        <patternFill patternType="solid">
          <fgColor theme="0"/>
          <bgColor rgb="FF4A1F6B"/>
        </patternFill>
      </fill>
      <border diagonalUp="0" diagonalDown="0">
        <left/>
        <right/>
        <top/>
        <bottom/>
        <vertical/>
        <horizontal/>
      </border>
    </dxf>
    <dxf>
      <numFmt numFmtId="3" formatCode="#,##0"/>
    </dxf>
    <dxf>
      <numFmt numFmtId="1" formatCode="0"/>
    </dxf>
    <dxf>
      <numFmt numFmtId="1" formatCode="0"/>
    </dxf>
    <dxf>
      <numFmt numFmtId="1" formatCode="0"/>
    </dxf>
    <dxf>
      <numFmt numFmtId="171" formatCode="_(&quot;$&quot;* #,##0_);_(&quot;$&quot;* \(#,##0\);_(&quot;$&quot;* &quot;-&quot;??_);_(@_)"/>
    </dxf>
    <dxf>
      <numFmt numFmtId="171" formatCode="_(&quot;$&quot;* #,##0_);_(&quot;$&quot;* \(#,##0\);_(&quot;$&quot;* &quot;-&quot;??_);_(@_)"/>
    </dxf>
    <dxf>
      <numFmt numFmtId="166" formatCode="_([$$-409]* #,##0.00_);_([$$-409]* \(#,##0.00\);_([$$-409]* &quot;-&quot;??_);_(@_)"/>
    </dxf>
    <dxf>
      <numFmt numFmtId="0" formatCode="General"/>
    </dxf>
    <dxf>
      <numFmt numFmtId="0" formatCode="General"/>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ill>
        <patternFill>
          <bgColor rgb="FF4A1F6B"/>
        </patternFill>
      </fil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_([$$-409]* #,##0.00_);_([$$-409]* \(#,##0.00\);_([$$-409]* &quot;-&quot;??_);_(@_)"/>
    </dxf>
    <dxf>
      <numFmt numFmtId="165" formatCode="0.0\ &quot;kg&quot;"/>
    </dxf>
    <dxf>
      <numFmt numFmtId="164" formatCode="yyyy\-mm\-dd"/>
    </dxf>
  </dxfs>
  <tableStyles count="2" defaultTableStyle="TableStyleMedium2" defaultPivotStyle="PivotStyleLight16">
    <tableStyle name="Slicer Style 1" pivot="0" table="0" count="7" xr9:uid="{5A605392-A129-4B6D-976C-EC243DAB1C3F}">
      <tableStyleElement type="wholeTable" dxfId="139"/>
      <tableStyleElement type="headerRow" dxfId="138"/>
    </tableStyle>
    <tableStyle name="Timeline Style 1" pivot="0" table="0" count="8" xr9:uid="{1A4F33EA-4BA2-4C0F-AC59-0EFEFEB7078E}">
      <tableStyleElement type="wholeTable" dxfId="127"/>
      <tableStyleElement type="headerRow" dxfId="126"/>
    </tableStyle>
  </tableStyles>
  <colors>
    <mruColors>
      <color rgb="FFDCC4F4"/>
      <color rgb="FF4A1F6B"/>
      <color rgb="FF560F69"/>
      <color rgb="FF995DCF"/>
      <color rgb="FF5F3898"/>
      <color rgb="FF57257D"/>
      <color rgb="FFFF0000"/>
      <color rgb="FFEB3576"/>
      <color rgb="FFF8C8DC"/>
      <color rgb="FF140000"/>
    </mruColors>
  </colors>
  <extLst>
    <ext xmlns:x14="http://schemas.microsoft.com/office/spreadsheetml/2009/9/main" uri="{46F421CA-312F-682f-3DD2-61675219B42D}">
      <x14:dxfs count="5">
        <dxf>
          <font>
            <b val="0"/>
            <i val="0"/>
            <sz val="9"/>
            <color theme="0"/>
            <name val="Calibri"/>
            <family val="2"/>
            <scheme val="minor"/>
          </font>
        </dxf>
        <dxf>
          <font>
            <b val="0"/>
            <i val="0"/>
            <sz val="9"/>
            <color theme="0"/>
            <name val="Calibri"/>
            <family val="2"/>
            <scheme val="minor"/>
          </font>
          <border>
            <left style="thin">
              <color auto="1"/>
            </left>
            <right style="thin">
              <color auto="1"/>
            </right>
            <top style="thin">
              <color auto="1"/>
            </top>
            <bottom style="thin">
              <color auto="1"/>
            </bottom>
          </border>
        </dxf>
        <dxf>
          <font>
            <b val="0"/>
            <i val="0"/>
            <sz val="9"/>
            <color theme="0"/>
            <name val="Calibri"/>
            <family val="2"/>
            <scheme val="minor"/>
          </font>
          <border>
            <left style="thin">
              <color theme="0"/>
            </left>
            <right style="thin">
              <color theme="0"/>
            </right>
            <top style="thin">
              <color theme="0"/>
            </top>
            <bottom style="thin">
              <color theme="0"/>
            </bottom>
          </border>
        </dxf>
        <dxf>
          <font>
            <b val="0"/>
            <i val="0"/>
            <sz val="9"/>
            <color theme="0"/>
            <name val="Calibri"/>
            <family val="2"/>
            <scheme val="minor"/>
          </font>
          <border>
            <left style="thin">
              <color theme="0"/>
            </left>
            <right style="thin">
              <color theme="0"/>
            </right>
            <top style="thin">
              <color theme="0"/>
            </top>
            <bottom style="thin">
              <color theme="0"/>
            </bottom>
          </border>
        </dxf>
        <dxf>
          <font>
            <b val="0"/>
            <i val="0"/>
            <strike/>
            <sz val="9"/>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bgColor theme="0"/>
            </patternFill>
          </fill>
          <border>
            <left style="thin">
              <color auto="1"/>
            </left>
            <right style="thin">
              <color auto="1"/>
            </right>
            <top style="thin">
              <color auto="1"/>
            </top>
            <bottom style="thin">
              <color auto="1"/>
            </bottom>
          </border>
        </dxf>
        <dxf>
          <fill>
            <patternFill patternType="solid">
              <fgColor theme="0"/>
              <bgColor rgb="FF995DCF"/>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dxf>
          <fill>
            <patternFill patternType="solid">
              <fgColor theme="0"/>
              <bgColor theme="0"/>
            </patternFill>
          </fill>
          <border>
            <left style="thin">
              <color auto="1"/>
            </left>
            <right style="thin">
              <color auto="1"/>
            </right>
            <top style="thin">
              <color auto="1"/>
            </top>
            <bottom style="thin">
              <color auto="1"/>
            </bottom>
          </border>
        </dxf>
        <dxf>
          <fill>
            <patternFill patternType="solid">
              <fgColor theme="0"/>
              <bgColor rgb="FF995DCF"/>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Data.xlsx]Total Sales!PivotTable7</c:name>
    <c:fmtId val="1"/>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7649441896685992"/>
          <c:y val="1.3888888888888888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474344553084705E-2"/>
          <c:y val="0.12547462817147853"/>
          <c:w val="0.73172293847884395"/>
          <c:h val="0.69580635753864095"/>
        </c:manualLayout>
      </c:layout>
      <c:lineChart>
        <c:grouping val="standard"/>
        <c:varyColors val="0"/>
        <c:ser>
          <c:idx val="0"/>
          <c:order val="0"/>
          <c:tx>
            <c:strRef>
              <c:f>'Total Sales'!$C$3:$C$4</c:f>
              <c:strCache>
                <c:ptCount val="1"/>
                <c:pt idx="0">
                  <c:v>Americano</c:v>
                </c:pt>
              </c:strCache>
            </c:strRef>
          </c:tx>
          <c:spPr>
            <a:ln w="28575" cap="rnd">
              <a:solidFill>
                <a:schemeClr val="accent2">
                  <a:lumMod val="60000"/>
                  <a:lumOff val="40000"/>
                </a:schemeClr>
              </a:solidFill>
              <a:round/>
            </a:ln>
            <a:effectLst/>
          </c:spPr>
          <c:marker>
            <c:symbol val="none"/>
          </c:marker>
          <c:cat>
            <c:multiLvlStrRef>
              <c:f>'Total Sales'!$A$5:$B$41</c:f>
              <c:multiLvlStrCache>
                <c:ptCount val="37"/>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pt idx="22">
                    <c:v>Sep</c:v>
                  </c:pt>
                  <c:pt idx="23">
                    <c:v>Oct</c:v>
                  </c:pt>
                  <c:pt idx="24">
                    <c:v>Nov</c:v>
                  </c:pt>
                  <c:pt idx="25">
                    <c:v>Dec</c:v>
                  </c:pt>
                  <c:pt idx="26">
                    <c:v>Jan</c:v>
                  </c:pt>
                  <c:pt idx="27">
                    <c:v>Feb</c:v>
                  </c:pt>
                  <c:pt idx="28">
                    <c:v>Mar</c:v>
                  </c:pt>
                  <c:pt idx="29">
                    <c:v>Apr</c:v>
                  </c:pt>
                  <c:pt idx="30">
                    <c:v>May</c:v>
                  </c:pt>
                  <c:pt idx="31">
                    <c:v>Jun</c:v>
                  </c:pt>
                  <c:pt idx="32">
                    <c:v>Jul</c:v>
                  </c:pt>
                  <c:pt idx="33">
                    <c:v>Aug</c:v>
                  </c:pt>
                  <c:pt idx="34">
                    <c:v>Sep</c:v>
                  </c:pt>
                  <c:pt idx="35">
                    <c:v>Oct</c:v>
                  </c:pt>
                  <c:pt idx="36">
                    <c:v>Nov</c:v>
                  </c:pt>
                </c:lvl>
                <c:lvl>
                  <c:pt idx="0">
                    <c:v>2021</c:v>
                  </c:pt>
                  <c:pt idx="2">
                    <c:v>2022</c:v>
                  </c:pt>
                  <c:pt idx="14">
                    <c:v>2023</c:v>
                  </c:pt>
                  <c:pt idx="26">
                    <c:v>2024</c:v>
                  </c:pt>
                </c:lvl>
              </c:multiLvlStrCache>
            </c:multiLvlStrRef>
          </c:cat>
          <c:val>
            <c:numRef>
              <c:f>'Total Sales'!$C$5:$C$41</c:f>
              <c:numCache>
                <c:formatCode>"$"#,##0</c:formatCode>
                <c:ptCount val="37"/>
                <c:pt idx="0">
                  <c:v>318.39999999999998</c:v>
                </c:pt>
                <c:pt idx="1">
                  <c:v>676.6</c:v>
                </c:pt>
                <c:pt idx="2">
                  <c:v>328.35</c:v>
                </c:pt>
                <c:pt idx="3">
                  <c:v>328.34999999999997</c:v>
                </c:pt>
                <c:pt idx="4">
                  <c:v>417.9</c:v>
                </c:pt>
                <c:pt idx="5">
                  <c:v>328.34999999999997</c:v>
                </c:pt>
                <c:pt idx="6">
                  <c:v>358.2</c:v>
                </c:pt>
                <c:pt idx="7">
                  <c:v>308.45000000000005</c:v>
                </c:pt>
                <c:pt idx="8">
                  <c:v>417.9</c:v>
                </c:pt>
                <c:pt idx="9">
                  <c:v>388.05</c:v>
                </c:pt>
                <c:pt idx="10">
                  <c:v>129.35</c:v>
                </c:pt>
                <c:pt idx="11">
                  <c:v>358.2</c:v>
                </c:pt>
                <c:pt idx="12">
                  <c:v>268.64999999999998</c:v>
                </c:pt>
                <c:pt idx="13">
                  <c:v>417.89999999999992</c:v>
                </c:pt>
                <c:pt idx="14">
                  <c:v>437.79999999999995</c:v>
                </c:pt>
                <c:pt idx="15">
                  <c:v>298.5</c:v>
                </c:pt>
                <c:pt idx="16">
                  <c:v>497.5</c:v>
                </c:pt>
                <c:pt idx="17">
                  <c:v>507.45000000000005</c:v>
                </c:pt>
                <c:pt idx="18">
                  <c:v>398</c:v>
                </c:pt>
                <c:pt idx="19">
                  <c:v>477.59999999999997</c:v>
                </c:pt>
                <c:pt idx="20">
                  <c:v>427.84999999999997</c:v>
                </c:pt>
                <c:pt idx="21">
                  <c:v>397.99999999999994</c:v>
                </c:pt>
                <c:pt idx="22">
                  <c:v>368.15</c:v>
                </c:pt>
                <c:pt idx="23">
                  <c:v>487.55</c:v>
                </c:pt>
                <c:pt idx="24">
                  <c:v>308.45</c:v>
                </c:pt>
                <c:pt idx="25">
                  <c:v>368.15</c:v>
                </c:pt>
                <c:pt idx="26">
                  <c:v>388.05</c:v>
                </c:pt>
                <c:pt idx="27">
                  <c:v>388.05</c:v>
                </c:pt>
                <c:pt idx="28">
                  <c:v>328.34999999999997</c:v>
                </c:pt>
                <c:pt idx="29">
                  <c:v>378.09999999999997</c:v>
                </c:pt>
                <c:pt idx="30">
                  <c:v>348.25</c:v>
                </c:pt>
                <c:pt idx="31">
                  <c:v>527.35</c:v>
                </c:pt>
                <c:pt idx="32">
                  <c:v>218.9</c:v>
                </c:pt>
                <c:pt idx="33">
                  <c:v>228.85</c:v>
                </c:pt>
                <c:pt idx="34">
                  <c:v>407.95</c:v>
                </c:pt>
                <c:pt idx="35">
                  <c:v>587.05000000000007</c:v>
                </c:pt>
                <c:pt idx="36">
                  <c:v>218.9</c:v>
                </c:pt>
              </c:numCache>
            </c:numRef>
          </c:val>
          <c:smooth val="0"/>
          <c:extLst>
            <c:ext xmlns:c16="http://schemas.microsoft.com/office/drawing/2014/chart" uri="{C3380CC4-5D6E-409C-BE32-E72D297353CC}">
              <c16:uniqueId val="{00000049-F449-489D-B2DB-0EF97197F243}"/>
            </c:ext>
          </c:extLst>
        </c:ser>
        <c:ser>
          <c:idx val="1"/>
          <c:order val="1"/>
          <c:tx>
            <c:strRef>
              <c:f>'Total Sales'!$D$3:$D$4</c:f>
              <c:strCache>
                <c:ptCount val="1"/>
                <c:pt idx="0">
                  <c:v>Espresso</c:v>
                </c:pt>
              </c:strCache>
            </c:strRef>
          </c:tx>
          <c:spPr>
            <a:ln w="28575" cap="rnd">
              <a:solidFill>
                <a:srgbClr val="FF0000"/>
              </a:solidFill>
              <a:round/>
            </a:ln>
            <a:effectLst/>
          </c:spPr>
          <c:marker>
            <c:symbol val="none"/>
          </c:marker>
          <c:cat>
            <c:multiLvlStrRef>
              <c:f>'Total Sales'!$A$5:$B$41</c:f>
              <c:multiLvlStrCache>
                <c:ptCount val="37"/>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pt idx="22">
                    <c:v>Sep</c:v>
                  </c:pt>
                  <c:pt idx="23">
                    <c:v>Oct</c:v>
                  </c:pt>
                  <c:pt idx="24">
                    <c:v>Nov</c:v>
                  </c:pt>
                  <c:pt idx="25">
                    <c:v>Dec</c:v>
                  </c:pt>
                  <c:pt idx="26">
                    <c:v>Jan</c:v>
                  </c:pt>
                  <c:pt idx="27">
                    <c:v>Feb</c:v>
                  </c:pt>
                  <c:pt idx="28">
                    <c:v>Mar</c:v>
                  </c:pt>
                  <c:pt idx="29">
                    <c:v>Apr</c:v>
                  </c:pt>
                  <c:pt idx="30">
                    <c:v>May</c:v>
                  </c:pt>
                  <c:pt idx="31">
                    <c:v>Jun</c:v>
                  </c:pt>
                  <c:pt idx="32">
                    <c:v>Jul</c:v>
                  </c:pt>
                  <c:pt idx="33">
                    <c:v>Aug</c:v>
                  </c:pt>
                  <c:pt idx="34">
                    <c:v>Sep</c:v>
                  </c:pt>
                  <c:pt idx="35">
                    <c:v>Oct</c:v>
                  </c:pt>
                  <c:pt idx="36">
                    <c:v>Nov</c:v>
                  </c:pt>
                </c:lvl>
                <c:lvl>
                  <c:pt idx="0">
                    <c:v>2021</c:v>
                  </c:pt>
                  <c:pt idx="2">
                    <c:v>2022</c:v>
                  </c:pt>
                  <c:pt idx="14">
                    <c:v>2023</c:v>
                  </c:pt>
                  <c:pt idx="26">
                    <c:v>2024</c:v>
                  </c:pt>
                </c:lvl>
              </c:multiLvlStrCache>
            </c:multiLvlStrRef>
          </c:cat>
          <c:val>
            <c:numRef>
              <c:f>'Total Sales'!$D$5:$D$41</c:f>
              <c:numCache>
                <c:formatCode>"$"#,##0</c:formatCode>
                <c:ptCount val="37"/>
                <c:pt idx="0">
                  <c:v>425.35999999999996</c:v>
                </c:pt>
                <c:pt idx="1">
                  <c:v>351.74000000000007</c:v>
                </c:pt>
                <c:pt idx="2">
                  <c:v>269.94000000000005</c:v>
                </c:pt>
                <c:pt idx="3">
                  <c:v>294.47999999999996</c:v>
                </c:pt>
                <c:pt idx="4">
                  <c:v>327.20000000000005</c:v>
                </c:pt>
                <c:pt idx="5">
                  <c:v>409</c:v>
                </c:pt>
                <c:pt idx="6">
                  <c:v>286.3</c:v>
                </c:pt>
                <c:pt idx="7">
                  <c:v>220.86</c:v>
                </c:pt>
                <c:pt idx="8">
                  <c:v>327.20000000000005</c:v>
                </c:pt>
                <c:pt idx="9">
                  <c:v>368.09999999999997</c:v>
                </c:pt>
                <c:pt idx="10">
                  <c:v>245.4</c:v>
                </c:pt>
                <c:pt idx="11">
                  <c:v>441.72</c:v>
                </c:pt>
                <c:pt idx="12">
                  <c:v>310.84000000000003</c:v>
                </c:pt>
                <c:pt idx="13">
                  <c:v>212.68</c:v>
                </c:pt>
                <c:pt idx="14">
                  <c:v>409</c:v>
                </c:pt>
                <c:pt idx="15">
                  <c:v>335.38</c:v>
                </c:pt>
                <c:pt idx="16">
                  <c:v>196.32</c:v>
                </c:pt>
                <c:pt idx="17">
                  <c:v>417.18000000000006</c:v>
                </c:pt>
                <c:pt idx="18">
                  <c:v>417.17999999999995</c:v>
                </c:pt>
                <c:pt idx="19">
                  <c:v>335.38</c:v>
                </c:pt>
                <c:pt idx="20">
                  <c:v>392.64000000000004</c:v>
                </c:pt>
                <c:pt idx="21">
                  <c:v>229.04000000000002</c:v>
                </c:pt>
                <c:pt idx="22">
                  <c:v>310.84000000000003</c:v>
                </c:pt>
                <c:pt idx="23">
                  <c:v>310.83999999999997</c:v>
                </c:pt>
                <c:pt idx="24">
                  <c:v>425.36000000000007</c:v>
                </c:pt>
                <c:pt idx="25">
                  <c:v>351.74000000000007</c:v>
                </c:pt>
                <c:pt idx="26">
                  <c:v>498.98</c:v>
                </c:pt>
                <c:pt idx="27">
                  <c:v>278.12</c:v>
                </c:pt>
                <c:pt idx="28">
                  <c:v>261.76</c:v>
                </c:pt>
                <c:pt idx="29">
                  <c:v>245.40000000000003</c:v>
                </c:pt>
                <c:pt idx="30">
                  <c:v>449.90000000000009</c:v>
                </c:pt>
                <c:pt idx="31">
                  <c:v>376.28000000000003</c:v>
                </c:pt>
                <c:pt idx="32">
                  <c:v>294.47999999999996</c:v>
                </c:pt>
                <c:pt idx="33">
                  <c:v>384.46</c:v>
                </c:pt>
                <c:pt idx="34">
                  <c:v>163.6</c:v>
                </c:pt>
                <c:pt idx="35">
                  <c:v>425.35999999999996</c:v>
                </c:pt>
                <c:pt idx="36">
                  <c:v>81.8</c:v>
                </c:pt>
              </c:numCache>
            </c:numRef>
          </c:val>
          <c:smooth val="0"/>
          <c:extLst>
            <c:ext xmlns:c16="http://schemas.microsoft.com/office/drawing/2014/chart" uri="{C3380CC4-5D6E-409C-BE32-E72D297353CC}">
              <c16:uniqueId val="{00000056-F449-489D-B2DB-0EF97197F243}"/>
            </c:ext>
          </c:extLst>
        </c:ser>
        <c:ser>
          <c:idx val="2"/>
          <c:order val="2"/>
          <c:tx>
            <c:strRef>
              <c:f>'Total Sales'!$E$3:$E$4</c:f>
              <c:strCache>
                <c:ptCount val="1"/>
                <c:pt idx="0">
                  <c:v>Latte</c:v>
                </c:pt>
              </c:strCache>
            </c:strRef>
          </c:tx>
          <c:spPr>
            <a:ln w="28575" cap="rnd">
              <a:solidFill>
                <a:srgbClr val="00B0F0"/>
              </a:solidFill>
              <a:round/>
            </a:ln>
            <a:effectLst/>
          </c:spPr>
          <c:marker>
            <c:symbol val="none"/>
          </c:marker>
          <c:cat>
            <c:multiLvlStrRef>
              <c:f>'Total Sales'!$A$5:$B$41</c:f>
              <c:multiLvlStrCache>
                <c:ptCount val="37"/>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pt idx="22">
                    <c:v>Sep</c:v>
                  </c:pt>
                  <c:pt idx="23">
                    <c:v>Oct</c:v>
                  </c:pt>
                  <c:pt idx="24">
                    <c:v>Nov</c:v>
                  </c:pt>
                  <c:pt idx="25">
                    <c:v>Dec</c:v>
                  </c:pt>
                  <c:pt idx="26">
                    <c:v>Jan</c:v>
                  </c:pt>
                  <c:pt idx="27">
                    <c:v>Feb</c:v>
                  </c:pt>
                  <c:pt idx="28">
                    <c:v>Mar</c:v>
                  </c:pt>
                  <c:pt idx="29">
                    <c:v>Apr</c:v>
                  </c:pt>
                  <c:pt idx="30">
                    <c:v>May</c:v>
                  </c:pt>
                  <c:pt idx="31">
                    <c:v>Jun</c:v>
                  </c:pt>
                  <c:pt idx="32">
                    <c:v>Jul</c:v>
                  </c:pt>
                  <c:pt idx="33">
                    <c:v>Aug</c:v>
                  </c:pt>
                  <c:pt idx="34">
                    <c:v>Sep</c:v>
                  </c:pt>
                  <c:pt idx="35">
                    <c:v>Oct</c:v>
                  </c:pt>
                  <c:pt idx="36">
                    <c:v>Nov</c:v>
                  </c:pt>
                </c:lvl>
                <c:lvl>
                  <c:pt idx="0">
                    <c:v>2021</c:v>
                  </c:pt>
                  <c:pt idx="2">
                    <c:v>2022</c:v>
                  </c:pt>
                  <c:pt idx="14">
                    <c:v>2023</c:v>
                  </c:pt>
                  <c:pt idx="26">
                    <c:v>2024</c:v>
                  </c:pt>
                </c:lvl>
              </c:multiLvlStrCache>
            </c:multiLvlStrRef>
          </c:cat>
          <c:val>
            <c:numRef>
              <c:f>'Total Sales'!$E$5:$E$41</c:f>
              <c:numCache>
                <c:formatCode>"$"#,##0</c:formatCode>
                <c:ptCount val="37"/>
                <c:pt idx="0">
                  <c:v>264.81000000000006</c:v>
                </c:pt>
                <c:pt idx="1">
                  <c:v>332.71000000000009</c:v>
                </c:pt>
                <c:pt idx="2">
                  <c:v>169.75000000000003</c:v>
                </c:pt>
                <c:pt idx="3">
                  <c:v>196.91000000000003</c:v>
                </c:pt>
                <c:pt idx="4">
                  <c:v>244.44000000000003</c:v>
                </c:pt>
                <c:pt idx="5">
                  <c:v>230.86</c:v>
                </c:pt>
                <c:pt idx="6">
                  <c:v>407.4</c:v>
                </c:pt>
                <c:pt idx="7">
                  <c:v>224.07</c:v>
                </c:pt>
                <c:pt idx="8">
                  <c:v>196.91000000000003</c:v>
                </c:pt>
                <c:pt idx="9">
                  <c:v>305.54999999999995</c:v>
                </c:pt>
                <c:pt idx="10">
                  <c:v>305.55</c:v>
                </c:pt>
                <c:pt idx="11">
                  <c:v>339.5</c:v>
                </c:pt>
                <c:pt idx="12">
                  <c:v>258.02000000000004</c:v>
                </c:pt>
                <c:pt idx="13">
                  <c:v>407.40000000000009</c:v>
                </c:pt>
                <c:pt idx="14">
                  <c:v>203.70000000000002</c:v>
                </c:pt>
                <c:pt idx="15">
                  <c:v>244.44000000000003</c:v>
                </c:pt>
                <c:pt idx="16">
                  <c:v>420.98000000000013</c:v>
                </c:pt>
                <c:pt idx="17">
                  <c:v>217.28000000000003</c:v>
                </c:pt>
                <c:pt idx="18">
                  <c:v>224.07000000000002</c:v>
                </c:pt>
                <c:pt idx="19">
                  <c:v>237.64999999999995</c:v>
                </c:pt>
                <c:pt idx="20">
                  <c:v>210.49</c:v>
                </c:pt>
                <c:pt idx="21">
                  <c:v>278.39000000000004</c:v>
                </c:pt>
                <c:pt idx="22">
                  <c:v>217.28000000000003</c:v>
                </c:pt>
                <c:pt idx="23">
                  <c:v>475.30000000000013</c:v>
                </c:pt>
                <c:pt idx="24">
                  <c:v>278.39000000000004</c:v>
                </c:pt>
                <c:pt idx="25">
                  <c:v>210.49000000000004</c:v>
                </c:pt>
                <c:pt idx="26">
                  <c:v>142.59</c:v>
                </c:pt>
                <c:pt idx="27">
                  <c:v>190.12</c:v>
                </c:pt>
                <c:pt idx="28">
                  <c:v>380.24000000000007</c:v>
                </c:pt>
                <c:pt idx="29">
                  <c:v>271.60000000000002</c:v>
                </c:pt>
                <c:pt idx="30">
                  <c:v>258.02</c:v>
                </c:pt>
                <c:pt idx="31">
                  <c:v>230.86000000000004</c:v>
                </c:pt>
                <c:pt idx="32">
                  <c:v>217.28</c:v>
                </c:pt>
                <c:pt idx="33">
                  <c:v>339.50000000000017</c:v>
                </c:pt>
                <c:pt idx="34">
                  <c:v>264.81</c:v>
                </c:pt>
                <c:pt idx="35">
                  <c:v>420.97999999999996</c:v>
                </c:pt>
                <c:pt idx="36">
                  <c:v>27.16</c:v>
                </c:pt>
              </c:numCache>
            </c:numRef>
          </c:val>
          <c:smooth val="0"/>
          <c:extLst>
            <c:ext xmlns:c16="http://schemas.microsoft.com/office/drawing/2014/chart" uri="{C3380CC4-5D6E-409C-BE32-E72D297353CC}">
              <c16:uniqueId val="{00000059-F449-489D-B2DB-0EF97197F243}"/>
            </c:ext>
          </c:extLst>
        </c:ser>
        <c:ser>
          <c:idx val="3"/>
          <c:order val="3"/>
          <c:tx>
            <c:strRef>
              <c:f>'Total Sales'!$F$3:$F$4</c:f>
              <c:strCache>
                <c:ptCount val="1"/>
                <c:pt idx="0">
                  <c:v>Mocha</c:v>
                </c:pt>
              </c:strCache>
            </c:strRef>
          </c:tx>
          <c:spPr>
            <a:ln w="28575" cap="rnd">
              <a:solidFill>
                <a:srgbClr val="FFFF00"/>
              </a:solidFill>
              <a:round/>
            </a:ln>
            <a:effectLst/>
          </c:spPr>
          <c:marker>
            <c:symbol val="none"/>
          </c:marker>
          <c:cat>
            <c:multiLvlStrRef>
              <c:f>'Total Sales'!$A$5:$B$41</c:f>
              <c:multiLvlStrCache>
                <c:ptCount val="37"/>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pt idx="22">
                    <c:v>Sep</c:v>
                  </c:pt>
                  <c:pt idx="23">
                    <c:v>Oct</c:v>
                  </c:pt>
                  <c:pt idx="24">
                    <c:v>Nov</c:v>
                  </c:pt>
                  <c:pt idx="25">
                    <c:v>Dec</c:v>
                  </c:pt>
                  <c:pt idx="26">
                    <c:v>Jan</c:v>
                  </c:pt>
                  <c:pt idx="27">
                    <c:v>Feb</c:v>
                  </c:pt>
                  <c:pt idx="28">
                    <c:v>Mar</c:v>
                  </c:pt>
                  <c:pt idx="29">
                    <c:v>Apr</c:v>
                  </c:pt>
                  <c:pt idx="30">
                    <c:v>May</c:v>
                  </c:pt>
                  <c:pt idx="31">
                    <c:v>Jun</c:v>
                  </c:pt>
                  <c:pt idx="32">
                    <c:v>Jul</c:v>
                  </c:pt>
                  <c:pt idx="33">
                    <c:v>Aug</c:v>
                  </c:pt>
                  <c:pt idx="34">
                    <c:v>Sep</c:v>
                  </c:pt>
                  <c:pt idx="35">
                    <c:v>Oct</c:v>
                  </c:pt>
                  <c:pt idx="36">
                    <c:v>Nov</c:v>
                  </c:pt>
                </c:lvl>
                <c:lvl>
                  <c:pt idx="0">
                    <c:v>2021</c:v>
                  </c:pt>
                  <c:pt idx="2">
                    <c:v>2022</c:v>
                  </c:pt>
                  <c:pt idx="14">
                    <c:v>2023</c:v>
                  </c:pt>
                  <c:pt idx="26">
                    <c:v>2024</c:v>
                  </c:pt>
                </c:lvl>
              </c:multiLvlStrCache>
            </c:multiLvlStrRef>
          </c:cat>
          <c:val>
            <c:numRef>
              <c:f>'Total Sales'!$F$5:$F$41</c:f>
              <c:numCache>
                <c:formatCode>"$"#,##0</c:formatCode>
                <c:ptCount val="37"/>
                <c:pt idx="0">
                  <c:v>171.19999999999996</c:v>
                </c:pt>
                <c:pt idx="1">
                  <c:v>187.24999999999997</c:v>
                </c:pt>
                <c:pt idx="2">
                  <c:v>256.8</c:v>
                </c:pt>
                <c:pt idx="3">
                  <c:v>256.79999999999995</c:v>
                </c:pt>
                <c:pt idx="4">
                  <c:v>197.94999999999996</c:v>
                </c:pt>
                <c:pt idx="5">
                  <c:v>283.5499999999999</c:v>
                </c:pt>
                <c:pt idx="6">
                  <c:v>192.6</c:v>
                </c:pt>
                <c:pt idx="7">
                  <c:v>379.84999999999997</c:v>
                </c:pt>
                <c:pt idx="8">
                  <c:v>347.75</c:v>
                </c:pt>
                <c:pt idx="9">
                  <c:v>331.69999999999987</c:v>
                </c:pt>
                <c:pt idx="10">
                  <c:v>235.39999999999998</c:v>
                </c:pt>
                <c:pt idx="11">
                  <c:v>363.7999999999999</c:v>
                </c:pt>
                <c:pt idx="12">
                  <c:v>197.95</c:v>
                </c:pt>
                <c:pt idx="13">
                  <c:v>256.7999999999999</c:v>
                </c:pt>
                <c:pt idx="14">
                  <c:v>267.49999999999994</c:v>
                </c:pt>
                <c:pt idx="15">
                  <c:v>230.04999999999998</c:v>
                </c:pt>
                <c:pt idx="16">
                  <c:v>203.29999999999995</c:v>
                </c:pt>
                <c:pt idx="17">
                  <c:v>208.64999999999998</c:v>
                </c:pt>
                <c:pt idx="18">
                  <c:v>208.64999999999998</c:v>
                </c:pt>
                <c:pt idx="19">
                  <c:v>69.549999999999983</c:v>
                </c:pt>
                <c:pt idx="20">
                  <c:v>187.24999999999997</c:v>
                </c:pt>
                <c:pt idx="21">
                  <c:v>149.80000000000001</c:v>
                </c:pt>
                <c:pt idx="22">
                  <c:v>326.35000000000002</c:v>
                </c:pt>
                <c:pt idx="23">
                  <c:v>192.59999999999997</c:v>
                </c:pt>
                <c:pt idx="24">
                  <c:v>176.54999999999998</c:v>
                </c:pt>
                <c:pt idx="25">
                  <c:v>235.4</c:v>
                </c:pt>
                <c:pt idx="26">
                  <c:v>203.29999999999995</c:v>
                </c:pt>
                <c:pt idx="27">
                  <c:v>197.95</c:v>
                </c:pt>
                <c:pt idx="28">
                  <c:v>197.95</c:v>
                </c:pt>
                <c:pt idx="29">
                  <c:v>224.70000000000002</c:v>
                </c:pt>
                <c:pt idx="30">
                  <c:v>192.60000000000002</c:v>
                </c:pt>
                <c:pt idx="31">
                  <c:v>197.94999999999996</c:v>
                </c:pt>
                <c:pt idx="32">
                  <c:v>342.4</c:v>
                </c:pt>
                <c:pt idx="33">
                  <c:v>240.74999999999994</c:v>
                </c:pt>
                <c:pt idx="34">
                  <c:v>401.24999999999994</c:v>
                </c:pt>
                <c:pt idx="35">
                  <c:v>283.54999999999995</c:v>
                </c:pt>
                <c:pt idx="36">
                  <c:v>69.549999999999983</c:v>
                </c:pt>
              </c:numCache>
            </c:numRef>
          </c:val>
          <c:smooth val="0"/>
          <c:extLst>
            <c:ext xmlns:c16="http://schemas.microsoft.com/office/drawing/2014/chart" uri="{C3380CC4-5D6E-409C-BE32-E72D297353CC}">
              <c16:uniqueId val="{0000005A-F449-489D-B2DB-0EF97197F243}"/>
            </c:ext>
          </c:extLst>
        </c:ser>
        <c:dLbls>
          <c:showLegendKey val="0"/>
          <c:showVal val="0"/>
          <c:showCatName val="0"/>
          <c:showSerName val="0"/>
          <c:showPercent val="0"/>
          <c:showBubbleSize val="0"/>
        </c:dLbls>
        <c:smooth val="0"/>
        <c:axId val="1370394000"/>
        <c:axId val="1370393040"/>
      </c:lineChart>
      <c:catAx>
        <c:axId val="1370394000"/>
        <c:scaling>
          <c:orientation val="minMax"/>
        </c:scaling>
        <c:delete val="0"/>
        <c:axPos val="b"/>
        <c:numFmt formatCode="General" sourceLinked="1"/>
        <c:majorTickMark val="out"/>
        <c:minorTickMark val="none"/>
        <c:tickLblPos val="nextTo"/>
        <c:spPr>
          <a:solidFill>
            <a:srgbClr val="DCC4F4"/>
          </a:solid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3040"/>
        <c:crosses val="autoZero"/>
        <c:auto val="1"/>
        <c:lblAlgn val="ctr"/>
        <c:lblOffset val="100"/>
        <c:noMultiLvlLbl val="0"/>
      </c:catAx>
      <c:valAx>
        <c:axId val="13703930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lang="en-US" sz="1100" b="0" i="0" u="none" strike="noStrike" kern="1200" baseline="0">
                    <a:solidFill>
                      <a:srgbClr val="3C1464"/>
                    </a:solidFill>
                    <a:latin typeface="+mn-lt"/>
                    <a:ea typeface="+mn-ea"/>
                    <a:cs typeface="+mn-cs"/>
                  </a:defRPr>
                </a:pPr>
                <a:r>
                  <a:rPr lang="en-US" sz="1100"/>
                  <a:t>USD</a:t>
                </a:r>
              </a:p>
            </c:rich>
          </c:tx>
          <c:overlay val="0"/>
          <c:spPr>
            <a:noFill/>
            <a:ln>
              <a:noFill/>
            </a:ln>
            <a:effectLst/>
          </c:spPr>
          <c:txPr>
            <a:bodyPr rot="-5400000" spcFirstLastPara="1" vertOverflow="ellipsis" vert="horz" wrap="square" anchor="ctr" anchorCtr="1"/>
            <a:lstStyle/>
            <a:p>
              <a:pPr>
                <a:defRPr lang="en-US" sz="1100" b="0" i="0" u="none" strike="noStrike" kern="1200" baseline="0">
                  <a:solidFill>
                    <a:srgbClr val="3C1464"/>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4000"/>
        <c:crosses val="autoZero"/>
        <c:crossBetween val="between"/>
      </c:valAx>
      <c:spPr>
        <a:noFill/>
        <a:ln>
          <a:noFill/>
        </a:ln>
        <a:effectLst/>
      </c:spPr>
    </c:plotArea>
    <c:legend>
      <c:legendPos val="r"/>
      <c:layout>
        <c:manualLayout>
          <c:xMode val="edge"/>
          <c:yMode val="edge"/>
          <c:x val="0.84158630272635804"/>
          <c:y val="0.38731080489938768"/>
          <c:w val="0.15841369727364199"/>
          <c:h val="0.33486876640419949"/>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Data.xlsx]Top Customers!PivotTable7</c:name>
    <c:fmtId val="13"/>
  </c:pivotSource>
  <c:chart>
    <c:title>
      <c:tx>
        <c:rich>
          <a:bodyPr rot="0" spcFirstLastPara="1" vertOverflow="ellipsis" vert="horz" wrap="square" anchor="ctr" anchorCtr="1"/>
          <a:lstStyle/>
          <a:p>
            <a:pPr>
              <a:defRPr lang="en-US" sz="1200" b="1" i="0" u="none" strike="noStrike" kern="1200" spc="0" baseline="0">
                <a:solidFill>
                  <a:srgbClr val="3C1464"/>
                </a:solidFill>
                <a:latin typeface="+mn-lt"/>
                <a:ea typeface="+mn-ea"/>
                <a:cs typeface="+mn-cs"/>
              </a:defRPr>
            </a:pPr>
            <a:r>
              <a:rPr lang="en-US" b="1"/>
              <a:t>Top</a:t>
            </a:r>
            <a:r>
              <a:rPr lang="en-US" b="1" baseline="0"/>
              <a:t> Customers</a:t>
            </a:r>
          </a:p>
        </c:rich>
      </c:tx>
      <c:layout>
        <c:manualLayout>
          <c:xMode val="edge"/>
          <c:yMode val="edge"/>
          <c:x val="0.37649441896685992"/>
          <c:y val="1.3888888888888888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1834592617337"/>
          <c:y val="0.13831455954172503"/>
          <c:w val="0.83924992621136218"/>
          <c:h val="0.69580635753864095"/>
        </c:manualLayout>
      </c:layout>
      <c:barChart>
        <c:barDir val="col"/>
        <c:grouping val="clustered"/>
        <c:varyColors val="0"/>
        <c:ser>
          <c:idx val="0"/>
          <c:order val="0"/>
          <c:tx>
            <c:strRef>
              <c:f>'Top Customers'!$B$3</c:f>
              <c:strCache>
                <c:ptCount val="1"/>
                <c:pt idx="0">
                  <c:v>Total</c:v>
                </c:pt>
              </c:strCache>
            </c:strRef>
          </c:tx>
          <c:spPr>
            <a:solidFill>
              <a:srgbClr val="560F69"/>
            </a:solidFill>
            <a:ln>
              <a:noFill/>
            </a:ln>
            <a:effectLst/>
          </c:spPr>
          <c:invertIfNegative val="0"/>
          <c:cat>
            <c:strRef>
              <c:f>'Top Customers'!$A$4:$A$8</c:f>
              <c:strCache>
                <c:ptCount val="5"/>
                <c:pt idx="0">
                  <c:v>Jessica James</c:v>
                </c:pt>
                <c:pt idx="1">
                  <c:v>Kenneth Moore</c:v>
                </c:pt>
                <c:pt idx="2">
                  <c:v>Amanda White</c:v>
                </c:pt>
                <c:pt idx="3">
                  <c:v>Matthew Robinson</c:v>
                </c:pt>
                <c:pt idx="4">
                  <c:v>Katherine Rodriguez</c:v>
                </c:pt>
              </c:strCache>
            </c:strRef>
          </c:cat>
          <c:val>
            <c:numRef>
              <c:f>'Top Customers'!$B$4:$B$8</c:f>
              <c:numCache>
                <c:formatCode>"$"#,##0</c:formatCode>
                <c:ptCount val="5"/>
                <c:pt idx="0">
                  <c:v>66.959999999999994</c:v>
                </c:pt>
                <c:pt idx="1">
                  <c:v>66.55</c:v>
                </c:pt>
                <c:pt idx="2">
                  <c:v>61.11</c:v>
                </c:pt>
                <c:pt idx="3">
                  <c:v>59.47</c:v>
                </c:pt>
                <c:pt idx="4">
                  <c:v>57.26</c:v>
                </c:pt>
              </c:numCache>
            </c:numRef>
          </c:val>
          <c:extLst>
            <c:ext xmlns:c16="http://schemas.microsoft.com/office/drawing/2014/chart" uri="{C3380CC4-5D6E-409C-BE32-E72D297353CC}">
              <c16:uniqueId val="{00000001-87A2-4BE7-B907-207718FCFCF3}"/>
            </c:ext>
          </c:extLst>
        </c:ser>
        <c:dLbls>
          <c:showLegendKey val="0"/>
          <c:showVal val="0"/>
          <c:showCatName val="0"/>
          <c:showSerName val="0"/>
          <c:showPercent val="0"/>
          <c:showBubbleSize val="0"/>
        </c:dLbls>
        <c:gapWidth val="150"/>
        <c:axId val="1370394000"/>
        <c:axId val="1370393040"/>
      </c:barChart>
      <c:catAx>
        <c:axId val="1370394000"/>
        <c:scaling>
          <c:orientation val="minMax"/>
        </c:scaling>
        <c:delete val="0"/>
        <c:axPos val="b"/>
        <c:numFmt formatCode="General" sourceLinked="1"/>
        <c:majorTickMark val="out"/>
        <c:minorTickMark val="none"/>
        <c:tickLblPos val="nextTo"/>
        <c:spPr>
          <a:solidFill>
            <a:srgbClr val="DCC4F4"/>
          </a:solid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3040"/>
        <c:crosses val="autoZero"/>
        <c:auto val="1"/>
        <c:lblAlgn val="ctr"/>
        <c:lblOffset val="100"/>
        <c:noMultiLvlLbl val="0"/>
      </c:catAx>
      <c:valAx>
        <c:axId val="13703930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lang="en-US" sz="1100" b="0" i="0" u="none" strike="noStrike" kern="1200" baseline="0">
                    <a:solidFill>
                      <a:srgbClr val="3C1464"/>
                    </a:solidFill>
                    <a:latin typeface="+mn-lt"/>
                    <a:ea typeface="+mn-ea"/>
                    <a:cs typeface="+mn-cs"/>
                  </a:defRPr>
                </a:pPr>
                <a:r>
                  <a:rPr lang="en-US" sz="1100"/>
                  <a:t>USD</a:t>
                </a:r>
              </a:p>
            </c:rich>
          </c:tx>
          <c:overlay val="0"/>
          <c:spPr>
            <a:noFill/>
            <a:ln>
              <a:noFill/>
            </a:ln>
            <a:effectLst/>
          </c:spPr>
          <c:txPr>
            <a:bodyPr rot="-5400000" spcFirstLastPara="1" vertOverflow="ellipsis" vert="horz" wrap="square" anchor="ctr" anchorCtr="1"/>
            <a:lstStyle/>
            <a:p>
              <a:pPr>
                <a:defRPr lang="en-US" sz="1100" b="0" i="0" u="none" strike="noStrike" kern="1200" baseline="0">
                  <a:solidFill>
                    <a:srgbClr val="3C1464"/>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Data.xlsx]Total Sales!PivotTable7</c:name>
    <c:fmtId val="9"/>
  </c:pivotSource>
  <c:chart>
    <c:title>
      <c:tx>
        <c:rich>
          <a:bodyPr rot="0" spcFirstLastPara="1" vertOverflow="ellipsis" vert="horz" wrap="square" anchor="ctr" anchorCtr="1"/>
          <a:lstStyle/>
          <a:p>
            <a:pPr>
              <a:defRPr lang="en-US" sz="1200" b="1" i="0" u="none" strike="noStrike" kern="1200" spc="0" baseline="0">
                <a:solidFill>
                  <a:srgbClr val="3C1464"/>
                </a:solidFill>
                <a:latin typeface="+mn-lt"/>
                <a:ea typeface="+mn-ea"/>
                <a:cs typeface="+mn-cs"/>
              </a:defRPr>
            </a:pPr>
            <a:r>
              <a:rPr lang="en-US" b="1"/>
              <a:t>Total Sales over time</a:t>
            </a:r>
          </a:p>
        </c:rich>
      </c:tx>
      <c:layout>
        <c:manualLayout>
          <c:xMode val="edge"/>
          <c:yMode val="edge"/>
          <c:x val="0.37649441896685992"/>
          <c:y val="1.3888888888888888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474344553084705E-2"/>
          <c:y val="0.12547462817147853"/>
          <c:w val="0.73172293847884395"/>
          <c:h val="0.69580635753864095"/>
        </c:manualLayout>
      </c:layout>
      <c:lineChart>
        <c:grouping val="standard"/>
        <c:varyColors val="0"/>
        <c:ser>
          <c:idx val="0"/>
          <c:order val="0"/>
          <c:tx>
            <c:strRef>
              <c:f>'Total Sales'!$C$3:$C$4</c:f>
              <c:strCache>
                <c:ptCount val="1"/>
                <c:pt idx="0">
                  <c:v>Americano</c:v>
                </c:pt>
              </c:strCache>
            </c:strRef>
          </c:tx>
          <c:spPr>
            <a:ln w="28575" cap="rnd">
              <a:solidFill>
                <a:schemeClr val="accent2">
                  <a:lumMod val="60000"/>
                  <a:lumOff val="40000"/>
                </a:schemeClr>
              </a:solidFill>
              <a:round/>
            </a:ln>
            <a:effectLst/>
          </c:spPr>
          <c:marker>
            <c:symbol val="none"/>
          </c:marker>
          <c:cat>
            <c:multiLvlStrRef>
              <c:f>'Total Sales'!$A$5:$B$41</c:f>
              <c:multiLvlStrCache>
                <c:ptCount val="37"/>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pt idx="22">
                    <c:v>Sep</c:v>
                  </c:pt>
                  <c:pt idx="23">
                    <c:v>Oct</c:v>
                  </c:pt>
                  <c:pt idx="24">
                    <c:v>Nov</c:v>
                  </c:pt>
                  <c:pt idx="25">
                    <c:v>Dec</c:v>
                  </c:pt>
                  <c:pt idx="26">
                    <c:v>Jan</c:v>
                  </c:pt>
                  <c:pt idx="27">
                    <c:v>Feb</c:v>
                  </c:pt>
                  <c:pt idx="28">
                    <c:v>Mar</c:v>
                  </c:pt>
                  <c:pt idx="29">
                    <c:v>Apr</c:v>
                  </c:pt>
                  <c:pt idx="30">
                    <c:v>May</c:v>
                  </c:pt>
                  <c:pt idx="31">
                    <c:v>Jun</c:v>
                  </c:pt>
                  <c:pt idx="32">
                    <c:v>Jul</c:v>
                  </c:pt>
                  <c:pt idx="33">
                    <c:v>Aug</c:v>
                  </c:pt>
                  <c:pt idx="34">
                    <c:v>Sep</c:v>
                  </c:pt>
                  <c:pt idx="35">
                    <c:v>Oct</c:v>
                  </c:pt>
                  <c:pt idx="36">
                    <c:v>Nov</c:v>
                  </c:pt>
                </c:lvl>
                <c:lvl>
                  <c:pt idx="0">
                    <c:v>2021</c:v>
                  </c:pt>
                  <c:pt idx="2">
                    <c:v>2022</c:v>
                  </c:pt>
                  <c:pt idx="14">
                    <c:v>2023</c:v>
                  </c:pt>
                  <c:pt idx="26">
                    <c:v>2024</c:v>
                  </c:pt>
                </c:lvl>
              </c:multiLvlStrCache>
            </c:multiLvlStrRef>
          </c:cat>
          <c:val>
            <c:numRef>
              <c:f>'Total Sales'!$C$5:$C$41</c:f>
              <c:numCache>
                <c:formatCode>"$"#,##0</c:formatCode>
                <c:ptCount val="37"/>
                <c:pt idx="0">
                  <c:v>318.39999999999998</c:v>
                </c:pt>
                <c:pt idx="1">
                  <c:v>676.6</c:v>
                </c:pt>
                <c:pt idx="2">
                  <c:v>328.35</c:v>
                </c:pt>
                <c:pt idx="3">
                  <c:v>328.34999999999997</c:v>
                </c:pt>
                <c:pt idx="4">
                  <c:v>417.9</c:v>
                </c:pt>
                <c:pt idx="5">
                  <c:v>328.34999999999997</c:v>
                </c:pt>
                <c:pt idx="6">
                  <c:v>358.2</c:v>
                </c:pt>
                <c:pt idx="7">
                  <c:v>308.45000000000005</c:v>
                </c:pt>
                <c:pt idx="8">
                  <c:v>417.9</c:v>
                </c:pt>
                <c:pt idx="9">
                  <c:v>388.05</c:v>
                </c:pt>
                <c:pt idx="10">
                  <c:v>129.35</c:v>
                </c:pt>
                <c:pt idx="11">
                  <c:v>358.2</c:v>
                </c:pt>
                <c:pt idx="12">
                  <c:v>268.64999999999998</c:v>
                </c:pt>
                <c:pt idx="13">
                  <c:v>417.89999999999992</c:v>
                </c:pt>
                <c:pt idx="14">
                  <c:v>437.79999999999995</c:v>
                </c:pt>
                <c:pt idx="15">
                  <c:v>298.5</c:v>
                </c:pt>
                <c:pt idx="16">
                  <c:v>497.5</c:v>
                </c:pt>
                <c:pt idx="17">
                  <c:v>507.45000000000005</c:v>
                </c:pt>
                <c:pt idx="18">
                  <c:v>398</c:v>
                </c:pt>
                <c:pt idx="19">
                  <c:v>477.59999999999997</c:v>
                </c:pt>
                <c:pt idx="20">
                  <c:v>427.84999999999997</c:v>
                </c:pt>
                <c:pt idx="21">
                  <c:v>397.99999999999994</c:v>
                </c:pt>
                <c:pt idx="22">
                  <c:v>368.15</c:v>
                </c:pt>
                <c:pt idx="23">
                  <c:v>487.55</c:v>
                </c:pt>
                <c:pt idx="24">
                  <c:v>308.45</c:v>
                </c:pt>
                <c:pt idx="25">
                  <c:v>368.15</c:v>
                </c:pt>
                <c:pt idx="26">
                  <c:v>388.05</c:v>
                </c:pt>
                <c:pt idx="27">
                  <c:v>388.05</c:v>
                </c:pt>
                <c:pt idx="28">
                  <c:v>328.34999999999997</c:v>
                </c:pt>
                <c:pt idx="29">
                  <c:v>378.09999999999997</c:v>
                </c:pt>
                <c:pt idx="30">
                  <c:v>348.25</c:v>
                </c:pt>
                <c:pt idx="31">
                  <c:v>527.35</c:v>
                </c:pt>
                <c:pt idx="32">
                  <c:v>218.9</c:v>
                </c:pt>
                <c:pt idx="33">
                  <c:v>228.85</c:v>
                </c:pt>
                <c:pt idx="34">
                  <c:v>407.95</c:v>
                </c:pt>
                <c:pt idx="35">
                  <c:v>587.05000000000007</c:v>
                </c:pt>
                <c:pt idx="36">
                  <c:v>218.9</c:v>
                </c:pt>
              </c:numCache>
            </c:numRef>
          </c:val>
          <c:smooth val="0"/>
          <c:extLst>
            <c:ext xmlns:c16="http://schemas.microsoft.com/office/drawing/2014/chart" uri="{C3380CC4-5D6E-409C-BE32-E72D297353CC}">
              <c16:uniqueId val="{00000022-CD0E-461E-80E3-F54CA5B0B3D7}"/>
            </c:ext>
          </c:extLst>
        </c:ser>
        <c:ser>
          <c:idx val="1"/>
          <c:order val="1"/>
          <c:tx>
            <c:strRef>
              <c:f>'Total Sales'!$D$3:$D$4</c:f>
              <c:strCache>
                <c:ptCount val="1"/>
                <c:pt idx="0">
                  <c:v>Espresso</c:v>
                </c:pt>
              </c:strCache>
            </c:strRef>
          </c:tx>
          <c:spPr>
            <a:ln w="28575" cap="rnd">
              <a:solidFill>
                <a:srgbClr val="FF0000"/>
              </a:solidFill>
              <a:round/>
            </a:ln>
            <a:effectLst/>
          </c:spPr>
          <c:marker>
            <c:symbol val="none"/>
          </c:marker>
          <c:cat>
            <c:multiLvlStrRef>
              <c:f>'Total Sales'!$A$5:$B$41</c:f>
              <c:multiLvlStrCache>
                <c:ptCount val="37"/>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pt idx="22">
                    <c:v>Sep</c:v>
                  </c:pt>
                  <c:pt idx="23">
                    <c:v>Oct</c:v>
                  </c:pt>
                  <c:pt idx="24">
                    <c:v>Nov</c:v>
                  </c:pt>
                  <c:pt idx="25">
                    <c:v>Dec</c:v>
                  </c:pt>
                  <c:pt idx="26">
                    <c:v>Jan</c:v>
                  </c:pt>
                  <c:pt idx="27">
                    <c:v>Feb</c:v>
                  </c:pt>
                  <c:pt idx="28">
                    <c:v>Mar</c:v>
                  </c:pt>
                  <c:pt idx="29">
                    <c:v>Apr</c:v>
                  </c:pt>
                  <c:pt idx="30">
                    <c:v>May</c:v>
                  </c:pt>
                  <c:pt idx="31">
                    <c:v>Jun</c:v>
                  </c:pt>
                  <c:pt idx="32">
                    <c:v>Jul</c:v>
                  </c:pt>
                  <c:pt idx="33">
                    <c:v>Aug</c:v>
                  </c:pt>
                  <c:pt idx="34">
                    <c:v>Sep</c:v>
                  </c:pt>
                  <c:pt idx="35">
                    <c:v>Oct</c:v>
                  </c:pt>
                  <c:pt idx="36">
                    <c:v>Nov</c:v>
                  </c:pt>
                </c:lvl>
                <c:lvl>
                  <c:pt idx="0">
                    <c:v>2021</c:v>
                  </c:pt>
                  <c:pt idx="2">
                    <c:v>2022</c:v>
                  </c:pt>
                  <c:pt idx="14">
                    <c:v>2023</c:v>
                  </c:pt>
                  <c:pt idx="26">
                    <c:v>2024</c:v>
                  </c:pt>
                </c:lvl>
              </c:multiLvlStrCache>
            </c:multiLvlStrRef>
          </c:cat>
          <c:val>
            <c:numRef>
              <c:f>'Total Sales'!$D$5:$D$41</c:f>
              <c:numCache>
                <c:formatCode>"$"#,##0</c:formatCode>
                <c:ptCount val="37"/>
                <c:pt idx="0">
                  <c:v>425.35999999999996</c:v>
                </c:pt>
                <c:pt idx="1">
                  <c:v>351.74000000000007</c:v>
                </c:pt>
                <c:pt idx="2">
                  <c:v>269.94000000000005</c:v>
                </c:pt>
                <c:pt idx="3">
                  <c:v>294.47999999999996</c:v>
                </c:pt>
                <c:pt idx="4">
                  <c:v>327.20000000000005</c:v>
                </c:pt>
                <c:pt idx="5">
                  <c:v>409</c:v>
                </c:pt>
                <c:pt idx="6">
                  <c:v>286.3</c:v>
                </c:pt>
                <c:pt idx="7">
                  <c:v>220.86</c:v>
                </c:pt>
                <c:pt idx="8">
                  <c:v>327.20000000000005</c:v>
                </c:pt>
                <c:pt idx="9">
                  <c:v>368.09999999999997</c:v>
                </c:pt>
                <c:pt idx="10">
                  <c:v>245.4</c:v>
                </c:pt>
                <c:pt idx="11">
                  <c:v>441.72</c:v>
                </c:pt>
                <c:pt idx="12">
                  <c:v>310.84000000000003</c:v>
                </c:pt>
                <c:pt idx="13">
                  <c:v>212.68</c:v>
                </c:pt>
                <c:pt idx="14">
                  <c:v>409</c:v>
                </c:pt>
                <c:pt idx="15">
                  <c:v>335.38</c:v>
                </c:pt>
                <c:pt idx="16">
                  <c:v>196.32</c:v>
                </c:pt>
                <c:pt idx="17">
                  <c:v>417.18000000000006</c:v>
                </c:pt>
                <c:pt idx="18">
                  <c:v>417.17999999999995</c:v>
                </c:pt>
                <c:pt idx="19">
                  <c:v>335.38</c:v>
                </c:pt>
                <c:pt idx="20">
                  <c:v>392.64000000000004</c:v>
                </c:pt>
                <c:pt idx="21">
                  <c:v>229.04000000000002</c:v>
                </c:pt>
                <c:pt idx="22">
                  <c:v>310.84000000000003</c:v>
                </c:pt>
                <c:pt idx="23">
                  <c:v>310.83999999999997</c:v>
                </c:pt>
                <c:pt idx="24">
                  <c:v>425.36000000000007</c:v>
                </c:pt>
                <c:pt idx="25">
                  <c:v>351.74000000000007</c:v>
                </c:pt>
                <c:pt idx="26">
                  <c:v>498.98</c:v>
                </c:pt>
                <c:pt idx="27">
                  <c:v>278.12</c:v>
                </c:pt>
                <c:pt idx="28">
                  <c:v>261.76</c:v>
                </c:pt>
                <c:pt idx="29">
                  <c:v>245.40000000000003</c:v>
                </c:pt>
                <c:pt idx="30">
                  <c:v>449.90000000000009</c:v>
                </c:pt>
                <c:pt idx="31">
                  <c:v>376.28000000000003</c:v>
                </c:pt>
                <c:pt idx="32">
                  <c:v>294.47999999999996</c:v>
                </c:pt>
                <c:pt idx="33">
                  <c:v>384.46</c:v>
                </c:pt>
                <c:pt idx="34">
                  <c:v>163.6</c:v>
                </c:pt>
                <c:pt idx="35">
                  <c:v>425.35999999999996</c:v>
                </c:pt>
                <c:pt idx="36">
                  <c:v>81.8</c:v>
                </c:pt>
              </c:numCache>
            </c:numRef>
          </c:val>
          <c:smooth val="0"/>
          <c:extLst>
            <c:ext xmlns:c16="http://schemas.microsoft.com/office/drawing/2014/chart" uri="{C3380CC4-5D6E-409C-BE32-E72D297353CC}">
              <c16:uniqueId val="{0000002F-CD0E-461E-80E3-F54CA5B0B3D7}"/>
            </c:ext>
          </c:extLst>
        </c:ser>
        <c:ser>
          <c:idx val="2"/>
          <c:order val="2"/>
          <c:tx>
            <c:strRef>
              <c:f>'Total Sales'!$E$3:$E$4</c:f>
              <c:strCache>
                <c:ptCount val="1"/>
                <c:pt idx="0">
                  <c:v>Latte</c:v>
                </c:pt>
              </c:strCache>
            </c:strRef>
          </c:tx>
          <c:spPr>
            <a:ln w="28575" cap="rnd">
              <a:solidFill>
                <a:srgbClr val="00B0F0"/>
              </a:solidFill>
              <a:round/>
            </a:ln>
            <a:effectLst/>
          </c:spPr>
          <c:marker>
            <c:symbol val="none"/>
          </c:marker>
          <c:cat>
            <c:multiLvlStrRef>
              <c:f>'Total Sales'!$A$5:$B$41</c:f>
              <c:multiLvlStrCache>
                <c:ptCount val="37"/>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pt idx="22">
                    <c:v>Sep</c:v>
                  </c:pt>
                  <c:pt idx="23">
                    <c:v>Oct</c:v>
                  </c:pt>
                  <c:pt idx="24">
                    <c:v>Nov</c:v>
                  </c:pt>
                  <c:pt idx="25">
                    <c:v>Dec</c:v>
                  </c:pt>
                  <c:pt idx="26">
                    <c:v>Jan</c:v>
                  </c:pt>
                  <c:pt idx="27">
                    <c:v>Feb</c:v>
                  </c:pt>
                  <c:pt idx="28">
                    <c:v>Mar</c:v>
                  </c:pt>
                  <c:pt idx="29">
                    <c:v>Apr</c:v>
                  </c:pt>
                  <c:pt idx="30">
                    <c:v>May</c:v>
                  </c:pt>
                  <c:pt idx="31">
                    <c:v>Jun</c:v>
                  </c:pt>
                  <c:pt idx="32">
                    <c:v>Jul</c:v>
                  </c:pt>
                  <c:pt idx="33">
                    <c:v>Aug</c:v>
                  </c:pt>
                  <c:pt idx="34">
                    <c:v>Sep</c:v>
                  </c:pt>
                  <c:pt idx="35">
                    <c:v>Oct</c:v>
                  </c:pt>
                  <c:pt idx="36">
                    <c:v>Nov</c:v>
                  </c:pt>
                </c:lvl>
                <c:lvl>
                  <c:pt idx="0">
                    <c:v>2021</c:v>
                  </c:pt>
                  <c:pt idx="2">
                    <c:v>2022</c:v>
                  </c:pt>
                  <c:pt idx="14">
                    <c:v>2023</c:v>
                  </c:pt>
                  <c:pt idx="26">
                    <c:v>2024</c:v>
                  </c:pt>
                </c:lvl>
              </c:multiLvlStrCache>
            </c:multiLvlStrRef>
          </c:cat>
          <c:val>
            <c:numRef>
              <c:f>'Total Sales'!$E$5:$E$41</c:f>
              <c:numCache>
                <c:formatCode>"$"#,##0</c:formatCode>
                <c:ptCount val="37"/>
                <c:pt idx="0">
                  <c:v>264.81000000000006</c:v>
                </c:pt>
                <c:pt idx="1">
                  <c:v>332.71000000000009</c:v>
                </c:pt>
                <c:pt idx="2">
                  <c:v>169.75000000000003</c:v>
                </c:pt>
                <c:pt idx="3">
                  <c:v>196.91000000000003</c:v>
                </c:pt>
                <c:pt idx="4">
                  <c:v>244.44000000000003</c:v>
                </c:pt>
                <c:pt idx="5">
                  <c:v>230.86</c:v>
                </c:pt>
                <c:pt idx="6">
                  <c:v>407.4</c:v>
                </c:pt>
                <c:pt idx="7">
                  <c:v>224.07</c:v>
                </c:pt>
                <c:pt idx="8">
                  <c:v>196.91000000000003</c:v>
                </c:pt>
                <c:pt idx="9">
                  <c:v>305.54999999999995</c:v>
                </c:pt>
                <c:pt idx="10">
                  <c:v>305.55</c:v>
                </c:pt>
                <c:pt idx="11">
                  <c:v>339.5</c:v>
                </c:pt>
                <c:pt idx="12">
                  <c:v>258.02000000000004</c:v>
                </c:pt>
                <c:pt idx="13">
                  <c:v>407.40000000000009</c:v>
                </c:pt>
                <c:pt idx="14">
                  <c:v>203.70000000000002</c:v>
                </c:pt>
                <c:pt idx="15">
                  <c:v>244.44000000000003</c:v>
                </c:pt>
                <c:pt idx="16">
                  <c:v>420.98000000000013</c:v>
                </c:pt>
                <c:pt idx="17">
                  <c:v>217.28000000000003</c:v>
                </c:pt>
                <c:pt idx="18">
                  <c:v>224.07000000000002</c:v>
                </c:pt>
                <c:pt idx="19">
                  <c:v>237.64999999999995</c:v>
                </c:pt>
                <c:pt idx="20">
                  <c:v>210.49</c:v>
                </c:pt>
                <c:pt idx="21">
                  <c:v>278.39000000000004</c:v>
                </c:pt>
                <c:pt idx="22">
                  <c:v>217.28000000000003</c:v>
                </c:pt>
                <c:pt idx="23">
                  <c:v>475.30000000000013</c:v>
                </c:pt>
                <c:pt idx="24">
                  <c:v>278.39000000000004</c:v>
                </c:pt>
                <c:pt idx="25">
                  <c:v>210.49000000000004</c:v>
                </c:pt>
                <c:pt idx="26">
                  <c:v>142.59</c:v>
                </c:pt>
                <c:pt idx="27">
                  <c:v>190.12</c:v>
                </c:pt>
                <c:pt idx="28">
                  <c:v>380.24000000000007</c:v>
                </c:pt>
                <c:pt idx="29">
                  <c:v>271.60000000000002</c:v>
                </c:pt>
                <c:pt idx="30">
                  <c:v>258.02</c:v>
                </c:pt>
                <c:pt idx="31">
                  <c:v>230.86000000000004</c:v>
                </c:pt>
                <c:pt idx="32">
                  <c:v>217.28</c:v>
                </c:pt>
                <c:pt idx="33">
                  <c:v>339.50000000000017</c:v>
                </c:pt>
                <c:pt idx="34">
                  <c:v>264.81</c:v>
                </c:pt>
                <c:pt idx="35">
                  <c:v>420.97999999999996</c:v>
                </c:pt>
                <c:pt idx="36">
                  <c:v>27.16</c:v>
                </c:pt>
              </c:numCache>
            </c:numRef>
          </c:val>
          <c:smooth val="0"/>
          <c:extLst>
            <c:ext xmlns:c16="http://schemas.microsoft.com/office/drawing/2014/chart" uri="{C3380CC4-5D6E-409C-BE32-E72D297353CC}">
              <c16:uniqueId val="{00000032-CD0E-461E-80E3-F54CA5B0B3D7}"/>
            </c:ext>
          </c:extLst>
        </c:ser>
        <c:ser>
          <c:idx val="3"/>
          <c:order val="3"/>
          <c:tx>
            <c:strRef>
              <c:f>'Total Sales'!$F$3:$F$4</c:f>
              <c:strCache>
                <c:ptCount val="1"/>
                <c:pt idx="0">
                  <c:v>Mocha</c:v>
                </c:pt>
              </c:strCache>
            </c:strRef>
          </c:tx>
          <c:spPr>
            <a:ln w="28575" cap="rnd">
              <a:solidFill>
                <a:srgbClr val="FFFF00"/>
              </a:solidFill>
              <a:round/>
            </a:ln>
            <a:effectLst/>
          </c:spPr>
          <c:marker>
            <c:symbol val="none"/>
          </c:marker>
          <c:cat>
            <c:multiLvlStrRef>
              <c:f>'Total Sales'!$A$5:$B$41</c:f>
              <c:multiLvlStrCache>
                <c:ptCount val="37"/>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pt idx="22">
                    <c:v>Sep</c:v>
                  </c:pt>
                  <c:pt idx="23">
                    <c:v>Oct</c:v>
                  </c:pt>
                  <c:pt idx="24">
                    <c:v>Nov</c:v>
                  </c:pt>
                  <c:pt idx="25">
                    <c:v>Dec</c:v>
                  </c:pt>
                  <c:pt idx="26">
                    <c:v>Jan</c:v>
                  </c:pt>
                  <c:pt idx="27">
                    <c:v>Feb</c:v>
                  </c:pt>
                  <c:pt idx="28">
                    <c:v>Mar</c:v>
                  </c:pt>
                  <c:pt idx="29">
                    <c:v>Apr</c:v>
                  </c:pt>
                  <c:pt idx="30">
                    <c:v>May</c:v>
                  </c:pt>
                  <c:pt idx="31">
                    <c:v>Jun</c:v>
                  </c:pt>
                  <c:pt idx="32">
                    <c:v>Jul</c:v>
                  </c:pt>
                  <c:pt idx="33">
                    <c:v>Aug</c:v>
                  </c:pt>
                  <c:pt idx="34">
                    <c:v>Sep</c:v>
                  </c:pt>
                  <c:pt idx="35">
                    <c:v>Oct</c:v>
                  </c:pt>
                  <c:pt idx="36">
                    <c:v>Nov</c:v>
                  </c:pt>
                </c:lvl>
                <c:lvl>
                  <c:pt idx="0">
                    <c:v>2021</c:v>
                  </c:pt>
                  <c:pt idx="2">
                    <c:v>2022</c:v>
                  </c:pt>
                  <c:pt idx="14">
                    <c:v>2023</c:v>
                  </c:pt>
                  <c:pt idx="26">
                    <c:v>2024</c:v>
                  </c:pt>
                </c:lvl>
              </c:multiLvlStrCache>
            </c:multiLvlStrRef>
          </c:cat>
          <c:val>
            <c:numRef>
              <c:f>'Total Sales'!$F$5:$F$41</c:f>
              <c:numCache>
                <c:formatCode>"$"#,##0</c:formatCode>
                <c:ptCount val="37"/>
                <c:pt idx="0">
                  <c:v>171.19999999999996</c:v>
                </c:pt>
                <c:pt idx="1">
                  <c:v>187.24999999999997</c:v>
                </c:pt>
                <c:pt idx="2">
                  <c:v>256.8</c:v>
                </c:pt>
                <c:pt idx="3">
                  <c:v>256.79999999999995</c:v>
                </c:pt>
                <c:pt idx="4">
                  <c:v>197.94999999999996</c:v>
                </c:pt>
                <c:pt idx="5">
                  <c:v>283.5499999999999</c:v>
                </c:pt>
                <c:pt idx="6">
                  <c:v>192.6</c:v>
                </c:pt>
                <c:pt idx="7">
                  <c:v>379.84999999999997</c:v>
                </c:pt>
                <c:pt idx="8">
                  <c:v>347.75</c:v>
                </c:pt>
                <c:pt idx="9">
                  <c:v>331.69999999999987</c:v>
                </c:pt>
                <c:pt idx="10">
                  <c:v>235.39999999999998</c:v>
                </c:pt>
                <c:pt idx="11">
                  <c:v>363.7999999999999</c:v>
                </c:pt>
                <c:pt idx="12">
                  <c:v>197.95</c:v>
                </c:pt>
                <c:pt idx="13">
                  <c:v>256.7999999999999</c:v>
                </c:pt>
                <c:pt idx="14">
                  <c:v>267.49999999999994</c:v>
                </c:pt>
                <c:pt idx="15">
                  <c:v>230.04999999999998</c:v>
                </c:pt>
                <c:pt idx="16">
                  <c:v>203.29999999999995</c:v>
                </c:pt>
                <c:pt idx="17">
                  <c:v>208.64999999999998</c:v>
                </c:pt>
                <c:pt idx="18">
                  <c:v>208.64999999999998</c:v>
                </c:pt>
                <c:pt idx="19">
                  <c:v>69.549999999999983</c:v>
                </c:pt>
                <c:pt idx="20">
                  <c:v>187.24999999999997</c:v>
                </c:pt>
                <c:pt idx="21">
                  <c:v>149.80000000000001</c:v>
                </c:pt>
                <c:pt idx="22">
                  <c:v>326.35000000000002</c:v>
                </c:pt>
                <c:pt idx="23">
                  <c:v>192.59999999999997</c:v>
                </c:pt>
                <c:pt idx="24">
                  <c:v>176.54999999999998</c:v>
                </c:pt>
                <c:pt idx="25">
                  <c:v>235.4</c:v>
                </c:pt>
                <c:pt idx="26">
                  <c:v>203.29999999999995</c:v>
                </c:pt>
                <c:pt idx="27">
                  <c:v>197.95</c:v>
                </c:pt>
                <c:pt idx="28">
                  <c:v>197.95</c:v>
                </c:pt>
                <c:pt idx="29">
                  <c:v>224.70000000000002</c:v>
                </c:pt>
                <c:pt idx="30">
                  <c:v>192.60000000000002</c:v>
                </c:pt>
                <c:pt idx="31">
                  <c:v>197.94999999999996</c:v>
                </c:pt>
                <c:pt idx="32">
                  <c:v>342.4</c:v>
                </c:pt>
                <c:pt idx="33">
                  <c:v>240.74999999999994</c:v>
                </c:pt>
                <c:pt idx="34">
                  <c:v>401.24999999999994</c:v>
                </c:pt>
                <c:pt idx="35">
                  <c:v>283.54999999999995</c:v>
                </c:pt>
                <c:pt idx="36">
                  <c:v>69.549999999999983</c:v>
                </c:pt>
              </c:numCache>
            </c:numRef>
          </c:val>
          <c:smooth val="0"/>
          <c:extLst>
            <c:ext xmlns:c16="http://schemas.microsoft.com/office/drawing/2014/chart" uri="{C3380CC4-5D6E-409C-BE32-E72D297353CC}">
              <c16:uniqueId val="{00000033-CD0E-461E-80E3-F54CA5B0B3D7}"/>
            </c:ext>
          </c:extLst>
        </c:ser>
        <c:dLbls>
          <c:showLegendKey val="0"/>
          <c:showVal val="0"/>
          <c:showCatName val="0"/>
          <c:showSerName val="0"/>
          <c:showPercent val="0"/>
          <c:showBubbleSize val="0"/>
        </c:dLbls>
        <c:smooth val="0"/>
        <c:axId val="1370394000"/>
        <c:axId val="1370393040"/>
      </c:lineChart>
      <c:catAx>
        <c:axId val="1370394000"/>
        <c:scaling>
          <c:orientation val="minMax"/>
        </c:scaling>
        <c:delete val="0"/>
        <c:axPos val="b"/>
        <c:numFmt formatCode="General" sourceLinked="1"/>
        <c:majorTickMark val="out"/>
        <c:minorTickMark val="none"/>
        <c:tickLblPos val="nextTo"/>
        <c:spPr>
          <a:solidFill>
            <a:srgbClr val="DCC4F4"/>
          </a:solid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3040"/>
        <c:crosses val="autoZero"/>
        <c:auto val="1"/>
        <c:lblAlgn val="ctr"/>
        <c:lblOffset val="100"/>
        <c:noMultiLvlLbl val="0"/>
      </c:catAx>
      <c:valAx>
        <c:axId val="1370393040"/>
        <c:scaling>
          <c:orientation val="minMax"/>
        </c:scaling>
        <c:delete val="0"/>
        <c:axPos val="l"/>
        <c:majorGridlines>
          <c:spPr>
            <a:ln w="9525" cap="flat" cmpd="sng" algn="ctr">
              <a:solidFill>
                <a:schemeClr val="bg1"/>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4000"/>
        <c:crosses val="autoZero"/>
        <c:crossBetween val="between"/>
      </c:valAx>
      <c:spPr>
        <a:noFill/>
        <a:ln>
          <a:noFill/>
        </a:ln>
        <a:effectLst/>
      </c:spPr>
    </c:plotArea>
    <c:legend>
      <c:legendPos val="r"/>
      <c:layout>
        <c:manualLayout>
          <c:xMode val="edge"/>
          <c:yMode val="edge"/>
          <c:x val="0.8180744225197053"/>
          <c:y val="0.38731080489938768"/>
          <c:w val="0.18192557748029467"/>
          <c:h val="0.3211937931316615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Data.xlsx]Country Bar Chart!PivotTable7</c:name>
    <c:fmtId val="10"/>
  </c:pivotSource>
  <c:chart>
    <c:title>
      <c:tx>
        <c:rich>
          <a:bodyPr rot="0" spcFirstLastPara="1" vertOverflow="ellipsis" vert="horz" wrap="square" anchor="ctr" anchorCtr="1"/>
          <a:lstStyle/>
          <a:p>
            <a:pPr>
              <a:defRPr lang="en-US" sz="1200" b="1" i="0" u="none" strike="noStrike" kern="1200" spc="0" baseline="0">
                <a:solidFill>
                  <a:srgbClr val="3C1464"/>
                </a:solidFill>
                <a:latin typeface="+mn-lt"/>
                <a:ea typeface="+mn-ea"/>
                <a:cs typeface="+mn-cs"/>
              </a:defRPr>
            </a:pPr>
            <a:r>
              <a:rPr lang="en-US" b="1"/>
              <a:t>Sales</a:t>
            </a:r>
            <a:r>
              <a:rPr lang="en-US" b="1" baseline="0"/>
              <a:t> By Country</a:t>
            </a:r>
            <a:endParaRPr lang="en-US" b="1"/>
          </a:p>
        </c:rich>
      </c:tx>
      <c:layout>
        <c:manualLayout>
          <c:xMode val="edge"/>
          <c:yMode val="edge"/>
          <c:x val="0.37649441896685992"/>
          <c:y val="1.3888888888888888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4346201146763"/>
          <c:y val="0.12547462817147853"/>
          <c:w val="0.72766606506843845"/>
          <c:h val="0.69580635753864095"/>
        </c:manualLayout>
      </c:layout>
      <c:barChart>
        <c:barDir val="bar"/>
        <c:grouping val="clustered"/>
        <c:varyColors val="0"/>
        <c:ser>
          <c:idx val="0"/>
          <c:order val="0"/>
          <c:tx>
            <c:strRef>
              <c:f>'Country Bar Chart'!$B$3</c:f>
              <c:strCache>
                <c:ptCount val="1"/>
                <c:pt idx="0">
                  <c:v>Total</c:v>
                </c:pt>
              </c:strCache>
            </c:strRef>
          </c:tx>
          <c:spPr>
            <a:solidFill>
              <a:srgbClr val="560F69"/>
            </a:solidFill>
            <a:ln>
              <a:noFill/>
            </a:ln>
            <a:effectLst/>
          </c:spPr>
          <c:invertIfNegative val="0"/>
          <c:cat>
            <c:strRef>
              <c:f>'Country Bar Chart'!$A$4:$A$8</c:f>
              <c:strCache>
                <c:ptCount val="5"/>
                <c:pt idx="0">
                  <c:v>United States</c:v>
                </c:pt>
                <c:pt idx="1">
                  <c:v>Ireland</c:v>
                </c:pt>
                <c:pt idx="2">
                  <c:v>Australia</c:v>
                </c:pt>
                <c:pt idx="3">
                  <c:v>United Kingdom</c:v>
                </c:pt>
                <c:pt idx="4">
                  <c:v>Canada</c:v>
                </c:pt>
              </c:strCache>
            </c:strRef>
          </c:cat>
          <c:val>
            <c:numRef>
              <c:f>'Country Bar Chart'!$B$4:$B$8</c:f>
              <c:numCache>
                <c:formatCode>"$"#,##0</c:formatCode>
                <c:ptCount val="5"/>
                <c:pt idx="0">
                  <c:v>8575.6399999999921</c:v>
                </c:pt>
                <c:pt idx="1">
                  <c:v>8692.33</c:v>
                </c:pt>
                <c:pt idx="2">
                  <c:v>8838.2099999999937</c:v>
                </c:pt>
                <c:pt idx="3">
                  <c:v>8843.9199999999964</c:v>
                </c:pt>
                <c:pt idx="4">
                  <c:v>9683.7100000000028</c:v>
                </c:pt>
              </c:numCache>
            </c:numRef>
          </c:val>
          <c:extLst>
            <c:ext xmlns:c16="http://schemas.microsoft.com/office/drawing/2014/chart" uri="{C3380CC4-5D6E-409C-BE32-E72D297353CC}">
              <c16:uniqueId val="{00000001-9A7E-4742-BBB8-ADC07B1CFD1B}"/>
            </c:ext>
          </c:extLst>
        </c:ser>
        <c:dLbls>
          <c:showLegendKey val="0"/>
          <c:showVal val="0"/>
          <c:showCatName val="0"/>
          <c:showSerName val="0"/>
          <c:showPercent val="0"/>
          <c:showBubbleSize val="0"/>
        </c:dLbls>
        <c:gapWidth val="150"/>
        <c:axId val="1370394000"/>
        <c:axId val="1370393040"/>
      </c:barChart>
      <c:catAx>
        <c:axId val="1370394000"/>
        <c:scaling>
          <c:orientation val="minMax"/>
        </c:scaling>
        <c:delete val="0"/>
        <c:axPos val="l"/>
        <c:numFmt formatCode="General" sourceLinked="1"/>
        <c:majorTickMark val="out"/>
        <c:minorTickMark val="none"/>
        <c:tickLblPos val="nextTo"/>
        <c:spPr>
          <a:solidFill>
            <a:srgbClr val="DCC4F4"/>
          </a:solid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3040"/>
        <c:crosses val="autoZero"/>
        <c:auto val="1"/>
        <c:lblAlgn val="ctr"/>
        <c:lblOffset val="100"/>
        <c:noMultiLvlLbl val="0"/>
      </c:catAx>
      <c:valAx>
        <c:axId val="13703930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lang="en-US" sz="1100" b="0" i="0" u="none" strike="noStrike" kern="1200" baseline="0">
                    <a:solidFill>
                      <a:srgbClr val="3C1464"/>
                    </a:solidFill>
                    <a:latin typeface="+mn-lt"/>
                    <a:ea typeface="+mn-ea"/>
                    <a:cs typeface="+mn-cs"/>
                  </a:defRPr>
                </a:pPr>
                <a:r>
                  <a:rPr lang="en-US" sz="1100"/>
                  <a:t>USD</a:t>
                </a:r>
              </a:p>
            </c:rich>
          </c:tx>
          <c:overlay val="0"/>
          <c:spPr>
            <a:noFill/>
            <a:ln>
              <a:noFill/>
            </a:ln>
            <a:effectLst/>
          </c:spPr>
          <c:txPr>
            <a:bodyPr rot="0" spcFirstLastPara="1" vertOverflow="ellipsis" vert="horz" wrap="square" anchor="ctr" anchorCtr="1"/>
            <a:lstStyle/>
            <a:p>
              <a:pPr>
                <a:defRPr lang="en-US" sz="1100" b="0" i="0" u="none" strike="noStrike" kern="1200" baseline="0">
                  <a:solidFill>
                    <a:srgbClr val="3C1464"/>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Data.xlsx]Country Bar Chart!PivotTable7</c:name>
    <c:fmtId val="4"/>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Sales</a:t>
            </a:r>
            <a:r>
              <a:rPr lang="en-US" baseline="0"/>
              <a:t> By Country</a:t>
            </a:r>
            <a:endParaRPr lang="en-US"/>
          </a:p>
        </c:rich>
      </c:tx>
      <c:layout>
        <c:manualLayout>
          <c:xMode val="edge"/>
          <c:yMode val="edge"/>
          <c:x val="0.37649441896685992"/>
          <c:y val="1.3888888888888888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4346201146763"/>
          <c:y val="0.12547462817147853"/>
          <c:w val="0.72766606506843845"/>
          <c:h val="0.69580635753864095"/>
        </c:manualLayout>
      </c:layout>
      <c:barChart>
        <c:barDir val="bar"/>
        <c:grouping val="clustered"/>
        <c:varyColors val="0"/>
        <c:ser>
          <c:idx val="0"/>
          <c:order val="0"/>
          <c:tx>
            <c:strRef>
              <c:f>'Country Bar Chart'!$B$3</c:f>
              <c:strCache>
                <c:ptCount val="1"/>
                <c:pt idx="0">
                  <c:v>Total</c:v>
                </c:pt>
              </c:strCache>
            </c:strRef>
          </c:tx>
          <c:spPr>
            <a:solidFill>
              <a:srgbClr val="560F69"/>
            </a:solidFill>
            <a:ln>
              <a:noFill/>
            </a:ln>
            <a:effectLst/>
          </c:spPr>
          <c:invertIfNegative val="0"/>
          <c:cat>
            <c:strRef>
              <c:f>'Country Bar Chart'!$A$4:$A$8</c:f>
              <c:strCache>
                <c:ptCount val="5"/>
                <c:pt idx="0">
                  <c:v>United States</c:v>
                </c:pt>
                <c:pt idx="1">
                  <c:v>Ireland</c:v>
                </c:pt>
                <c:pt idx="2">
                  <c:v>Australia</c:v>
                </c:pt>
                <c:pt idx="3">
                  <c:v>United Kingdom</c:v>
                </c:pt>
                <c:pt idx="4">
                  <c:v>Canada</c:v>
                </c:pt>
              </c:strCache>
            </c:strRef>
          </c:cat>
          <c:val>
            <c:numRef>
              <c:f>'Country Bar Chart'!$B$4:$B$8</c:f>
              <c:numCache>
                <c:formatCode>"$"#,##0</c:formatCode>
                <c:ptCount val="5"/>
                <c:pt idx="0">
                  <c:v>8575.6399999999921</c:v>
                </c:pt>
                <c:pt idx="1">
                  <c:v>8692.33</c:v>
                </c:pt>
                <c:pt idx="2">
                  <c:v>8838.2099999999937</c:v>
                </c:pt>
                <c:pt idx="3">
                  <c:v>8843.9199999999964</c:v>
                </c:pt>
                <c:pt idx="4">
                  <c:v>9683.7100000000028</c:v>
                </c:pt>
              </c:numCache>
            </c:numRef>
          </c:val>
          <c:extLst>
            <c:ext xmlns:c16="http://schemas.microsoft.com/office/drawing/2014/chart" uri="{C3380CC4-5D6E-409C-BE32-E72D297353CC}">
              <c16:uniqueId val="{00000005-BD02-4A65-951B-1EB81E8DE406}"/>
            </c:ext>
          </c:extLst>
        </c:ser>
        <c:dLbls>
          <c:showLegendKey val="0"/>
          <c:showVal val="0"/>
          <c:showCatName val="0"/>
          <c:showSerName val="0"/>
          <c:showPercent val="0"/>
          <c:showBubbleSize val="0"/>
        </c:dLbls>
        <c:gapWidth val="150"/>
        <c:axId val="1370394000"/>
        <c:axId val="1370393040"/>
      </c:barChart>
      <c:catAx>
        <c:axId val="1370394000"/>
        <c:scaling>
          <c:orientation val="minMax"/>
        </c:scaling>
        <c:delete val="0"/>
        <c:axPos val="l"/>
        <c:numFmt formatCode="General" sourceLinked="1"/>
        <c:majorTickMark val="out"/>
        <c:minorTickMark val="none"/>
        <c:tickLblPos val="nextTo"/>
        <c:spPr>
          <a:solidFill>
            <a:srgbClr val="DCC4F4"/>
          </a:solid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3040"/>
        <c:crosses val="autoZero"/>
        <c:auto val="1"/>
        <c:lblAlgn val="ctr"/>
        <c:lblOffset val="100"/>
        <c:noMultiLvlLbl val="0"/>
      </c:catAx>
      <c:valAx>
        <c:axId val="13703930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lang="en-US" sz="1100" b="0" i="0" u="none" strike="noStrike" kern="1200" baseline="0">
                    <a:solidFill>
                      <a:srgbClr val="3C1464"/>
                    </a:solidFill>
                    <a:latin typeface="+mn-lt"/>
                    <a:ea typeface="+mn-ea"/>
                    <a:cs typeface="+mn-cs"/>
                  </a:defRPr>
                </a:pPr>
                <a:r>
                  <a:rPr lang="en-US" sz="1100"/>
                  <a:t>USD</a:t>
                </a:r>
              </a:p>
            </c:rich>
          </c:tx>
          <c:overlay val="0"/>
          <c:spPr>
            <a:noFill/>
            <a:ln>
              <a:noFill/>
            </a:ln>
            <a:effectLst/>
          </c:spPr>
          <c:txPr>
            <a:bodyPr rot="0" spcFirstLastPara="1" vertOverflow="ellipsis" vert="horz" wrap="square" anchor="ctr" anchorCtr="1"/>
            <a:lstStyle/>
            <a:p>
              <a:pPr>
                <a:defRPr lang="en-US" sz="1100" b="0" i="0" u="none" strike="noStrike" kern="1200" baseline="0">
                  <a:solidFill>
                    <a:srgbClr val="3C1464"/>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Data.xlsx]Top Customers!PivotTable7</c:name>
    <c:fmtId val="7"/>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Top</a:t>
            </a:r>
            <a:r>
              <a:rPr lang="en-US" baseline="0"/>
              <a:t> Customers</a:t>
            </a:r>
          </a:p>
        </c:rich>
      </c:tx>
      <c:layout>
        <c:manualLayout>
          <c:xMode val="edge"/>
          <c:yMode val="edge"/>
          <c:x val="0.37649441896685992"/>
          <c:y val="1.3888888888888888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4346201146763"/>
          <c:y val="0.12547462817147853"/>
          <c:w val="0.72766606506843845"/>
          <c:h val="0.69580635753864095"/>
        </c:manualLayout>
      </c:layout>
      <c:barChart>
        <c:barDir val="bar"/>
        <c:grouping val="clustered"/>
        <c:varyColors val="0"/>
        <c:ser>
          <c:idx val="0"/>
          <c:order val="0"/>
          <c:tx>
            <c:strRef>
              <c:f>'Top Customers'!$B$3</c:f>
              <c:strCache>
                <c:ptCount val="1"/>
                <c:pt idx="0">
                  <c:v>Total</c:v>
                </c:pt>
              </c:strCache>
            </c:strRef>
          </c:tx>
          <c:spPr>
            <a:solidFill>
              <a:srgbClr val="560F69"/>
            </a:solidFill>
            <a:ln>
              <a:noFill/>
            </a:ln>
            <a:effectLst/>
          </c:spPr>
          <c:invertIfNegative val="0"/>
          <c:cat>
            <c:strRef>
              <c:f>'Top Customers'!$A$4:$A$8</c:f>
              <c:strCache>
                <c:ptCount val="5"/>
                <c:pt idx="0">
                  <c:v>Jessica James</c:v>
                </c:pt>
                <c:pt idx="1">
                  <c:v>Kenneth Moore</c:v>
                </c:pt>
                <c:pt idx="2">
                  <c:v>Amanda White</c:v>
                </c:pt>
                <c:pt idx="3">
                  <c:v>Matthew Robinson</c:v>
                </c:pt>
                <c:pt idx="4">
                  <c:v>Katherine Rodriguez</c:v>
                </c:pt>
              </c:strCache>
            </c:strRef>
          </c:cat>
          <c:val>
            <c:numRef>
              <c:f>'Top Customers'!$B$4:$B$8</c:f>
              <c:numCache>
                <c:formatCode>"$"#,##0</c:formatCode>
                <c:ptCount val="5"/>
                <c:pt idx="0">
                  <c:v>66.959999999999994</c:v>
                </c:pt>
                <c:pt idx="1">
                  <c:v>66.55</c:v>
                </c:pt>
                <c:pt idx="2">
                  <c:v>61.11</c:v>
                </c:pt>
                <c:pt idx="3">
                  <c:v>59.47</c:v>
                </c:pt>
                <c:pt idx="4">
                  <c:v>57.26</c:v>
                </c:pt>
              </c:numCache>
            </c:numRef>
          </c:val>
          <c:extLst>
            <c:ext xmlns:c16="http://schemas.microsoft.com/office/drawing/2014/chart" uri="{C3380CC4-5D6E-409C-BE32-E72D297353CC}">
              <c16:uniqueId val="{00000001-C520-4D35-B554-7E5F1F706605}"/>
            </c:ext>
          </c:extLst>
        </c:ser>
        <c:dLbls>
          <c:showLegendKey val="0"/>
          <c:showVal val="0"/>
          <c:showCatName val="0"/>
          <c:showSerName val="0"/>
          <c:showPercent val="0"/>
          <c:showBubbleSize val="0"/>
        </c:dLbls>
        <c:gapWidth val="150"/>
        <c:axId val="1370394000"/>
        <c:axId val="1370393040"/>
      </c:barChart>
      <c:catAx>
        <c:axId val="1370394000"/>
        <c:scaling>
          <c:orientation val="minMax"/>
        </c:scaling>
        <c:delete val="0"/>
        <c:axPos val="l"/>
        <c:numFmt formatCode="General" sourceLinked="1"/>
        <c:majorTickMark val="out"/>
        <c:minorTickMark val="none"/>
        <c:tickLblPos val="nextTo"/>
        <c:spPr>
          <a:solidFill>
            <a:srgbClr val="DCC4F4"/>
          </a:solid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3040"/>
        <c:crosses val="autoZero"/>
        <c:auto val="1"/>
        <c:lblAlgn val="ctr"/>
        <c:lblOffset val="100"/>
        <c:noMultiLvlLbl val="0"/>
      </c:catAx>
      <c:valAx>
        <c:axId val="13703930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lang="en-US" sz="1100" b="0" i="0" u="none" strike="noStrike" kern="1200" baseline="0">
                    <a:solidFill>
                      <a:srgbClr val="3C1464"/>
                    </a:solidFill>
                    <a:latin typeface="+mn-lt"/>
                    <a:ea typeface="+mn-ea"/>
                    <a:cs typeface="+mn-cs"/>
                  </a:defRPr>
                </a:pPr>
                <a:r>
                  <a:rPr lang="en-US" sz="1100"/>
                  <a:t>USD</a:t>
                </a:r>
              </a:p>
            </c:rich>
          </c:tx>
          <c:overlay val="0"/>
          <c:spPr>
            <a:noFill/>
            <a:ln>
              <a:noFill/>
            </a:ln>
            <a:effectLst/>
          </c:spPr>
          <c:txPr>
            <a:bodyPr rot="0" spcFirstLastPara="1" vertOverflow="ellipsis" vert="horz" wrap="square" anchor="ctr" anchorCtr="1"/>
            <a:lstStyle/>
            <a:p>
              <a:pPr>
                <a:defRPr lang="en-US" sz="1100" b="0" i="0" u="none" strike="noStrike" kern="1200" baseline="0">
                  <a:solidFill>
                    <a:srgbClr val="3C1464"/>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560F69"/>
                </a:solidFill>
                <a:latin typeface="+mn-lt"/>
                <a:ea typeface="+mn-ea"/>
                <a:cs typeface="+mn-cs"/>
              </a:defRPr>
            </a:pPr>
            <a:endParaRPr lang="en-US"/>
          </a:p>
        </c:txPr>
        <c:crossAx val="137039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Data.xlsx]Sales By Coffee Type&amp;Loyalty!PivotTable7</c:name>
    <c:fmtId val="8"/>
  </c:pivotSource>
  <c:chart>
    <c:title>
      <c:tx>
        <c:rich>
          <a:bodyPr rot="0" spcFirstLastPara="1" vertOverflow="ellipsis" vert="horz" wrap="square" anchor="ctr" anchorCtr="1"/>
          <a:lstStyle/>
          <a:p>
            <a:pPr>
              <a:defRPr lang="en-US" sz="1400" b="0" i="0" u="none" strike="noStrike" kern="1200" spc="0" baseline="0">
                <a:solidFill>
                  <a:srgbClr val="3C1464"/>
                </a:solidFill>
                <a:latin typeface="+mn-lt"/>
                <a:ea typeface="+mn-ea"/>
                <a:cs typeface="+mn-cs"/>
              </a:defRPr>
            </a:pPr>
            <a:r>
              <a:rPr lang="en-US" sz="1400"/>
              <a:t>Sales</a:t>
            </a:r>
            <a:r>
              <a:rPr lang="en-US" sz="1400" baseline="0"/>
              <a:t> By Coffee Type</a:t>
            </a:r>
            <a:endParaRPr lang="en-US" sz="1400"/>
          </a:p>
        </c:rich>
      </c:tx>
      <c:layout>
        <c:manualLayout>
          <c:xMode val="edge"/>
          <c:yMode val="edge"/>
          <c:x val="0.25350080716897838"/>
          <c:y val="4.0885860306643949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4">
              <a:lumMod val="75000"/>
            </a:schemeClr>
          </a:solidFill>
          <a:ln>
            <a:noFill/>
          </a:ln>
          <a:effectLst/>
        </c:spPr>
      </c:pivotFmt>
      <c:pivotFmt>
        <c:idx val="15"/>
        <c:spPr>
          <a:solidFill>
            <a:schemeClr val="accent6">
              <a:lumMod val="75000"/>
            </a:schemeClr>
          </a:solidFill>
          <a:ln>
            <a:noFill/>
          </a:ln>
          <a:effectLst/>
        </c:spPr>
      </c:pivotFmt>
      <c:pivotFmt>
        <c:idx val="16"/>
        <c:spPr>
          <a:solidFill>
            <a:schemeClr val="tx2">
              <a:lumMod val="75000"/>
            </a:schemeClr>
          </a:solidFill>
          <a:ln>
            <a:noFill/>
          </a:ln>
          <a:effectLst/>
        </c:spPr>
      </c:pivotFmt>
    </c:pivotFmts>
    <c:plotArea>
      <c:layout>
        <c:manualLayout>
          <c:layoutTarget val="inner"/>
          <c:xMode val="edge"/>
          <c:yMode val="edge"/>
          <c:x val="0.22568905874213421"/>
          <c:y val="0.20043193067646783"/>
          <c:w val="0.47367508977695777"/>
          <c:h val="0.77143677312908288"/>
        </c:manualLayout>
      </c:layout>
      <c:pieChart>
        <c:varyColors val="1"/>
        <c:ser>
          <c:idx val="0"/>
          <c:order val="0"/>
          <c:tx>
            <c:strRef>
              <c:f>'Sales By Coffee Type&amp;Loyalty'!$B$3</c:f>
              <c:strCache>
                <c:ptCount val="1"/>
                <c:pt idx="0">
                  <c:v>Total</c:v>
                </c:pt>
              </c:strCache>
            </c:strRef>
          </c:tx>
          <c:spPr>
            <a:solidFill>
              <a:srgbClr val="560F69"/>
            </a:solidFill>
          </c:spPr>
          <c:dPt>
            <c:idx val="0"/>
            <c:bubble3D val="0"/>
            <c:spPr>
              <a:solidFill>
                <a:schemeClr val="accent2">
                  <a:lumMod val="75000"/>
                </a:schemeClr>
              </a:solidFill>
              <a:ln>
                <a:noFill/>
              </a:ln>
              <a:effectLst/>
            </c:spPr>
          </c:dPt>
          <c:dPt>
            <c:idx val="1"/>
            <c:bubble3D val="0"/>
            <c:spPr>
              <a:solidFill>
                <a:schemeClr val="tx2">
                  <a:lumMod val="75000"/>
                </a:schemeClr>
              </a:solidFill>
              <a:ln>
                <a:noFill/>
              </a:ln>
              <a:effectLst/>
            </c:spPr>
          </c:dPt>
          <c:dPt>
            <c:idx val="2"/>
            <c:bubble3D val="0"/>
            <c:spPr>
              <a:solidFill>
                <a:schemeClr val="accent6">
                  <a:lumMod val="75000"/>
                </a:schemeClr>
              </a:solidFill>
              <a:ln>
                <a:noFill/>
              </a:ln>
              <a:effectLst/>
            </c:spPr>
          </c:dPt>
          <c:dPt>
            <c:idx val="3"/>
            <c:bubble3D val="0"/>
            <c:spPr>
              <a:solidFill>
                <a:schemeClr val="accent4">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Coffee Type&amp;Loyalty'!$A$4:$A$7</c:f>
              <c:strCache>
                <c:ptCount val="4"/>
                <c:pt idx="0">
                  <c:v>Americano</c:v>
                </c:pt>
                <c:pt idx="1">
                  <c:v>Espresso</c:v>
                </c:pt>
                <c:pt idx="2">
                  <c:v>Latte</c:v>
                </c:pt>
                <c:pt idx="3">
                  <c:v>Mocha</c:v>
                </c:pt>
              </c:strCache>
            </c:strRef>
          </c:cat>
          <c:val>
            <c:numRef>
              <c:f>'Sales By Coffee Type&amp;Loyalty'!$B$4:$B$7</c:f>
              <c:numCache>
                <c:formatCode>"$"#,##0</c:formatCode>
                <c:ptCount val="4"/>
                <c:pt idx="0">
                  <c:v>14039.450000000003</c:v>
                </c:pt>
                <c:pt idx="1">
                  <c:v>12081.860000000015</c:v>
                </c:pt>
                <c:pt idx="2">
                  <c:v>9845.5</c:v>
                </c:pt>
                <c:pt idx="3">
                  <c:v>8667.0000000000055</c:v>
                </c:pt>
              </c:numCache>
            </c:numRef>
          </c:val>
          <c:extLst>
            <c:ext xmlns:c16="http://schemas.microsoft.com/office/drawing/2014/chart" uri="{C3380CC4-5D6E-409C-BE32-E72D297353CC}">
              <c16:uniqueId val="{00000006-257E-4789-AE15-E6326DF018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Data.xlsx]Sales By Coffee Type&amp;Loyalty!PivotTable9</c:name>
    <c:fmtId val="19"/>
  </c:pivotSource>
  <c:chart>
    <c:title>
      <c:tx>
        <c:rich>
          <a:bodyPr rot="0" spcFirstLastPara="1" vertOverflow="ellipsis" vert="horz" wrap="square" anchor="ctr" anchorCtr="1"/>
          <a:lstStyle/>
          <a:p>
            <a:pPr>
              <a:defRPr sz="1400" b="0" i="0" u="none" strike="noStrike" kern="1200" spc="0" baseline="0">
                <a:solidFill>
                  <a:srgbClr val="560F69"/>
                </a:solidFill>
                <a:latin typeface="+mn-lt"/>
                <a:ea typeface="+mn-ea"/>
                <a:cs typeface="+mn-cs"/>
              </a:defRPr>
            </a:pPr>
            <a:r>
              <a:rPr lang="en-US">
                <a:solidFill>
                  <a:srgbClr val="560F69"/>
                </a:solidFill>
              </a:rPr>
              <a:t>Sales</a:t>
            </a:r>
            <a:r>
              <a:rPr lang="en-US" baseline="0">
                <a:solidFill>
                  <a:srgbClr val="560F69"/>
                </a:solidFill>
              </a:rPr>
              <a:t> By Loyalty 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60F69"/>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5F3898"/>
          </a:solidFill>
          <a:ln w="19050">
            <a:noFill/>
          </a:ln>
          <a:effectLst/>
        </c:spPr>
      </c:pivotFmt>
      <c:pivotFmt>
        <c:idx val="2"/>
        <c:spPr>
          <a:solidFill>
            <a:schemeClr val="accent2">
              <a:lumMod val="75000"/>
            </a:schemeClr>
          </a:solidFill>
          <a:ln w="19050">
            <a:noFill/>
          </a:ln>
          <a:effectLst/>
        </c:spPr>
      </c:pivotFmt>
    </c:pivotFmts>
    <c:plotArea>
      <c:layout>
        <c:manualLayout>
          <c:layoutTarget val="inner"/>
          <c:xMode val="edge"/>
          <c:yMode val="edge"/>
          <c:x val="0.22024724008735549"/>
          <c:y val="0.19889168650430325"/>
          <c:w val="0.53776722566167778"/>
          <c:h val="0.61436778978209117"/>
        </c:manualLayout>
      </c:layout>
      <c:doughnutChart>
        <c:varyColors val="1"/>
        <c:ser>
          <c:idx val="0"/>
          <c:order val="0"/>
          <c:tx>
            <c:strRef>
              <c:f>'Sales By Coffee Type&amp;Loyalty'!$B$12</c:f>
              <c:strCache>
                <c:ptCount val="1"/>
                <c:pt idx="0">
                  <c:v>Total</c:v>
                </c:pt>
              </c:strCache>
            </c:strRef>
          </c:tx>
          <c:spPr>
            <a:ln>
              <a:noFill/>
            </a:ln>
          </c:spPr>
          <c:dPt>
            <c:idx val="0"/>
            <c:bubble3D val="0"/>
            <c:spPr>
              <a:solidFill>
                <a:srgbClr val="5F3898"/>
              </a:solidFill>
              <a:ln w="19050">
                <a:noFill/>
              </a:ln>
              <a:effectLst/>
            </c:spPr>
          </c:dPt>
          <c:dPt>
            <c:idx val="1"/>
            <c:bubble3D val="0"/>
            <c:spPr>
              <a:solidFill>
                <a:schemeClr val="accent2">
                  <a:lumMod val="75000"/>
                </a:schemeClr>
              </a:solidFill>
              <a:ln w="19050">
                <a:noFill/>
              </a:ln>
              <a:effectLst/>
            </c:spPr>
          </c:dPt>
          <c:dLbls>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Coffee Type&amp;Loyalty'!$A$13:$A$14</c:f>
              <c:strCache>
                <c:ptCount val="2"/>
                <c:pt idx="0">
                  <c:v>No</c:v>
                </c:pt>
                <c:pt idx="1">
                  <c:v>Yes</c:v>
                </c:pt>
              </c:strCache>
            </c:strRef>
          </c:cat>
          <c:val>
            <c:numRef>
              <c:f>'Sales By Coffee Type&amp;Loyalty'!$B$13:$B$14</c:f>
              <c:numCache>
                <c:formatCode>"$"#,##0</c:formatCode>
                <c:ptCount val="2"/>
                <c:pt idx="0">
                  <c:v>23045.660000000145</c:v>
                </c:pt>
                <c:pt idx="1">
                  <c:v>21588.150000000122</c:v>
                </c:pt>
              </c:numCache>
            </c:numRef>
          </c:val>
          <c:extLst>
            <c:ext xmlns:c16="http://schemas.microsoft.com/office/drawing/2014/chart" uri="{C3380CC4-5D6E-409C-BE32-E72D297353CC}">
              <c16:uniqueId val="{00000004-5465-498F-A462-3F146FAD22CB}"/>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560F6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Data.xlsx]Sales By Coffee Type&amp;Loyalty!PivotTable12</c:name>
    <c:fmtId val="2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noFill/>
          </a:ln>
          <a:effectLst/>
        </c:spPr>
      </c:pivotFmt>
      <c:pivotFmt>
        <c:idx val="2"/>
        <c:spPr>
          <a:solidFill>
            <a:srgbClr val="995DCF"/>
          </a:solidFill>
          <a:ln w="19050">
            <a:noFill/>
          </a:ln>
          <a:effectLst/>
        </c:spPr>
      </c:pivotFmt>
    </c:pivotFmts>
    <c:plotArea>
      <c:layout>
        <c:manualLayout>
          <c:layoutTarget val="inner"/>
          <c:xMode val="edge"/>
          <c:yMode val="edge"/>
          <c:x val="0.27624564411965985"/>
          <c:y val="0.20428036659352009"/>
          <c:w val="0.41264750997034461"/>
          <c:h val="0.75200378641194443"/>
        </c:manualLayout>
      </c:layout>
      <c:pieChart>
        <c:varyColors val="1"/>
        <c:ser>
          <c:idx val="0"/>
          <c:order val="0"/>
          <c:tx>
            <c:strRef>
              <c:f>'Sales By Coffee Type&amp;Loyalty'!$B$18</c:f>
              <c:strCache>
                <c:ptCount val="1"/>
                <c:pt idx="0">
                  <c:v>Total</c:v>
                </c:pt>
              </c:strCache>
            </c:strRef>
          </c:tx>
          <c:spPr>
            <a:ln>
              <a:noFill/>
            </a:ln>
          </c:spPr>
          <c:dPt>
            <c:idx val="0"/>
            <c:bubble3D val="0"/>
            <c:spPr>
              <a:solidFill>
                <a:srgbClr val="995DCF"/>
              </a:solidFill>
              <a:ln w="19050">
                <a:noFill/>
              </a:ln>
              <a:effectLst/>
            </c:spPr>
          </c:dPt>
          <c:dPt>
            <c:idx val="1"/>
            <c:bubble3D val="0"/>
            <c:spPr>
              <a:solidFill>
                <a:schemeClr val="accent2">
                  <a:lumMod val="75000"/>
                </a:schemeClr>
              </a:solidFill>
              <a:ln w="19050">
                <a:noFill/>
              </a:ln>
              <a:effectLst/>
            </c:spPr>
          </c:dPt>
          <c:dPt>
            <c:idx val="2"/>
            <c:bubble3D val="0"/>
            <c:spPr>
              <a:solidFill>
                <a:schemeClr val="accent3"/>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Coffee Type&amp;Loyalty'!$A$19:$A$21</c:f>
              <c:strCache>
                <c:ptCount val="3"/>
                <c:pt idx="0">
                  <c:v>Dark</c:v>
                </c:pt>
                <c:pt idx="1">
                  <c:v>Light</c:v>
                </c:pt>
                <c:pt idx="2">
                  <c:v>Medium</c:v>
                </c:pt>
              </c:strCache>
            </c:strRef>
          </c:cat>
          <c:val>
            <c:numRef>
              <c:f>'Sales By Coffee Type&amp;Loyalty'!$B$19:$B$21</c:f>
              <c:numCache>
                <c:formatCode>"$"#,##0</c:formatCode>
                <c:ptCount val="3"/>
                <c:pt idx="0">
                  <c:v>9845.5</c:v>
                </c:pt>
                <c:pt idx="1">
                  <c:v>14039.450000000003</c:v>
                </c:pt>
                <c:pt idx="2">
                  <c:v>20748.860000000128</c:v>
                </c:pt>
              </c:numCache>
            </c:numRef>
          </c:val>
          <c:extLst>
            <c:ext xmlns:c16="http://schemas.microsoft.com/office/drawing/2014/chart" uri="{C3380CC4-5D6E-409C-BE32-E72D297353CC}">
              <c16:uniqueId val="{00000004-8AE1-45D5-BA0A-92C0DD8AB5CB}"/>
            </c:ext>
          </c:extLst>
        </c:ser>
        <c:dLbls>
          <c:showLegendKey val="0"/>
          <c:showVal val="0"/>
          <c:showCatName val="0"/>
          <c:showSerName val="0"/>
          <c:showPercent val="0"/>
          <c:showBubbleSize val="0"/>
          <c:showLeaderLines val="1"/>
        </c:dLbls>
        <c:firstSliceAng val="0"/>
      </c:pieChart>
      <c:spPr>
        <a:solidFill>
          <a:srgbClr val="DCC4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Data.xlsx]Sales By Coffee Type&amp;Loyalty!PivotTable9</c:name>
    <c:fmtId val="27"/>
  </c:pivotSource>
  <c:chart>
    <c:title>
      <c:tx>
        <c:rich>
          <a:bodyPr rot="0" spcFirstLastPara="1" vertOverflow="ellipsis" vert="horz" wrap="square" anchor="ctr" anchorCtr="1"/>
          <a:lstStyle/>
          <a:p>
            <a:pPr>
              <a:defRPr sz="1200" b="1" i="0" u="none" strike="noStrike" kern="1200" spc="0" baseline="0">
                <a:solidFill>
                  <a:srgbClr val="560F69"/>
                </a:solidFill>
                <a:latin typeface="+mn-lt"/>
                <a:ea typeface="+mn-ea"/>
                <a:cs typeface="+mn-cs"/>
              </a:defRPr>
            </a:pPr>
            <a:r>
              <a:rPr lang="en-US" sz="1200" b="1">
                <a:solidFill>
                  <a:srgbClr val="560F69"/>
                </a:solidFill>
              </a:rPr>
              <a:t>Sales</a:t>
            </a:r>
            <a:r>
              <a:rPr lang="en-US" sz="1200" b="1" baseline="0">
                <a:solidFill>
                  <a:srgbClr val="560F69"/>
                </a:solidFill>
              </a:rPr>
              <a:t> By Loyalty Card</a:t>
            </a:r>
          </a:p>
        </c:rich>
      </c:tx>
      <c:layout>
        <c:manualLayout>
          <c:xMode val="edge"/>
          <c:yMode val="edge"/>
          <c:x val="0.16484848484848486"/>
          <c:y val="4.5614987781699903E-4"/>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560F69"/>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5F3898"/>
          </a:solidFill>
          <a:ln w="19050">
            <a:noFill/>
          </a:ln>
          <a:effectLst/>
        </c:spPr>
      </c:pivotFmt>
      <c:pivotFmt>
        <c:idx val="2"/>
        <c:spPr>
          <a:solidFill>
            <a:schemeClr val="accent2">
              <a:lumMod val="75000"/>
            </a:schemeClr>
          </a:solidFill>
          <a:ln w="19050">
            <a:noFill/>
          </a:ln>
          <a:effectLst/>
        </c:spPr>
      </c:pivotFmt>
      <c:pivotFmt>
        <c:idx val="3"/>
        <c:spPr>
          <a:solidFill>
            <a:schemeClr val="accent1"/>
          </a:solidFill>
          <a:ln w="19050">
            <a:noFill/>
          </a:ln>
          <a:effectLst/>
        </c:spPr>
        <c:marker>
          <c:symbol val="none"/>
        </c:marker>
        <c:dLbl>
          <c:idx val="0"/>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5F3898"/>
          </a:solidFill>
          <a:ln w="19050">
            <a:noFill/>
          </a:ln>
          <a:effectLst/>
        </c:spPr>
      </c:pivotFmt>
      <c:pivotFmt>
        <c:idx val="5"/>
        <c:spPr>
          <a:solidFill>
            <a:schemeClr val="accent2">
              <a:lumMod val="75000"/>
            </a:schemeClr>
          </a:solidFill>
          <a:ln w="19050">
            <a:noFill/>
          </a:ln>
          <a:effectLst/>
        </c:spPr>
      </c:pivotFmt>
      <c:pivotFmt>
        <c:idx val="6"/>
        <c:spPr>
          <a:solidFill>
            <a:schemeClr val="accent1"/>
          </a:solidFill>
          <a:ln w="19050">
            <a:noFill/>
          </a:ln>
          <a:effectLst/>
        </c:spPr>
        <c:marker>
          <c:symbol val="none"/>
        </c:marker>
        <c:dLbl>
          <c:idx val="0"/>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5F3898"/>
          </a:solidFill>
          <a:ln w="19050">
            <a:noFill/>
          </a:ln>
          <a:effectLst/>
        </c:spPr>
      </c:pivotFmt>
      <c:pivotFmt>
        <c:idx val="8"/>
        <c:spPr>
          <a:solidFill>
            <a:schemeClr val="accent2">
              <a:lumMod val="75000"/>
            </a:schemeClr>
          </a:solidFill>
          <a:ln w="19050">
            <a:noFill/>
          </a:ln>
          <a:effectLst/>
        </c:spPr>
      </c:pivotFmt>
      <c:pivotFmt>
        <c:idx val="9"/>
        <c:spPr>
          <a:solidFill>
            <a:schemeClr val="accent1"/>
          </a:solidFill>
          <a:ln w="19050">
            <a:noFill/>
          </a:ln>
          <a:effectLst/>
        </c:spPr>
        <c:marker>
          <c:symbol val="none"/>
        </c:marker>
        <c:dLbl>
          <c:idx val="0"/>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5F3898"/>
          </a:solidFill>
          <a:ln w="19050">
            <a:noFill/>
          </a:ln>
          <a:effectLst/>
        </c:spPr>
      </c:pivotFmt>
      <c:pivotFmt>
        <c:idx val="11"/>
        <c:spPr>
          <a:solidFill>
            <a:schemeClr val="accent2">
              <a:lumMod val="75000"/>
            </a:schemeClr>
          </a:solidFill>
          <a:ln w="19050">
            <a:noFill/>
          </a:ln>
          <a:effectLst/>
        </c:spPr>
      </c:pivotFmt>
      <c:pivotFmt>
        <c:idx val="12"/>
        <c:spPr>
          <a:solidFill>
            <a:schemeClr val="accent1"/>
          </a:solidFill>
          <a:ln w="19050">
            <a:noFill/>
          </a:ln>
          <a:effectLst/>
        </c:spPr>
        <c:marker>
          <c:symbol val="none"/>
        </c:marker>
        <c:dLbl>
          <c:idx val="0"/>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5F3898"/>
          </a:solidFill>
          <a:ln w="19050">
            <a:noFill/>
          </a:ln>
          <a:effectLst/>
        </c:spPr>
      </c:pivotFmt>
      <c:pivotFmt>
        <c:idx val="14"/>
        <c:spPr>
          <a:solidFill>
            <a:schemeClr val="accent2">
              <a:lumMod val="75000"/>
            </a:schemeClr>
          </a:solidFill>
          <a:ln w="19050">
            <a:noFill/>
          </a:ln>
          <a:effectLst/>
        </c:spPr>
      </c:pivotFmt>
      <c:pivotFmt>
        <c:idx val="15"/>
        <c:spPr>
          <a:solidFill>
            <a:schemeClr val="accent1"/>
          </a:solidFill>
          <a:ln w="19050">
            <a:noFill/>
          </a:ln>
          <a:effectLst/>
        </c:spPr>
        <c:marker>
          <c:symbol val="none"/>
        </c:marker>
        <c:dLbl>
          <c:idx val="0"/>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5F3898"/>
          </a:solidFill>
          <a:ln w="19050">
            <a:noFill/>
          </a:ln>
          <a:effectLst/>
        </c:spPr>
      </c:pivotFmt>
      <c:pivotFmt>
        <c:idx val="17"/>
        <c:spPr>
          <a:solidFill>
            <a:schemeClr val="accent2">
              <a:lumMod val="75000"/>
            </a:schemeClr>
          </a:solidFill>
          <a:ln w="19050">
            <a:noFill/>
          </a:ln>
          <a:effectLst/>
        </c:spPr>
      </c:pivotFmt>
      <c:pivotFmt>
        <c:idx val="18"/>
        <c:spPr>
          <a:solidFill>
            <a:schemeClr val="accent1"/>
          </a:solidFill>
          <a:ln w="19050">
            <a:noFill/>
          </a:ln>
          <a:effectLst/>
        </c:spPr>
        <c:marker>
          <c:symbol val="none"/>
        </c:marker>
        <c:dLbl>
          <c:idx val="0"/>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5F3898"/>
          </a:solidFill>
          <a:ln w="19050">
            <a:noFill/>
          </a:ln>
          <a:effectLst/>
        </c:spPr>
      </c:pivotFmt>
      <c:pivotFmt>
        <c:idx val="20"/>
        <c:spPr>
          <a:solidFill>
            <a:schemeClr val="accent2">
              <a:lumMod val="75000"/>
            </a:schemeClr>
          </a:solidFill>
          <a:ln w="19050">
            <a:noFill/>
          </a:ln>
          <a:effectLst/>
        </c:spPr>
      </c:pivotFmt>
    </c:pivotFmts>
    <c:plotArea>
      <c:layout>
        <c:manualLayout>
          <c:layoutTarget val="inner"/>
          <c:xMode val="edge"/>
          <c:yMode val="edge"/>
          <c:x val="0.10279444674678824"/>
          <c:y val="0.18889880913646126"/>
          <c:w val="0.6627534189805222"/>
          <c:h val="0.81110119086353871"/>
        </c:manualLayout>
      </c:layout>
      <c:doughnutChart>
        <c:varyColors val="1"/>
        <c:ser>
          <c:idx val="0"/>
          <c:order val="0"/>
          <c:tx>
            <c:strRef>
              <c:f>'Sales By Coffee Type&amp;Loyalty'!$B$12</c:f>
              <c:strCache>
                <c:ptCount val="1"/>
                <c:pt idx="0">
                  <c:v>Total</c:v>
                </c:pt>
              </c:strCache>
            </c:strRef>
          </c:tx>
          <c:spPr>
            <a:ln>
              <a:noFill/>
            </a:ln>
          </c:spPr>
          <c:dPt>
            <c:idx val="0"/>
            <c:bubble3D val="0"/>
            <c:spPr>
              <a:solidFill>
                <a:srgbClr val="5F3898"/>
              </a:solidFill>
              <a:ln w="19050">
                <a:noFill/>
              </a:ln>
              <a:effectLst/>
            </c:spPr>
          </c:dPt>
          <c:dPt>
            <c:idx val="1"/>
            <c:bubble3D val="0"/>
            <c:spPr>
              <a:solidFill>
                <a:schemeClr val="accent2">
                  <a:lumMod val="75000"/>
                </a:schemeClr>
              </a:solidFill>
              <a:ln w="19050">
                <a:noFill/>
              </a:ln>
              <a:effectLst/>
            </c:spPr>
          </c:dPt>
          <c:dLbls>
            <c:spPr>
              <a:solidFill>
                <a:srgbClr val="DCC4F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Coffee Type&amp;Loyalty'!$A$13:$A$14</c:f>
              <c:strCache>
                <c:ptCount val="2"/>
                <c:pt idx="0">
                  <c:v>No</c:v>
                </c:pt>
                <c:pt idx="1">
                  <c:v>Yes</c:v>
                </c:pt>
              </c:strCache>
            </c:strRef>
          </c:cat>
          <c:val>
            <c:numRef>
              <c:f>'Sales By Coffee Type&amp;Loyalty'!$B$13:$B$14</c:f>
              <c:numCache>
                <c:formatCode>"$"#,##0</c:formatCode>
                <c:ptCount val="2"/>
                <c:pt idx="0">
                  <c:v>23045.660000000145</c:v>
                </c:pt>
                <c:pt idx="1">
                  <c:v>21588.150000000122</c:v>
                </c:pt>
              </c:numCache>
            </c:numRef>
          </c:val>
          <c:extLst>
            <c:ext xmlns:c16="http://schemas.microsoft.com/office/drawing/2014/chart" uri="{C3380CC4-5D6E-409C-BE32-E72D297353CC}">
              <c16:uniqueId val="{00000005-230A-4D9D-A613-7E8B1CB83762}"/>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560F6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Data.xlsx]Sales By Coffee Type&amp;Loyalty!PivotTable12</c:name>
    <c:fmtId val="28"/>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t>Sales By Roast Type</a:t>
            </a:r>
          </a:p>
        </c:rich>
      </c:tx>
      <c:layout>
        <c:manualLayout>
          <c:xMode val="edge"/>
          <c:yMode val="edge"/>
          <c:x val="0.24381499885329869"/>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noFill/>
          </a:ln>
          <a:effectLst/>
        </c:spPr>
      </c:pivotFmt>
      <c:pivotFmt>
        <c:idx val="2"/>
        <c:spPr>
          <a:solidFill>
            <a:srgbClr val="995DCF"/>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5DCF"/>
          </a:solidFill>
          <a:ln w="19050">
            <a:noFill/>
          </a:ln>
          <a:effectLst/>
        </c:spPr>
      </c:pivotFmt>
      <c:pivotFmt>
        <c:idx val="5"/>
        <c:spPr>
          <a:solidFill>
            <a:schemeClr val="accent2">
              <a:lumMod val="75000"/>
            </a:schemeClr>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95DCF"/>
          </a:solidFill>
          <a:ln w="19050">
            <a:noFill/>
          </a:ln>
          <a:effectLst/>
        </c:spPr>
      </c:pivotFmt>
      <c:pivotFmt>
        <c:idx val="9"/>
        <c:spPr>
          <a:solidFill>
            <a:schemeClr val="accent2">
              <a:lumMod val="75000"/>
            </a:schemeClr>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95DCF"/>
          </a:solidFill>
          <a:ln w="19050">
            <a:noFill/>
          </a:ln>
          <a:effectLst/>
        </c:spPr>
      </c:pivotFmt>
      <c:pivotFmt>
        <c:idx val="13"/>
        <c:spPr>
          <a:solidFill>
            <a:schemeClr val="accent2">
              <a:lumMod val="75000"/>
            </a:schemeClr>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95DCF"/>
          </a:solidFill>
          <a:ln w="19050">
            <a:noFill/>
          </a:ln>
          <a:effectLst/>
        </c:spPr>
      </c:pivotFmt>
      <c:pivotFmt>
        <c:idx val="17"/>
        <c:spPr>
          <a:solidFill>
            <a:schemeClr val="accent2">
              <a:lumMod val="75000"/>
            </a:schemeClr>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995DCF"/>
          </a:solidFill>
          <a:ln w="19050">
            <a:noFill/>
          </a:ln>
          <a:effectLst/>
        </c:spPr>
      </c:pivotFmt>
      <c:pivotFmt>
        <c:idx val="21"/>
        <c:spPr>
          <a:solidFill>
            <a:schemeClr val="accent2">
              <a:lumMod val="75000"/>
            </a:schemeClr>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995DCF"/>
          </a:solidFill>
          <a:ln w="19050">
            <a:noFill/>
          </a:ln>
          <a:effectLst/>
        </c:spPr>
      </c:pivotFmt>
      <c:pivotFmt>
        <c:idx val="25"/>
        <c:spPr>
          <a:solidFill>
            <a:schemeClr val="accent2">
              <a:lumMod val="75000"/>
            </a:schemeClr>
          </a:solidFill>
          <a:ln w="19050">
            <a:noFill/>
          </a:ln>
          <a:effectLst/>
        </c:spPr>
      </c:pivotFmt>
      <c:pivotFmt>
        <c:idx val="26"/>
        <c:spPr>
          <a:solidFill>
            <a:schemeClr val="accent1"/>
          </a:solidFill>
          <a:ln w="19050">
            <a:noFill/>
          </a:ln>
          <a:effectLst/>
        </c:spPr>
      </c:pivotFmt>
    </c:pivotFmts>
    <c:plotArea>
      <c:layout>
        <c:manualLayout>
          <c:layoutTarget val="inner"/>
          <c:xMode val="edge"/>
          <c:yMode val="edge"/>
          <c:x val="0.25556364192340036"/>
          <c:y val="0.14203513022410663"/>
          <c:w val="0.49006629331195956"/>
          <c:h val="0.85384615384615381"/>
        </c:manualLayout>
      </c:layout>
      <c:pieChart>
        <c:varyColors val="1"/>
        <c:ser>
          <c:idx val="0"/>
          <c:order val="0"/>
          <c:tx>
            <c:strRef>
              <c:f>'Sales By Coffee Type&amp;Loyalty'!$B$18</c:f>
              <c:strCache>
                <c:ptCount val="1"/>
                <c:pt idx="0">
                  <c:v>Total</c:v>
                </c:pt>
              </c:strCache>
            </c:strRef>
          </c:tx>
          <c:spPr>
            <a:ln>
              <a:noFill/>
            </a:ln>
          </c:spPr>
          <c:dPt>
            <c:idx val="0"/>
            <c:bubble3D val="0"/>
            <c:spPr>
              <a:solidFill>
                <a:srgbClr val="995DCF"/>
              </a:solidFill>
              <a:ln w="19050">
                <a:noFill/>
              </a:ln>
              <a:effectLst/>
            </c:spPr>
          </c:dPt>
          <c:dPt>
            <c:idx val="1"/>
            <c:bubble3D val="0"/>
            <c:spPr>
              <a:solidFill>
                <a:schemeClr val="accent2">
                  <a:lumMod val="75000"/>
                </a:schemeClr>
              </a:solidFill>
              <a:ln w="19050">
                <a:noFill/>
              </a:ln>
              <a:effectLst/>
            </c:spPr>
          </c:dPt>
          <c:dPt>
            <c:idx val="2"/>
            <c:bubble3D val="0"/>
            <c:spPr>
              <a:solidFill>
                <a:schemeClr val="accent3"/>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Coffee Type&amp;Loyalty'!$A$19:$A$21</c:f>
              <c:strCache>
                <c:ptCount val="3"/>
                <c:pt idx="0">
                  <c:v>Dark</c:v>
                </c:pt>
                <c:pt idx="1">
                  <c:v>Light</c:v>
                </c:pt>
                <c:pt idx="2">
                  <c:v>Medium</c:v>
                </c:pt>
              </c:strCache>
            </c:strRef>
          </c:cat>
          <c:val>
            <c:numRef>
              <c:f>'Sales By Coffee Type&amp;Loyalty'!$B$19:$B$21</c:f>
              <c:numCache>
                <c:formatCode>"$"#,##0</c:formatCode>
                <c:ptCount val="3"/>
                <c:pt idx="0">
                  <c:v>9845.5</c:v>
                </c:pt>
                <c:pt idx="1">
                  <c:v>14039.450000000003</c:v>
                </c:pt>
                <c:pt idx="2">
                  <c:v>20748.860000000128</c:v>
                </c:pt>
              </c:numCache>
            </c:numRef>
          </c:val>
          <c:extLst>
            <c:ext xmlns:c16="http://schemas.microsoft.com/office/drawing/2014/chart" uri="{C3380CC4-5D6E-409C-BE32-E72D297353CC}">
              <c16:uniqueId val="{00000007-FE9F-4643-9955-6239FC302BDC}"/>
            </c:ext>
          </c:extLst>
        </c:ser>
        <c:dLbls>
          <c:showLegendKey val="0"/>
          <c:showVal val="0"/>
          <c:showCatName val="0"/>
          <c:showSerName val="0"/>
          <c:showPercent val="0"/>
          <c:showBubbleSize val="0"/>
          <c:showLeaderLines val="1"/>
        </c:dLbls>
        <c:firstSliceAng val="0"/>
      </c:pieChart>
      <c:spPr>
        <a:solidFill>
          <a:srgbClr val="DCC4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Data.xlsx]Sales By Coffee Type&amp;Loyalty!PivotTable7</c:name>
    <c:fmtId val="21"/>
  </c:pivotSource>
  <c:chart>
    <c:title>
      <c:tx>
        <c:rich>
          <a:bodyPr rot="0" spcFirstLastPara="1" vertOverflow="ellipsis" vert="horz" wrap="square" anchor="ctr" anchorCtr="1"/>
          <a:lstStyle/>
          <a:p>
            <a:pPr>
              <a:defRPr lang="en-US" sz="1200" b="1" i="0" u="none" strike="noStrike" kern="1200" spc="0" baseline="0">
                <a:solidFill>
                  <a:srgbClr val="3C1464"/>
                </a:solidFill>
                <a:latin typeface="+mn-lt"/>
                <a:ea typeface="+mn-ea"/>
                <a:cs typeface="+mn-cs"/>
              </a:defRPr>
            </a:pPr>
            <a:r>
              <a:rPr lang="en-US" sz="1200" b="1"/>
              <a:t>Sales</a:t>
            </a:r>
            <a:r>
              <a:rPr lang="en-US" sz="1200" b="1" baseline="0"/>
              <a:t> By Coffee Type</a:t>
            </a:r>
            <a:endParaRPr lang="en-US" sz="1200" b="1"/>
          </a:p>
        </c:rich>
      </c:tx>
      <c:layout>
        <c:manualLayout>
          <c:xMode val="edge"/>
          <c:yMode val="edge"/>
          <c:x val="0.27246496770550166"/>
          <c:y val="3.1711254986649999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4">
              <a:lumMod val="75000"/>
            </a:schemeClr>
          </a:solidFill>
          <a:ln>
            <a:noFill/>
          </a:ln>
          <a:effectLst/>
        </c:spPr>
      </c:pivotFmt>
      <c:pivotFmt>
        <c:idx val="15"/>
        <c:spPr>
          <a:solidFill>
            <a:schemeClr val="accent6">
              <a:lumMod val="75000"/>
            </a:schemeClr>
          </a:solidFill>
          <a:ln>
            <a:noFill/>
          </a:ln>
          <a:effectLst/>
        </c:spPr>
      </c:pivotFmt>
      <c:pivotFmt>
        <c:idx val="16"/>
        <c:spPr>
          <a:solidFill>
            <a:schemeClr val="tx2">
              <a:lumMod val="75000"/>
            </a:schemeClr>
          </a:solidFill>
          <a:ln>
            <a:noFill/>
          </a:ln>
          <a:effectLst/>
        </c:spPr>
      </c:pivotFmt>
      <c:pivotFmt>
        <c:idx val="17"/>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pivotFmt>
      <c:pivotFmt>
        <c:idx val="19"/>
        <c:spPr>
          <a:solidFill>
            <a:schemeClr val="tx2">
              <a:lumMod val="75000"/>
            </a:schemeClr>
          </a:solidFill>
          <a:ln>
            <a:noFill/>
          </a:ln>
          <a:effectLst/>
        </c:spPr>
      </c:pivotFmt>
      <c:pivotFmt>
        <c:idx val="20"/>
        <c:spPr>
          <a:solidFill>
            <a:schemeClr val="accent6">
              <a:lumMod val="75000"/>
            </a:schemeClr>
          </a:solidFill>
          <a:ln>
            <a:noFill/>
          </a:ln>
          <a:effectLst/>
        </c:spPr>
      </c:pivotFmt>
      <c:pivotFmt>
        <c:idx val="21"/>
        <c:spPr>
          <a:solidFill>
            <a:schemeClr val="accent4">
              <a:lumMod val="75000"/>
            </a:schemeClr>
          </a:solidFill>
          <a:ln>
            <a:noFill/>
          </a:ln>
          <a:effectLst/>
        </c:spPr>
      </c:pivotFmt>
      <c:pivotFmt>
        <c:idx val="22"/>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75000"/>
            </a:schemeClr>
          </a:solidFill>
          <a:ln>
            <a:noFill/>
          </a:ln>
          <a:effectLst/>
        </c:spPr>
      </c:pivotFmt>
      <c:pivotFmt>
        <c:idx val="24"/>
        <c:spPr>
          <a:solidFill>
            <a:schemeClr val="tx2">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4">
              <a:lumMod val="75000"/>
            </a:schemeClr>
          </a:solidFill>
          <a:ln>
            <a:noFill/>
          </a:ln>
          <a:effectLst/>
        </c:spPr>
      </c:pivotFmt>
      <c:pivotFmt>
        <c:idx val="27"/>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a:noFill/>
          </a:ln>
          <a:effectLst/>
        </c:spPr>
      </c:pivotFmt>
      <c:pivotFmt>
        <c:idx val="29"/>
        <c:spPr>
          <a:solidFill>
            <a:schemeClr val="tx2">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4">
              <a:lumMod val="75000"/>
            </a:schemeClr>
          </a:solidFill>
          <a:ln>
            <a:noFill/>
          </a:ln>
          <a:effectLst/>
        </c:spPr>
      </c:pivotFmt>
      <c:pivotFmt>
        <c:idx val="32"/>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tx2">
              <a:lumMod val="75000"/>
            </a:schemeClr>
          </a:solidFill>
          <a:ln>
            <a:noFill/>
          </a:ln>
          <a:effectLst/>
        </c:spPr>
      </c:pivotFmt>
      <c:pivotFmt>
        <c:idx val="35"/>
        <c:spPr>
          <a:solidFill>
            <a:schemeClr val="accent6">
              <a:lumMod val="75000"/>
            </a:schemeClr>
          </a:solidFill>
          <a:ln>
            <a:noFill/>
          </a:ln>
          <a:effectLst/>
        </c:spPr>
      </c:pivotFmt>
      <c:pivotFmt>
        <c:idx val="36"/>
        <c:spPr>
          <a:solidFill>
            <a:schemeClr val="accent4">
              <a:lumMod val="75000"/>
            </a:schemeClr>
          </a:solidFill>
          <a:ln>
            <a:noFill/>
          </a:ln>
          <a:effectLst/>
        </c:spPr>
      </c:pivotFmt>
      <c:pivotFmt>
        <c:idx val="37"/>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75000"/>
            </a:schemeClr>
          </a:solidFill>
          <a:ln>
            <a:noFill/>
          </a:ln>
          <a:effectLst/>
        </c:spPr>
      </c:pivotFmt>
      <c:pivotFmt>
        <c:idx val="39"/>
        <c:spPr>
          <a:solidFill>
            <a:schemeClr val="tx2">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4">
              <a:lumMod val="75000"/>
            </a:schemeClr>
          </a:solidFill>
          <a:ln>
            <a:noFill/>
          </a:ln>
          <a:effectLst/>
        </c:spPr>
      </c:pivotFmt>
      <c:pivotFmt>
        <c:idx val="42"/>
        <c:spPr>
          <a:solidFill>
            <a:srgbClr val="560F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75000"/>
            </a:schemeClr>
          </a:solidFill>
          <a:ln>
            <a:noFill/>
          </a:ln>
          <a:effectLst/>
        </c:spPr>
      </c:pivotFmt>
      <c:pivotFmt>
        <c:idx val="44"/>
        <c:spPr>
          <a:solidFill>
            <a:schemeClr val="tx2">
              <a:lumMod val="75000"/>
            </a:schemeClr>
          </a:solidFill>
          <a:ln>
            <a:noFill/>
          </a:ln>
          <a:effectLst/>
        </c:spPr>
      </c:pivotFmt>
      <c:pivotFmt>
        <c:idx val="45"/>
        <c:spPr>
          <a:solidFill>
            <a:schemeClr val="accent6">
              <a:lumMod val="75000"/>
            </a:schemeClr>
          </a:solidFill>
          <a:ln>
            <a:noFill/>
          </a:ln>
          <a:effectLst/>
        </c:spPr>
      </c:pivotFmt>
      <c:pivotFmt>
        <c:idx val="46"/>
        <c:spPr>
          <a:solidFill>
            <a:schemeClr val="accent4">
              <a:lumMod val="75000"/>
            </a:schemeClr>
          </a:solidFill>
          <a:ln>
            <a:noFill/>
          </a:ln>
          <a:effectLst/>
        </c:spPr>
      </c:pivotFmt>
    </c:pivotFmts>
    <c:plotArea>
      <c:layout>
        <c:manualLayout>
          <c:layoutTarget val="inner"/>
          <c:xMode val="edge"/>
          <c:yMode val="edge"/>
          <c:x val="0.22568905874213421"/>
          <c:y val="0.20043193067646783"/>
          <c:w val="0.47367508977695777"/>
          <c:h val="0.77143677312908288"/>
        </c:manualLayout>
      </c:layout>
      <c:pieChart>
        <c:varyColors val="1"/>
        <c:ser>
          <c:idx val="0"/>
          <c:order val="0"/>
          <c:tx>
            <c:strRef>
              <c:f>'Sales By Coffee Type&amp;Loyalty'!$B$3</c:f>
              <c:strCache>
                <c:ptCount val="1"/>
                <c:pt idx="0">
                  <c:v>Total</c:v>
                </c:pt>
              </c:strCache>
            </c:strRef>
          </c:tx>
          <c:spPr>
            <a:solidFill>
              <a:srgbClr val="560F69"/>
            </a:solidFill>
          </c:spPr>
          <c:dPt>
            <c:idx val="0"/>
            <c:bubble3D val="0"/>
            <c:spPr>
              <a:solidFill>
                <a:schemeClr val="accent2">
                  <a:lumMod val="75000"/>
                </a:schemeClr>
              </a:solidFill>
              <a:ln>
                <a:noFill/>
              </a:ln>
              <a:effectLst/>
            </c:spPr>
          </c:dPt>
          <c:dPt>
            <c:idx val="1"/>
            <c:bubble3D val="0"/>
            <c:spPr>
              <a:solidFill>
                <a:schemeClr val="tx2">
                  <a:lumMod val="75000"/>
                </a:schemeClr>
              </a:solidFill>
              <a:ln>
                <a:noFill/>
              </a:ln>
              <a:effectLst/>
            </c:spPr>
          </c:dPt>
          <c:dPt>
            <c:idx val="2"/>
            <c:bubble3D val="0"/>
            <c:spPr>
              <a:solidFill>
                <a:schemeClr val="accent6">
                  <a:lumMod val="75000"/>
                </a:schemeClr>
              </a:solidFill>
              <a:ln>
                <a:noFill/>
              </a:ln>
              <a:effectLst/>
            </c:spPr>
          </c:dPt>
          <c:dPt>
            <c:idx val="3"/>
            <c:bubble3D val="0"/>
            <c:spPr>
              <a:solidFill>
                <a:schemeClr val="accent4">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Coffee Type&amp;Loyalty'!$A$4:$A$7</c:f>
              <c:strCache>
                <c:ptCount val="4"/>
                <c:pt idx="0">
                  <c:v>Americano</c:v>
                </c:pt>
                <c:pt idx="1">
                  <c:v>Espresso</c:v>
                </c:pt>
                <c:pt idx="2">
                  <c:v>Latte</c:v>
                </c:pt>
                <c:pt idx="3">
                  <c:v>Mocha</c:v>
                </c:pt>
              </c:strCache>
            </c:strRef>
          </c:cat>
          <c:val>
            <c:numRef>
              <c:f>'Sales By Coffee Type&amp;Loyalty'!$B$4:$B$7</c:f>
              <c:numCache>
                <c:formatCode>"$"#,##0</c:formatCode>
                <c:ptCount val="4"/>
                <c:pt idx="0">
                  <c:v>14039.450000000003</c:v>
                </c:pt>
                <c:pt idx="1">
                  <c:v>12081.860000000015</c:v>
                </c:pt>
                <c:pt idx="2">
                  <c:v>9845.5</c:v>
                </c:pt>
                <c:pt idx="3">
                  <c:v>8667.0000000000055</c:v>
                </c:pt>
              </c:numCache>
            </c:numRef>
          </c:val>
          <c:extLst>
            <c:ext xmlns:c16="http://schemas.microsoft.com/office/drawing/2014/chart" uri="{C3380CC4-5D6E-409C-BE32-E72D297353CC}">
              <c16:uniqueId val="{00000009-2146-407E-AE4D-ABA10FA1E43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8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no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6350</xdr:colOff>
      <xdr:row>15</xdr:row>
      <xdr:rowOff>9525</xdr:rowOff>
    </xdr:from>
    <xdr:to>
      <xdr:col>17</xdr:col>
      <xdr:colOff>304800</xdr:colOff>
      <xdr:row>29</xdr:row>
      <xdr:rowOff>174625</xdr:rowOff>
    </xdr:to>
    <xdr:graphicFrame macro="">
      <xdr:nvGraphicFramePr>
        <xdr:cNvPr id="2" name="Chart 1">
          <a:extLst>
            <a:ext uri="{FF2B5EF4-FFF2-40B4-BE49-F238E27FC236}">
              <a16:creationId xmlns:a16="http://schemas.microsoft.com/office/drawing/2014/main" id="{B6C9BF41-43BD-739E-ABC1-D56F8F076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165100</xdr:colOff>
      <xdr:row>5</xdr:row>
      <xdr:rowOff>146050</xdr:rowOff>
    </xdr:from>
    <xdr:to>
      <xdr:col>19</xdr:col>
      <xdr:colOff>603250</xdr:colOff>
      <xdr:row>13</xdr:row>
      <xdr:rowOff>44450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ACC0881-55EC-FBA5-6706-D08A4C0DBBD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569200" y="1066800"/>
              <a:ext cx="53149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457200</xdr:colOff>
      <xdr:row>0</xdr:row>
      <xdr:rowOff>82551</xdr:rowOff>
    </xdr:from>
    <xdr:to>
      <xdr:col>11</xdr:col>
      <xdr:colOff>184150</xdr:colOff>
      <xdr:row>4</xdr:row>
      <xdr:rowOff>76200</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8D4A3165-2351-F959-BE51-08D772C128F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5080000" y="82551"/>
              <a:ext cx="2508250" cy="73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552450</xdr:colOff>
      <xdr:row>0</xdr:row>
      <xdr:rowOff>0</xdr:rowOff>
    </xdr:from>
    <xdr:to>
      <xdr:col>14</xdr:col>
      <xdr:colOff>552450</xdr:colOff>
      <xdr:row>5</xdr:row>
      <xdr:rowOff>114300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43B99E9-1ABF-40E9-80B6-F4E1CB46276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956550" y="0"/>
              <a:ext cx="1828800" cy="103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4</xdr:row>
      <xdr:rowOff>107951</xdr:rowOff>
    </xdr:from>
    <xdr:to>
      <xdr:col>10</xdr:col>
      <xdr:colOff>76200</xdr:colOff>
      <xdr:row>10</xdr:row>
      <xdr:rowOff>12700</xdr:rowOff>
    </xdr:to>
    <mc:AlternateContent xmlns:mc="http://schemas.openxmlformats.org/markup-compatibility/2006">
      <mc:Choice xmlns:a14="http://schemas.microsoft.com/office/drawing/2010/main" Requires="a14">
        <xdr:graphicFrame macro="">
          <xdr:nvGraphicFramePr>
            <xdr:cNvPr id="8" name="Coffee Type 1">
              <a:extLst>
                <a:ext uri="{FF2B5EF4-FFF2-40B4-BE49-F238E27FC236}">
                  <a16:creationId xmlns:a16="http://schemas.microsoft.com/office/drawing/2014/main" id="{FD3BD4BE-4ABF-46BE-35BF-50B498F93FB0}"/>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dr:sp macro="" textlink="">
          <xdr:nvSpPr>
            <xdr:cNvPr id="0" name=""/>
            <xdr:cNvSpPr>
              <a:spLocks noTextEdit="1"/>
            </xdr:cNvSpPr>
          </xdr:nvSpPr>
          <xdr:spPr>
            <a:xfrm>
              <a:off x="5041900" y="844551"/>
              <a:ext cx="18288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234950</xdr:colOff>
      <xdr:row>5</xdr:row>
      <xdr:rowOff>120651</xdr:rowOff>
    </xdr:from>
    <xdr:to>
      <xdr:col>13</xdr:col>
      <xdr:colOff>234950</xdr:colOff>
      <xdr:row>9</xdr:row>
      <xdr:rowOff>114300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F684C446-44DA-E992-D385-BDA7A3659F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029450" y="1041401"/>
              <a:ext cx="1828800" cy="73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292100</xdr:colOff>
      <xdr:row>2</xdr:row>
      <xdr:rowOff>34924</xdr:rowOff>
    </xdr:from>
    <xdr:to>
      <xdr:col>15</xdr:col>
      <xdr:colOff>419100</xdr:colOff>
      <xdr:row>19</xdr:row>
      <xdr:rowOff>88899</xdr:rowOff>
    </xdr:to>
    <xdr:graphicFrame macro="">
      <xdr:nvGraphicFramePr>
        <xdr:cNvPr id="2" name="Chart 1">
          <a:extLst>
            <a:ext uri="{FF2B5EF4-FFF2-40B4-BE49-F238E27FC236}">
              <a16:creationId xmlns:a16="http://schemas.microsoft.com/office/drawing/2014/main" id="{06F9B49A-0190-4188-8168-AAC9F3EE0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292100</xdr:colOff>
      <xdr:row>2</xdr:row>
      <xdr:rowOff>34924</xdr:rowOff>
    </xdr:from>
    <xdr:to>
      <xdr:col>15</xdr:col>
      <xdr:colOff>419100</xdr:colOff>
      <xdr:row>19</xdr:row>
      <xdr:rowOff>88899</xdr:rowOff>
    </xdr:to>
    <xdr:graphicFrame macro="">
      <xdr:nvGraphicFramePr>
        <xdr:cNvPr id="2" name="Chart 1">
          <a:extLst>
            <a:ext uri="{FF2B5EF4-FFF2-40B4-BE49-F238E27FC236}">
              <a16:creationId xmlns:a16="http://schemas.microsoft.com/office/drawing/2014/main" id="{4E374AB1-54C4-4F0E-A7F6-FAECD5376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317500</xdr:colOff>
      <xdr:row>3</xdr:row>
      <xdr:rowOff>47625</xdr:rowOff>
    </xdr:from>
    <xdr:to>
      <xdr:col>11</xdr:col>
      <xdr:colOff>571500</xdr:colOff>
      <xdr:row>13</xdr:row>
      <xdr:rowOff>69850</xdr:rowOff>
    </xdr:to>
    <xdr:graphicFrame macro="">
      <xdr:nvGraphicFramePr>
        <xdr:cNvPr id="2" name="Chart 1">
          <a:extLst>
            <a:ext uri="{FF2B5EF4-FFF2-40B4-BE49-F238E27FC236}">
              <a16:creationId xmlns:a16="http://schemas.microsoft.com/office/drawing/2014/main" id="{6014264C-D1C8-47E3-A86A-B7AFCC340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196850</xdr:colOff>
      <xdr:row>4</xdr:row>
      <xdr:rowOff>12700</xdr:rowOff>
    </xdr:from>
    <xdr:to>
      <xdr:col>6</xdr:col>
      <xdr:colOff>82550</xdr:colOff>
      <xdr:row>15</xdr:row>
      <xdr:rowOff>171450</xdr:rowOff>
    </xdr:to>
    <xdr:graphicFrame macro="">
      <xdr:nvGraphicFramePr>
        <xdr:cNvPr id="5" name="Chart 4">
          <a:extLst>
            <a:ext uri="{FF2B5EF4-FFF2-40B4-BE49-F238E27FC236}">
              <a16:creationId xmlns:a16="http://schemas.microsoft.com/office/drawing/2014/main" id="{545A088F-0E60-A44A-110C-D353FAADB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142875</xdr:colOff>
      <xdr:row>15</xdr:row>
      <xdr:rowOff>142875</xdr:rowOff>
    </xdr:from>
    <xdr:to>
      <xdr:col>12</xdr:col>
      <xdr:colOff>406400</xdr:colOff>
      <xdr:row>25</xdr:row>
      <xdr:rowOff>44450</xdr:rowOff>
    </xdr:to>
    <xdr:graphicFrame macro="">
      <xdr:nvGraphicFramePr>
        <xdr:cNvPr id="6" name="Chart 5">
          <a:extLst>
            <a:ext uri="{FF2B5EF4-FFF2-40B4-BE49-F238E27FC236}">
              <a16:creationId xmlns:a16="http://schemas.microsoft.com/office/drawing/2014/main" id="{80B9D9F0-F974-D323-2121-A917F18DA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0</xdr:row>
      <xdr:rowOff>6350</xdr:rowOff>
    </xdr:from>
    <xdr:to>
      <xdr:col>23</xdr:col>
      <xdr:colOff>10584</xdr:colOff>
      <xdr:row>38</xdr:row>
      <xdr:rowOff>63500</xdr:rowOff>
    </xdr:to>
    <xdr:sp macro="" textlink="">
      <xdr:nvSpPr>
        <xdr:cNvPr id="28" name="Rectangle: Rounded Corners 27">
          <a:extLst>
            <a:ext uri="{FF2B5EF4-FFF2-40B4-BE49-F238E27FC236}">
              <a16:creationId xmlns:a16="http://schemas.microsoft.com/office/drawing/2014/main" id="{07A50AD1-8DF6-8B9F-E0D3-B44883554DC0}"/>
            </a:ext>
          </a:extLst>
        </xdr:cNvPr>
        <xdr:cNvSpPr/>
      </xdr:nvSpPr>
      <xdr:spPr>
        <a:xfrm>
          <a:off x="1" y="6350"/>
          <a:ext cx="14067896" cy="6994525"/>
        </a:xfrm>
        <a:prstGeom prst="roundRect">
          <a:avLst>
            <a:gd name="adj" fmla="val 4109"/>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19050</xdr:colOff>
      <xdr:row>0</xdr:row>
      <xdr:rowOff>148571</xdr:rowOff>
    </xdr:from>
    <xdr:to>
      <xdr:col>7</xdr:col>
      <xdr:colOff>120650</xdr:colOff>
      <xdr:row>4</xdr:row>
      <xdr:rowOff>71438</xdr:rowOff>
    </xdr:to>
    <xdr:sp macro="" textlink="">
      <xdr:nvSpPr>
        <xdr:cNvPr id="29" name="Rectangle: Rounded Corners 28">
          <a:extLst>
            <a:ext uri="{FF2B5EF4-FFF2-40B4-BE49-F238E27FC236}">
              <a16:creationId xmlns:a16="http://schemas.microsoft.com/office/drawing/2014/main" id="{95349D6F-0B6F-D910-AB95-67BB5477FCEF}"/>
            </a:ext>
          </a:extLst>
        </xdr:cNvPr>
        <xdr:cNvSpPr/>
      </xdr:nvSpPr>
      <xdr:spPr>
        <a:xfrm>
          <a:off x="19050" y="148571"/>
          <a:ext cx="4379913" cy="653117"/>
        </a:xfrm>
        <a:prstGeom prst="roundRect">
          <a:avLst/>
        </a:prstGeom>
        <a:solidFill>
          <a:srgbClr val="4A1F6B"/>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400" b="1">
              <a:solidFill>
                <a:schemeClr val="bg1"/>
              </a:solidFill>
            </a:rPr>
            <a:t>    Coffee</a:t>
          </a:r>
          <a:r>
            <a:rPr lang="en-US" sz="2400" b="1" baseline="0">
              <a:solidFill>
                <a:schemeClr val="bg1"/>
              </a:solidFill>
            </a:rPr>
            <a:t> Shop</a:t>
          </a:r>
          <a:r>
            <a:rPr lang="en-US" sz="2400" b="1">
              <a:solidFill>
                <a:schemeClr val="bg1"/>
              </a:solidFill>
            </a:rPr>
            <a:t> Sales Dashboard</a:t>
          </a:r>
        </a:p>
      </xdr:txBody>
    </xdr:sp>
    <xdr:clientData/>
  </xdr:twoCellAnchor>
  <xdr:twoCellAnchor editAs="oneCell">
    <xdr:from>
      <xdr:col>0</xdr:col>
      <xdr:colOff>91615</xdr:colOff>
      <xdr:row>1</xdr:row>
      <xdr:rowOff>25400</xdr:rowOff>
    </xdr:from>
    <xdr:to>
      <xdr:col>0</xdr:col>
      <xdr:colOff>409541</xdr:colOff>
      <xdr:row>3</xdr:row>
      <xdr:rowOff>90488</xdr:rowOff>
    </xdr:to>
    <xdr:pic>
      <xdr:nvPicPr>
        <xdr:cNvPr id="30" name="Picture 29">
          <a:extLst>
            <a:ext uri="{FF2B5EF4-FFF2-40B4-BE49-F238E27FC236}">
              <a16:creationId xmlns:a16="http://schemas.microsoft.com/office/drawing/2014/main" id="{2C9CF1FA-02E2-77AA-37DA-0CC93AB313AC}"/>
            </a:ext>
          </a:extLst>
        </xdr:cNvPr>
        <xdr:cNvPicPr>
          <a:picLocks noChangeAspect="1"/>
        </xdr:cNvPicPr>
      </xdr:nvPicPr>
      <xdr:blipFill>
        <a:blip xmlns:r="http://schemas.openxmlformats.org/officeDocument/2006/relationships" r:embed="rId1"/>
        <a:stretch>
          <a:fillRect/>
        </a:stretch>
      </xdr:blipFill>
      <xdr:spPr>
        <a:xfrm>
          <a:off x="91615" y="209550"/>
          <a:ext cx="317926" cy="433388"/>
        </a:xfrm>
        <a:prstGeom prst="rect">
          <a:avLst/>
        </a:prstGeom>
      </xdr:spPr>
    </xdr:pic>
    <xdr:clientData/>
  </xdr:twoCellAnchor>
  <xdr:twoCellAnchor>
    <xdr:from>
      <xdr:col>7</xdr:col>
      <xdr:colOff>139700</xdr:colOff>
      <xdr:row>0</xdr:row>
      <xdr:rowOff>136525</xdr:rowOff>
    </xdr:from>
    <xdr:to>
      <xdr:col>9</xdr:col>
      <xdr:colOff>147637</xdr:colOff>
      <xdr:row>4</xdr:row>
      <xdr:rowOff>87312</xdr:rowOff>
    </xdr:to>
    <xdr:sp macro="" textlink="">
      <xdr:nvSpPr>
        <xdr:cNvPr id="33" name="Rectangle: Rounded Corners 32">
          <a:extLst>
            <a:ext uri="{FF2B5EF4-FFF2-40B4-BE49-F238E27FC236}">
              <a16:creationId xmlns:a16="http://schemas.microsoft.com/office/drawing/2014/main" id="{95349D6F-0B6F-D910-AB95-67BB5477FCEF}"/>
            </a:ext>
          </a:extLst>
        </xdr:cNvPr>
        <xdr:cNvSpPr/>
      </xdr:nvSpPr>
      <xdr:spPr>
        <a:xfrm>
          <a:off x="4418013" y="136525"/>
          <a:ext cx="1230312" cy="681037"/>
        </a:xfrm>
        <a:prstGeom prst="roundRect">
          <a:avLst/>
        </a:prstGeom>
        <a:solidFill>
          <a:srgbClr val="4A1F6B"/>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14</xdr:col>
      <xdr:colOff>25402</xdr:colOff>
      <xdr:row>0</xdr:row>
      <xdr:rowOff>135289</xdr:rowOff>
    </xdr:from>
    <xdr:to>
      <xdr:col>18</xdr:col>
      <xdr:colOff>355600</xdr:colOff>
      <xdr:row>4</xdr:row>
      <xdr:rowOff>107950</xdr:rowOff>
    </xdr:to>
    <xdr:sp macro="" textlink="">
      <xdr:nvSpPr>
        <xdr:cNvPr id="34" name="Rectangle: Rounded Corners 33">
          <a:extLst>
            <a:ext uri="{FF2B5EF4-FFF2-40B4-BE49-F238E27FC236}">
              <a16:creationId xmlns:a16="http://schemas.microsoft.com/office/drawing/2014/main" id="{95349D6F-0B6F-D910-AB95-67BB5477FCEF}"/>
            </a:ext>
          </a:extLst>
        </xdr:cNvPr>
        <xdr:cNvSpPr/>
      </xdr:nvSpPr>
      <xdr:spPr>
        <a:xfrm>
          <a:off x="8559802" y="135289"/>
          <a:ext cx="2768598" cy="709261"/>
        </a:xfrm>
        <a:prstGeom prst="roundRect">
          <a:avLst/>
        </a:prstGeom>
        <a:solidFill>
          <a:srgbClr val="4A1F6B"/>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184150</xdr:colOff>
      <xdr:row>0</xdr:row>
      <xdr:rowOff>130527</xdr:rowOff>
    </xdr:from>
    <xdr:to>
      <xdr:col>11</xdr:col>
      <xdr:colOff>292100</xdr:colOff>
      <xdr:row>4</xdr:row>
      <xdr:rowOff>87313</xdr:rowOff>
    </xdr:to>
    <xdr:sp macro="" textlink="">
      <xdr:nvSpPr>
        <xdr:cNvPr id="35" name="Rectangle: Rounded Corners 34">
          <a:extLst>
            <a:ext uri="{FF2B5EF4-FFF2-40B4-BE49-F238E27FC236}">
              <a16:creationId xmlns:a16="http://schemas.microsoft.com/office/drawing/2014/main" id="{95349D6F-0B6F-D910-AB95-67BB5477FCEF}"/>
            </a:ext>
          </a:extLst>
        </xdr:cNvPr>
        <xdr:cNvSpPr/>
      </xdr:nvSpPr>
      <xdr:spPr>
        <a:xfrm>
          <a:off x="5684838" y="130527"/>
          <a:ext cx="1330325" cy="687036"/>
        </a:xfrm>
        <a:prstGeom prst="roundRect">
          <a:avLst/>
        </a:prstGeom>
        <a:solidFill>
          <a:srgbClr val="4A1F6B"/>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15</xdr:col>
      <xdr:colOff>464433</xdr:colOff>
      <xdr:row>5</xdr:row>
      <xdr:rowOff>1414</xdr:rowOff>
    </xdr:from>
    <xdr:to>
      <xdr:col>18</xdr:col>
      <xdr:colOff>266701</xdr:colOff>
      <xdr:row>11</xdr:row>
      <xdr:rowOff>1</xdr:rowOff>
    </xdr:to>
    <xdr:sp macro="" textlink="">
      <xdr:nvSpPr>
        <xdr:cNvPr id="36" name="Rectangle: Rounded Corners 35">
          <a:extLst>
            <a:ext uri="{FF2B5EF4-FFF2-40B4-BE49-F238E27FC236}">
              <a16:creationId xmlns:a16="http://schemas.microsoft.com/office/drawing/2014/main" id="{95349D6F-0B6F-D910-AB95-67BB5477FCEF}"/>
            </a:ext>
          </a:extLst>
        </xdr:cNvPr>
        <xdr:cNvSpPr/>
      </xdr:nvSpPr>
      <xdr:spPr>
        <a:xfrm>
          <a:off x="9632246" y="914227"/>
          <a:ext cx="1635830" cy="1093962"/>
        </a:xfrm>
        <a:prstGeom prst="roundRect">
          <a:avLst/>
        </a:prstGeom>
        <a:solidFill>
          <a:srgbClr val="4A1F6B"/>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203198</xdr:colOff>
      <xdr:row>1</xdr:row>
      <xdr:rowOff>22227</xdr:rowOff>
    </xdr:from>
    <xdr:to>
      <xdr:col>9</xdr:col>
      <xdr:colOff>92074</xdr:colOff>
      <xdr:row>1</xdr:row>
      <xdr:rowOff>182563</xdr:rowOff>
    </xdr:to>
    <xdr:sp macro="" textlink="">
      <xdr:nvSpPr>
        <xdr:cNvPr id="38" name="TextBox 37">
          <a:extLst>
            <a:ext uri="{FF2B5EF4-FFF2-40B4-BE49-F238E27FC236}">
              <a16:creationId xmlns:a16="http://schemas.microsoft.com/office/drawing/2014/main" id="{EA9A9EB6-DECF-66FE-F7D4-108C6DBB0014}"/>
            </a:ext>
          </a:extLst>
        </xdr:cNvPr>
        <xdr:cNvSpPr txBox="1"/>
      </xdr:nvSpPr>
      <xdr:spPr>
        <a:xfrm>
          <a:off x="4470398" y="206377"/>
          <a:ext cx="1108076" cy="160336"/>
        </a:xfrm>
        <a:prstGeom prst="rect">
          <a:avLst/>
        </a:prstGeom>
        <a:solidFill>
          <a:srgbClr val="4A1F6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bg1"/>
              </a:solidFill>
            </a:rPr>
            <a:t>Total Sales</a:t>
          </a:r>
        </a:p>
      </xdr:txBody>
    </xdr:sp>
    <xdr:clientData/>
  </xdr:twoCellAnchor>
  <xdr:twoCellAnchor>
    <xdr:from>
      <xdr:col>7</xdr:col>
      <xdr:colOff>231773</xdr:colOff>
      <xdr:row>2</xdr:row>
      <xdr:rowOff>76201</xdr:rowOff>
    </xdr:from>
    <xdr:to>
      <xdr:col>9</xdr:col>
      <xdr:colOff>9523</xdr:colOff>
      <xdr:row>3</xdr:row>
      <xdr:rowOff>180976</xdr:rowOff>
    </xdr:to>
    <xdr:sp macro="" textlink="KPIs!$A$4">
      <xdr:nvSpPr>
        <xdr:cNvPr id="41" name="TextBox 40">
          <a:extLst>
            <a:ext uri="{FF2B5EF4-FFF2-40B4-BE49-F238E27FC236}">
              <a16:creationId xmlns:a16="http://schemas.microsoft.com/office/drawing/2014/main" id="{F8663ECA-F6F5-472D-509D-7985141F7689}"/>
            </a:ext>
          </a:extLst>
        </xdr:cNvPr>
        <xdr:cNvSpPr txBox="1"/>
      </xdr:nvSpPr>
      <xdr:spPr>
        <a:xfrm>
          <a:off x="4498973" y="444501"/>
          <a:ext cx="996950" cy="288925"/>
        </a:xfrm>
        <a:prstGeom prst="rect">
          <a:avLst/>
        </a:prstGeom>
        <a:solidFill>
          <a:srgbClr val="4A1F6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61C795-79E5-48B4-A1CB-5D3E193200BA}" type="TxLink">
            <a:rPr lang="en-US" sz="1600" b="1" i="0" u="none" strike="noStrike" kern="1200">
              <a:solidFill>
                <a:schemeClr val="bg1"/>
              </a:solidFill>
              <a:latin typeface="Calibri"/>
              <a:ea typeface="Calibri"/>
              <a:cs typeface="Calibri"/>
            </a:rPr>
            <a:pPr algn="ctr"/>
            <a:t> $44,634 </a:t>
          </a:fld>
          <a:endParaRPr lang="en-US" sz="1600" b="1" kern="1200">
            <a:solidFill>
              <a:schemeClr val="bg1"/>
            </a:solidFill>
          </a:endParaRPr>
        </a:p>
      </xdr:txBody>
    </xdr:sp>
    <xdr:clientData/>
  </xdr:twoCellAnchor>
  <xdr:twoCellAnchor>
    <xdr:from>
      <xdr:col>9</xdr:col>
      <xdr:colOff>238124</xdr:colOff>
      <xdr:row>1</xdr:row>
      <xdr:rowOff>46038</xdr:rowOff>
    </xdr:from>
    <xdr:to>
      <xdr:col>11</xdr:col>
      <xdr:colOff>277812</xdr:colOff>
      <xdr:row>2</xdr:row>
      <xdr:rowOff>6351</xdr:rowOff>
    </xdr:to>
    <xdr:sp macro="" textlink="">
      <xdr:nvSpPr>
        <xdr:cNvPr id="45" name="TextBox 44">
          <a:extLst>
            <a:ext uri="{FF2B5EF4-FFF2-40B4-BE49-F238E27FC236}">
              <a16:creationId xmlns:a16="http://schemas.microsoft.com/office/drawing/2014/main" id="{533977D0-E5EB-0771-B145-C367B498C0E5}"/>
            </a:ext>
          </a:extLst>
        </xdr:cNvPr>
        <xdr:cNvSpPr txBox="1"/>
      </xdr:nvSpPr>
      <xdr:spPr>
        <a:xfrm>
          <a:off x="5724524" y="230188"/>
          <a:ext cx="1258888" cy="144463"/>
        </a:xfrm>
        <a:prstGeom prst="rect">
          <a:avLst/>
        </a:prstGeom>
        <a:solidFill>
          <a:srgbClr val="4A1F6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bg1"/>
              </a:solidFill>
            </a:rPr>
            <a:t>Total</a:t>
          </a:r>
          <a:r>
            <a:rPr lang="en-US" sz="1600" b="1" kern="1200" baseline="0">
              <a:solidFill>
                <a:schemeClr val="bg1"/>
              </a:solidFill>
            </a:rPr>
            <a:t> Orders</a:t>
          </a:r>
          <a:endParaRPr lang="en-US" sz="1600" b="1" kern="1200">
            <a:solidFill>
              <a:schemeClr val="bg1"/>
            </a:solidFill>
          </a:endParaRPr>
        </a:p>
      </xdr:txBody>
    </xdr:sp>
    <xdr:clientData/>
  </xdr:twoCellAnchor>
  <xdr:twoCellAnchor>
    <xdr:from>
      <xdr:col>9</xdr:col>
      <xdr:colOff>284163</xdr:colOff>
      <xdr:row>2</xdr:row>
      <xdr:rowOff>152399</xdr:rowOff>
    </xdr:from>
    <xdr:to>
      <xdr:col>11</xdr:col>
      <xdr:colOff>149226</xdr:colOff>
      <xdr:row>3</xdr:row>
      <xdr:rowOff>111124</xdr:rowOff>
    </xdr:to>
    <xdr:sp macro="" textlink="KPIs!$C$4">
      <xdr:nvSpPr>
        <xdr:cNvPr id="46" name="TextBox 45">
          <a:extLst>
            <a:ext uri="{FF2B5EF4-FFF2-40B4-BE49-F238E27FC236}">
              <a16:creationId xmlns:a16="http://schemas.microsoft.com/office/drawing/2014/main" id="{738F878B-017A-B073-EDCB-8E7401AC8876}"/>
            </a:ext>
          </a:extLst>
        </xdr:cNvPr>
        <xdr:cNvSpPr txBox="1"/>
      </xdr:nvSpPr>
      <xdr:spPr>
        <a:xfrm>
          <a:off x="5784851" y="517524"/>
          <a:ext cx="1087438" cy="141288"/>
        </a:xfrm>
        <a:prstGeom prst="rect">
          <a:avLst/>
        </a:prstGeom>
        <a:solidFill>
          <a:srgbClr val="4A1F6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A8961F-A0DB-4724-A4E4-03029A264962}" type="TxLink">
            <a:rPr lang="en-US" sz="1600" b="1" i="0" u="none" strike="noStrike" kern="1200">
              <a:solidFill>
                <a:schemeClr val="bg1"/>
              </a:solidFill>
              <a:latin typeface="Calibri"/>
              <a:ea typeface="Calibri"/>
              <a:cs typeface="Calibri"/>
            </a:rPr>
            <a:pPr algn="ctr"/>
            <a:t>2,000</a:t>
          </a:fld>
          <a:endParaRPr lang="en-US" sz="1600" b="1" kern="1200">
            <a:solidFill>
              <a:schemeClr val="bg1"/>
            </a:solidFill>
          </a:endParaRPr>
        </a:p>
      </xdr:txBody>
    </xdr:sp>
    <xdr:clientData/>
  </xdr:twoCellAnchor>
  <xdr:twoCellAnchor>
    <xdr:from>
      <xdr:col>11</xdr:col>
      <xdr:colOff>323849</xdr:colOff>
      <xdr:row>0</xdr:row>
      <xdr:rowOff>130529</xdr:rowOff>
    </xdr:from>
    <xdr:to>
      <xdr:col>13</xdr:col>
      <xdr:colOff>584200</xdr:colOff>
      <xdr:row>4</xdr:row>
      <xdr:rowOff>103188</xdr:rowOff>
    </xdr:to>
    <xdr:sp macro="" textlink="">
      <xdr:nvSpPr>
        <xdr:cNvPr id="47" name="Rectangle: Rounded Corners 46">
          <a:extLst>
            <a:ext uri="{FF2B5EF4-FFF2-40B4-BE49-F238E27FC236}">
              <a16:creationId xmlns:a16="http://schemas.microsoft.com/office/drawing/2014/main" id="{5DF44418-CF8D-42B1-929F-6DBE84C4C841}"/>
            </a:ext>
          </a:extLst>
        </xdr:cNvPr>
        <xdr:cNvSpPr/>
      </xdr:nvSpPr>
      <xdr:spPr>
        <a:xfrm>
          <a:off x="7046912" y="130529"/>
          <a:ext cx="1482726" cy="702909"/>
        </a:xfrm>
        <a:prstGeom prst="roundRect">
          <a:avLst/>
        </a:prstGeom>
        <a:solidFill>
          <a:srgbClr val="4A1F6B"/>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11</xdr:col>
      <xdr:colOff>368301</xdr:colOff>
      <xdr:row>0</xdr:row>
      <xdr:rowOff>177800</xdr:rowOff>
    </xdr:from>
    <xdr:to>
      <xdr:col>13</xdr:col>
      <xdr:colOff>574676</xdr:colOff>
      <xdr:row>2</xdr:row>
      <xdr:rowOff>57150</xdr:rowOff>
    </xdr:to>
    <xdr:sp macro="" textlink="">
      <xdr:nvSpPr>
        <xdr:cNvPr id="48" name="TextBox 47">
          <a:extLst>
            <a:ext uri="{FF2B5EF4-FFF2-40B4-BE49-F238E27FC236}">
              <a16:creationId xmlns:a16="http://schemas.microsoft.com/office/drawing/2014/main" id="{7219BC03-2C2C-F48E-22CC-F96118DEC192}"/>
            </a:ext>
          </a:extLst>
        </xdr:cNvPr>
        <xdr:cNvSpPr txBox="1"/>
      </xdr:nvSpPr>
      <xdr:spPr>
        <a:xfrm>
          <a:off x="7073901" y="177800"/>
          <a:ext cx="1425575" cy="247650"/>
        </a:xfrm>
        <a:prstGeom prst="rect">
          <a:avLst/>
        </a:prstGeom>
        <a:solidFill>
          <a:srgbClr val="4A1F6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bg1"/>
              </a:solidFill>
            </a:rPr>
            <a:t>Total Quantity</a:t>
          </a:r>
        </a:p>
      </xdr:txBody>
    </xdr:sp>
    <xdr:clientData/>
  </xdr:twoCellAnchor>
  <xdr:twoCellAnchor>
    <xdr:from>
      <xdr:col>11</xdr:col>
      <xdr:colOff>341313</xdr:colOff>
      <xdr:row>2</xdr:row>
      <xdr:rowOff>152401</xdr:rowOff>
    </xdr:from>
    <xdr:to>
      <xdr:col>13</xdr:col>
      <xdr:colOff>436563</xdr:colOff>
      <xdr:row>3</xdr:row>
      <xdr:rowOff>136525</xdr:rowOff>
    </xdr:to>
    <xdr:sp macro="" textlink="KPIs!$B$4">
      <xdr:nvSpPr>
        <xdr:cNvPr id="49" name="TextBox 48">
          <a:extLst>
            <a:ext uri="{FF2B5EF4-FFF2-40B4-BE49-F238E27FC236}">
              <a16:creationId xmlns:a16="http://schemas.microsoft.com/office/drawing/2014/main" id="{630596A2-8AB1-5F1F-E91C-E76847D1A7A7}"/>
            </a:ext>
          </a:extLst>
        </xdr:cNvPr>
        <xdr:cNvSpPr txBox="1"/>
      </xdr:nvSpPr>
      <xdr:spPr>
        <a:xfrm>
          <a:off x="7064376" y="517526"/>
          <a:ext cx="1317625" cy="166687"/>
        </a:xfrm>
        <a:prstGeom prst="rect">
          <a:avLst/>
        </a:prstGeom>
        <a:solidFill>
          <a:srgbClr val="4A1F6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1BAB89-C1FF-45E7-AEFD-A4594995FDA1}" type="TxLink">
            <a:rPr lang="en-US" sz="1600" b="1" i="0" u="none" strike="noStrike" kern="1200">
              <a:solidFill>
                <a:schemeClr val="bg1"/>
              </a:solidFill>
              <a:latin typeface="Calibri"/>
              <a:ea typeface="Calibri"/>
              <a:cs typeface="Calibri"/>
            </a:rPr>
            <a:pPr algn="ctr"/>
            <a:t> $5,958 </a:t>
          </a:fld>
          <a:endParaRPr lang="en-US" sz="1600" b="1" kern="1200">
            <a:solidFill>
              <a:schemeClr val="bg1"/>
            </a:solidFill>
          </a:endParaRPr>
        </a:p>
      </xdr:txBody>
    </xdr:sp>
    <xdr:clientData/>
  </xdr:twoCellAnchor>
  <xdr:twoCellAnchor editAs="oneCell">
    <xdr:from>
      <xdr:col>14</xdr:col>
      <xdr:colOff>128588</xdr:colOff>
      <xdr:row>0</xdr:row>
      <xdr:rowOff>139700</xdr:rowOff>
    </xdr:from>
    <xdr:to>
      <xdr:col>18</xdr:col>
      <xdr:colOff>128588</xdr:colOff>
      <xdr:row>4</xdr:row>
      <xdr:rowOff>95249</xdr:rowOff>
    </xdr:to>
    <mc:AlternateContent xmlns:mc="http://schemas.openxmlformats.org/markup-compatibility/2006">
      <mc:Choice xmlns:a14="http://schemas.microsoft.com/office/drawing/2010/main" Requires="a14">
        <xdr:graphicFrame macro="">
          <xdr:nvGraphicFramePr>
            <xdr:cNvPr id="52" name="Roast Type 1">
              <a:extLst>
                <a:ext uri="{FF2B5EF4-FFF2-40B4-BE49-F238E27FC236}">
                  <a16:creationId xmlns:a16="http://schemas.microsoft.com/office/drawing/2014/main" id="{7D27CE5C-AA82-475A-8E94-9DD7CDF63272}"/>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8685213" y="139700"/>
              <a:ext cx="244475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400050</xdr:colOff>
      <xdr:row>0</xdr:row>
      <xdr:rowOff>127353</xdr:rowOff>
    </xdr:from>
    <xdr:to>
      <xdr:col>22</xdr:col>
      <xdr:colOff>438150</xdr:colOff>
      <xdr:row>4</xdr:row>
      <xdr:rowOff>88900</xdr:rowOff>
    </xdr:to>
    <xdr:sp macro="" textlink="">
      <xdr:nvSpPr>
        <xdr:cNvPr id="53" name="Rectangle: Rounded Corners 52">
          <a:extLst>
            <a:ext uri="{FF2B5EF4-FFF2-40B4-BE49-F238E27FC236}">
              <a16:creationId xmlns:a16="http://schemas.microsoft.com/office/drawing/2014/main" id="{4CF350ED-F8B6-4779-8BB8-0EC4FA32723E}"/>
            </a:ext>
          </a:extLst>
        </xdr:cNvPr>
        <xdr:cNvSpPr/>
      </xdr:nvSpPr>
      <xdr:spPr>
        <a:xfrm>
          <a:off x="11372850" y="127353"/>
          <a:ext cx="2476500" cy="698147"/>
        </a:xfrm>
        <a:prstGeom prst="roundRect">
          <a:avLst/>
        </a:prstGeom>
        <a:solidFill>
          <a:srgbClr val="4A1F6B"/>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19</xdr:col>
      <xdr:colOff>197028</xdr:colOff>
      <xdr:row>0</xdr:row>
      <xdr:rowOff>133526</xdr:rowOff>
    </xdr:from>
    <xdr:to>
      <xdr:col>22</xdr:col>
      <xdr:colOff>197028</xdr:colOff>
      <xdr:row>4</xdr:row>
      <xdr:rowOff>57150</xdr:rowOff>
    </xdr:to>
    <mc:AlternateContent xmlns:mc="http://schemas.openxmlformats.org/markup-compatibility/2006">
      <mc:Choice xmlns:a14="http://schemas.microsoft.com/office/drawing/2010/main" Requires="a14">
        <xdr:graphicFrame macro="">
          <xdr:nvGraphicFramePr>
            <xdr:cNvPr id="54" name="Size 1">
              <a:extLst>
                <a:ext uri="{FF2B5EF4-FFF2-40B4-BE49-F238E27FC236}">
                  <a16:creationId xmlns:a16="http://schemas.microsoft.com/office/drawing/2014/main" id="{94039AE1-8BC4-4AE4-AD28-002BBFD5D66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809591" y="133526"/>
              <a:ext cx="1833562" cy="653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318911</xdr:colOff>
      <xdr:row>5</xdr:row>
      <xdr:rowOff>19052</xdr:rowOff>
    </xdr:from>
    <xdr:to>
      <xdr:col>22</xdr:col>
      <xdr:colOff>462845</xdr:colOff>
      <xdr:row>10</xdr:row>
      <xdr:rowOff>174626</xdr:rowOff>
    </xdr:to>
    <xdr:sp macro="" textlink="">
      <xdr:nvSpPr>
        <xdr:cNvPr id="56" name="Rectangle: Rounded Corners 55">
          <a:extLst>
            <a:ext uri="{FF2B5EF4-FFF2-40B4-BE49-F238E27FC236}">
              <a16:creationId xmlns:a16="http://schemas.microsoft.com/office/drawing/2014/main" id="{5951A1AD-FA22-465B-A955-52810214DDB9}"/>
            </a:ext>
          </a:extLst>
        </xdr:cNvPr>
        <xdr:cNvSpPr/>
      </xdr:nvSpPr>
      <xdr:spPr>
        <a:xfrm>
          <a:off x="11320286" y="931865"/>
          <a:ext cx="2588684" cy="1068386"/>
        </a:xfrm>
        <a:prstGeom prst="roundRect">
          <a:avLst>
            <a:gd name="adj" fmla="val 16010"/>
          </a:avLst>
        </a:prstGeom>
        <a:solidFill>
          <a:srgbClr val="4A1F6B"/>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18</xdr:col>
      <xdr:colOff>409045</xdr:colOff>
      <xdr:row>5</xdr:row>
      <xdr:rowOff>86254</xdr:rowOff>
    </xdr:from>
    <xdr:to>
      <xdr:col>22</xdr:col>
      <xdr:colOff>335667</xdr:colOff>
      <xdr:row>10</xdr:row>
      <xdr:rowOff>101953</xdr:rowOff>
    </xdr:to>
    <mc:AlternateContent xmlns:mc="http://schemas.openxmlformats.org/markup-compatibility/2006">
      <mc:Choice xmlns:a14="http://schemas.microsoft.com/office/drawing/2010/main" Requires="a14">
        <xdr:graphicFrame macro="">
          <xdr:nvGraphicFramePr>
            <xdr:cNvPr id="57" name="Coffee Type 2">
              <a:extLst>
                <a:ext uri="{FF2B5EF4-FFF2-40B4-BE49-F238E27FC236}">
                  <a16:creationId xmlns:a16="http://schemas.microsoft.com/office/drawing/2014/main" id="{40AAD688-4BAE-434E-B468-421F53B0B99C}"/>
                </a:ext>
              </a:extLst>
            </xdr:cNvPr>
            <xdr:cNvGraphicFramePr/>
          </xdr:nvGraphicFramePr>
          <xdr:xfrm>
            <a:off x="0" y="0"/>
            <a:ext cx="0" cy="0"/>
          </xdr:xfrm>
          <a:graphic>
            <a:graphicData uri="http://schemas.microsoft.com/office/drawing/2010/slicer">
              <sle:slicer xmlns:sle="http://schemas.microsoft.com/office/drawing/2010/slicer" name="Coffee Type 2"/>
            </a:graphicData>
          </a:graphic>
        </xdr:graphicFrame>
      </mc:Choice>
      <mc:Fallback>
        <xdr:sp macro="" textlink="">
          <xdr:nvSpPr>
            <xdr:cNvPr id="0" name=""/>
            <xdr:cNvSpPr>
              <a:spLocks noTextEdit="1"/>
            </xdr:cNvSpPr>
          </xdr:nvSpPr>
          <xdr:spPr>
            <a:xfrm>
              <a:off x="11410420" y="999067"/>
              <a:ext cx="2371372" cy="928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547686</xdr:colOff>
      <xdr:row>5</xdr:row>
      <xdr:rowOff>39688</xdr:rowOff>
    </xdr:from>
    <xdr:to>
      <xdr:col>18</xdr:col>
      <xdr:colOff>198437</xdr:colOff>
      <xdr:row>10</xdr:row>
      <xdr:rowOff>119064</xdr:rowOff>
    </xdr:to>
    <mc:AlternateContent xmlns:mc="http://schemas.openxmlformats.org/markup-compatibility/2006">
      <mc:Choice xmlns:a14="http://schemas.microsoft.com/office/drawing/2010/main" Requires="a14">
        <xdr:graphicFrame macro="">
          <xdr:nvGraphicFramePr>
            <xdr:cNvPr id="58" name="Loyalty Card 2">
              <a:extLst>
                <a:ext uri="{FF2B5EF4-FFF2-40B4-BE49-F238E27FC236}">
                  <a16:creationId xmlns:a16="http://schemas.microsoft.com/office/drawing/2014/main" id="{8EFBE41A-8476-4E76-A2CC-101C30FE2E07}"/>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9715499" y="952501"/>
              <a:ext cx="1484313" cy="992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214313</xdr:colOff>
      <xdr:row>11</xdr:row>
      <xdr:rowOff>66674</xdr:rowOff>
    </xdr:from>
    <xdr:to>
      <xdr:col>10</xdr:col>
      <xdr:colOff>63500</xdr:colOff>
      <xdr:row>20</xdr:row>
      <xdr:rowOff>66674</xdr:rowOff>
    </xdr:to>
    <xdr:sp macro="" textlink="">
      <xdr:nvSpPr>
        <xdr:cNvPr id="8192" name="Rectangle: Rounded Corners 8191">
          <a:extLst>
            <a:ext uri="{FF2B5EF4-FFF2-40B4-BE49-F238E27FC236}">
              <a16:creationId xmlns:a16="http://schemas.microsoft.com/office/drawing/2014/main" id="{40CC0EB8-1F6B-49B8-9658-5F3BC2409B24}"/>
            </a:ext>
          </a:extLst>
        </xdr:cNvPr>
        <xdr:cNvSpPr/>
      </xdr:nvSpPr>
      <xdr:spPr>
        <a:xfrm>
          <a:off x="3270251" y="2074862"/>
          <a:ext cx="2905124" cy="1643062"/>
        </a:xfrm>
        <a:prstGeom prst="roundRect">
          <a:avLst/>
        </a:prstGeom>
        <a:solidFill>
          <a:srgbClr val="DCC4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10</xdr:col>
      <xdr:colOff>150813</xdr:colOff>
      <xdr:row>11</xdr:row>
      <xdr:rowOff>91847</xdr:rowOff>
    </xdr:from>
    <xdr:to>
      <xdr:col>16</xdr:col>
      <xdr:colOff>230188</xdr:colOff>
      <xdr:row>20</xdr:row>
      <xdr:rowOff>61911</xdr:rowOff>
    </xdr:to>
    <xdr:sp macro="" textlink="">
      <xdr:nvSpPr>
        <xdr:cNvPr id="8193" name="Rectangle: Rounded Corners 8192">
          <a:extLst>
            <a:ext uri="{FF2B5EF4-FFF2-40B4-BE49-F238E27FC236}">
              <a16:creationId xmlns:a16="http://schemas.microsoft.com/office/drawing/2014/main" id="{C488CF3F-B678-4A64-BDDA-3BE49EC1E047}"/>
            </a:ext>
          </a:extLst>
        </xdr:cNvPr>
        <xdr:cNvSpPr/>
      </xdr:nvSpPr>
      <xdr:spPr>
        <a:xfrm>
          <a:off x="6262688" y="2100035"/>
          <a:ext cx="3746500" cy="1613126"/>
        </a:xfrm>
        <a:prstGeom prst="roundRect">
          <a:avLst/>
        </a:prstGeom>
        <a:solidFill>
          <a:srgbClr val="DCC4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5</xdr:col>
      <xdr:colOff>357187</xdr:colOff>
      <xdr:row>11</xdr:row>
      <xdr:rowOff>152400</xdr:rowOff>
    </xdr:from>
    <xdr:to>
      <xdr:col>9</xdr:col>
      <xdr:colOff>508000</xdr:colOff>
      <xdr:row>20</xdr:row>
      <xdr:rowOff>26988</xdr:rowOff>
    </xdr:to>
    <xdr:graphicFrame macro="">
      <xdr:nvGraphicFramePr>
        <xdr:cNvPr id="8194" name="Chart 8193">
          <a:extLst>
            <a:ext uri="{FF2B5EF4-FFF2-40B4-BE49-F238E27FC236}">
              <a16:creationId xmlns:a16="http://schemas.microsoft.com/office/drawing/2014/main" id="{27056C8D-B4AA-48D3-9BA7-A1A4094DE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296862</xdr:colOff>
      <xdr:row>11</xdr:row>
      <xdr:rowOff>141740</xdr:rowOff>
    </xdr:from>
    <xdr:to>
      <xdr:col>16</xdr:col>
      <xdr:colOff>23813</xdr:colOff>
      <xdr:row>20</xdr:row>
      <xdr:rowOff>31750</xdr:rowOff>
    </xdr:to>
    <xdr:graphicFrame macro="">
      <xdr:nvGraphicFramePr>
        <xdr:cNvPr id="8195" name="Chart 8194">
          <a:extLst>
            <a:ext uri="{FF2B5EF4-FFF2-40B4-BE49-F238E27FC236}">
              <a16:creationId xmlns:a16="http://schemas.microsoft.com/office/drawing/2014/main" id="{E6FFA48B-58BB-4A3F-ABE8-C403C28BD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11</xdr:row>
      <xdr:rowOff>79375</xdr:rowOff>
    </xdr:from>
    <xdr:to>
      <xdr:col>5</xdr:col>
      <xdr:colOff>173568</xdr:colOff>
      <xdr:row>20</xdr:row>
      <xdr:rowOff>65088</xdr:rowOff>
    </xdr:to>
    <xdr:sp macro="" textlink="">
      <xdr:nvSpPr>
        <xdr:cNvPr id="8196" name="Rectangle: Rounded Corners 8195">
          <a:extLst>
            <a:ext uri="{FF2B5EF4-FFF2-40B4-BE49-F238E27FC236}">
              <a16:creationId xmlns:a16="http://schemas.microsoft.com/office/drawing/2014/main" id="{6C951C3A-9057-4C85-A5EF-10AAE487437C}"/>
            </a:ext>
          </a:extLst>
        </xdr:cNvPr>
        <xdr:cNvSpPr/>
      </xdr:nvSpPr>
      <xdr:spPr>
        <a:xfrm>
          <a:off x="63500" y="2087563"/>
          <a:ext cx="3166006" cy="1628775"/>
        </a:xfrm>
        <a:prstGeom prst="roundRect">
          <a:avLst/>
        </a:prstGeom>
        <a:solidFill>
          <a:srgbClr val="DCC4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0</xdr:col>
      <xdr:colOff>230188</xdr:colOff>
      <xdr:row>11</xdr:row>
      <xdr:rowOff>110244</xdr:rowOff>
    </xdr:from>
    <xdr:to>
      <xdr:col>4</xdr:col>
      <xdr:colOff>571500</xdr:colOff>
      <xdr:row>20</xdr:row>
      <xdr:rowOff>47626</xdr:rowOff>
    </xdr:to>
    <xdr:graphicFrame macro="">
      <xdr:nvGraphicFramePr>
        <xdr:cNvPr id="8198" name="Chart 8197">
          <a:extLst>
            <a:ext uri="{FF2B5EF4-FFF2-40B4-BE49-F238E27FC236}">
              <a16:creationId xmlns:a16="http://schemas.microsoft.com/office/drawing/2014/main" id="{BAEA5394-E288-4D5D-B590-8655C412B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309561</xdr:colOff>
      <xdr:row>11</xdr:row>
      <xdr:rowOff>87312</xdr:rowOff>
    </xdr:from>
    <xdr:to>
      <xdr:col>22</xdr:col>
      <xdr:colOff>550862</xdr:colOff>
      <xdr:row>37</xdr:row>
      <xdr:rowOff>134936</xdr:rowOff>
    </xdr:to>
    <xdr:sp macro="" textlink="">
      <xdr:nvSpPr>
        <xdr:cNvPr id="8199" name="Rectangle: Rounded Corners 8198">
          <a:extLst>
            <a:ext uri="{FF2B5EF4-FFF2-40B4-BE49-F238E27FC236}">
              <a16:creationId xmlns:a16="http://schemas.microsoft.com/office/drawing/2014/main" id="{69693F6E-4270-459A-96EA-958B4FBD4912}"/>
            </a:ext>
          </a:extLst>
        </xdr:cNvPr>
        <xdr:cNvSpPr/>
      </xdr:nvSpPr>
      <xdr:spPr>
        <a:xfrm>
          <a:off x="10088561" y="2095500"/>
          <a:ext cx="3908426" cy="4794249"/>
        </a:xfrm>
        <a:prstGeom prst="roundRect">
          <a:avLst>
            <a:gd name="adj" fmla="val 5651"/>
          </a:avLst>
        </a:prstGeom>
        <a:solidFill>
          <a:srgbClr val="DCC4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16</xdr:col>
      <xdr:colOff>395288</xdr:colOff>
      <xdr:row>12</xdr:row>
      <xdr:rowOff>39687</xdr:rowOff>
    </xdr:from>
    <xdr:to>
      <xdr:col>22</xdr:col>
      <xdr:colOff>500063</xdr:colOff>
      <xdr:row>37</xdr:row>
      <xdr:rowOff>-1</xdr:rowOff>
    </xdr:to>
    <xdr:graphicFrame macro="">
      <xdr:nvGraphicFramePr>
        <xdr:cNvPr id="8200" name="Chart 8199">
          <a:extLst>
            <a:ext uri="{FF2B5EF4-FFF2-40B4-BE49-F238E27FC236}">
              <a16:creationId xmlns:a16="http://schemas.microsoft.com/office/drawing/2014/main" id="{C6DBE690-E3D5-4CE0-A497-9CDBB768D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21</xdr:row>
      <xdr:rowOff>39690</xdr:rowOff>
    </xdr:from>
    <xdr:to>
      <xdr:col>8</xdr:col>
      <xdr:colOff>230363</xdr:colOff>
      <xdr:row>37</xdr:row>
      <xdr:rowOff>153989</xdr:rowOff>
    </xdr:to>
    <xdr:sp macro="" textlink="">
      <xdr:nvSpPr>
        <xdr:cNvPr id="8201" name="Rectangle: Rounded Corners 8200">
          <a:extLst>
            <a:ext uri="{FF2B5EF4-FFF2-40B4-BE49-F238E27FC236}">
              <a16:creationId xmlns:a16="http://schemas.microsoft.com/office/drawing/2014/main" id="{F63679D9-7D8E-44F0-8FC3-16B05CD9B08C}"/>
            </a:ext>
          </a:extLst>
        </xdr:cNvPr>
        <xdr:cNvSpPr/>
      </xdr:nvSpPr>
      <xdr:spPr>
        <a:xfrm>
          <a:off x="47625" y="3873503"/>
          <a:ext cx="5072238" cy="3035299"/>
        </a:xfrm>
        <a:prstGeom prst="roundRect">
          <a:avLst>
            <a:gd name="adj" fmla="val 8440"/>
          </a:avLst>
        </a:prstGeom>
        <a:solidFill>
          <a:srgbClr val="DCC4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0</xdr:col>
      <xdr:colOff>166688</xdr:colOff>
      <xdr:row>21</xdr:row>
      <xdr:rowOff>103189</xdr:rowOff>
    </xdr:from>
    <xdr:to>
      <xdr:col>8</xdr:col>
      <xdr:colOff>105456</xdr:colOff>
      <xdr:row>37</xdr:row>
      <xdr:rowOff>63500</xdr:rowOff>
    </xdr:to>
    <xdr:graphicFrame macro="">
      <xdr:nvGraphicFramePr>
        <xdr:cNvPr id="8202" name="Chart 8201">
          <a:extLst>
            <a:ext uri="{FF2B5EF4-FFF2-40B4-BE49-F238E27FC236}">
              <a16:creationId xmlns:a16="http://schemas.microsoft.com/office/drawing/2014/main" id="{031281DF-AD6B-4C05-9693-C1F90F496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294218</xdr:colOff>
      <xdr:row>20</xdr:row>
      <xdr:rowOff>169863</xdr:rowOff>
    </xdr:from>
    <xdr:to>
      <xdr:col>16</xdr:col>
      <xdr:colOff>258764</xdr:colOff>
      <xdr:row>37</xdr:row>
      <xdr:rowOff>153988</xdr:rowOff>
    </xdr:to>
    <xdr:sp macro="" textlink="">
      <xdr:nvSpPr>
        <xdr:cNvPr id="8203" name="Rectangle: Rounded Corners 8202">
          <a:extLst>
            <a:ext uri="{FF2B5EF4-FFF2-40B4-BE49-F238E27FC236}">
              <a16:creationId xmlns:a16="http://schemas.microsoft.com/office/drawing/2014/main" id="{71D543F6-1967-41B2-9BDE-B65579EBC177}"/>
            </a:ext>
          </a:extLst>
        </xdr:cNvPr>
        <xdr:cNvSpPr/>
      </xdr:nvSpPr>
      <xdr:spPr>
        <a:xfrm>
          <a:off x="5183718" y="3821113"/>
          <a:ext cx="4854046" cy="3087688"/>
        </a:xfrm>
        <a:prstGeom prst="roundRect">
          <a:avLst>
            <a:gd name="adj" fmla="val 8810"/>
          </a:avLst>
        </a:prstGeom>
        <a:solidFill>
          <a:srgbClr val="DCC4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8</xdr:col>
      <xdr:colOff>468313</xdr:colOff>
      <xdr:row>21</xdr:row>
      <xdr:rowOff>66677</xdr:rowOff>
    </xdr:from>
    <xdr:to>
      <xdr:col>16</xdr:col>
      <xdr:colOff>176213</xdr:colOff>
      <xdr:row>36</xdr:row>
      <xdr:rowOff>119064</xdr:rowOff>
    </xdr:to>
    <xdr:graphicFrame macro="">
      <xdr:nvGraphicFramePr>
        <xdr:cNvPr id="8204" name="Chart 8203">
          <a:extLst>
            <a:ext uri="{FF2B5EF4-FFF2-40B4-BE49-F238E27FC236}">
              <a16:creationId xmlns:a16="http://schemas.microsoft.com/office/drawing/2014/main" id="{D150C96C-B061-4E9F-9CE6-EB04E478C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55564</xdr:colOff>
      <xdr:row>5</xdr:row>
      <xdr:rowOff>7936</xdr:rowOff>
    </xdr:from>
    <xdr:to>
      <xdr:col>15</xdr:col>
      <xdr:colOff>396875</xdr:colOff>
      <xdr:row>11</xdr:row>
      <xdr:rowOff>0</xdr:rowOff>
    </xdr:to>
    <xdr:sp macro="" textlink="">
      <xdr:nvSpPr>
        <xdr:cNvPr id="8209" name="Rectangle: Rounded Corners 8208">
          <a:extLst>
            <a:ext uri="{FF2B5EF4-FFF2-40B4-BE49-F238E27FC236}">
              <a16:creationId xmlns:a16="http://schemas.microsoft.com/office/drawing/2014/main" id="{06E9BDEF-2CBA-4D3D-95E5-3FB25993F73B}"/>
            </a:ext>
          </a:extLst>
        </xdr:cNvPr>
        <xdr:cNvSpPr/>
      </xdr:nvSpPr>
      <xdr:spPr>
        <a:xfrm>
          <a:off x="55564" y="920749"/>
          <a:ext cx="9509124" cy="1087439"/>
        </a:xfrm>
        <a:prstGeom prst="roundRect">
          <a:avLst>
            <a:gd name="adj" fmla="val 16010"/>
          </a:avLst>
        </a:prstGeom>
        <a:solidFill>
          <a:srgbClr val="4A1F6B"/>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0</xdr:col>
      <xdr:colOff>150812</xdr:colOff>
      <xdr:row>5</xdr:row>
      <xdr:rowOff>55562</xdr:rowOff>
    </xdr:from>
    <xdr:to>
      <xdr:col>15</xdr:col>
      <xdr:colOff>238124</xdr:colOff>
      <xdr:row>10</xdr:row>
      <xdr:rowOff>95250</xdr:rowOff>
    </xdr:to>
    <mc:AlternateContent xmlns:mc="http://schemas.openxmlformats.org/markup-compatibility/2006">
      <mc:Choice xmlns:tsle="http://schemas.microsoft.com/office/drawing/2012/timeslicer" Requires="tsle">
        <xdr:graphicFrame macro="">
          <xdr:nvGraphicFramePr>
            <xdr:cNvPr id="8210" name="Order Date 1">
              <a:extLst>
                <a:ext uri="{FF2B5EF4-FFF2-40B4-BE49-F238E27FC236}">
                  <a16:creationId xmlns:a16="http://schemas.microsoft.com/office/drawing/2014/main" id="{1FF5DA4F-8C7A-4D78-A758-079A4DB4290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0812" y="968375"/>
              <a:ext cx="9255125" cy="952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07.35407858796" createdVersion="8" refreshedVersion="8" minRefreshableVersion="3" recordCount="2000" xr:uid="{FF0560C7-3D2B-48DD-8723-26E1C8248633}">
  <cacheSource type="worksheet">
    <worksheetSource name="Table1"/>
  </cacheSource>
  <cacheFields count="17">
    <cacheField name="Order ID" numFmtId="0">
      <sharedItems/>
    </cacheField>
    <cacheField name="Order Date" numFmtId="164">
      <sharedItems containsSemiMixedTypes="0" containsNonDate="0" containsDate="1" containsString="0" minDate="2021-11-08T00:00:00" maxDate="2024-11-08T00:00:00" count="911">
        <d v="2024-02-10T00:00:00"/>
        <d v="2021-12-05T00:00:00"/>
        <d v="2023-12-02T00:00:00"/>
        <d v="2023-09-27T00:00:00"/>
        <d v="2024-03-13T00:00:00"/>
        <d v="2022-06-05T00:00:00"/>
        <d v="2023-04-18T00:00:00"/>
        <d v="2023-11-23T00:00:00"/>
        <d v="2022-10-03T00:00:00"/>
        <d v="2022-12-29T00:00:00"/>
        <d v="2024-04-14T00:00:00"/>
        <d v="2024-04-28T00:00:00"/>
        <d v="2024-05-31T00:00:00"/>
        <d v="2022-06-22T00:00:00"/>
        <d v="2024-10-17T00:00:00"/>
        <d v="2022-10-04T00:00:00"/>
        <d v="2022-12-08T00:00:00"/>
        <d v="2024-02-11T00:00:00"/>
        <d v="2023-08-26T00:00:00"/>
        <d v="2024-09-07T00:00:00"/>
        <d v="2022-04-01T00:00:00"/>
        <d v="2023-11-24T00:00:00"/>
        <d v="2023-02-21T00:00:00"/>
        <d v="2023-04-22T00:00:00"/>
        <d v="2023-03-02T00:00:00"/>
        <d v="2022-01-15T00:00:00"/>
        <d v="2022-10-23T00:00:00"/>
        <d v="2024-02-17T00:00:00"/>
        <d v="2023-11-29T00:00:00"/>
        <d v="2023-12-30T00:00:00"/>
        <d v="2021-11-08T00:00:00"/>
        <d v="2023-09-02T00:00:00"/>
        <d v="2023-07-24T00:00:00"/>
        <d v="2023-01-17T00:00:00"/>
        <d v="2023-09-28T00:00:00"/>
        <d v="2024-03-01T00:00:00"/>
        <d v="2024-03-14T00:00:00"/>
        <d v="2023-12-06T00:00:00"/>
        <d v="2024-09-05T00:00:00"/>
        <d v="2022-01-07T00:00:00"/>
        <d v="2024-10-04T00:00:00"/>
        <d v="2022-06-26T00:00:00"/>
        <d v="2024-02-05T00:00:00"/>
        <d v="2023-10-31T00:00:00"/>
        <d v="2022-10-30T00:00:00"/>
        <d v="2022-09-24T00:00:00"/>
        <d v="2023-11-09T00:00:00"/>
        <d v="2022-04-08T00:00:00"/>
        <d v="2021-12-15T00:00:00"/>
        <d v="2022-01-26T00:00:00"/>
        <d v="2023-08-01T00:00:00"/>
        <d v="2024-08-04T00:00:00"/>
        <d v="2024-02-18T00:00:00"/>
        <d v="2024-08-02T00:00:00"/>
        <d v="2023-12-08T00:00:00"/>
        <d v="2022-06-01T00:00:00"/>
        <d v="2024-02-19T00:00:00"/>
        <d v="2022-04-06T00:00:00"/>
        <d v="2024-03-06T00:00:00"/>
        <d v="2023-08-27T00:00:00"/>
        <d v="2023-06-06T00:00:00"/>
        <d v="2024-10-20T00:00:00"/>
        <d v="2024-04-04T00:00:00"/>
        <d v="2022-10-08T00:00:00"/>
        <d v="2024-08-03T00:00:00"/>
        <d v="2023-12-21T00:00:00"/>
        <d v="2022-03-16T00:00:00"/>
        <d v="2024-02-20T00:00:00"/>
        <d v="2024-09-17T00:00:00"/>
        <d v="2022-04-09T00:00:00"/>
        <d v="2024-02-21T00:00:00"/>
        <d v="2024-08-01T00:00:00"/>
        <d v="2024-05-19T00:00:00"/>
        <d v="2023-10-19T00:00:00"/>
        <d v="2022-07-26T00:00:00"/>
        <d v="2023-01-02T00:00:00"/>
        <d v="2022-10-16T00:00:00"/>
        <d v="2023-05-10T00:00:00"/>
        <d v="2022-05-24T00:00:00"/>
        <d v="2024-03-31T00:00:00"/>
        <d v="2024-01-28T00:00:00"/>
        <d v="2022-05-15T00:00:00"/>
        <d v="2023-03-24T00:00:00"/>
        <d v="2022-05-27T00:00:00"/>
        <d v="2022-02-10T00:00:00"/>
        <d v="2023-09-04T00:00:00"/>
        <d v="2024-05-11T00:00:00"/>
        <d v="2023-06-08T00:00:00"/>
        <d v="2023-01-29T00:00:00"/>
        <d v="2022-11-03T00:00:00"/>
        <d v="2022-07-05T00:00:00"/>
        <d v="2022-07-19T00:00:00"/>
        <d v="2023-08-08T00:00:00"/>
        <d v="2022-04-17T00:00:00"/>
        <d v="2023-02-15T00:00:00"/>
        <d v="2022-11-15T00:00:00"/>
        <d v="2023-02-25T00:00:00"/>
        <d v="2023-05-01T00:00:00"/>
        <d v="2024-05-16T00:00:00"/>
        <d v="2024-05-21T00:00:00"/>
        <d v="2022-11-24T00:00:00"/>
        <d v="2024-07-07T00:00:00"/>
        <d v="2024-06-03T00:00:00"/>
        <d v="2024-04-21T00:00:00"/>
        <d v="2024-04-13T00:00:00"/>
        <d v="2022-03-31T00:00:00"/>
        <d v="2023-08-23T00:00:00"/>
        <d v="2023-01-22T00:00:00"/>
        <d v="2023-10-30T00:00:00"/>
        <d v="2024-06-08T00:00:00"/>
        <d v="2024-01-19T00:00:00"/>
        <d v="2023-02-10T00:00:00"/>
        <d v="2024-09-30T00:00:00"/>
        <d v="2022-04-15T00:00:00"/>
        <d v="2023-07-23T00:00:00"/>
        <d v="2023-05-28T00:00:00"/>
        <d v="2024-06-20T00:00:00"/>
        <d v="2023-01-16T00:00:00"/>
        <d v="2022-12-22T00:00:00"/>
        <d v="2023-09-07T00:00:00"/>
        <d v="2024-03-24T00:00:00"/>
        <d v="2022-03-05T00:00:00"/>
        <d v="2021-11-20T00:00:00"/>
        <d v="2023-05-04T00:00:00"/>
        <d v="2024-05-12T00:00:00"/>
        <d v="2021-12-14T00:00:00"/>
        <d v="2022-06-15T00:00:00"/>
        <d v="2023-12-17T00:00:00"/>
        <d v="2022-05-01T00:00:00"/>
        <d v="2023-07-01T00:00:00"/>
        <d v="2024-05-07T00:00:00"/>
        <d v="2024-09-03T00:00:00"/>
        <d v="2022-03-14T00:00:00"/>
        <d v="2021-12-02T00:00:00"/>
        <d v="2023-01-24T00:00:00"/>
        <d v="2023-08-04T00:00:00"/>
        <d v="2023-08-16T00:00:00"/>
        <d v="2021-12-01T00:00:00"/>
        <d v="2024-09-25T00:00:00"/>
        <d v="2022-08-31T00:00:00"/>
        <d v="2024-04-10T00:00:00"/>
        <d v="2022-05-18T00:00:00"/>
        <d v="2024-07-04T00:00:00"/>
        <d v="2024-06-28T00:00:00"/>
        <d v="2023-04-26T00:00:00"/>
        <d v="2022-11-02T00:00:00"/>
        <d v="2023-10-06T00:00:00"/>
        <d v="2022-02-08T00:00:00"/>
        <d v="2024-04-20T00:00:00"/>
        <d v="2023-03-13T00:00:00"/>
        <d v="2023-08-17T00:00:00"/>
        <d v="2023-10-10T00:00:00"/>
        <d v="2023-03-16T00:00:00"/>
        <d v="2021-11-14T00:00:00"/>
        <d v="2024-01-07T00:00:00"/>
        <d v="2022-12-26T00:00:00"/>
        <d v="2024-10-15T00:00:00"/>
        <d v="2023-11-05T00:00:00"/>
        <d v="2023-06-19T00:00:00"/>
        <d v="2023-03-11T00:00:00"/>
        <d v="2022-07-13T00:00:00"/>
        <d v="2022-05-16T00:00:00"/>
        <d v="2022-07-14T00:00:00"/>
        <d v="2023-03-21T00:00:00"/>
        <d v="2023-12-15T00:00:00"/>
        <d v="2024-07-21T00:00:00"/>
        <d v="2023-07-11T00:00:00"/>
        <d v="2022-10-25T00:00:00"/>
        <d v="2024-06-27T00:00:00"/>
        <d v="2023-03-31T00:00:00"/>
        <d v="2023-03-14T00:00:00"/>
        <d v="2022-08-05T00:00:00"/>
        <d v="2024-05-23T00:00:00"/>
        <d v="2023-06-02T00:00:00"/>
        <d v="2023-02-12T00:00:00"/>
        <d v="2023-12-26T00:00:00"/>
        <d v="2023-02-22T00:00:00"/>
        <d v="2024-06-24T00:00:00"/>
        <d v="2022-04-19T00:00:00"/>
        <d v="2023-02-03T00:00:00"/>
        <d v="2023-03-01T00:00:00"/>
        <d v="2024-11-04T00:00:00"/>
        <d v="2022-05-26T00:00:00"/>
        <d v="2024-10-21T00:00:00"/>
        <d v="2023-07-21T00:00:00"/>
        <d v="2024-06-04T00:00:00"/>
        <d v="2022-02-06T00:00:00"/>
        <d v="2023-11-25T00:00:00"/>
        <d v="2024-07-02T00:00:00"/>
        <d v="2022-01-17T00:00:00"/>
        <d v="2023-02-11T00:00:00"/>
        <d v="2023-11-03T00:00:00"/>
        <d v="2022-06-07T00:00:00"/>
        <d v="2023-11-22T00:00:00"/>
        <d v="2023-03-12T00:00:00"/>
        <d v="2024-07-01T00:00:00"/>
        <d v="2024-09-08T00:00:00"/>
        <d v="2022-07-11T00:00:00"/>
        <d v="2023-11-19T00:00:00"/>
        <d v="2022-06-27T00:00:00"/>
        <d v="2022-01-19T00:00:00"/>
        <d v="2022-12-31T00:00:00"/>
        <d v="2023-06-16T00:00:00"/>
        <d v="2023-10-04T00:00:00"/>
        <d v="2022-09-20T00:00:00"/>
        <d v="2023-01-12T00:00:00"/>
        <d v="2022-05-19T00:00:00"/>
        <d v="2022-01-30T00:00:00"/>
        <d v="2024-06-05T00:00:00"/>
        <d v="2024-01-12T00:00:00"/>
        <d v="2024-09-04T00:00:00"/>
        <d v="2024-01-14T00:00:00"/>
        <d v="2023-09-21T00:00:00"/>
        <d v="2022-12-01T00:00:00"/>
        <d v="2023-02-26T00:00:00"/>
        <d v="2024-09-28T00:00:00"/>
        <d v="2023-02-17T00:00:00"/>
        <d v="2022-12-04T00:00:00"/>
        <d v="2024-08-17T00:00:00"/>
        <d v="2022-09-14T00:00:00"/>
        <d v="2023-10-22T00:00:00"/>
        <d v="2023-12-20T00:00:00"/>
        <d v="2023-02-09T00:00:00"/>
        <d v="2023-03-27T00:00:00"/>
        <d v="2024-10-02T00:00:00"/>
        <d v="2023-09-30T00:00:00"/>
        <d v="2022-07-21T00:00:00"/>
        <d v="2024-09-27T00:00:00"/>
        <d v="2022-03-04T00:00:00"/>
        <d v="2023-12-23T00:00:00"/>
        <d v="2024-04-06T00:00:00"/>
        <d v="2023-07-25T00:00:00"/>
        <d v="2022-10-28T00:00:00"/>
        <d v="2024-05-27T00:00:00"/>
        <d v="2022-01-24T00:00:00"/>
        <d v="2022-12-09T00:00:00"/>
        <d v="2024-05-25T00:00:00"/>
        <d v="2024-05-20T00:00:00"/>
        <d v="2023-01-26T00:00:00"/>
        <d v="2021-11-21T00:00:00"/>
        <d v="2024-05-29T00:00:00"/>
        <d v="2024-09-23T00:00:00"/>
        <d v="2022-06-09T00:00:00"/>
        <d v="2022-10-07T00:00:00"/>
        <d v="2022-04-07T00:00:00"/>
        <d v="2022-10-20T00:00:00"/>
        <d v="2022-03-17T00:00:00"/>
        <d v="2023-04-03T00:00:00"/>
        <d v="2024-08-10T00:00:00"/>
        <d v="2022-05-03T00:00:00"/>
        <d v="2022-08-28T00:00:00"/>
        <d v="2022-03-26T00:00:00"/>
        <d v="2022-02-17T00:00:00"/>
        <d v="2024-01-18T00:00:00"/>
        <d v="2022-07-31T00:00:00"/>
        <d v="2022-12-14T00:00:00"/>
        <d v="2024-10-22T00:00:00"/>
        <d v="2023-10-18T00:00:00"/>
        <d v="2022-04-29T00:00:00"/>
        <d v="2022-02-09T00:00:00"/>
        <d v="2024-07-28T00:00:00"/>
        <d v="2023-04-25T00:00:00"/>
        <d v="2024-11-02T00:00:00"/>
        <d v="2024-02-04T00:00:00"/>
        <d v="2024-07-03T00:00:00"/>
        <d v="2022-08-30T00:00:00"/>
        <d v="2022-01-03T00:00:00"/>
        <d v="2023-03-10T00:00:00"/>
        <d v="2022-08-17T00:00:00"/>
        <d v="2023-04-10T00:00:00"/>
        <d v="2024-05-06T00:00:00"/>
        <d v="2022-06-12T00:00:00"/>
        <d v="2023-10-09T00:00:00"/>
        <d v="2023-12-04T00:00:00"/>
        <d v="2022-08-06T00:00:00"/>
        <d v="2023-06-15T00:00:00"/>
        <d v="2024-06-26T00:00:00"/>
        <d v="2022-03-10T00:00:00"/>
        <d v="2023-05-02T00:00:00"/>
        <d v="2024-08-25T00:00:00"/>
        <d v="2022-10-29T00:00:00"/>
        <d v="2024-05-30T00:00:00"/>
        <d v="2024-04-12T00:00:00"/>
        <d v="2022-12-11T00:00:00"/>
        <d v="2023-07-09T00:00:00"/>
        <d v="2023-09-01T00:00:00"/>
        <d v="2021-12-13T00:00:00"/>
        <d v="2022-08-20T00:00:00"/>
        <d v="2024-06-22T00:00:00"/>
        <d v="2022-01-21T00:00:00"/>
        <d v="2021-12-17T00:00:00"/>
        <d v="2022-11-26T00:00:00"/>
        <d v="2023-04-01T00:00:00"/>
        <d v="2022-11-19T00:00:00"/>
        <d v="2023-04-19T00:00:00"/>
        <d v="2022-08-14T00:00:00"/>
        <d v="2021-12-26T00:00:00"/>
        <d v="2022-09-10T00:00:00"/>
        <d v="2022-03-03T00:00:00"/>
        <d v="2022-12-12T00:00:00"/>
        <d v="2021-11-25T00:00:00"/>
        <d v="2022-04-25T00:00:00"/>
        <d v="2022-02-04T00:00:00"/>
        <d v="2023-11-30T00:00:00"/>
        <d v="2024-08-14T00:00:00"/>
        <d v="2022-04-21T00:00:00"/>
        <d v="2022-12-30T00:00:00"/>
        <d v="2022-08-26T00:00:00"/>
        <d v="2024-06-02T00:00:00"/>
        <d v="2023-04-09T00:00:00"/>
        <d v="2024-04-05T00:00:00"/>
        <d v="2023-06-28T00:00:00"/>
        <d v="2022-10-01T00:00:00"/>
        <d v="2024-04-19T00:00:00"/>
        <d v="2023-01-23T00:00:00"/>
        <d v="2024-11-05T00:00:00"/>
        <d v="2022-01-01T00:00:00"/>
        <d v="2022-11-30T00:00:00"/>
        <d v="2024-10-11T00:00:00"/>
        <d v="2022-02-20T00:00:00"/>
        <d v="2024-10-09T00:00:00"/>
        <d v="2023-11-10T00:00:00"/>
        <d v="2022-02-01T00:00:00"/>
        <d v="2023-12-19T00:00:00"/>
        <d v="2021-12-04T00:00:00"/>
        <d v="2021-12-07T00:00:00"/>
        <d v="2024-03-22T00:00:00"/>
        <d v="2024-09-16T00:00:00"/>
        <d v="2022-03-24T00:00:00"/>
        <d v="2024-02-06T00:00:00"/>
        <d v="2023-07-03T00:00:00"/>
        <d v="2024-03-23T00:00:00"/>
        <d v="2022-12-21T00:00:00"/>
        <d v="2022-08-09T00:00:00"/>
        <d v="2023-03-30T00:00:00"/>
        <d v="2022-09-07T00:00:00"/>
        <d v="2022-03-22T00:00:00"/>
        <d v="2023-09-12T00:00:00"/>
        <d v="2022-06-04T00:00:00"/>
        <d v="2024-06-12T00:00:00"/>
        <d v="2024-03-27T00:00:00"/>
        <d v="2022-08-23T00:00:00"/>
        <d v="2022-09-02T00:00:00"/>
        <d v="2022-10-22T00:00:00"/>
        <d v="2023-02-13T00:00:00"/>
        <d v="2024-01-27T00:00:00"/>
        <d v="2023-03-25T00:00:00"/>
        <d v="2022-12-24T00:00:00"/>
        <d v="2022-05-04T00:00:00"/>
        <d v="2024-09-13T00:00:00"/>
        <d v="2024-04-03T00:00:00"/>
        <d v="2024-01-20T00:00:00"/>
        <d v="2023-01-10T00:00:00"/>
        <d v="2023-09-13T00:00:00"/>
        <d v="2023-06-26T00:00:00"/>
        <d v="2024-04-18T00:00:00"/>
        <d v="2024-10-05T00:00:00"/>
        <d v="2024-10-01T00:00:00"/>
        <d v="2023-08-21T00:00:00"/>
        <d v="2023-09-06T00:00:00"/>
        <d v="2022-06-19T00:00:00"/>
        <d v="2024-05-13T00:00:00"/>
        <d v="2024-05-01T00:00:00"/>
        <d v="2024-03-03T00:00:00"/>
        <d v="2022-04-22T00:00:00"/>
        <d v="2023-09-26T00:00:00"/>
        <d v="2022-09-30T00:00:00"/>
        <d v="2024-06-01T00:00:00"/>
        <d v="2024-01-22T00:00:00"/>
        <d v="2023-04-27T00:00:00"/>
        <d v="2024-02-28T00:00:00"/>
        <d v="2022-01-25T00:00:00"/>
        <d v="2023-01-28T00:00:00"/>
        <d v="2023-01-04T00:00:00"/>
        <d v="2023-10-03T00:00:00"/>
        <d v="2024-05-10T00:00:00"/>
        <d v="2023-08-02T00:00:00"/>
        <d v="2024-10-14T00:00:00"/>
        <d v="2022-07-30T00:00:00"/>
        <d v="2024-07-10T00:00:00"/>
        <d v="2022-06-02T00:00:00"/>
        <d v="2022-01-27T00:00:00"/>
        <d v="2023-06-10T00:00:00"/>
        <d v="2022-07-02T00:00:00"/>
        <d v="2021-12-24T00:00:00"/>
        <d v="2022-09-08T00:00:00"/>
        <d v="2021-11-22T00:00:00"/>
        <d v="2024-09-02T00:00:00"/>
        <d v="2024-10-28T00:00:00"/>
        <d v="2024-11-06T00:00:00"/>
        <d v="2023-06-13T00:00:00"/>
        <d v="2022-10-14T00:00:00"/>
        <d v="2024-06-30T00:00:00"/>
        <d v="2023-07-22T00:00:00"/>
        <d v="2024-08-09T00:00:00"/>
        <d v="2022-11-13T00:00:00"/>
        <d v="2024-07-31T00:00:00"/>
        <d v="2022-10-26T00:00:00"/>
        <d v="2023-09-23T00:00:00"/>
        <d v="2023-10-26T00:00:00"/>
        <d v="2022-05-02T00:00:00"/>
        <d v="2024-07-12T00:00:00"/>
        <d v="2023-02-28T00:00:00"/>
        <d v="2022-11-04T00:00:00"/>
        <d v="2023-09-19T00:00:00"/>
        <d v="2021-11-10T00:00:00"/>
        <d v="2022-01-12T00:00:00"/>
        <d v="2023-05-29T00:00:00"/>
        <d v="2023-11-11T00:00:00"/>
        <d v="2023-02-24T00:00:00"/>
        <d v="2024-10-29T00:00:00"/>
        <d v="2023-05-25T00:00:00"/>
        <d v="2022-06-21T00:00:00"/>
        <d v="2024-10-06T00:00:00"/>
        <d v="2024-08-29T00:00:00"/>
        <d v="2022-04-04T00:00:00"/>
        <d v="2023-01-03T00:00:00"/>
        <d v="2022-03-11T00:00:00"/>
        <d v="2023-06-04T00:00:00"/>
        <d v="2024-07-20T00:00:00"/>
        <d v="2024-06-09T00:00:00"/>
        <d v="2024-08-27T00:00:00"/>
        <d v="2023-10-12T00:00:00"/>
        <d v="2023-09-03T00:00:00"/>
        <d v="2022-08-22T00:00:00"/>
        <d v="2023-08-09T00:00:00"/>
        <d v="2024-09-01T00:00:00"/>
        <d v="2022-09-21T00:00:00"/>
        <d v="2022-05-17T00:00:00"/>
        <d v="2024-03-18T00:00:00"/>
        <d v="2023-01-19T00:00:00"/>
        <d v="2022-10-05T00:00:00"/>
        <d v="2024-06-07T00:00:00"/>
        <d v="2024-09-12T00:00:00"/>
        <d v="2023-03-18T00:00:00"/>
        <d v="2022-04-30T00:00:00"/>
        <d v="2022-08-19T00:00:00"/>
        <d v="2023-02-23T00:00:00"/>
        <d v="2024-01-30T00:00:00"/>
        <d v="2022-05-25T00:00:00"/>
        <d v="2023-01-18T00:00:00"/>
        <d v="2023-08-20T00:00:00"/>
        <d v="2023-04-04T00:00:00"/>
        <d v="2023-06-18T00:00:00"/>
        <d v="2024-10-16T00:00:00"/>
        <d v="2023-09-24T00:00:00"/>
        <d v="2024-01-03T00:00:00"/>
        <d v="2022-08-02T00:00:00"/>
        <d v="2022-07-22T00:00:00"/>
        <d v="2022-10-18T00:00:00"/>
        <d v="2022-10-27T00:00:00"/>
        <d v="2023-03-17T00:00:00"/>
        <d v="2023-06-17T00:00:00"/>
        <d v="2023-12-03T00:00:00"/>
        <d v="2022-01-06T00:00:00"/>
        <d v="2024-07-22T00:00:00"/>
        <d v="2023-01-27T00:00:00"/>
        <d v="2023-03-06T00:00:00"/>
        <d v="2024-07-06T00:00:00"/>
        <d v="2022-04-03T00:00:00"/>
        <d v="2022-06-23T00:00:00"/>
        <d v="2024-01-25T00:00:00"/>
        <d v="2023-08-24T00:00:00"/>
        <d v="2022-02-13T00:00:00"/>
        <d v="2022-11-14T00:00:00"/>
        <d v="2024-08-26T00:00:00"/>
        <d v="2021-12-29T00:00:00"/>
        <d v="2024-07-26T00:00:00"/>
        <d v="2023-05-17T00:00:00"/>
        <d v="2022-12-27T00:00:00"/>
        <d v="2022-06-14T00:00:00"/>
        <d v="2023-10-07T00:00:00"/>
        <d v="2024-04-15T00:00:00"/>
        <d v="2022-12-05T00:00:00"/>
        <d v="2023-06-24T00:00:00"/>
        <d v="2021-11-12T00:00:00"/>
        <d v="2022-01-10T00:00:00"/>
        <d v="2022-09-03T00:00:00"/>
        <d v="2023-03-29T00:00:00"/>
        <d v="2023-02-19T00:00:00"/>
        <d v="2022-12-25T00:00:00"/>
        <d v="2024-06-21T00:00:00"/>
        <d v="2022-05-13T00:00:00"/>
        <d v="2021-12-27T00:00:00"/>
        <d v="2023-07-02T00:00:00"/>
        <d v="2021-12-06T00:00:00"/>
        <d v="2022-05-21T00:00:00"/>
        <d v="2023-05-05T00:00:00"/>
        <d v="2022-04-10T00:00:00"/>
        <d v="2024-01-04T00:00:00"/>
        <d v="2022-03-19T00:00:00"/>
        <d v="2024-08-24T00:00:00"/>
        <d v="2023-09-11T00:00:00"/>
        <d v="2023-09-25T00:00:00"/>
        <d v="2023-01-06T00:00:00"/>
        <d v="2022-09-04T00:00:00"/>
        <d v="2023-02-05T00:00:00"/>
        <d v="2023-01-31T00:00:00"/>
        <d v="2024-08-18T00:00:00"/>
        <d v="2022-12-20T00:00:00"/>
        <d v="2024-03-26T00:00:00"/>
        <d v="2023-04-05T00:00:00"/>
        <d v="2022-08-15T00:00:00"/>
        <d v="2022-02-05T00:00:00"/>
        <d v="2022-07-01T00:00:00"/>
        <d v="2023-06-11T00:00:00"/>
        <d v="2022-05-23T00:00:00"/>
        <d v="2022-06-28T00:00:00"/>
        <d v="2024-05-04T00:00:00"/>
        <d v="2023-03-28T00:00:00"/>
        <d v="2023-11-07T00:00:00"/>
        <d v="2021-11-13T00:00:00"/>
        <d v="2023-09-16T00:00:00"/>
        <d v="2023-12-05T00:00:00"/>
        <d v="2023-10-14T00:00:00"/>
        <d v="2023-03-15T00:00:00"/>
        <d v="2022-04-05T00:00:00"/>
        <d v="2022-12-03T00:00:00"/>
        <d v="2024-03-12T00:00:00"/>
        <d v="2022-03-01T00:00:00"/>
        <d v="2023-01-07T00:00:00"/>
        <d v="2024-01-05T00:00:00"/>
        <d v="2022-05-09T00:00:00"/>
        <d v="2024-04-02T00:00:00"/>
        <d v="2023-08-18T00:00:00"/>
        <d v="2022-05-10T00:00:00"/>
        <d v="2024-05-09T00:00:00"/>
        <d v="2024-01-02T00:00:00"/>
        <d v="2023-09-05T00:00:00"/>
        <d v="2024-05-02T00:00:00"/>
        <d v="2022-04-24T00:00:00"/>
        <d v="2022-09-17T00:00:00"/>
        <d v="2021-12-03T00:00:00"/>
        <d v="2023-11-20T00:00:00"/>
        <d v="2021-12-10T00:00:00"/>
        <d v="2022-08-11T00:00:00"/>
        <d v="2023-07-19T00:00:00"/>
        <d v="2023-10-28T00:00:00"/>
        <d v="2024-08-28T00:00:00"/>
        <d v="2024-10-26T00:00:00"/>
        <d v="2023-06-14T00:00:00"/>
        <d v="2022-10-31T00:00:00"/>
        <d v="2023-10-24T00:00:00"/>
        <d v="2022-07-17T00:00:00"/>
        <d v="2022-01-11T00:00:00"/>
        <d v="2023-11-27T00:00:00"/>
        <d v="2024-01-09T00:00:00"/>
        <d v="2023-09-22T00:00:00"/>
        <d v="2024-03-05T00:00:00"/>
        <d v="2024-02-01T00:00:00"/>
        <d v="2022-11-28T00:00:00"/>
        <d v="2021-11-29T00:00:00"/>
        <d v="2023-07-17T00:00:00"/>
        <d v="2021-11-30T00:00:00"/>
        <d v="2024-07-17T00:00:00"/>
        <d v="2023-03-09T00:00:00"/>
        <d v="2022-08-27T00:00:00"/>
        <d v="2021-12-23T00:00:00"/>
        <d v="2023-12-16T00:00:00"/>
        <d v="2024-04-25T00:00:00"/>
        <d v="2022-07-03T00:00:00"/>
        <d v="2023-07-06T00:00:00"/>
        <d v="2024-07-13T00:00:00"/>
        <d v="2023-08-12T00:00:00"/>
        <d v="2023-08-28T00:00:00"/>
        <d v="2022-02-23T00:00:00"/>
        <d v="2021-11-16T00:00:00"/>
        <d v="2022-02-24T00:00:00"/>
        <d v="2023-06-30T00:00:00"/>
        <d v="2024-10-31T00:00:00"/>
        <d v="2022-04-11T00:00:00"/>
        <d v="2024-06-18T00:00:00"/>
        <d v="2024-07-25T00:00:00"/>
        <d v="2023-04-16T00:00:00"/>
        <d v="2022-09-09T00:00:00"/>
        <d v="2024-06-19T00:00:00"/>
        <d v="2022-12-17T00:00:00"/>
        <d v="2023-07-16T00:00:00"/>
        <d v="2022-12-18T00:00:00"/>
        <d v="2023-10-05T00:00:00"/>
        <d v="2023-04-24T00:00:00"/>
        <d v="2023-10-29T00:00:00"/>
        <d v="2022-04-14T00:00:00"/>
        <d v="2024-03-04T00:00:00"/>
        <d v="2021-11-23T00:00:00"/>
        <d v="2023-01-09T00:00:00"/>
        <d v="2024-09-29T00:00:00"/>
        <d v="2023-07-26T00:00:00"/>
        <d v="2024-02-07T00:00:00"/>
        <d v="2023-02-04T00:00:00"/>
        <d v="2022-09-15T00:00:00"/>
        <d v="2022-08-21T00:00:00"/>
        <d v="2024-06-10T00:00:00"/>
        <d v="2023-02-07T00:00:00"/>
        <d v="2024-01-10T00:00:00"/>
        <d v="2023-02-20T00:00:00"/>
        <d v="2024-08-05T00:00:00"/>
        <d v="2023-06-21T00:00:00"/>
        <d v="2022-08-13T00:00:00"/>
        <d v="2023-05-12T00:00:00"/>
        <d v="2021-11-27T00:00:00"/>
        <d v="2022-07-27T00:00:00"/>
        <d v="2022-10-13T00:00:00"/>
        <d v="2023-06-20T00:00:00"/>
        <d v="2022-05-06T00:00:00"/>
        <d v="2022-11-16T00:00:00"/>
        <d v="2023-10-17T00:00:00"/>
        <d v="2023-04-29T00:00:00"/>
        <d v="2024-10-23T00:00:00"/>
        <d v="2024-03-17T00:00:00"/>
        <d v="2024-06-13T00:00:00"/>
        <d v="2023-07-18T00:00:00"/>
        <d v="2024-10-24T00:00:00"/>
        <d v="2023-10-16T00:00:00"/>
        <d v="2023-07-14T00:00:00"/>
        <d v="2021-11-15T00:00:00"/>
        <d v="2024-06-16T00:00:00"/>
        <d v="2023-12-09T00:00:00"/>
        <d v="2023-07-27T00:00:00"/>
        <d v="2022-08-12T00:00:00"/>
        <d v="2023-04-02T00:00:00"/>
        <d v="2023-10-20T00:00:00"/>
        <d v="2022-07-23T00:00:00"/>
        <d v="2024-07-29T00:00:00"/>
        <d v="2023-07-20T00:00:00"/>
        <d v="2024-06-11T00:00:00"/>
        <d v="2024-10-19T00:00:00"/>
        <d v="2023-05-30T00:00:00"/>
        <d v="2024-04-01T00:00:00"/>
        <d v="2024-02-29T00:00:00"/>
        <d v="2022-08-10T00:00:00"/>
        <d v="2022-07-20T00:00:00"/>
        <d v="2024-10-30T00:00:00"/>
        <d v="2022-06-03T00:00:00"/>
        <d v="2024-07-05T00:00:00"/>
        <d v="2024-07-08T00:00:00"/>
        <d v="2024-10-03T00:00:00"/>
        <d v="2024-04-09T00:00:00"/>
        <d v="2022-09-11T00:00:00"/>
        <d v="2022-09-29T00:00:00"/>
        <d v="2024-07-11T00:00:00"/>
        <d v="2022-05-22T00:00:00"/>
        <d v="2024-06-17T00:00:00"/>
        <d v="2022-04-26T00:00:00"/>
        <d v="2024-10-18T00:00:00"/>
        <d v="2022-10-11T00:00:00"/>
        <d v="2022-02-14T00:00:00"/>
        <d v="2022-08-25T00:00:00"/>
        <d v="2022-11-01T00:00:00"/>
        <d v="2023-02-14T00:00:00"/>
        <d v="2023-04-20T00:00:00"/>
        <d v="2022-09-22T00:00:00"/>
        <d v="2023-04-30T00:00:00"/>
        <d v="2022-01-14T00:00:00"/>
        <d v="2024-01-24T00:00:00"/>
        <d v="2024-02-23T00:00:00"/>
        <d v="2023-05-15T00:00:00"/>
        <d v="2022-06-24T00:00:00"/>
        <d v="2024-11-07T00:00:00"/>
        <d v="2022-11-07T00:00:00"/>
        <d v="2021-12-30T00:00:00"/>
        <d v="2022-08-04T00:00:00"/>
        <d v="2022-03-13T00:00:00"/>
        <d v="2023-01-05T00:00:00"/>
        <d v="2023-03-03T00:00:00"/>
        <d v="2022-02-03T00:00:00"/>
        <d v="2024-03-02T00:00:00"/>
        <d v="2022-11-17T00:00:00"/>
        <d v="2022-06-11T00:00:00"/>
        <d v="2022-05-30T00:00:00"/>
        <d v="2024-02-03T00:00:00"/>
        <d v="2024-08-15T00:00:00"/>
        <d v="2024-01-16T00:00:00"/>
        <d v="2022-03-06T00:00:00"/>
        <d v="2023-06-22T00:00:00"/>
        <d v="2022-01-23T00:00:00"/>
        <d v="2024-05-05T00:00:00"/>
        <d v="2023-12-24T00:00:00"/>
        <d v="2021-12-20T00:00:00"/>
        <d v="2024-10-27T00:00:00"/>
        <d v="2022-03-29T00:00:00"/>
        <d v="2023-08-19T00:00:00"/>
        <d v="2023-08-25T00:00:00"/>
        <d v="2022-11-22T00:00:00"/>
        <d v="2022-08-24T00:00:00"/>
        <d v="2023-05-22T00:00:00"/>
        <d v="2023-05-21T00:00:00"/>
        <d v="2024-10-13T00:00:00"/>
        <d v="2023-05-08T00:00:00"/>
        <d v="2022-03-25T00:00:00"/>
        <d v="2023-02-06T00:00:00"/>
        <d v="2023-07-29T00:00:00"/>
        <d v="2024-08-30T00:00:00"/>
        <d v="2024-02-25T00:00:00"/>
        <d v="2022-03-08T00:00:00"/>
        <d v="2024-03-28T00:00:00"/>
        <d v="2022-05-08T00:00:00"/>
        <d v="2022-07-25T00:00:00"/>
        <d v="2022-05-28T00:00:00"/>
        <d v="2024-03-16T00:00:00"/>
        <d v="2024-02-02T00:00:00"/>
        <d v="2022-01-13T00:00:00"/>
        <d v="2023-11-01T00:00:00"/>
        <d v="2022-02-02T00:00:00"/>
        <d v="2023-05-16T00:00:00"/>
        <d v="2022-04-02T00:00:00"/>
        <d v="2024-04-07T00:00:00"/>
        <d v="2024-09-19T00:00:00"/>
        <d v="2024-09-20T00:00:00"/>
        <d v="2023-08-30T00:00:00"/>
        <d v="2023-05-19T00:00:00"/>
        <d v="2023-10-21T00:00:00"/>
        <d v="2024-04-23T00:00:00"/>
        <d v="2022-03-21T00:00:00"/>
        <d v="2022-10-21T00:00:00"/>
        <d v="2023-04-11T00:00:00"/>
        <d v="2023-04-17T00:00:00"/>
        <d v="2022-11-27T00:00:00"/>
        <d v="2022-07-07T00:00:00"/>
        <d v="2023-03-08T00:00:00"/>
        <d v="2024-02-27T00:00:00"/>
        <d v="2022-09-27T00:00:00"/>
        <d v="2024-04-27T00:00:00"/>
        <d v="2024-08-07T00:00:00"/>
        <d v="2022-01-02T00:00:00"/>
        <d v="2022-01-31T00:00:00"/>
        <d v="2022-05-14T00:00:00"/>
        <d v="2022-06-20T00:00:00"/>
        <d v="2023-10-25T00:00:00"/>
        <d v="2022-11-25T00:00:00"/>
        <d v="2022-06-30T00:00:00"/>
        <d v="2021-12-08T00:00:00"/>
        <d v="2023-04-12T00:00:00"/>
        <d v="2021-12-22T00:00:00"/>
        <d v="2023-09-17T00:00:00"/>
        <d v="2022-12-06T00:00:00"/>
        <d v="2022-11-08T00:00:00"/>
        <d v="2024-10-12T00:00:00"/>
        <d v="2023-12-13T00:00:00"/>
        <d v="2024-06-29T00:00:00"/>
        <d v="2023-01-13T00:00:00"/>
        <d v="2022-02-19T00:00:00"/>
        <d v="2022-08-29T00:00:00"/>
        <d v="2023-07-31T00:00:00"/>
        <d v="2022-12-28T00:00:00"/>
        <d v="2022-06-17T00:00:00"/>
        <d v="2024-03-07T00:00:00"/>
        <d v="2023-10-08T00:00:00"/>
        <d v="2024-08-20T00:00:00"/>
        <d v="2022-04-28T00:00:00"/>
        <d v="2022-03-28T00:00:00"/>
        <d v="2023-07-08T00:00:00"/>
        <d v="2023-07-13T00:00:00"/>
        <d v="2022-02-21T00:00:00"/>
        <d v="2023-12-07T00:00:00"/>
        <d v="2022-06-18T00:00:00"/>
        <d v="2024-01-13T00:00:00"/>
        <d v="2022-11-20T00:00:00"/>
        <d v="2022-06-29T00:00:00"/>
        <d v="2023-12-27T00:00:00"/>
        <d v="2023-04-13T00:00:00"/>
        <d v="2024-04-26T00:00:00"/>
        <d v="2023-05-14T00:00:00"/>
        <d v="2024-04-08T00:00:00"/>
        <d v="2023-05-13T00:00:00"/>
        <d v="2024-02-16T00:00:00"/>
        <d v="2022-12-13T00:00:00"/>
        <d v="2024-03-11T00:00:00"/>
        <d v="2022-09-06T00:00:00"/>
        <d v="2022-04-23T00:00:00"/>
        <d v="2023-08-10T00:00:00"/>
        <d v="2022-10-12T00:00:00"/>
        <d v="2023-04-06T00:00:00"/>
        <d v="2023-12-18T00:00:00"/>
        <d v="2023-12-10T00:00:00"/>
        <d v="2024-03-25T00:00:00"/>
        <d v="2023-10-02T00:00:00"/>
        <d v="2024-01-21T00:00:00"/>
        <d v="2024-06-23T00:00:00"/>
        <d v="2021-12-21T00:00:00"/>
        <d v="2023-03-26T00:00:00"/>
        <d v="2022-12-02T00:00:00"/>
        <d v="2024-05-03T00:00:00"/>
        <d v="2022-09-28T00:00:00"/>
        <d v="2022-07-28T00:00:00"/>
        <d v="2024-06-06T00:00:00"/>
        <d v="2022-07-10T00:00:00"/>
        <d v="2024-11-01T00:00:00"/>
        <d v="2023-07-30T00:00:00"/>
        <d v="2023-12-01T00:00:00"/>
        <d v="2024-05-14T00:00:00"/>
        <d v="2024-06-25T00:00:00"/>
        <d v="2022-06-25T00:00:00"/>
        <d v="2021-12-16T00:00:00"/>
        <d v="2022-04-27T00:00:00"/>
        <d v="2024-08-08T00:00:00"/>
        <d v="2022-12-15T00:00:00"/>
        <d v="2021-12-11T00:00:00"/>
        <d v="2022-07-09T00:00:00"/>
        <d v="2022-07-08T00:00:00"/>
        <d v="2022-05-11T00:00:00"/>
        <d v="2024-08-16T00:00:00"/>
        <d v="2021-12-18T00:00:00"/>
        <d v="2022-09-05T00:00:00"/>
        <d v="2024-03-29T00:00:00"/>
        <d v="2021-11-19T00:00:00"/>
        <d v="2021-11-11T00:00:00"/>
        <d v="2023-06-27T00:00:00"/>
        <d v="2023-11-17T00:00:00"/>
        <d v="2022-05-05T00:00:00"/>
        <d v="2023-01-21T00:00:00"/>
        <d v="2022-06-08T00:00:00"/>
        <d v="2023-11-13T00:00:00"/>
        <d v="2024-03-21T00:00:00"/>
        <d v="2023-08-11T00:00:00"/>
        <d v="2023-11-14T00:00:00"/>
        <d v="2022-04-20T00:00:00"/>
        <d v="2023-08-15T00:00:00"/>
        <d v="2022-11-29T00:00:00"/>
        <d v="2024-05-22T00:00:00"/>
        <d v="2024-04-29T00:00:00"/>
        <d v="2024-05-08T00:00:00"/>
        <d v="2024-01-17T00:00:00"/>
        <d v="2023-12-28T00:00:00"/>
        <d v="2022-07-16T00:00:00"/>
        <d v="2022-12-19T00:00:00"/>
        <d v="2023-11-15T00:00:00"/>
        <d v="2024-07-19T00:00:00"/>
        <d v="2022-01-08T00:00:00"/>
        <d v="2022-03-09T00:00:00"/>
        <d v="2024-07-30T00:00:00"/>
        <d v="2024-05-15T00:00:00"/>
        <d v="2023-08-31T00:00:00"/>
        <d v="2022-01-28T00:00:00"/>
        <d v="2021-12-31T00:00:00"/>
        <d v="2023-07-12T00:00:00"/>
        <d v="2023-02-08T00:00:00"/>
        <d v="2022-08-16T00:00:00"/>
        <d v="2022-10-06T00:00:00"/>
        <d v="2024-08-22T00:00:00"/>
        <d v="2022-11-10T00:00:00"/>
        <d v="2024-01-11T00:00:00"/>
        <d v="2024-04-16T00:00:00"/>
        <d v="2024-10-10T00:00:00"/>
        <d v="2022-07-24T00:00:00"/>
        <d v="2024-04-11T00:00:00"/>
        <d v="2024-01-29T00:00:00"/>
        <d v="2022-03-02T00:00:00"/>
        <d v="2023-08-06T00:00:00"/>
        <d v="2022-01-09T00:00:00"/>
        <d v="2022-10-10T00:00:00"/>
        <d v="2022-05-29T00:00:00"/>
        <d v="2023-06-07T00:00:00"/>
        <d v="2023-11-04T00:00:00"/>
        <d v="2024-01-31T00:00:00"/>
        <d v="2023-04-07T00:00:00"/>
        <d v="2022-12-23T00:00:00"/>
        <d v="2024-02-09T00:00:00"/>
        <d v="2023-09-15T00:00:00"/>
        <d v="2024-04-24T00:00:00"/>
        <d v="2022-11-23T00:00:00"/>
        <d v="2023-05-18T00:00:00"/>
        <d v="2022-10-09T00:00:00"/>
        <d v="2023-08-07T00:00:00"/>
        <d v="2022-11-18T00:00:00"/>
        <d v="2023-05-20T00:00:00"/>
        <d v="2024-02-26T00:00:00"/>
        <d v="2023-04-28T00:00:00"/>
        <d v="2022-08-18T00:00:00"/>
        <d v="2022-07-15T00:00:00"/>
        <d v="2023-11-26T00:00:00"/>
        <d v="2024-08-21T00:00:00"/>
        <d v="2023-01-11T00:00:00"/>
        <d v="2022-01-22T00:00:00"/>
        <d v="2022-02-12T00:00:00"/>
        <d v="2024-07-15T00:00:00"/>
        <d v="2024-10-08T00:00:00"/>
        <d v="2022-08-08T00:00:00"/>
        <d v="2023-02-02T00:00:00"/>
        <d v="2023-12-14T00:00:00"/>
        <d v="2021-12-19T00:00:00"/>
        <d v="2024-11-03T00:00:00"/>
        <d v="2021-11-17T00:00:00"/>
        <d v="2024-03-20T00:00:00"/>
        <d v="2023-09-29T00:00:00"/>
        <d v="2024-01-15T00:00:00"/>
        <d v="2023-05-07T00:00:00"/>
        <d v="2023-02-27T00:00:00"/>
        <d v="2022-04-18T00:00:00"/>
        <d v="2024-08-12T00:00:00"/>
        <d v="2024-05-26T00:00:00"/>
        <d v="2023-02-18T00:00:00"/>
        <d v="2022-10-15T00:00:00"/>
        <d v="2022-05-07T00:00:00"/>
        <d v="2024-02-22T00:00:00"/>
        <d v="2024-03-30T00:00:00"/>
        <d v="2023-09-10T00:00:00"/>
        <d v="2022-02-22T00:00:00"/>
        <d v="2024-09-11T00:00:00"/>
        <d v="2022-08-07T00:00:00"/>
        <d v="2023-04-08T00:00:00"/>
        <d v="2024-01-01T00:00:00"/>
        <d v="2021-11-24T00:00:00"/>
        <d v="2022-10-19T00:00:00"/>
        <d v="2023-10-01T00:00:00"/>
        <d v="2023-12-31T00:00:00"/>
        <d v="2023-08-22T00:00:00"/>
        <d v="2022-05-31T00:00:00"/>
        <d v="2022-11-12T00:00:00"/>
        <d v="2023-09-18T00:00:00"/>
        <d v="2024-03-08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5"/>
    </cacheField>
    <cacheField name="Customer Name" numFmtId="0">
      <sharedItems count="1973">
        <s v="Anne Wood"/>
        <s v="Melissa Perez"/>
        <s v="Christina Callahan"/>
        <s v="Richard Mccall"/>
        <s v="Donna Gay"/>
        <s v="Lauren Jones"/>
        <s v="Gina Watson"/>
        <s v="Amanda Barnes"/>
        <s v="Joel Joseph"/>
        <s v="Lauren Walker"/>
        <s v="Janet Hodge"/>
        <s v="Shelby Torres"/>
        <s v="Karen Ford"/>
        <s v="Robert Brown"/>
        <s v="Nancy Lynn"/>
        <s v="Julie Roberson"/>
        <s v="Autumn Johnson"/>
        <s v="Jonathan Jenkins"/>
        <s v="Crystal Gonzales"/>
        <s v="Kevin Martin"/>
        <s v="John White"/>
        <s v="Joseph Bradley"/>
        <s v="David Hancock"/>
        <s v="Christopher Benson"/>
        <s v="Allen Patterson"/>
        <s v="David Byrd"/>
        <s v="Casey Hall"/>
        <s v="Eileen Conley"/>
        <s v="Traci Mcdaniel"/>
        <s v="Maureen Harding"/>
        <s v="Angel Ross"/>
        <s v="Joshua Garcia"/>
        <s v="Janet Quinn"/>
        <s v="Lisa Smith"/>
        <s v="David Mcdonald"/>
        <s v="Micheal Patton"/>
        <s v="Mr. James Bates"/>
        <s v="Karen Hamilton"/>
        <s v="Michael Padilla"/>
        <s v="Rachel Obrien"/>
        <s v="Karen Johnson"/>
        <s v="Jeremy Pierce"/>
        <s v="Carol Murphy"/>
        <s v="Katrina Garcia"/>
        <s v="Daniel Taylor"/>
        <s v="Manuel Lozano"/>
        <s v="Andre Cobb"/>
        <s v="Justin Skinner"/>
        <s v="Philip Morales"/>
        <s v="Richard Hernandez"/>
        <s v="David Castillo"/>
        <s v="Jason Brown III"/>
        <s v="Christian Wilkins"/>
        <s v="Stephanie Mitchell"/>
        <s v="Jacqueline Peterson"/>
        <s v="Anthony Cardenas"/>
        <s v="Jillian Miller"/>
        <s v="Kenneth Morrow"/>
        <s v="Deanna Jenkins"/>
        <s v="Teresa Fritz"/>
        <s v="Dana Adams"/>
        <s v="Walter Nichols"/>
        <s v="Shannon Rivera"/>
        <s v="Kelly Kerr"/>
        <s v="Jennifer Fox"/>
        <s v="Melissa Fitzpatrick"/>
        <s v="Mariah Gordon"/>
        <s v="Joseph Rocha"/>
        <s v="Debbie Christian"/>
        <s v="Wyatt Anderson"/>
        <s v="Devin Jackson MD"/>
        <s v="April Moore"/>
        <s v="Victor Andrews"/>
        <s v="Teresa Kelley"/>
        <s v="Lori Mcdaniel"/>
        <s v="Lisa Pope"/>
        <s v="Michael Estes"/>
        <s v="Sandra Reynolds"/>
        <s v="Kenneth Fuller"/>
        <s v="Hector Taylor"/>
        <s v="Micheal Bautista"/>
        <s v="Audrey Chan"/>
        <s v="Michelle Jenkins"/>
        <s v="Martin Barron"/>
        <s v="Robin Kennedy"/>
        <s v="Joel Webster"/>
        <s v="Sandy Russell"/>
        <s v="Curtis Harvey"/>
        <s v="Robert Lawson"/>
        <s v="Ian Oneal"/>
        <s v="Brittany Jennings DVM"/>
        <s v="Jennifer Walker"/>
        <s v="Anita Garrett"/>
        <s v="Lauren Hall"/>
        <s v="Wendy Lane"/>
        <s v="Dennis Williams"/>
        <s v="Deanna Roberts"/>
        <s v="Natalie Nolan"/>
        <s v="Marie Ryan"/>
        <s v="Barbara Barnes"/>
        <s v="Ronald Galvan"/>
        <s v="Yolanda Ball"/>
        <s v="Bridget Vega"/>
        <s v="Michael Castillo"/>
        <s v="Reginald Graves"/>
        <s v="Jaime Curry"/>
        <s v="Dylan Wallace"/>
        <s v="Tammy Flores MD"/>
        <s v="Robert Phillips"/>
        <s v="Jonathan Ford"/>
        <s v="Eric Velazquez"/>
        <s v="Thomas Ponce"/>
        <s v="Brenda Gonzalez"/>
        <s v="Jesse Ray"/>
        <s v="Patricia Allen"/>
        <s v="Jennifer Smith"/>
        <s v="Dennis Webb"/>
        <s v="James Clark"/>
        <s v="Matthew Reed"/>
        <s v="Kenneth Rodriguez"/>
        <s v="Tamara Lynch"/>
        <s v="Kelsey Hill"/>
        <s v="Tammy Wood"/>
        <s v="Antonio Lewis"/>
        <s v="Christopher Mann"/>
        <s v="Bethany Nelson"/>
        <s v="Ashley Obrien"/>
        <s v="Robin Boone"/>
        <s v="Andrew Kennedy"/>
        <s v="Gregory Lane Jr."/>
        <s v="Cynthia Wilcox"/>
        <s v="Rachel Robertson"/>
        <s v="Matthew Rodriguez"/>
        <s v="Andrea Johnson"/>
        <s v="John Rodriguez"/>
        <s v="Jeffrey Leach"/>
        <s v="William Fletcher"/>
        <s v="Lance Miller"/>
        <s v="Cathy Hawkins"/>
        <s v="Jeremy Evans"/>
        <s v="Thomas Marsh"/>
        <s v="Daniel Lynn"/>
        <s v="Richard Strickland"/>
        <s v="Kenneth Franco"/>
        <s v="Stephen Murillo"/>
        <s v="Melissa Thompson"/>
        <s v="Daniel Scott"/>
        <s v="Danielle Payne"/>
        <s v="Mary Harris"/>
        <s v="William Roth"/>
        <s v="Matthew Lynch"/>
        <s v="Jamie Boyle"/>
        <s v="Rebecca Hampton"/>
        <s v="Amy Hamilton"/>
        <s v="Vincent Jones"/>
        <s v="Katie Berry"/>
        <s v="Tiffany Serrano"/>
        <s v="Heather Rhodes"/>
        <s v="Mr. James Wang"/>
        <s v="Joshua Rodriguez"/>
        <s v="Mark Thomas"/>
        <s v="Wesley Gomez"/>
        <s v="Daniel Sanders"/>
        <s v="Troy Cruz"/>
        <s v="Scott Blackwell"/>
        <s v="James Bartlett"/>
        <s v="James Andrews"/>
        <s v="Elizabeth Lynch"/>
        <s v="Adam Dillon"/>
        <s v="Jeffrey Adams"/>
        <s v="Beverly Miller DDS"/>
        <s v="Kyle Jones"/>
        <s v="Patrick Willis"/>
        <s v="Daniel Rollins"/>
        <s v="Daniel Brooks"/>
        <s v="Shannon Moses"/>
        <s v="Monique Adams"/>
        <s v="Joseph Dillon"/>
        <s v="Stephen Atkins"/>
        <s v="Deborah Patel"/>
        <s v="Troy Mueller"/>
        <s v="Jacob Powers"/>
        <s v="Kristina Rodriguez"/>
        <s v="Darren Mason"/>
        <s v="Elizabeth Jones"/>
        <s v="Latoya Shaw"/>
        <s v="Emily Trevino"/>
        <s v="Elizabeth Barr"/>
        <s v="Leah Freeman"/>
        <s v="Tyler Brady"/>
        <s v="Ronald Torres"/>
        <s v="Sandra Hernandez"/>
        <s v="Collin Cunningham"/>
        <s v="Julie David"/>
        <s v="Ricardo Mcdonald"/>
        <s v="Kristin Jones"/>
        <s v="Matthew Sandoval"/>
        <s v="Jason Long"/>
        <s v="Christina Long MD"/>
        <s v="Ralph Bradley"/>
        <s v="Nathan Lowe DDS"/>
        <s v="Jason Valentine"/>
        <s v="Christopher Flores"/>
        <s v="Jaime Patton"/>
        <s v="Christopher Palmer"/>
        <s v="Larry Mayer"/>
        <s v="Justin Cook"/>
        <s v="Daniel Hudson"/>
        <s v="Tracy Smith"/>
        <s v="Joshua Black"/>
        <s v="Robert Porter"/>
        <s v="Christopher Myers"/>
        <s v="Barbara Baker"/>
        <s v="Gabriel Humphrey"/>
        <s v="Walter Figueroa"/>
        <s v="Krista Nash"/>
        <s v="Bryan Stevenson"/>
        <s v="Ronald Chandler"/>
        <s v="Crystal Carr"/>
        <s v="Christie Curtis"/>
        <s v="Jeremy Gray"/>
        <s v="Christina Montgomery"/>
        <s v="David Stevens"/>
        <s v="Jeffrey Hernandez"/>
        <s v="Charles Walsh MD"/>
        <s v="Kyle Austin"/>
        <s v="Lance Kemp"/>
        <s v="Michele Navarro"/>
        <s v="Joshua Villarreal"/>
        <s v="Elizabeth Baker"/>
        <s v="Anne Fowler"/>
        <s v="Anne Jenkins"/>
        <s v="Hayden Ayala"/>
        <s v="Jason Coleman"/>
        <s v="Kenneth Moore"/>
        <s v="Andrew Gomez"/>
        <s v="James Soto"/>
        <s v="Cory Holland"/>
        <s v="Faith Williams"/>
        <s v="Karen Watts"/>
        <s v="Kenneth Smith"/>
        <s v="Rhonda Ward"/>
        <s v="Elizabeth Ali"/>
        <s v="Deborah Bryant"/>
        <s v="Trevor Lambert"/>
        <s v="Kenneth Garrett"/>
        <s v="Alexandra Tucker"/>
        <s v="Mark Zuniga"/>
        <s v="Austin Green"/>
        <s v="Eric Torres"/>
        <s v="Donna Moore"/>
        <s v="Edward Bradley"/>
        <s v="Brandon Johnson"/>
        <s v="Joshua Jennings"/>
        <s v="Sean Knapp"/>
        <s v="Steven Wood"/>
        <s v="Robert Wilson"/>
        <s v="Samuel Chavez"/>
        <s v="Patricia Rice"/>
        <s v="Elaine Martin"/>
        <s v="Marilyn Lynch"/>
        <s v="Daniel Rivera"/>
        <s v="Carol Jackson"/>
        <s v="Michael Acosta"/>
        <s v="Joseph Deleon"/>
        <s v="Jessica Perez"/>
        <s v="Christine Johnson"/>
        <s v="Kayla White"/>
        <s v="Eileen Joseph"/>
        <s v="Hannah Kim"/>
        <s v="Heather Ballard"/>
        <s v="Melissa Shepherd"/>
        <s v="Nancy Johnson"/>
        <s v="Joshua King"/>
        <s v="Brenda Steele"/>
        <s v="Edward Davis"/>
        <s v="William Johns"/>
        <s v="Heidi Ashley"/>
        <s v="Stephanie Gilmore"/>
        <s v="Renee Francis"/>
        <s v="Nicholas Reyes"/>
        <s v="Christopher Williams"/>
        <s v="Rebecca Howard"/>
        <s v="Jennifer Russo"/>
        <s v="Justin Murillo"/>
        <s v="Meghan Doyle"/>
        <s v="Stephen Cruz"/>
        <s v="Glenn Gonzales"/>
        <s v="Michelle Campbell"/>
        <s v="Scott Peterson"/>
        <s v="Steven Perez"/>
        <s v="Amanda Dunn"/>
        <s v="Nicole Nelson"/>
        <s v="Paul Henderson"/>
        <s v="Tara Alvarez"/>
        <s v="Todd Christensen"/>
        <s v="Monique Wood"/>
        <s v="Abigail Fowler"/>
        <s v="Mr. Robert Sanchez"/>
        <s v="Colleen Simmons"/>
        <s v="Tina Thomas"/>
        <s v="Kristin Mcintyre"/>
        <s v="Jonathan Green"/>
        <s v="Ernest Martinez"/>
        <s v="Peter Carlson"/>
        <s v="Amanda Davis"/>
        <s v="Andrea Gibson"/>
        <s v="Tyrone Gross"/>
        <s v="Richard Conner"/>
        <s v="Vincent Henderson"/>
        <s v="Joseph Aguirre"/>
        <s v="Michelle Rodriguez"/>
        <s v="Elizabeth Bennett"/>
        <s v="Albert Mann"/>
        <s v="Christine Winters"/>
        <s v="John Whitehead"/>
        <s v="Latasha Kennedy"/>
        <s v="James Garcia"/>
        <s v="Carlos Rodriguez"/>
        <s v="Heather Ross"/>
        <s v="Joshua Manning"/>
        <s v="Ashley Thompson"/>
        <s v="Amanda Patrick"/>
        <s v="Christine Guzman"/>
        <s v="Amanda Roberts"/>
        <s v="Matthew Martin"/>
        <s v="Michael Levy"/>
        <s v="Marco Burns"/>
        <s v="Joseph Schmidt"/>
        <s v="Jacqueline Sampson"/>
        <s v="Regina Ramirez"/>
        <s v="James Williams"/>
        <s v="Matthew Byrd"/>
        <s v="Victor Smith"/>
        <s v="Benjamin Turner"/>
        <s v="Michelle Newman"/>
        <s v="Charles Mosley"/>
        <s v="Brittney Hanson"/>
        <s v="Daniel Norman"/>
        <s v="Jasmine Manning"/>
        <s v="Olivia Roberts"/>
        <s v="Mrs. Ana Mathis"/>
        <s v="Michelle Reid"/>
        <s v="Scott Weiss"/>
        <s v="Stephen Mason"/>
        <s v="Miss Kerry Rodriguez"/>
        <s v="Jeff Martinez"/>
        <s v="Samuel Baker"/>
        <s v="Kathleen Cabrera"/>
        <s v="David Ramirez"/>
        <s v="Brooke Blake"/>
        <s v="Robert Delgado"/>
        <s v="Lauren Campbell"/>
        <s v="Sherry Stewart"/>
        <s v="Eric Garza"/>
        <s v="Brandon Cabrera"/>
        <s v="Daniel Craig"/>
        <s v="Michael Mccoy"/>
        <s v="Carlos Cunningham"/>
        <s v="Karen Smith"/>
        <s v="John Pace"/>
        <s v="Cynthia Moss"/>
        <s v="Jacob Brown"/>
        <s v="Julie Campbell"/>
        <s v="Todd Mendoza"/>
        <s v="Stephanie Russell"/>
        <s v="Bethany Thomas"/>
        <s v="Lisa Simpson"/>
        <s v="Shawn Fischer"/>
        <s v="Anita Pierce"/>
        <s v="Charles Carrillo"/>
        <s v="Jeremy Hensley"/>
        <s v="Wayne Potter"/>
        <s v="Jennifer Huber"/>
        <s v="Laura Harris"/>
        <s v="Charles Hernandez"/>
        <s v="Jacqueline Horne"/>
        <s v="Kathleen Moody"/>
        <s v="Robert Wells"/>
        <s v="Richard Moore"/>
        <s v="Carrie Jones"/>
        <s v="Suzanne Davenport"/>
        <s v="Frederick Delacruz"/>
        <s v="Joseph Sharp"/>
        <s v="Monica Mathews"/>
        <s v="Sean Maldonado"/>
        <s v="Alexander Murphy"/>
        <s v="Mia Lane"/>
        <s v="Meredith Matthews"/>
        <s v="Lauren Crawford"/>
        <s v="Erica Hahn"/>
        <s v="Sharon Willis"/>
        <s v="Jennifer Stuart"/>
        <s v="Katie Price DDS"/>
        <s v="Derrick Williams"/>
        <s v="Benjamin Guerrero"/>
        <s v="Craig Madden"/>
        <s v="Jose Scott PhD"/>
        <s v="Jennifer Hodge"/>
        <s v="Lisa Hubbard"/>
        <s v="Hannah Webb"/>
        <s v="James Howard"/>
        <s v="Connie Rodriguez"/>
        <s v="Amanda Arnold"/>
        <s v="Alexander Jones"/>
        <s v="Denise Bryant"/>
        <s v="Brian Berry"/>
        <s v="Phillip James"/>
        <s v="Max Rivera"/>
        <s v="Daniel Anderson"/>
        <s v="Melinda Garcia"/>
        <s v="Rachael Peterson"/>
        <s v="Mr. Eric Floyd"/>
        <s v="Susan Clarke"/>
        <s v="Timothy Adams"/>
        <s v="Susan Miller"/>
        <s v="Garrett Dominguez"/>
        <s v="Jason Johnson"/>
        <s v="Ashley Leonard"/>
        <s v="Nancy Ross"/>
        <s v="Laura Montgomery"/>
        <s v="Richard Thomas"/>
        <s v="Wayne Graham"/>
        <s v="Kendra Erickson"/>
        <s v="Shannon Roth"/>
        <s v="Brian Blackwell"/>
        <s v="Brenda Hill"/>
        <s v="David Walker"/>
        <s v="Lisa Taylor"/>
        <s v="Claire Scott"/>
        <s v="Sarah Ferguson"/>
        <s v="Amanda Stephens"/>
        <s v="Beth Lynn"/>
        <s v="Mariah Smith"/>
        <s v="Nichole Kramer"/>
        <s v="Paul Miller"/>
        <s v="Alexander Walker"/>
        <s v="Scott Kelly"/>
        <s v="Jeremiah Alvarado"/>
        <s v="Melissa Brown"/>
        <s v="Stephanie Perkins"/>
        <s v="Matthew Berry"/>
        <s v="Jonathan Randall"/>
        <s v="Mr. Logan Johnson"/>
        <s v="Michelle Cole"/>
        <s v="Meagan Hester"/>
        <s v="Michael Lane"/>
        <s v="Kyle Wright"/>
        <s v="Julie Moore"/>
        <s v="Kelly Watson"/>
        <s v="Marco Olson"/>
        <s v="Jeffrey Bryant"/>
        <s v="Dustin George"/>
        <s v="Donald Sims"/>
        <s v="Felicia Lambert"/>
        <s v="Lori Bryant"/>
        <s v="Maria Burke"/>
        <s v="Christopher Norton"/>
        <s v="Mrs. Lori Middleton"/>
        <s v="Ryan Berry II"/>
        <s v="Karen Barr"/>
        <s v="Mary Chavez MD"/>
        <s v="Frank Flores"/>
        <s v="Colleen Dunn"/>
        <s v="Dawn Rivera"/>
        <s v="Catherine Stewart"/>
        <s v="James Webb"/>
        <s v="Shawn Wilson"/>
        <s v="Ashley Moss"/>
        <s v="Misty Coleman"/>
        <s v="Brian Torres"/>
        <s v="Ronald Martinez"/>
        <s v="Lauren Murray"/>
        <s v="Cody Johnson"/>
        <s v="Ryan Johnson"/>
        <s v="Barbara Perez"/>
        <s v="Michael Johnson"/>
        <s v="Carlos Russell"/>
        <s v="Jonathan Nguyen"/>
        <s v="Taylor Harris"/>
        <s v="Jodi Melton"/>
        <s v="Paige Williams"/>
        <s v="Michael Meyers"/>
        <s v="Jon Davila"/>
        <s v="Roger Fisher"/>
        <s v="Yvette Gray"/>
        <s v="Cassidy Jones"/>
        <s v="Janice Collins"/>
        <s v="Michelle Hart"/>
        <s v="Anne Sherman"/>
        <s v="Kendra Ramirez"/>
        <s v="Lisa Clements"/>
        <s v="Adam Johnson"/>
        <s v="Brittany Brown"/>
        <s v="Jeffrey Kemp"/>
        <s v="David Lopez"/>
        <s v="Christopher Simpson"/>
        <s v="Joshua Peters"/>
        <s v="Lisa Preston"/>
        <s v="Kenneth Martinez"/>
        <s v="Susan Ibarra"/>
        <s v="Carolyn Armstrong"/>
        <s v="Rebecca Williams"/>
        <s v="Priscilla Johnson"/>
        <s v="Brittany Harris"/>
        <s v="Scott Ward"/>
        <s v="Christopher Stephens"/>
        <s v="Stephen Valdez"/>
        <s v="Christopher Baker"/>
        <s v="Erin Larsen"/>
        <s v="Elizabeth Boyd"/>
        <s v="Tammy Hardy"/>
        <s v="Bradley Osborn"/>
        <s v="James Campbell"/>
        <s v="Tina Hicks"/>
        <s v="Michelle Wright"/>
        <s v="Danielle Khan"/>
        <s v="Joanna Moore"/>
        <s v="Courtney Espinoza"/>
        <s v="Matthew Larson"/>
        <s v="Amanda Ryan"/>
        <s v="Lisa Rose"/>
        <s v="Michael Brown"/>
        <s v="Amanda Coleman"/>
        <s v="Alexis Haynes"/>
        <s v="Grant Martinez"/>
        <s v="Adam Hodges"/>
        <s v="James Bryant"/>
        <s v="Rhonda Thompson"/>
        <s v="Mary Garcia"/>
        <s v="Jeffrey Weaver"/>
        <s v="Robert Washington"/>
        <s v="Heather Baker"/>
        <s v="Robert Clark"/>
        <s v="Kimberly Mcdonald"/>
        <s v="Ronald Mays"/>
        <s v="David Lawrence"/>
        <s v="Robert Buchanan"/>
        <s v="Gary Kim"/>
        <s v="David Reilly"/>
        <s v="Joshua Warner"/>
        <s v="Bruce Davis"/>
        <s v="Tony Murphy MD"/>
        <s v="Julie Frazier"/>
        <s v="Jon Keith"/>
        <s v="Martin Wilson"/>
        <s v="David Frazier"/>
        <s v="Kevin Adams"/>
        <s v="David Simpson"/>
        <s v="Adrian York"/>
        <s v="John Ryan Jr."/>
        <s v="Danny Stokes"/>
        <s v="Michelle Swanson"/>
        <s v="Luis Young"/>
        <s v="Brandon Lynch DVM"/>
        <s v="Travis Austin"/>
        <s v="Paige Ho"/>
        <s v="Jason Mcmahon"/>
        <s v="Melissa Tucker"/>
        <s v="Anthony Moss"/>
        <s v="Kathleen Shepherd"/>
        <s v="Judy Thomas"/>
        <s v="Christopher Green"/>
        <s v="Christine Moore"/>
        <s v="Alexis Lowe"/>
        <s v="Jasmine Long"/>
        <s v="Kara Horne"/>
        <s v="Lindsay Brown"/>
        <s v="Paula Murphy"/>
        <s v="Kenneth Olson"/>
        <s v="Karen Alexander"/>
        <s v="Darren Parker"/>
        <s v="Jose Rodgers"/>
        <s v="Daniel Galloway"/>
        <s v="Rebecca Moran"/>
        <s v="Valerie Mack"/>
        <s v="Alicia Ramos"/>
        <s v="Jennifer West"/>
        <s v="Brittany Luna"/>
        <s v="Veronica Castillo"/>
        <s v="Rachel Phillips"/>
        <s v="Vanessa Olsen"/>
        <s v="Victoria Ray"/>
        <s v="Alexander Bartlett"/>
        <s v="Hailey Baker"/>
        <s v="Terri Zavala"/>
        <s v="Jamie Richards"/>
        <s v="Brittany Howe"/>
        <s v="Jesus Robinson"/>
        <s v="Michael Little"/>
        <s v="Samantha Wheeler"/>
        <s v="Rebekah Russell"/>
        <s v="Molly Hayes"/>
        <s v="Melvin Mason"/>
        <s v="Tara Christian"/>
        <s v="Danielle Miller"/>
        <s v="Mark Garcia"/>
        <s v="Timothy Johnson"/>
        <s v="Theresa Strickland"/>
        <s v="Shelby Mckay"/>
        <s v="Karen Mccarthy"/>
        <s v="Lisa Williams"/>
        <s v="Cathy Richardson"/>
        <s v="Jessica Thompson"/>
        <s v="Judith Pierce"/>
        <s v="Kenneth Black"/>
        <s v="Nancy Dixon"/>
        <s v="Briana Bishop"/>
        <s v="Pamela White"/>
        <s v="Joshua Lee"/>
        <s v="Anthony Jackson"/>
        <s v="Glenn Spears"/>
        <s v="Crystal Moore"/>
        <s v="Tina Patrick"/>
        <s v="Katherine Rodriguez"/>
        <s v="Barbara Wagner"/>
        <s v="Christopher Soto"/>
        <s v="Billy Cross"/>
        <s v="Anita Hubbard"/>
        <s v="Christopher Miller"/>
        <s v="Bailey Wheeler"/>
        <s v="Dr. Rachel Prince"/>
        <s v="Charles Stout"/>
        <s v="Joshua Palmer"/>
        <s v="Greg Taylor"/>
        <s v="Mark Walsh Jr."/>
        <s v="Christopher Bates"/>
        <s v="Angel Davis"/>
        <s v="Juan Clark"/>
        <s v="Kevin Powell"/>
        <s v="Kelly Washington"/>
        <s v="Christine Williams"/>
        <s v="Allen Thomas"/>
        <s v="Donald Smith"/>
        <s v="Victoria Thompson"/>
        <s v="Raymond Schaefer"/>
        <s v="Denise Bradford"/>
        <s v="Jon Ramos"/>
        <s v="Jennifer Robertson"/>
        <s v="Tony Smith"/>
        <s v="Jacob Alvarez PhD"/>
        <s v="Crystal Wilcox"/>
        <s v="Alexander Wheeler"/>
        <s v="Brad Allen"/>
        <s v="Andrew Stokes"/>
        <s v="Katherine Curtis"/>
        <s v="Brenda Gutierrez"/>
        <s v="Dylan Lee"/>
        <s v="Kathryn Page"/>
        <s v="Michael Park"/>
        <s v="Michael Rich"/>
        <s v="Mrs. Alyssa Coleman MD"/>
        <s v="Brent Adkins"/>
        <s v="Robert Diaz"/>
        <s v="Nancy Barber"/>
        <s v="Alexis Myers"/>
        <s v="Andrew Brady"/>
        <s v="Brett Williams"/>
        <s v="Martin Ward"/>
        <s v="Elizabeth Rodriguez"/>
        <s v="Isaac Jones"/>
        <s v="Sarah Webb"/>
        <s v="John Saunders"/>
        <s v="Amy Ortega"/>
        <s v="Denise Jones"/>
        <s v="Austin Hudson"/>
        <s v="Cynthia Love"/>
        <s v="Kevin Young"/>
        <s v="Tamara Holt"/>
        <s v="Todd Bradley"/>
        <s v="Glen Hardin"/>
        <s v="Alan Rice"/>
        <s v="Erica Boyd"/>
        <s v="Nathan Harris"/>
        <s v="Stephanie Stewart"/>
        <s v="Chad Johnson"/>
        <s v="Sharon Farmer"/>
        <s v="Charles Perez"/>
        <s v="Kristopher Jones"/>
        <s v="Shannon Tyler"/>
        <s v="Peter Craig"/>
        <s v="Christopher Lee"/>
        <s v="Lisa Owens"/>
        <s v="Antonio Collins"/>
        <s v="Mrs. Lisa White"/>
        <s v="Steven Gonzalez"/>
        <s v="Elizabeth Green"/>
        <s v="Edwin Stewart"/>
        <s v="John Nelson"/>
        <s v="Lisa Hill"/>
        <s v="Stephen Buckley"/>
        <s v="Cindy Cortez"/>
        <s v="Joshua Ochoa"/>
        <s v="Barbara Williams"/>
        <s v="Christopher Campbell"/>
        <s v="Edward Hull"/>
        <s v="Susan Jacobs"/>
        <s v="Erika Molina"/>
        <s v="Kelsey Tapia"/>
        <s v="William Rosales"/>
        <s v="Dr. Tammy Lopez"/>
        <s v="Ryan Larsen"/>
        <s v="Ryan Parker"/>
        <s v="Johnny Holt"/>
        <s v="Jessica Cooper"/>
        <s v="Michael Harris"/>
        <s v="April White"/>
        <s v="Connie Boyle DVM"/>
        <s v="Katrina Williams"/>
        <s v="Dennis Brady"/>
        <s v="Kenneth Rocha"/>
        <s v="Sandra Kramer"/>
        <s v="Melissa Meyer"/>
        <s v="Gabriella Williams"/>
        <s v="Haley Cohen"/>
        <s v="Susan Jones"/>
        <s v="Anna Moore"/>
        <s v="Heather Crawford"/>
        <s v="Jared Harris"/>
        <s v="Dustin Sims"/>
        <s v="Allison Freeman"/>
        <s v="Joseph Anderson"/>
        <s v="Alexis Tanner"/>
        <s v="Douglas Buchanan"/>
        <s v="Christina Mcbride"/>
        <s v="Benjamin Mejia"/>
        <s v="Alyssa Frye"/>
        <s v="Joseph Turner"/>
        <s v="Terri Wells"/>
        <s v="Clayton Wilkins"/>
        <s v="Ryan Lewis"/>
        <s v="Timothy Dickerson"/>
        <s v="Melissa Price"/>
        <s v="Cody Allen"/>
        <s v="Austin Jenkins"/>
        <s v="Patricia Mason"/>
        <s v="Gregory Bowman"/>
        <s v="Stephanie Chase"/>
        <s v="Scott Smith"/>
        <s v="Thomas Gardner"/>
        <s v="Claire Blair"/>
        <s v="Amy Turner"/>
        <s v="Katie Lyons"/>
        <s v="Taylor Davis"/>
        <s v="Matthew Peters"/>
        <s v="Kimberly Jarvis"/>
        <s v="Terry Roberts"/>
        <s v="Zachary Ferrell"/>
        <s v="Nicholas Orr"/>
        <s v="Marilyn Santiago"/>
        <s v="Shawna Collins"/>
        <s v="David Reeves"/>
        <s v="Patricia Kelly"/>
        <s v="Mr. Casey Burns"/>
        <s v="Erin Fisher"/>
        <s v="Alexandra Barnes"/>
        <s v="Jose Johnson"/>
        <s v="Andrew Powers"/>
        <s v="Jason Pope"/>
        <s v="Charles Dalton"/>
        <s v="Christopher Anderson"/>
        <s v="Donna Walter"/>
        <s v="Sheila Jones"/>
        <s v="Andrea Davis"/>
        <s v="Vanessa Grimes"/>
        <s v="Taylor Brown"/>
        <s v="John Wilson"/>
        <s v="Ashley Roberts"/>
        <s v="Alexandra Bowen"/>
        <s v="Keith Brown"/>
        <s v="Emily Clark"/>
        <s v="Justin Thompson"/>
        <s v="Shannon Day"/>
        <s v="Raymond Allen"/>
        <s v="Stephen Stewart"/>
        <s v="Jenny Morris"/>
        <s v="Jonathan Conley"/>
        <s v="Allen Washington"/>
        <s v="Leonard Mueller"/>
        <s v="Kevin Garrett"/>
        <s v="Alejandro Thomas"/>
        <s v="Miss Allison Mitchell"/>
        <s v="Melanie Wood"/>
        <s v="Allen Kelley"/>
        <s v="Nicholas Walker"/>
        <s v="Mark Rodriguez"/>
        <s v="Christian Jones"/>
        <s v="Janice Carpenter"/>
        <s v="Brian Summers"/>
        <s v="Richard Lopez"/>
        <s v="Kerry Johnson"/>
        <s v="Amanda Gonzalez"/>
        <s v="Sierra Davis"/>
        <s v="Jennifer Stone"/>
        <s v="James Green"/>
        <s v="Kevin Clark"/>
        <s v="Kelsey Mccormick"/>
        <s v="Kelly Stone"/>
        <s v="Michelle Reed"/>
        <s v="Kimberly Green"/>
        <s v="Rachel Taylor"/>
        <s v="Billy Newton"/>
        <s v="Mark Bowen"/>
        <s v="Maurice Vance"/>
        <s v="Benjamin Smith"/>
        <s v="Erin Herrera"/>
        <s v="David Rodriguez"/>
        <s v="Justin Smith"/>
        <s v="Craig Esparza"/>
        <s v="Jonathan Gibson"/>
        <s v="Megan Turner"/>
        <s v="Shannon Fitzpatrick"/>
        <s v="Dominic Wright"/>
        <s v="Daniel Rodriguez"/>
        <s v="Billy Johnson"/>
        <s v="Erica Watkins"/>
        <s v="Jared Dunlap"/>
        <s v="Tracy Collins"/>
        <s v="Matthew Long"/>
        <s v="Lorraine Ortiz"/>
        <s v="Melissa Moreno"/>
        <s v="Cindy Clark"/>
        <s v="Kevin Smith"/>
        <s v="Tony Roy"/>
        <s v="Michael Stephens"/>
        <s v="Joseph Whitaker"/>
        <s v="Carl Morgan"/>
        <s v="William Hogan"/>
        <s v="Elizabeth Perry"/>
        <s v="Jeremy Watkins"/>
        <s v="Amber Johnson"/>
        <s v="Michaela Harris"/>
        <s v="Shannon King"/>
        <s v="Amanda Brewer"/>
        <s v="Linda Hernandez"/>
        <s v="John Phillips"/>
        <s v="Seth Bradford"/>
        <s v="Maria Cooper"/>
        <s v="Christopher Randolph"/>
        <s v="Claudia Lee"/>
        <s v="Maureen Gonzalez"/>
        <s v="Danielle Long"/>
        <s v="Mike Carson"/>
        <s v="William Campbell"/>
        <s v="Ashley Lynch"/>
        <s v="Lindsay Harrington"/>
        <s v="Luis Shaffer"/>
        <s v="Mariah James"/>
        <s v="Andrew Martinez"/>
        <s v="Gabriela Fletcher"/>
        <s v="Charles Coleman"/>
        <s v="Ashley Mccoy"/>
        <s v="Jo Powers"/>
        <s v="Ryan Robinson"/>
        <s v="Ryan Bennett"/>
        <s v="James Nguyen"/>
        <s v="Jessica Gutierrez"/>
        <s v="Samuel Warner"/>
        <s v="Chad Beltran"/>
        <s v="Charles Sanders DDS"/>
        <s v="Alexis Johnson"/>
        <s v="John Miller"/>
        <s v="Jason Palmer"/>
        <s v="Amy Martinez"/>
        <s v="Matthew Sanders"/>
        <s v="Marcus Morgan"/>
        <s v="Kathryn Howard"/>
        <s v="Sarah Gonzalez"/>
        <s v="Dawn Sawyer"/>
        <s v="Pamela Paul"/>
        <s v="John Cunningham"/>
        <s v="Lisa Rogers"/>
        <s v="Sharon Patton"/>
        <s v="Mr. Craig Lucero"/>
        <s v="Katie Hill"/>
        <s v="Donald Patrick"/>
        <s v="Philip Richard"/>
        <s v="Susan Walker"/>
        <s v="Laura Murphy"/>
        <s v="Matthew Callahan"/>
        <s v="Natalie Baker"/>
        <s v="Tiffany Tran"/>
        <s v="Kenneth Greene"/>
        <s v="Gregory Smith"/>
        <s v="Ariel Hahn"/>
        <s v="Gabrielle Hawkins"/>
        <s v="Sylvia Brown"/>
        <s v="Emily Gallegos"/>
        <s v="Susan White"/>
        <s v="Marisa Mcdonald"/>
        <s v="Christine Dalton"/>
        <s v="Robert Dennis"/>
        <s v="Brian Moore"/>
        <s v="Haley Rodriguez"/>
        <s v="Maria Andrews"/>
        <s v="Shelia Waller"/>
        <s v="Richard Shaw"/>
        <s v="Brian Lindsey"/>
        <s v="Robert Harris"/>
        <s v="Jason Stone"/>
        <s v="Charles Davis"/>
        <s v="Mrs. Julie Scott"/>
        <s v="Travis Kim"/>
        <s v="Peggy Howe"/>
        <s v="William Watson"/>
        <s v="Mrs. Mary Carroll DVM"/>
        <s v="James Ruiz"/>
        <s v="Jacob Hayes"/>
        <s v="Kathleen Marshall"/>
        <s v="John Jacobs"/>
        <s v="Joshua Cox"/>
        <s v="Jonathan Weaver"/>
        <s v="Mrs. Eileen Klein DDS"/>
        <s v="Daniel Ingram"/>
        <s v="Briana Carter"/>
        <s v="Sandra Stewart"/>
        <s v="Logan Holt"/>
        <s v="Donald Munoz"/>
        <s v="Jeffrey Pollard"/>
        <s v="Janice Wyatt"/>
        <s v="Richard Johnson"/>
        <s v="Pamela Small"/>
        <s v="Jasmine Davis"/>
        <s v="Billy Chung"/>
        <s v="Timothy Hughes MD"/>
        <s v="Jason Hancock"/>
        <s v="Rick Sherman"/>
        <s v="Sally Short"/>
        <s v="Paul Williams"/>
        <s v="Jay Berry"/>
        <s v="Wanda Smith"/>
        <s v="Michael Jarvis"/>
        <s v="Eric Evans"/>
        <s v="Ashley Hernandez"/>
        <s v="Billy Peters"/>
        <s v="Emily Davis"/>
        <s v="Tina Lamb"/>
        <s v="Mrs. Tammy Benton DDS"/>
        <s v="Kenneth Collins"/>
        <s v="Zachary Smith"/>
        <s v="Heather Branch"/>
        <s v="Megan Little"/>
        <s v="Judy Fox"/>
        <s v="Michelle Gibson"/>
        <s v="Mr. Brian Santiago"/>
        <s v="Katelyn Savage"/>
        <s v="Samuel Boyle"/>
        <s v="Donald Cole"/>
        <s v="William Serrano"/>
        <s v="William Wong"/>
        <s v="Ashley Curtis"/>
        <s v="Brittany Klein"/>
        <s v="Kayla Brown"/>
        <s v="Christopher Jackson"/>
        <s v="Jessica James"/>
        <s v="Stephen Macias"/>
        <s v="John Castaneda"/>
        <s v="Samantha Allen"/>
        <s v="Kevin Crane"/>
        <s v="Danielle Smith"/>
        <s v="Jim Gray"/>
        <s v="Chad Moon"/>
        <s v="Barry Fleming"/>
        <s v="Gregory Robinson"/>
        <s v="Michael Martinez"/>
        <s v="Kimberly Bailey"/>
        <s v="Donald Howard MD"/>
        <s v="Jay Rojas"/>
        <s v="Matthew Romero"/>
        <s v="Melvin Molina"/>
        <s v="Matthew Williamson"/>
        <s v="Mary Mclean"/>
        <s v="John Campbell"/>
        <s v="Robert George"/>
        <s v="Mark Snow"/>
        <s v="Gloria Mercado"/>
        <s v="Kimberly Kent"/>
        <s v="Sherry Schultz"/>
        <s v="Peter Riley"/>
        <s v="Courtney Smith"/>
        <s v="Vincent Oneill"/>
        <s v="Katherine Wilson"/>
        <s v="Antonio Jones"/>
        <s v="Erica Fitzgerald"/>
        <s v="Adrian Green"/>
        <s v="Nancy Coleman"/>
        <s v="Brian Galvan"/>
        <s v="Matthew Wells"/>
        <s v="David Arnold"/>
        <s v="Robert Christian"/>
        <s v="Barbara Martin"/>
        <s v="Cathy Chambers"/>
        <s v="Megan Williams"/>
        <s v="Samuel Johnson"/>
        <s v="Brandon Blair"/>
        <s v="Karen Walker"/>
        <s v="Janet Cohen"/>
        <s v="Kristen Ho"/>
        <s v="David Peterson"/>
        <s v="Mary Taylor"/>
        <s v="Justin Gray"/>
        <s v="Kristy Butler"/>
        <s v="Erin Mathews"/>
        <s v="April Cox"/>
        <s v="David Burns"/>
        <s v="Stephen Richards"/>
        <s v="Rodney Mccall"/>
        <s v="Michelle Alexander"/>
        <s v="Anthony Robinson"/>
        <s v="Leslie Roberson"/>
        <s v="Christopher Fuller"/>
        <s v="Yvette Austin"/>
        <s v="Michael Smith MD"/>
        <s v="Michelle Gonzales"/>
        <s v="Michael Baker"/>
        <s v="Christopher Preston"/>
        <s v="Rebekah Green"/>
        <s v="Samantha Wyatt"/>
        <s v="Charles Schmidt"/>
        <s v="Aaron Hernandez"/>
        <s v="Rodney Walker"/>
        <s v="Lynn Martinez"/>
        <s v="Allison Cochran"/>
        <s v="Randy Heath"/>
        <s v="Robert Perez"/>
        <s v="Amber Brown"/>
        <s v="Allison Williams"/>
        <s v="James Kennedy"/>
        <s v="Erica Castaneda"/>
        <s v="Douglas Nguyen"/>
        <s v="Stephen Stark"/>
        <s v="Brent Duke"/>
        <s v="Ms. Melinda Tucker"/>
        <s v="Kurt Johns"/>
        <s v="Jason James"/>
        <s v="Rebecca Patton"/>
        <s v="Angela Davis"/>
        <s v="John French"/>
        <s v="Heather Martinez"/>
        <s v="Paul Bailey"/>
        <s v="Natalie Rivera"/>
        <s v="Daisy Carson"/>
        <s v="Cheyenne Carrillo"/>
        <s v="Patricia Stevens"/>
        <s v="Casey Young"/>
        <s v="Sean Barrett"/>
        <s v="Danielle Larsen"/>
        <s v="Jason Clark"/>
        <s v="Taylor Goodman"/>
        <s v="Alexis Hernandez"/>
        <s v="Dawn Jackson"/>
        <s v="Ronald Terry"/>
        <s v="Jenna Sullivan"/>
        <s v="Jessica Lee"/>
        <s v="Henry Graves"/>
        <s v="Erica Willis"/>
        <s v="Laura Phillips"/>
        <s v="Helen Gonzalez"/>
        <s v="Holly Cantrell"/>
        <s v="Abigail Saunders"/>
        <s v="Wendy Johnson"/>
        <s v="Michelle Krueger"/>
        <s v="Benjamin Taylor"/>
        <s v="Nathaniel Zimmerman"/>
        <s v="Randy Pugh"/>
        <s v="Nicole Robertson"/>
        <s v="Diane Velasquez"/>
        <s v="Steven Pitts"/>
        <s v="Kenneth Hernandez"/>
        <s v="Amber Solis"/>
        <s v="Erica Ford"/>
        <s v="Amber Alvarez"/>
        <s v="Samuel Gross"/>
        <s v="Kelly Morris"/>
        <s v="Benjamin Martin"/>
        <s v="Paul Morris"/>
        <s v="Dana Conway"/>
        <s v="Anthony Clark"/>
        <s v="Mary Shannon"/>
        <s v="Cameron Freeman"/>
        <s v="Cynthia George"/>
        <s v="Jeanette Reed"/>
        <s v="Tyler Baker"/>
        <s v="Albert Jordan"/>
        <s v="Thomas Romero"/>
        <s v="James Watkins"/>
        <s v="Sean Nixon"/>
        <s v="Katherine Ibarra"/>
        <s v="Andrea Becker"/>
        <s v="Michelle Cochran"/>
        <s v="Martha Morales"/>
        <s v="Laurie Marsh"/>
        <s v="Jean Smith MD"/>
        <s v="Brooke Simpson"/>
        <s v="Dorothy Patterson"/>
        <s v="Sarah Harris"/>
        <s v="Benjamin Carpenter"/>
        <s v="Elijah Gibson"/>
        <s v="Monique French"/>
        <s v="Nathaniel Garcia"/>
        <s v="Denise King"/>
        <s v="Carol Ward"/>
        <s v="Angela Chan"/>
        <s v="Thomas Reyes"/>
        <s v="Kimberly Miller"/>
        <s v="Christopher Schroeder"/>
        <s v="Ryan Hale"/>
        <s v="Mia Lawson"/>
        <s v="Tyler Parks"/>
        <s v="Mr. Jeff Green Jr."/>
        <s v="Christopher Morgan"/>
        <s v="Elizabeth Schneider"/>
        <s v="Scott Perez Jr."/>
        <s v="William Robinson"/>
        <s v="James Wagner"/>
        <s v="Alison Baird"/>
        <s v="Peter Mendoza"/>
        <s v="Sarah Duran"/>
        <s v="John Moore"/>
        <s v="Russell Spears"/>
        <s v="Kiara Davis"/>
        <s v="Lisa Knox"/>
        <s v="Colton Carson"/>
        <s v="Jon Calhoun"/>
        <s v="Belinda Chambers"/>
        <s v="Mary Miller"/>
        <s v="Jorge Briggs"/>
        <s v="Jennifer Young"/>
        <s v="Michael Maddox"/>
        <s v="Julia Stein"/>
        <s v="Anthony Grant"/>
        <s v="Paul Thompson"/>
        <s v="Brianna Larson"/>
        <s v="Brenda Harrington"/>
        <s v="Wendy Martin"/>
        <s v="Daniel Lane"/>
        <s v="Michelle Macias"/>
        <s v="Alicia Roberts"/>
        <s v="Cindy Jones"/>
        <s v="Pedro Keller"/>
        <s v="Jason Cruz"/>
        <s v="Ricky Wells"/>
        <s v="Dillon Mullen"/>
        <s v="Kyle Green"/>
        <s v="Charles David"/>
        <s v="Billy Carney"/>
        <s v="Holly Crawford"/>
        <s v="Robert Bowers"/>
        <s v="Ashley Henry"/>
        <s v="Tracy Kemp"/>
        <s v="Christopher Foster"/>
        <s v="Kevin Williams"/>
        <s v="Terry Durham"/>
        <s v="Jeffery Zavala"/>
        <s v="Anthony Conrad"/>
        <s v="Joe Ford"/>
        <s v="Sydney Steele"/>
        <s v="Matthew Thompson"/>
        <s v="Laura Hansen"/>
        <s v="Amanda Neal"/>
        <s v="Terry Hernandez"/>
        <s v="Devin Jones"/>
        <s v="Kathy Meyers"/>
        <s v="Nicole Robinson"/>
        <s v="Jeffrey Cole"/>
        <s v="Danny Anderson"/>
        <s v="Michael Thomas"/>
        <s v="Tammie Sawyer"/>
        <s v="Jennifer Lewis"/>
        <s v="David Hill"/>
        <s v="David Howard"/>
        <s v="Katherine Adams"/>
        <s v="Douglas Bates"/>
        <s v="Dawn Nash"/>
        <s v="Benjamin Ward"/>
        <s v="Robert Hernandez"/>
        <s v="Amanda Weaver"/>
        <s v="Jennifer Petersen"/>
        <s v="Nicholas Farmer"/>
        <s v="Anthony Tyler"/>
        <s v="Courtney Fowler"/>
        <s v="Courtney Ochoa"/>
        <s v="Jacob Harvey"/>
        <s v="Tanya Carter"/>
        <s v="Nicole Russo"/>
        <s v="Maria Lopez"/>
        <s v="Justin Briggs"/>
        <s v="Rose Shaw"/>
        <s v="Julia Marshall"/>
        <s v="Lisa Flores"/>
        <s v="Billy Kemp"/>
        <s v="Michael Edwards"/>
        <s v="George Garcia"/>
        <s v="Diana Jenkins"/>
        <s v="Larry Ray"/>
        <s v="Lisa Martinez"/>
        <s v="Wendy Doyle"/>
        <s v="Donald Wright"/>
        <s v="Anthony Walker"/>
        <s v="Roger Spence"/>
        <s v="Alicia Valenzuela"/>
        <s v="Heather Sanders"/>
        <s v="Elizabeth Hernandez"/>
        <s v="Donald Garcia"/>
        <s v="Samantha Brown"/>
        <s v="Allison Kemp"/>
        <s v="Brandon Blevins"/>
        <s v="Michael Scott"/>
        <s v="Nathaniel Larsen"/>
        <s v="Erin Davis"/>
        <s v="Carrie Peters"/>
        <s v="Bernard Cobb"/>
        <s v="Amber Thomas"/>
        <s v="Ann Ferguson"/>
        <s v="Ryan Ward"/>
        <s v="Samantha Miller"/>
        <s v="Sydney Norris"/>
        <s v="Caroline Villa"/>
        <s v="David Johnson"/>
        <s v="Mckenzie Johnson"/>
        <s v="Brooke Hunter"/>
        <s v="Fred Frank"/>
        <s v="Jay King"/>
        <s v="Dr. Michelle Drake"/>
        <s v="William Jimenez"/>
        <s v="Brandon Rivers"/>
        <s v="Jermaine Mitchell"/>
        <s v="Benjamin Solis"/>
        <s v="William Pitts"/>
        <s v="Daniel Dunn"/>
        <s v="Keith Norman"/>
        <s v="Whitney Miller"/>
        <s v="Shelly Castillo"/>
        <s v="Robert Goodwin"/>
        <s v="Sherri Brady"/>
        <s v="Jennifer Larson"/>
        <s v="Brooke Ray"/>
        <s v="Cathy Allen"/>
        <s v="Gabriela Collier"/>
        <s v="Samuel Patton"/>
        <s v="William Ford"/>
        <s v="Jonathan Smith"/>
        <s v="Rachel Herrera"/>
        <s v="Steven Santiago"/>
        <s v="Brett Francis"/>
        <s v="Jeremy Rhodes"/>
        <s v="John Jackson"/>
        <s v="Brenda Murray"/>
        <s v="David Brown"/>
        <s v="Jerry Jones"/>
        <s v="Andrew Odonnell"/>
        <s v="Cathy Hill"/>
        <s v="Joyce Kennedy"/>
        <s v="Tammy Tran"/>
        <s v="James Santiago"/>
        <s v="Deborah Watts"/>
        <s v="Matthew Mcintosh"/>
        <s v="Debra Bush"/>
        <s v="Jessica Estrada"/>
        <s v="Yvonne Mays"/>
        <s v="Kelli Houston"/>
        <s v="Patricia Cain"/>
        <s v="Tina Wood"/>
        <s v="Anita Mora"/>
        <s v="Richard Sanchez"/>
        <s v="Joshua Cummings"/>
        <s v="Michael Schneider"/>
        <s v="Sharon Perez"/>
        <s v="Sabrina Andrews"/>
        <s v="Keith Scott"/>
        <s v="Anna Travis MD"/>
        <s v="Charles Williams"/>
        <s v="William Harrison"/>
        <s v="John Hughes"/>
        <s v="Mr. Tyler Adkins"/>
        <s v="Ricky Patton"/>
        <s v="Crystal Green"/>
        <s v="Albert Lane"/>
        <s v="Megan Raymond"/>
        <s v="Alexander Jimenez"/>
        <s v="Richard Owens"/>
        <s v="Carlos Woodard"/>
        <s v="Shawn Estrada"/>
        <s v="David Baker"/>
        <s v="Jeffery Patrick"/>
        <s v="James Herring"/>
        <s v="Stacy Evans"/>
        <s v="Paul Bryant"/>
        <s v="Mr. David Martinez"/>
        <s v="Mark Kane"/>
        <s v="Daniel Harris"/>
        <s v="Mary Wyatt"/>
        <s v="Brian Nash"/>
        <s v="Brooke Smith"/>
        <s v="Christine Mckinney"/>
        <s v="Douglas Johnson"/>
        <s v="Robert Blake"/>
        <s v="Jill Sanders"/>
        <s v="Leah Parsons"/>
        <s v="Brent Owens"/>
        <s v="Jennifer Mercer"/>
        <s v="Dr. Joseph Williams"/>
        <s v="Jeanette Charles"/>
        <s v="Reginald Hood"/>
        <s v="Mark Scott"/>
        <s v="Gerald Mendoza"/>
        <s v="Leslie Garcia"/>
        <s v="Douglas Petty"/>
        <s v="Jordan Martin"/>
        <s v="Jamie Dyer MD"/>
        <s v="Brittany Payne"/>
        <s v="Rebecca Hodges"/>
        <s v="Brian Martinez"/>
        <s v="Anthony Cabrera"/>
        <s v="Jose Singh"/>
        <s v="Emma Moore"/>
        <s v="Holly Shaw"/>
        <s v="Lauren Hill"/>
        <s v="Abigail Scott"/>
        <s v="Lauren Jensen"/>
        <s v="Erica Lewis"/>
        <s v="Katherine Harrington"/>
        <s v="Robert Zavala"/>
        <s v="Jose Guzman"/>
        <s v="Linda Ward"/>
        <s v="Chad Shannon"/>
        <s v="Grant Lucero"/>
        <s v="Danielle Mejia"/>
        <s v="Robert Mcdonald"/>
        <s v="Mary Johnson"/>
        <s v="Robert Evans"/>
        <s v="Jack Jackson"/>
        <s v="Jonathan Valencia"/>
        <s v="Joseph Walker"/>
        <s v="Todd Phillips"/>
        <s v="Sean Rodriguez"/>
        <s v="Gregory Hubbard"/>
        <s v="Amber Williams"/>
        <s v="Sara Gray"/>
        <s v="Brandy Nelson"/>
        <s v="Michael Anderson"/>
        <s v="Dana Small"/>
        <s v="Amy Nash"/>
        <s v="Amy Underwood"/>
        <s v="Kevin Hall"/>
        <s v="Maria Joseph"/>
        <s v="Shelby Martinez"/>
        <s v="Mary Hale"/>
        <s v="Lindsay Hawkins"/>
        <s v="Alexander Gonzalez"/>
        <s v="Erin Hunt"/>
        <s v="Bryan Baldwin"/>
        <s v="Emily Stewart"/>
        <s v="Jason Taylor"/>
        <s v="Joseph Carson"/>
        <s v="Evan Olson"/>
        <s v="Tracy Bell"/>
        <s v="Jacqueline White"/>
        <s v="Andrew Morales"/>
        <s v="Philip Pollard"/>
        <s v="William Shelton"/>
        <s v="Ashley Frazier"/>
        <s v="Scott Alvarez"/>
        <s v="Heather Madden"/>
        <s v="Elizabeth Porter"/>
        <s v="Seth Duffy"/>
        <s v="Bianca Campbell"/>
        <s v="Debra Morris DVM"/>
        <s v="Steven Mathews"/>
        <s v="Carrie Johnson"/>
        <s v="Randall King"/>
        <s v="Valerie Smith"/>
        <s v="Carmen Mills"/>
        <s v="Robert Bishop"/>
        <s v="Gloria Martinez"/>
        <s v="Ashley Black"/>
        <s v="Franklin Byrd"/>
        <s v="Kristy Coleman"/>
        <s v="Jamie Greene"/>
        <s v="Amanda White"/>
        <s v="Wayne Thomas"/>
        <s v="Jacob Burns"/>
        <s v="Jeremy Owens"/>
        <s v="Ryan Maxwell"/>
        <s v="John Ellis"/>
        <s v="Nicholas Davis"/>
        <s v="Timothy Allen"/>
        <s v="Tyler Mcdowell"/>
        <s v="Tiffany Flores"/>
        <s v="Vanessa Caldwell"/>
        <s v="Kristen Stevenson"/>
        <s v="Erica Phillips"/>
        <s v="Sandra Sullivan"/>
        <s v="Nicole Lewis"/>
        <s v="Sara Serrano"/>
        <s v="Marilyn Hawkins"/>
        <s v="Brad Poole"/>
        <s v="Ryan Melendez"/>
        <s v="Barbara Gallagher"/>
        <s v="Randy Johnson"/>
        <s v="Wanda Valdez"/>
        <s v="Alexander Shepherd"/>
        <s v="Roger Clements"/>
        <s v="Jasmine Ramirez"/>
        <s v="Shannon Herrera MD"/>
        <s v="Stanley Carpenter"/>
        <s v="Christine Marsh"/>
        <s v="Jonathan Curry"/>
        <s v="Dustin Delgado"/>
        <s v="Tonya Decker"/>
        <s v="James Braun"/>
        <s v="Amy Brennan"/>
        <s v="Beverly Krause"/>
        <s v="Donna Curry"/>
        <s v="Patricia Horton"/>
        <s v="Sharon Potts"/>
        <s v="Sheri Moore"/>
        <s v="Jason Smith"/>
        <s v="Elizabeth Braun"/>
        <s v="Michael Meza"/>
        <s v="Stacy Nicholson"/>
        <s v="Jennifer Anderson"/>
        <s v="Christine Santos"/>
        <s v="Clayton Hammond"/>
        <s v="Alexis Rollins"/>
        <s v="Dwayne King"/>
        <s v="Harold Hurst"/>
        <s v="Lance Castro"/>
        <s v="Steven Nichols"/>
        <s v="Tina Jones"/>
        <s v="Joseph Castro"/>
        <s v="Charles Harrell"/>
        <s v="Lawrence Horne"/>
        <s v="Jessica Sparks"/>
        <s v="Mark Cook"/>
        <s v="Sandra Young"/>
        <s v="Mark Hansen"/>
        <s v="Leah Wilson"/>
        <s v="Deanna Burton"/>
        <s v="Hannah Jackson"/>
        <s v="Robert Castillo"/>
        <s v="Krystal Jackson MD"/>
        <s v="Robin Shelton"/>
        <s v="Zachary May"/>
        <s v="Zachary Gonzalez"/>
        <s v="Justin Buchanan"/>
        <s v="Todd Galvan"/>
        <s v="Mary Frazier"/>
        <s v="Richard Casey"/>
        <s v="Ricky Simpson"/>
        <s v="Brian Gray"/>
        <s v="Kelly Graham"/>
        <s v="Darin Hughes"/>
        <s v="Annette Flowers"/>
        <s v="Thomas Hernandez"/>
        <s v="Angel Williams"/>
        <s v="Antonio Simpson"/>
        <s v="Colleen Fitzpatrick"/>
        <s v="Elizabeth Kim"/>
        <s v="Alyssa Rosales"/>
        <s v="Kristina Charles"/>
        <s v="Krista Smith"/>
        <s v="Jennifer Carrillo"/>
        <s v="Melissa Tran"/>
        <s v="Joshua Moses"/>
        <s v="Shane Hahn"/>
        <s v="Jessica Gay"/>
        <s v="Jenna Long"/>
        <s v="Marcus Ferrell"/>
        <s v="Abigail Stone"/>
        <s v="Susan Graham"/>
        <s v="Sarah Schmidt"/>
        <s v="Carl Jackson"/>
        <s v="Megan Jones"/>
        <s v="James Collier"/>
        <s v="Dr. Christian Horton MD"/>
        <s v="Michael Rogers"/>
        <s v="Stacey Bailey"/>
        <s v="Shelby Nelson"/>
        <s v="Brianna Collier"/>
        <s v="Timothy Burch"/>
        <s v="Mitchell Harrell"/>
        <s v="Justin Sullivan"/>
        <s v="Jennifer Martinez"/>
        <s v="Ashley Anderson"/>
        <s v="Jennifer Baird"/>
        <s v="James Phelps"/>
        <s v="Rodney Johnson"/>
        <s v="Roger Baker"/>
        <s v="Michael Hall"/>
        <s v="Ms. Ashley Wilkinson"/>
        <s v="Melody Martin"/>
        <s v="Andrea Stewart"/>
        <s v="Hannah Ashley"/>
        <s v="Richard Simmons"/>
        <s v="Alan Mclaughlin"/>
        <s v="David Garcia"/>
        <s v="Laura Fletcher"/>
        <s v="Stephanie Williams"/>
        <s v="Jared Walker"/>
        <s v="John Garcia"/>
        <s v="Mikayla Love"/>
        <s v="Michelle Ware"/>
        <s v="Charles Moran"/>
        <s v="David Richardson"/>
        <s v="Timothy Myers"/>
        <s v="James Greer"/>
        <s v="Patrick Smith"/>
        <s v="Emily Wheeler"/>
        <s v="Kimberly Brown"/>
        <s v="Bethany Vasquez"/>
        <s v="Jasmine Scott"/>
        <s v="Mary King"/>
        <s v="Gabriel Moore"/>
        <s v="Robert Waters"/>
        <s v="Shane Vasquez"/>
        <s v="Michael Hamilton"/>
        <s v="Mallory Rogers"/>
        <s v="Ryan Gray"/>
        <s v="Jason Adams"/>
        <s v="Judy Martinez"/>
        <s v="Alejandro Blankenship"/>
        <s v="Tammy Jacobs"/>
        <s v="Dale Skinner"/>
        <s v="Glenn Short"/>
        <s v="Jerry Gould"/>
        <s v="Kara Alvarado"/>
        <s v="Steven Thornton"/>
        <s v="Sonya Martinez"/>
        <s v="Frank Aguirre"/>
        <s v="Kerri Nixon"/>
        <s v="Paul Smith"/>
        <s v="Shane Hunter"/>
        <s v="Michelle Ramsey"/>
        <s v="Christopher Stevens"/>
        <s v="Sara Walsh"/>
        <s v="Patrick Ward"/>
        <s v="Monica Hardy"/>
        <s v="Cheryl Walker"/>
        <s v="Brian Melton"/>
        <s v="Bradley Yu"/>
        <s v="Todd Mitchell"/>
        <s v="Brenda Anderson"/>
        <s v="Matthew Boyle"/>
        <s v="Maria Gill"/>
        <s v="Alice Greer"/>
        <s v="Elizabeth Moore"/>
        <s v="Brian Long"/>
        <s v="Joshua Green"/>
        <s v="Ricky Payne"/>
        <s v="James Valdez"/>
        <s v="Richard Rivera"/>
        <s v="Tiffany Nelson"/>
        <s v="Reginald Fitzgerald"/>
        <s v="Tina Richardson MD"/>
        <s v="Bryan Martin"/>
        <s v="Brendan Dunn"/>
        <s v="Alicia Terry"/>
        <s v="Mark Curtis"/>
        <s v="Stephen Garcia"/>
        <s v="Terry Baldwin"/>
        <s v="Eric Shah"/>
        <s v="Eric Sweeney"/>
        <s v="Rodney Anderson"/>
        <s v="Peter Roy"/>
        <s v="Zachary Ramos"/>
        <s v="Laura Jones"/>
        <s v="Micheal Sandoval"/>
        <s v="Jesse Dunlap"/>
        <s v="Anna Williams"/>
        <s v="Shannon Watson"/>
        <s v="Jasmine Garner"/>
        <s v="Richard Ingram"/>
        <s v="Scott Brock"/>
        <s v="Cynthia Welch"/>
        <s v="Jennifer Lloyd"/>
        <s v="Kenneth Moss"/>
        <s v="Amanda Richmond"/>
        <s v="Hannah Robinson"/>
        <s v="Shawn Chapman"/>
        <s v="Chloe Murray"/>
        <s v="Christine Coleman"/>
        <s v="Pamela Cardenas"/>
        <s v="Thomas Mason"/>
        <s v="Brandon Carter"/>
        <s v="Teresa Carter"/>
        <s v="Brandon Walker"/>
        <s v="Joshua Sanders"/>
        <s v="Allison Holland"/>
        <s v="James Taylor"/>
        <s v="Kimberly Matthews"/>
        <s v="Terry Rodriguez"/>
        <s v="Stacey Melendez"/>
        <s v="Christopher Johnson"/>
        <s v="Eugene Clark"/>
        <s v="Pamela Ray"/>
        <s v="Scott Torres"/>
        <s v="Lisa Gallagher"/>
        <s v="Terry Peterson"/>
        <s v="Darlene Kennedy"/>
        <s v="Theresa Russell"/>
        <s v="Natalie Gray"/>
        <s v="Justin Flores"/>
        <s v="Jessica Cook"/>
        <s v="Christina Smith"/>
        <s v="Joel Johnson"/>
        <s v="Lindsay Henry"/>
        <s v="Albert Fowler"/>
        <s v="Kayla Rose"/>
        <s v="Kathleen Pace"/>
        <s v="Elizabeth Knight"/>
        <s v="Lori Ortiz"/>
        <s v="Veronica Mendoza"/>
        <s v="David Walsh"/>
        <s v="Gregory Rivera"/>
        <s v="David Reyes"/>
        <s v="George Kelly"/>
        <s v="Mrs. Anna Downs"/>
        <s v="Michael Stephenson"/>
        <s v="Donald Jimenez"/>
        <s v="Jenna Turner"/>
        <s v="Sandra Harper"/>
        <s v="Joshua Porter"/>
        <s v="Eddie Mendoza"/>
        <s v="Mr. William Jordan"/>
        <s v="Betty Williams"/>
        <s v="David Anderson"/>
        <s v="Chase Padilla"/>
        <s v="Dakota Cross"/>
        <s v="James Harper"/>
        <s v="Amanda Austin"/>
        <s v="Adam Raymond"/>
        <s v="Barbara Coleman"/>
        <s v="Shari Meyer"/>
        <s v="Pedro Gentry"/>
        <s v="Stephen Davis"/>
        <s v="Michelle Howard"/>
        <s v="Tammy Burton"/>
        <s v="Andre Mason"/>
        <s v="Patricia Mendoza"/>
        <s v="Randy Walker"/>
        <s v="Anthony Murphy"/>
        <s v="Eric Armstrong"/>
        <s v="Katherine Long"/>
        <s v="Luis Duran"/>
        <s v="Tammie Williams"/>
        <s v="Jeffery Perez"/>
        <s v="Megan Smith"/>
        <s v="Crystal Gordon"/>
        <s v="Amanda Thomas"/>
        <s v="Heidi Gray"/>
        <s v="Sherry Reed"/>
        <s v="Kara Hall"/>
        <s v="Meghan Gonzales"/>
        <s v="Michael Blake"/>
        <s v="Melinda Johnson"/>
        <s v="Molly Torres"/>
        <s v="James Peterson"/>
        <s v="Amy Hoffman"/>
        <s v="Vanessa Smith"/>
        <s v="Meghan Dawson"/>
        <s v="Kristen Smith"/>
        <s v="Clinton Brooks"/>
        <s v="Matthew Ware"/>
        <s v="Shannon Moore"/>
        <s v="Joshua George"/>
        <s v="Anthony Coleman"/>
        <s v="Craig Francis"/>
        <s v="Laura Ford"/>
        <s v="Jonathan Mitchell"/>
        <s v="Todd Sanders"/>
        <s v="Tyler Jefferson"/>
        <s v="Matthew Fernandez"/>
        <s v="Mariah Ellis"/>
        <s v="Chelsea Rogers"/>
        <s v="Larry Jackson"/>
        <s v="Michelle Kemp DVM"/>
        <s v="Kelli Patterson"/>
        <s v="Eric Stone"/>
        <s v="Patrick Aguilar"/>
        <s v="Ryan Hunter"/>
        <s v="Edwin Patel"/>
        <s v="Mark Martinez"/>
        <s v="Ann Price"/>
        <s v="Nathan Phillips"/>
        <s v="Scott Garcia"/>
        <s v="Nicole Mitchell"/>
        <s v="Billy Rios"/>
        <s v="Jeffrey Dalton"/>
        <s v="Gregory Burns"/>
        <s v="Mark Davidson"/>
        <s v="Krystal Thompson"/>
        <s v="Edward Young"/>
        <s v="Adam Reed"/>
        <s v="Katherine Thompson"/>
        <s v="Adam Robertson"/>
        <s v="Gina Flores"/>
        <s v="Jason Scott"/>
        <s v="Aaron Glenn"/>
        <s v="Dr. Brittany Martinez"/>
        <s v="Rachel Willis"/>
        <s v="Lisa Nichols"/>
        <s v="Robert Gonzalez"/>
        <s v="Douglas Figueroa"/>
        <s v="John Jones"/>
        <s v="Kelly Bryant"/>
        <s v="Brian Bean"/>
        <s v="Joseph Johnson"/>
        <s v="Brian Hernandez"/>
        <s v="Megan Lowe"/>
        <s v="Thomas Allen"/>
        <s v="Troy Olson"/>
        <s v="Elizabeth Owens"/>
        <s v="Connie Stevenson"/>
        <s v="Sarah Cross"/>
        <s v="Anne Skinner"/>
        <s v="Jordan Blevins"/>
        <s v="Sara Decker"/>
        <s v="Patrick Burns"/>
        <s v="Joshua Williams"/>
        <s v="Steve Jackson"/>
        <s v="Gail Joyce"/>
        <s v="Kelly Carpenter"/>
        <s v="Jessica Smith"/>
        <s v="Sherri Myers"/>
        <s v="Shannon Erickson"/>
        <s v="Edwin Martin"/>
        <s v="Andrew Scott"/>
        <s v="Kevin Robles"/>
        <s v="Kathleen Whitaker"/>
        <s v="Kaylee Ryan"/>
        <s v="Brian Hubbard"/>
        <s v="Jocelyn Fisher"/>
        <s v="Lori Miller"/>
        <s v="Jacob Perry"/>
        <s v="Courtney Price"/>
        <s v="Curtis Arnold"/>
        <s v="Troy Hernandez"/>
        <s v="Thomas Riley"/>
        <s v="Anna Burton"/>
        <s v="Caleb Caldwell"/>
        <s v="Jamie Grant"/>
        <s v="Arthur Lewis"/>
        <s v="Christopher Lewis"/>
        <s v="Jordan Guerrero"/>
        <s v="Connie Ramirez"/>
        <s v="Audrey Parker"/>
        <s v="Clayton Sanders"/>
        <s v="Mary Davis"/>
        <s v="Tiffany Patrick"/>
        <s v="Jay Price"/>
        <s v="James Ross"/>
        <s v="Daniel Henderson"/>
        <s v="Glenn Wheeler"/>
        <s v="Brittany Thompson"/>
        <s v="Cynthia Mosley"/>
        <s v="John West"/>
        <s v="Noah Crawford"/>
        <s v="John Payne"/>
        <s v="Scott Medina"/>
        <s v="Dennis Fowler"/>
        <s v="Deborah Brown"/>
        <s v="Steven Roberts"/>
        <s v="Kathy Jones"/>
        <s v="Jessica Pittman"/>
        <s v="Leslie Horton"/>
        <s v="Ray Wilson"/>
        <s v="Aaron Walters"/>
        <s v="Alicia Browning"/>
        <s v="Paul Burke"/>
        <s v="Mary Obrien"/>
        <s v="Tyler Lee"/>
        <s v="Ryan Cooper"/>
        <s v="Wendy Jones"/>
        <s v="Brianna Warren"/>
        <s v="Dawn Davis"/>
        <s v="Raymond Williams"/>
        <s v="Thomas Clark"/>
        <s v="Joanna Woods"/>
        <s v="Ryan Lawrence"/>
        <s v="Thomas Cole"/>
        <s v="Douglas Thomas"/>
        <s v="Lori Martinez"/>
        <s v="Donald Compton"/>
        <s v="Tracy Johnson"/>
        <s v="Kevin Marshall"/>
        <s v="Janice Levy"/>
        <s v="Christina Phillips"/>
        <s v="Tim Jones"/>
        <s v="Michael Robertson"/>
        <s v="Dr. Scott Norman"/>
        <s v="Cheyenne Owen"/>
        <s v="Matthew Spencer"/>
        <s v="Jaime Smith"/>
        <s v="Kaitlyn Green"/>
        <s v="Christine Hawkins"/>
        <s v="Susan Newton"/>
        <s v="Kirk Hooper"/>
        <s v="Kristin Smith"/>
        <s v="Donald Lambert"/>
        <s v="David Mann"/>
        <s v="Debbie Galvan"/>
        <s v="Ryan Evans"/>
        <s v="Theresa Freeman"/>
        <s v="Kathryn Gonzalez"/>
        <s v="James Johnson"/>
        <s v="Jennifer Ross"/>
        <s v="Robert Mills"/>
        <s v="Courtney Garcia"/>
        <s v="Lindsey Miller"/>
        <s v="Scott Anderson"/>
        <s v="Tracy Martin"/>
        <s v="Jennifer Watson"/>
        <s v="Christopher Roberson"/>
        <s v="Jessica Robertson"/>
        <s v="Michael Wagner"/>
        <s v="Angela Padilla"/>
        <s v="Danielle Fox"/>
        <s v="Scott Mcfarland"/>
        <s v="Susan Hunter"/>
        <s v="Carolyn Cannon"/>
        <s v="Adam Brennan"/>
        <s v="Alicia Lee"/>
        <s v="Adrian Bell"/>
        <s v="Maria Ross"/>
        <s v="Patricia Williamson"/>
        <s v="Kathryn Zamora"/>
        <s v="Melissa Sullivan"/>
        <s v="Mary Franklin"/>
        <s v="Ryan Snyder"/>
        <s v="Mario Weaver"/>
        <s v="Deanna Wheeler"/>
        <s v="Donna Powell"/>
        <s v="Joel Smith"/>
        <s v="Sandra Wilkinson"/>
        <s v="Alicia Smith DDS"/>
        <s v="Jeffrey Stuart"/>
        <s v="Travis Harper"/>
        <s v="Terry Kelly"/>
        <s v="Sarah Murphy"/>
        <s v="Courtney Bowman"/>
        <s v="Alexander Hunt"/>
        <s v="Cassidy Walker"/>
        <s v="Alexandria Johnson"/>
        <s v="Heather Lee"/>
        <s v="Michael Harding"/>
        <s v="Mary Kennedy"/>
        <s v="Heather Marshall"/>
        <s v="April Fry"/>
        <s v="Brad Thompson"/>
        <s v="Andrea Jones"/>
        <s v="Lauren Watkins"/>
        <s v="Gregory Jones"/>
        <s v="Jimmy Green"/>
        <s v="Jose Mcgee"/>
        <s v="Madeline Smith MD"/>
        <s v="Anne Holloway MD"/>
        <s v="Joshua Campbell"/>
        <s v="Ms. Andrea Smith"/>
        <s v="Tamara Gutierrez"/>
        <s v="Carlos Richards"/>
        <s v="Thomas Johnson"/>
        <s v="Victoria Rogers"/>
        <s v="Margaret Warren"/>
        <s v="Karen Olson"/>
        <s v="Peter Duarte"/>
        <s v="Stacy Baker"/>
        <s v="Sarah Bond"/>
        <s v="Sandra Bender"/>
        <s v="Nicole Webb"/>
        <s v="Paul Ford"/>
        <s v="Tony Hanna"/>
        <s v="Rebecca Giles"/>
        <s v="Mitchell Short"/>
        <s v="Paul Johnson"/>
        <s v="Morgan Wade"/>
        <s v="Monique Sandoval"/>
        <s v="Lauren Dawson"/>
        <s v="Kimberly Price"/>
        <s v="Amanda Vargas DDS"/>
        <s v="Alice Brown"/>
        <s v="Barry Patel"/>
        <s v="Jonathan Moses"/>
        <s v="Gina Brady"/>
        <s v="Barry Snow"/>
        <s v="Rita Scott"/>
        <s v="Justin Gregory"/>
        <s v="Anthony Porter"/>
        <s v="Scott Jones"/>
        <s v="Leonard Ramirez"/>
        <s v="Emily Carpenter"/>
        <s v="Brandon Quinn"/>
        <s v="Carolyn Roberts"/>
        <s v="Lori Nelson"/>
        <s v="Mariah Boyer"/>
        <s v="Jamie Johnson"/>
        <s v="David Nguyen"/>
        <s v="Sarah Carrillo"/>
        <s v="William Thomas"/>
        <s v="Heather Cunningham"/>
        <s v="Julie Carter"/>
        <s v="Michelle Murphy"/>
        <s v="Andrea Sanford"/>
        <s v="Brandon Hernandez"/>
        <s v="Michael Robinson"/>
        <s v="Matthew Robinson"/>
        <s v="Jessica Baker"/>
        <s v="Lisa Morrow"/>
        <s v="Erin Mendez"/>
        <s v="Edwin Williams"/>
        <s v="James Reese"/>
        <s v="Jenny Taylor"/>
        <s v="Aimee Barrett"/>
        <s v="Nicholas Mckenzie"/>
        <s v="Kristin Graham"/>
        <s v="William Chang"/>
        <s v="Julie Patterson"/>
        <s v="Rachel Finley"/>
        <s v="Derrick Bradley"/>
        <s v="Isabel Sanders"/>
        <s v="William Burke"/>
        <s v="Deanna Thompson"/>
        <s v="Francisco Stafford"/>
        <s v="Karen Stone"/>
        <s v="Linda Jimenez"/>
        <s v="David Estrada"/>
        <s v="Matthew Allen"/>
        <s v="Christine Wilkinson"/>
        <s v="Erica Tanner"/>
        <s v="Deborah Le"/>
        <s v="Angelica Mills"/>
        <s v="Melissa Merritt"/>
        <s v="Caitlin Armstrong"/>
        <s v="Angela Mills"/>
        <s v="Janice Walker"/>
        <s v="Luke Martinez"/>
        <s v="Rachel Orr"/>
        <s v="Billy Santiago MD"/>
        <s v="Heather Ward"/>
        <s v="Gloria Mccormick"/>
        <s v="Donald Mueller"/>
        <s v="Sherry Smith"/>
        <s v="Crystal White"/>
        <s v="Joseph Fleming"/>
        <s v="Richard Carter"/>
        <s v="Nicole Gallagher"/>
        <s v="Chad Woods"/>
        <s v="Nicole Norman"/>
        <s v="Lisa Mcconnell"/>
        <s v="Heather Alvarado"/>
        <s v="David Armstrong"/>
        <s v="Joel Nguyen"/>
        <s v="David Sanchez"/>
        <s v="Joseph Soto"/>
        <s v="Elizabeth Nelson"/>
        <s v="Wendy Williams"/>
        <s v="Curtis Sandoval"/>
        <s v="Mikayla Nelson"/>
        <s v="Kelly Brown"/>
        <s v="Dustin Morgan"/>
        <s v="Joshua Hogan"/>
        <s v="Lance Hamilton"/>
        <s v="Katherine Fernandez MD"/>
        <s v="Bonnie Ray"/>
        <s v="Melody Moreno"/>
        <s v="Jennifer Conley"/>
        <s v="Brett Lopez"/>
        <s v="Sue Davis"/>
        <s v="Julie Thomas MD"/>
        <s v="Stephen Blackwell"/>
        <s v="Jesus Hill"/>
        <s v="Jason Gardner"/>
        <e v="#N/A" u="1"/>
      </sharedItems>
    </cacheField>
    <cacheField name="Email" numFmtId="0">
      <sharedItems/>
    </cacheField>
    <cacheField name="Country" numFmtId="0">
      <sharedItems count="5">
        <s v="United States"/>
        <s v="Ireland"/>
        <s v="Canada"/>
        <s v="United Kingdom"/>
        <s v="Australia"/>
      </sharedItems>
    </cacheField>
    <cacheField name="Coffee Type" numFmtId="0">
      <sharedItems count="4">
        <s v="Espresso"/>
        <s v="Latte"/>
        <s v="Mocha"/>
        <s v="Americano"/>
      </sharedItems>
    </cacheField>
    <cacheField name="Roast Type" numFmtId="0">
      <sharedItems count="3">
        <s v="Medium"/>
        <s v="Dark"/>
        <s v="Light"/>
      </sharedItems>
    </cacheField>
    <cacheField name="Size" numFmtId="165">
      <sharedItems containsSemiMixedTypes="0" containsString="0" containsNumber="1" minValue="1" maxValue="2" count="3">
        <n v="1.5"/>
        <n v="2"/>
        <n v="1"/>
      </sharedItems>
    </cacheField>
    <cacheField name="Unit Price" numFmtId="166">
      <sharedItems containsSemiMixedTypes="0" containsString="0" containsNumber="1" minValue="5.35" maxValue="9.9499999999999993"/>
    </cacheField>
    <cacheField name="Sales" numFmtId="166">
      <sharedItems containsSemiMixedTypes="0" containsString="0" containsNumber="1" minValue="5.35" maxValue="49.75"/>
    </cacheField>
    <cacheField name="Loyalty Card" numFmtId="0">
      <sharedItems count="2">
        <s v="Yes"/>
        <s v="No"/>
      </sharedItems>
    </cacheField>
    <cacheField name="Months (Order Date)" numFmtId="0" databaseField="0">
      <fieldGroup base="1">
        <rangePr groupBy="months" startDate="2021-11-08T00:00:00" endDate="2024-11-08T00:00:00"/>
        <groupItems count="14">
          <s v="&lt;11/8/2021"/>
          <s v="Jan"/>
          <s v="Feb"/>
          <s v="Mar"/>
          <s v="Apr"/>
          <s v="May"/>
          <s v="Jun"/>
          <s v="Jul"/>
          <s v="Aug"/>
          <s v="Sep"/>
          <s v="Oct"/>
          <s v="Nov"/>
          <s v="Dec"/>
          <s v="&gt;11/8/2024"/>
        </groupItems>
      </fieldGroup>
    </cacheField>
    <cacheField name="Quarters (Order Date)" numFmtId="0" databaseField="0">
      <fieldGroup base="1">
        <rangePr groupBy="quarters" startDate="2021-11-08T00:00:00" endDate="2024-11-08T00:00:00"/>
        <groupItems count="6">
          <s v="&lt;11/8/2021"/>
          <s v="Qtr1"/>
          <s v="Qtr2"/>
          <s v="Qtr3"/>
          <s v="Qtr4"/>
          <s v="&gt;11/8/2024"/>
        </groupItems>
      </fieldGroup>
    </cacheField>
    <cacheField name="Years (Order Date)" numFmtId="0" databaseField="0">
      <fieldGroup base="1">
        <rangePr groupBy="years" startDate="2021-11-08T00:00:00" endDate="2024-11-08T00:00:00"/>
        <groupItems count="6">
          <s v="&lt;11/8/2021"/>
          <s v="2021"/>
          <s v="2022"/>
          <s v="2023"/>
          <s v="2024"/>
          <s v="&gt;11/8/2024"/>
        </groupItems>
      </fieldGroup>
    </cacheField>
  </cacheFields>
  <extLst>
    <ext xmlns:x14="http://schemas.microsoft.com/office/spreadsheetml/2009/9/main" uri="{725AE2AE-9491-48be-B2B4-4EB974FC3084}">
      <x14:pivotCacheDefinition pivotCacheId="752621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YON-45301-803"/>
    <x v="0"/>
    <s v="35383-50659-UA"/>
    <s v="E-L-1.5"/>
    <n v="1"/>
    <x v="0"/>
    <s v="emily38@yahoo.com"/>
    <x v="0"/>
    <x v="0"/>
    <x v="0"/>
    <x v="0"/>
    <n v="8.18"/>
    <n v="8.18"/>
    <x v="0"/>
  </r>
  <r>
    <s v="MFE-62999-310"/>
    <x v="1"/>
    <s v="23560-18541-BY"/>
    <s v="E-L-2"/>
    <n v="5"/>
    <x v="1"/>
    <s v="fwood@yahoo.com"/>
    <x v="1"/>
    <x v="1"/>
    <x v="1"/>
    <x v="1"/>
    <n v="6.79"/>
    <n v="33.950000000000003"/>
    <x v="0"/>
  </r>
  <r>
    <s v="STM-38863-759"/>
    <x v="2"/>
    <s v="28401-79245-PD"/>
    <s v="E-L-1.5"/>
    <n v="4"/>
    <x v="2"/>
    <s v="prattglenn@nelson.com"/>
    <x v="1"/>
    <x v="0"/>
    <x v="0"/>
    <x v="0"/>
    <n v="8.18"/>
    <n v="32.72"/>
    <x v="0"/>
  </r>
  <r>
    <s v="QHM-55317-687"/>
    <x v="3"/>
    <s v="59349-41819-DZ"/>
    <s v="E-L-1"/>
    <n v="2"/>
    <x v="3"/>
    <s v="joshuahobbs@yahoo.com"/>
    <x v="1"/>
    <x v="2"/>
    <x v="0"/>
    <x v="1"/>
    <n v="5.35"/>
    <n v="10.7"/>
    <x v="1"/>
  </r>
  <r>
    <s v="EAZ-38196-403"/>
    <x v="4"/>
    <s v="40935-87275-OD"/>
    <s v="E-L-2"/>
    <n v="4"/>
    <x v="4"/>
    <s v="moralesmario@yahoo.com"/>
    <x v="2"/>
    <x v="1"/>
    <x v="1"/>
    <x v="1"/>
    <n v="6.79"/>
    <n v="27.16"/>
    <x v="1"/>
  </r>
  <r>
    <s v="UFH-85570-705"/>
    <x v="5"/>
    <s v="88554-85480-AI"/>
    <s v="E-L-2"/>
    <n v="1"/>
    <x v="5"/>
    <s v="iprice@butler-lewis.net"/>
    <x v="3"/>
    <x v="1"/>
    <x v="1"/>
    <x v="1"/>
    <n v="6.79"/>
    <n v="6.79"/>
    <x v="0"/>
  </r>
  <r>
    <s v="EIZ-29560-943"/>
    <x v="6"/>
    <s v="55473-93784-QG"/>
    <s v="E-L-0.5"/>
    <n v="2"/>
    <x v="6"/>
    <s v="jessica07@jenkins.com"/>
    <x v="3"/>
    <x v="3"/>
    <x v="2"/>
    <x v="2"/>
    <n v="9.9499999999999993"/>
    <n v="19.899999999999999"/>
    <x v="1"/>
  </r>
  <r>
    <s v="DBM-85806-489"/>
    <x v="7"/>
    <s v="47529-48306-YA"/>
    <s v="E-L-2"/>
    <n v="1"/>
    <x v="7"/>
    <s v="bowenanthony@walsh.com"/>
    <x v="4"/>
    <x v="1"/>
    <x v="1"/>
    <x v="1"/>
    <n v="6.79"/>
    <n v="6.79"/>
    <x v="0"/>
  </r>
  <r>
    <s v="UHK-77666-658"/>
    <x v="8"/>
    <s v="53324-80895-WK"/>
    <s v="E-L-1"/>
    <n v="2"/>
    <x v="8"/>
    <s v="johnstontracie@gmail.com"/>
    <x v="1"/>
    <x v="2"/>
    <x v="0"/>
    <x v="1"/>
    <n v="5.35"/>
    <n v="10.7"/>
    <x v="0"/>
  </r>
  <r>
    <s v="EFM-70430-371"/>
    <x v="9"/>
    <s v="97022-38960-OR"/>
    <s v="E-L-1"/>
    <n v="3"/>
    <x v="9"/>
    <s v="sarahcurry@yahoo.com"/>
    <x v="1"/>
    <x v="2"/>
    <x v="0"/>
    <x v="1"/>
    <n v="5.35"/>
    <n v="16.049999999999997"/>
    <x v="1"/>
  </r>
  <r>
    <s v="JBM-79926-253"/>
    <x v="10"/>
    <s v="35339-76928-UJ"/>
    <s v="E-L-2"/>
    <n v="1"/>
    <x v="10"/>
    <s v="susanhoward@yahoo.com"/>
    <x v="0"/>
    <x v="1"/>
    <x v="1"/>
    <x v="1"/>
    <n v="6.79"/>
    <n v="6.79"/>
    <x v="0"/>
  </r>
  <r>
    <s v="TSZ-90994-654"/>
    <x v="11"/>
    <s v="97547-33211-DX"/>
    <s v="E-L-1.5"/>
    <n v="4"/>
    <x v="11"/>
    <s v="david58@yahoo.com"/>
    <x v="1"/>
    <x v="0"/>
    <x v="0"/>
    <x v="0"/>
    <n v="8.18"/>
    <n v="32.72"/>
    <x v="1"/>
  </r>
  <r>
    <s v="TWJ-53843-871"/>
    <x v="12"/>
    <s v="41769-47216-UT"/>
    <s v="E-L-1"/>
    <n v="2"/>
    <x v="12"/>
    <s v="mbrown@wilson.org"/>
    <x v="0"/>
    <x v="2"/>
    <x v="0"/>
    <x v="1"/>
    <n v="5.35"/>
    <n v="10.7"/>
    <x v="1"/>
  </r>
  <r>
    <s v="SEC-83192-118"/>
    <x v="13"/>
    <s v="70968-38883-AF"/>
    <s v="E-L-1"/>
    <n v="5"/>
    <x v="13"/>
    <s v="claudiaharris@greer-warren.net"/>
    <x v="4"/>
    <x v="2"/>
    <x v="0"/>
    <x v="1"/>
    <n v="5.35"/>
    <n v="26.75"/>
    <x v="0"/>
  </r>
  <r>
    <s v="NVH-53939-647"/>
    <x v="14"/>
    <s v="40862-22391-PQ"/>
    <s v="E-L-2"/>
    <n v="1"/>
    <x v="14"/>
    <s v="williamwalker@hotmail.com"/>
    <x v="0"/>
    <x v="1"/>
    <x v="1"/>
    <x v="1"/>
    <n v="6.79"/>
    <n v="6.79"/>
    <x v="0"/>
  </r>
  <r>
    <s v="URP-32646-666"/>
    <x v="15"/>
    <s v="70950-65332-ME"/>
    <s v="E-L-0.5"/>
    <n v="2"/>
    <x v="15"/>
    <s v="joannrivera@hotmail.com"/>
    <x v="4"/>
    <x v="3"/>
    <x v="2"/>
    <x v="2"/>
    <n v="9.9499999999999993"/>
    <n v="19.899999999999999"/>
    <x v="0"/>
  </r>
  <r>
    <s v="YCK-97434-851"/>
    <x v="16"/>
    <s v="90704-51657-SG"/>
    <s v="E-L-1"/>
    <n v="4"/>
    <x v="16"/>
    <s v="justin64@hotmail.com"/>
    <x v="1"/>
    <x v="2"/>
    <x v="0"/>
    <x v="1"/>
    <n v="5.35"/>
    <n v="21.4"/>
    <x v="0"/>
  </r>
  <r>
    <s v="TSW-65820-551"/>
    <x v="17"/>
    <s v="39404-60986-VY"/>
    <s v="E-L-1.5"/>
    <n v="3"/>
    <x v="17"/>
    <s v="iewing@miles-wise.com"/>
    <x v="2"/>
    <x v="0"/>
    <x v="0"/>
    <x v="0"/>
    <n v="8.18"/>
    <n v="24.54"/>
    <x v="0"/>
  </r>
  <r>
    <s v="JBL-55237-346"/>
    <x v="18"/>
    <s v="62776-17841-VW"/>
    <s v="E-L-0.5"/>
    <n v="3"/>
    <x v="18"/>
    <s v="zachary13@weiss-oneill.com"/>
    <x v="3"/>
    <x v="3"/>
    <x v="2"/>
    <x v="2"/>
    <n v="9.9499999999999993"/>
    <n v="29.849999999999998"/>
    <x v="0"/>
  </r>
  <r>
    <s v="IJR-66118-145"/>
    <x v="19"/>
    <s v="85280-30434-VS"/>
    <s v="E-L-2"/>
    <n v="1"/>
    <x v="19"/>
    <s v="fergusonaustin@yahoo.com"/>
    <x v="1"/>
    <x v="1"/>
    <x v="1"/>
    <x v="1"/>
    <n v="6.79"/>
    <n v="6.79"/>
    <x v="1"/>
  </r>
  <r>
    <s v="SEX-88162-104"/>
    <x v="20"/>
    <s v="60542-62438-TQ"/>
    <s v="E-L-2"/>
    <n v="1"/>
    <x v="20"/>
    <s v="marshallalexandra@chase.biz"/>
    <x v="2"/>
    <x v="1"/>
    <x v="1"/>
    <x v="1"/>
    <n v="6.79"/>
    <n v="6.79"/>
    <x v="1"/>
  </r>
  <r>
    <s v="EAA-28641-871"/>
    <x v="21"/>
    <s v="54534-52567-YC"/>
    <s v="E-L-0.5"/>
    <n v="5"/>
    <x v="21"/>
    <s v="georgeashley@hotmail.com"/>
    <x v="0"/>
    <x v="3"/>
    <x v="2"/>
    <x v="2"/>
    <n v="9.9499999999999993"/>
    <n v="49.75"/>
    <x v="0"/>
  </r>
  <r>
    <s v="WLN-27939-261"/>
    <x v="22"/>
    <s v="13436-41001-OK"/>
    <s v="E-L-2"/>
    <n v="4"/>
    <x v="22"/>
    <s v="rpreston@yahoo.com"/>
    <x v="4"/>
    <x v="1"/>
    <x v="1"/>
    <x v="1"/>
    <n v="6.79"/>
    <n v="27.16"/>
    <x v="0"/>
  </r>
  <r>
    <s v="DHP-21500-704"/>
    <x v="23"/>
    <s v="29783-58232-LI"/>
    <s v="E-L-1.5"/>
    <n v="2"/>
    <x v="23"/>
    <s v="richard89@kelley.net"/>
    <x v="3"/>
    <x v="0"/>
    <x v="0"/>
    <x v="0"/>
    <n v="8.18"/>
    <n v="16.36"/>
    <x v="0"/>
  </r>
  <r>
    <s v="TDO-93346-666"/>
    <x v="24"/>
    <s v="72697-87775-KY"/>
    <s v="E-L-1"/>
    <n v="5"/>
    <x v="24"/>
    <s v="harrisonchristian@yahoo.com"/>
    <x v="4"/>
    <x v="2"/>
    <x v="0"/>
    <x v="1"/>
    <n v="5.35"/>
    <n v="26.75"/>
    <x v="0"/>
  </r>
  <r>
    <s v="KUE-42202-942"/>
    <x v="25"/>
    <s v="53509-97864-LY"/>
    <s v="E-L-2"/>
    <n v="1"/>
    <x v="25"/>
    <s v="npeters@gmail.com"/>
    <x v="1"/>
    <x v="1"/>
    <x v="1"/>
    <x v="1"/>
    <n v="6.79"/>
    <n v="6.79"/>
    <x v="0"/>
  </r>
  <r>
    <s v="YUB-18162-536"/>
    <x v="26"/>
    <s v="24293-93406-NJ"/>
    <s v="E-L-0.5"/>
    <n v="1"/>
    <x v="26"/>
    <s v="bradshawlisa@hotmail.com"/>
    <x v="1"/>
    <x v="3"/>
    <x v="2"/>
    <x v="2"/>
    <n v="9.9499999999999993"/>
    <n v="9.9499999999999993"/>
    <x v="0"/>
  </r>
  <r>
    <s v="DUV-35817-540"/>
    <x v="27"/>
    <s v="35091-83456-QC"/>
    <s v="E-L-1"/>
    <n v="2"/>
    <x v="27"/>
    <s v="tasha52@campbell-munoz.org"/>
    <x v="1"/>
    <x v="2"/>
    <x v="0"/>
    <x v="1"/>
    <n v="5.35"/>
    <n v="10.7"/>
    <x v="1"/>
  </r>
  <r>
    <s v="NDF-84550-428"/>
    <x v="28"/>
    <s v="30963-11318-TD"/>
    <s v="E-L-2"/>
    <n v="1"/>
    <x v="28"/>
    <s v="keithmendez@yahoo.com"/>
    <x v="3"/>
    <x v="1"/>
    <x v="1"/>
    <x v="1"/>
    <n v="6.79"/>
    <n v="6.79"/>
    <x v="1"/>
  </r>
  <r>
    <s v="QKD-14274-610"/>
    <x v="29"/>
    <s v="23201-29537-JL"/>
    <s v="E-L-1"/>
    <n v="5"/>
    <x v="29"/>
    <s v="brookeharmon@yahoo.com"/>
    <x v="2"/>
    <x v="2"/>
    <x v="0"/>
    <x v="1"/>
    <n v="5.35"/>
    <n v="26.75"/>
    <x v="0"/>
  </r>
  <r>
    <s v="XWM-39829-552"/>
    <x v="30"/>
    <s v="23964-48557-FH"/>
    <s v="E-L-1"/>
    <n v="4"/>
    <x v="30"/>
    <s v="watsonkristen@leon-farrell.info"/>
    <x v="2"/>
    <x v="2"/>
    <x v="0"/>
    <x v="1"/>
    <n v="5.35"/>
    <n v="21.4"/>
    <x v="1"/>
  </r>
  <r>
    <s v="CEJ-62397-246"/>
    <x v="31"/>
    <s v="11174-64366-PD"/>
    <s v="E-L-1"/>
    <n v="1"/>
    <x v="31"/>
    <s v="kimberly85@yahoo.com"/>
    <x v="3"/>
    <x v="2"/>
    <x v="0"/>
    <x v="1"/>
    <n v="5.35"/>
    <n v="5.35"/>
    <x v="0"/>
  </r>
  <r>
    <s v="LXE-13406-316"/>
    <x v="32"/>
    <s v="51863-50559-XI"/>
    <s v="E-L-1.5"/>
    <n v="4"/>
    <x v="32"/>
    <s v="wagnermichelle@strong-gordon.com"/>
    <x v="1"/>
    <x v="0"/>
    <x v="0"/>
    <x v="0"/>
    <n v="8.18"/>
    <n v="32.72"/>
    <x v="0"/>
  </r>
  <r>
    <s v="MYJ-96087-115"/>
    <x v="33"/>
    <s v="35353-23125-RV"/>
    <s v="E-L-1.5"/>
    <n v="3"/>
    <x v="33"/>
    <s v="lori22@yahoo.com"/>
    <x v="1"/>
    <x v="0"/>
    <x v="0"/>
    <x v="0"/>
    <n v="8.18"/>
    <n v="24.54"/>
    <x v="0"/>
  </r>
  <r>
    <s v="YJH-85750-891"/>
    <x v="34"/>
    <s v="73109-35587-QO"/>
    <s v="E-L-0.5"/>
    <n v="3"/>
    <x v="34"/>
    <s v="nguyendiana@hotmail.com"/>
    <x v="0"/>
    <x v="3"/>
    <x v="2"/>
    <x v="2"/>
    <n v="9.9499999999999993"/>
    <n v="29.849999999999998"/>
    <x v="1"/>
  </r>
  <r>
    <s v="CAY-14352-981"/>
    <x v="35"/>
    <s v="86867-16508-ZF"/>
    <s v="E-L-1"/>
    <n v="1"/>
    <x v="35"/>
    <s v="fowlerteresa@gmail.com"/>
    <x v="3"/>
    <x v="2"/>
    <x v="0"/>
    <x v="1"/>
    <n v="5.35"/>
    <n v="5.35"/>
    <x v="1"/>
  </r>
  <r>
    <s v="VDV-65510-631"/>
    <x v="36"/>
    <s v="63388-82275-YX"/>
    <s v="E-L-2"/>
    <n v="5"/>
    <x v="36"/>
    <s v="annaluna@williams-henson.com"/>
    <x v="0"/>
    <x v="1"/>
    <x v="1"/>
    <x v="1"/>
    <n v="6.79"/>
    <n v="33.950000000000003"/>
    <x v="0"/>
  </r>
  <r>
    <s v="NLE-77752-171"/>
    <x v="37"/>
    <s v="68406-43671-NA"/>
    <s v="E-L-0.5"/>
    <n v="3"/>
    <x v="37"/>
    <s v="thompsonjennifer@holmes.org"/>
    <x v="1"/>
    <x v="3"/>
    <x v="2"/>
    <x v="2"/>
    <n v="9.9499999999999993"/>
    <n v="29.849999999999998"/>
    <x v="1"/>
  </r>
  <r>
    <s v="QAH-52339-920"/>
    <x v="38"/>
    <s v="15248-90230-JY"/>
    <s v="E-L-0.5"/>
    <n v="3"/>
    <x v="38"/>
    <s v="jeremysmith@yahoo.com"/>
    <x v="1"/>
    <x v="3"/>
    <x v="2"/>
    <x v="2"/>
    <n v="9.9499999999999993"/>
    <n v="29.849999999999998"/>
    <x v="0"/>
  </r>
  <r>
    <s v="IOQ-84654-722"/>
    <x v="39"/>
    <s v="68908-43464-AC"/>
    <s v="E-L-1.5"/>
    <n v="1"/>
    <x v="39"/>
    <s v="hubbardmarcus@hotmail.com"/>
    <x v="1"/>
    <x v="0"/>
    <x v="0"/>
    <x v="0"/>
    <n v="8.18"/>
    <n v="8.18"/>
    <x v="0"/>
  </r>
  <r>
    <s v="SWD-62807-254"/>
    <x v="40"/>
    <s v="57064-81294-ZT"/>
    <s v="E-L-0.5"/>
    <n v="2"/>
    <x v="40"/>
    <s v="simonpatty@lopez.com"/>
    <x v="1"/>
    <x v="3"/>
    <x v="2"/>
    <x v="2"/>
    <n v="9.9499999999999993"/>
    <n v="19.899999999999999"/>
    <x v="1"/>
  </r>
  <r>
    <s v="YMD-69012-861"/>
    <x v="41"/>
    <s v="60900-15348-SU"/>
    <s v="E-L-0.5"/>
    <n v="2"/>
    <x v="41"/>
    <s v="ryanburns@ortega.org"/>
    <x v="0"/>
    <x v="3"/>
    <x v="2"/>
    <x v="2"/>
    <n v="9.9499999999999993"/>
    <n v="19.899999999999999"/>
    <x v="1"/>
  </r>
  <r>
    <s v="LKR-90108-693"/>
    <x v="42"/>
    <s v="13501-35882-EM"/>
    <s v="E-L-1"/>
    <n v="2"/>
    <x v="42"/>
    <s v="qjohnson@yahoo.com"/>
    <x v="2"/>
    <x v="2"/>
    <x v="0"/>
    <x v="1"/>
    <n v="5.35"/>
    <n v="10.7"/>
    <x v="1"/>
  </r>
  <r>
    <s v="XAU-16243-210"/>
    <x v="43"/>
    <s v="99497-27240-SZ"/>
    <s v="E-L-1.5"/>
    <n v="2"/>
    <x v="43"/>
    <s v="xjones@austin.com"/>
    <x v="4"/>
    <x v="0"/>
    <x v="0"/>
    <x v="0"/>
    <n v="8.18"/>
    <n v="16.36"/>
    <x v="1"/>
  </r>
  <r>
    <s v="NQA-71002-858"/>
    <x v="44"/>
    <s v="30188-99621-MV"/>
    <s v="E-L-1"/>
    <n v="4"/>
    <x v="44"/>
    <s v="paullopez@kidd.com"/>
    <x v="4"/>
    <x v="2"/>
    <x v="0"/>
    <x v="1"/>
    <n v="5.35"/>
    <n v="21.4"/>
    <x v="1"/>
  </r>
  <r>
    <s v="LSI-57550-813"/>
    <x v="45"/>
    <s v="55943-63467-VT"/>
    <s v="E-L-2"/>
    <n v="4"/>
    <x v="45"/>
    <s v="jacksonwendy@lee.com"/>
    <x v="2"/>
    <x v="1"/>
    <x v="1"/>
    <x v="1"/>
    <n v="6.79"/>
    <n v="27.16"/>
    <x v="1"/>
  </r>
  <r>
    <s v="HJP-73301-354"/>
    <x v="46"/>
    <s v="43895-50530-ZN"/>
    <s v="E-L-1.5"/>
    <n v="5"/>
    <x v="46"/>
    <s v="websterjudith@hotmail.com"/>
    <x v="2"/>
    <x v="0"/>
    <x v="0"/>
    <x v="0"/>
    <n v="8.18"/>
    <n v="40.9"/>
    <x v="0"/>
  </r>
  <r>
    <s v="BBR-98913-527"/>
    <x v="47"/>
    <s v="52806-23343-SZ"/>
    <s v="E-L-1"/>
    <n v="1"/>
    <x v="47"/>
    <s v="averykimberly@gmail.com"/>
    <x v="0"/>
    <x v="2"/>
    <x v="0"/>
    <x v="1"/>
    <n v="5.35"/>
    <n v="5.35"/>
    <x v="0"/>
  </r>
  <r>
    <s v="FUK-11189-421"/>
    <x v="48"/>
    <s v="89156-38553-ML"/>
    <s v="E-L-2"/>
    <n v="3"/>
    <x v="48"/>
    <s v="afuller@martin-cox.net"/>
    <x v="4"/>
    <x v="1"/>
    <x v="1"/>
    <x v="1"/>
    <n v="6.79"/>
    <n v="20.37"/>
    <x v="0"/>
  </r>
  <r>
    <s v="TTG-41324-531"/>
    <x v="49"/>
    <s v="78692-11643-TP"/>
    <s v="E-L-1"/>
    <n v="2"/>
    <x v="49"/>
    <s v="cameron27@oneal-hampton.com"/>
    <x v="2"/>
    <x v="2"/>
    <x v="0"/>
    <x v="1"/>
    <n v="5.35"/>
    <n v="10.7"/>
    <x v="0"/>
  </r>
  <r>
    <s v="KWD-22455-199"/>
    <x v="50"/>
    <s v="83597-66727-QE"/>
    <s v="E-L-2"/>
    <n v="5"/>
    <x v="50"/>
    <s v="stephen79@santos.info"/>
    <x v="2"/>
    <x v="1"/>
    <x v="1"/>
    <x v="1"/>
    <n v="6.79"/>
    <n v="33.950000000000003"/>
    <x v="0"/>
  </r>
  <r>
    <s v="TWX-25427-893"/>
    <x v="51"/>
    <s v="85991-90949-NN"/>
    <s v="E-L-2"/>
    <n v="2"/>
    <x v="51"/>
    <s v="lisacooper@best-ramirez.com"/>
    <x v="0"/>
    <x v="1"/>
    <x v="1"/>
    <x v="1"/>
    <n v="6.79"/>
    <n v="13.58"/>
    <x v="1"/>
  </r>
  <r>
    <s v="UJG-20790-796"/>
    <x v="52"/>
    <s v="34972-55526-AM"/>
    <s v="E-L-0.5"/>
    <n v="2"/>
    <x v="52"/>
    <s v="jennifer76@garza.com"/>
    <x v="3"/>
    <x v="3"/>
    <x v="2"/>
    <x v="2"/>
    <n v="9.9499999999999993"/>
    <n v="19.899999999999999"/>
    <x v="1"/>
  </r>
  <r>
    <s v="JRI-68841-987"/>
    <x v="53"/>
    <s v="78266-26456-BM"/>
    <s v="E-L-2"/>
    <n v="1"/>
    <x v="53"/>
    <s v="ymartin@flores.net"/>
    <x v="1"/>
    <x v="1"/>
    <x v="1"/>
    <x v="1"/>
    <n v="6.79"/>
    <n v="6.79"/>
    <x v="0"/>
  </r>
  <r>
    <s v="FXS-12655-900"/>
    <x v="54"/>
    <s v="97759-86185-IN"/>
    <s v="E-L-1.5"/>
    <n v="4"/>
    <x v="54"/>
    <s v="sarnold@hotmail.com"/>
    <x v="1"/>
    <x v="0"/>
    <x v="0"/>
    <x v="0"/>
    <n v="8.18"/>
    <n v="32.72"/>
    <x v="0"/>
  </r>
  <r>
    <s v="BDO-71103-108"/>
    <x v="55"/>
    <s v="41592-14878-GC"/>
    <s v="E-L-0.5"/>
    <n v="5"/>
    <x v="55"/>
    <s v="brice@hopkins.com"/>
    <x v="4"/>
    <x v="3"/>
    <x v="2"/>
    <x v="2"/>
    <n v="9.9499999999999993"/>
    <n v="49.75"/>
    <x v="0"/>
  </r>
  <r>
    <s v="GKR-16253-195"/>
    <x v="56"/>
    <s v="90926-34998-IK"/>
    <s v="E-L-1.5"/>
    <n v="5"/>
    <x v="56"/>
    <s v="jbradshaw@watkins-lawrence.com"/>
    <x v="0"/>
    <x v="0"/>
    <x v="0"/>
    <x v="0"/>
    <n v="8.18"/>
    <n v="40.9"/>
    <x v="0"/>
  </r>
  <r>
    <s v="LTZ-41396-431"/>
    <x v="57"/>
    <s v="16983-76765-LO"/>
    <s v="E-L-1"/>
    <n v="4"/>
    <x v="57"/>
    <s v="jamesgutierrez@yahoo.com"/>
    <x v="0"/>
    <x v="2"/>
    <x v="0"/>
    <x v="1"/>
    <n v="5.35"/>
    <n v="21.4"/>
    <x v="0"/>
  </r>
  <r>
    <s v="GEK-73299-126"/>
    <x v="58"/>
    <s v="36007-37586-JN"/>
    <s v="E-L-1.5"/>
    <n v="4"/>
    <x v="58"/>
    <s v="nsmith@booth.com"/>
    <x v="3"/>
    <x v="0"/>
    <x v="0"/>
    <x v="0"/>
    <n v="8.18"/>
    <n v="32.72"/>
    <x v="0"/>
  </r>
  <r>
    <s v="YMD-95819-854"/>
    <x v="59"/>
    <s v="90616-17225-SR"/>
    <s v="E-L-2"/>
    <n v="2"/>
    <x v="59"/>
    <s v="salasjulie@burgess.biz"/>
    <x v="0"/>
    <x v="1"/>
    <x v="1"/>
    <x v="1"/>
    <n v="6.79"/>
    <n v="13.58"/>
    <x v="0"/>
  </r>
  <r>
    <s v="EZR-87131-971"/>
    <x v="60"/>
    <s v="30066-38933-EX"/>
    <s v="E-L-1"/>
    <n v="1"/>
    <x v="60"/>
    <s v="theresaleblanc@gmail.com"/>
    <x v="3"/>
    <x v="2"/>
    <x v="0"/>
    <x v="1"/>
    <n v="5.35"/>
    <n v="5.35"/>
    <x v="0"/>
  </r>
  <r>
    <s v="DYZ-89326-280"/>
    <x v="61"/>
    <s v="79678-78486-SP"/>
    <s v="E-L-2"/>
    <n v="3"/>
    <x v="61"/>
    <s v="camacholeah@thompson.com"/>
    <x v="1"/>
    <x v="1"/>
    <x v="1"/>
    <x v="1"/>
    <n v="6.79"/>
    <n v="20.37"/>
    <x v="0"/>
  </r>
  <r>
    <s v="ZPH-41673-104"/>
    <x v="62"/>
    <s v="85928-84936-XJ"/>
    <s v="E-L-1.5"/>
    <n v="2"/>
    <x v="62"/>
    <s v="travis94@chase-moore.com"/>
    <x v="3"/>
    <x v="0"/>
    <x v="0"/>
    <x v="0"/>
    <n v="8.18"/>
    <n v="16.36"/>
    <x v="1"/>
  </r>
  <r>
    <s v="TMN-52617-208"/>
    <x v="63"/>
    <s v="34224-90043-IC"/>
    <s v="E-L-1.5"/>
    <n v="1"/>
    <x v="63"/>
    <s v="hoffmanjoanne@cervantes-maynard.org"/>
    <x v="3"/>
    <x v="0"/>
    <x v="0"/>
    <x v="0"/>
    <n v="8.18"/>
    <n v="8.18"/>
    <x v="1"/>
  </r>
  <r>
    <s v="MLQ-17209-155"/>
    <x v="64"/>
    <s v="82612-15427-PE"/>
    <s v="E-L-2"/>
    <n v="2"/>
    <x v="64"/>
    <s v="williamssteven@gmail.com"/>
    <x v="2"/>
    <x v="1"/>
    <x v="1"/>
    <x v="1"/>
    <n v="6.79"/>
    <n v="13.58"/>
    <x v="0"/>
  </r>
  <r>
    <s v="OZQ-30094-548"/>
    <x v="65"/>
    <s v="28506-62315-KM"/>
    <s v="E-L-0.5"/>
    <n v="1"/>
    <x v="65"/>
    <s v="martinmichael@gmail.com"/>
    <x v="4"/>
    <x v="3"/>
    <x v="2"/>
    <x v="2"/>
    <n v="9.9499999999999993"/>
    <n v="9.9499999999999993"/>
    <x v="1"/>
  </r>
  <r>
    <s v="HGI-83929-815"/>
    <x v="66"/>
    <s v="33227-84919-QI"/>
    <s v="E-L-1.5"/>
    <n v="5"/>
    <x v="66"/>
    <s v="hansonryan@mullen-gilmore.info"/>
    <x v="0"/>
    <x v="0"/>
    <x v="0"/>
    <x v="0"/>
    <n v="8.18"/>
    <n v="40.9"/>
    <x v="0"/>
  </r>
  <r>
    <s v="WLX-27019-565"/>
    <x v="67"/>
    <s v="39593-49510-LE"/>
    <s v="E-L-0.5"/>
    <n v="2"/>
    <x v="67"/>
    <s v="parkersteven@gmail.com"/>
    <x v="1"/>
    <x v="3"/>
    <x v="2"/>
    <x v="2"/>
    <n v="9.9499999999999993"/>
    <n v="19.899999999999999"/>
    <x v="1"/>
  </r>
  <r>
    <s v="VUU-12148-905"/>
    <x v="68"/>
    <s v="96402-80660-YB"/>
    <s v="E-L-1"/>
    <n v="3"/>
    <x v="68"/>
    <s v="patrick24@daugherty-lindsey.com"/>
    <x v="0"/>
    <x v="2"/>
    <x v="0"/>
    <x v="1"/>
    <n v="5.35"/>
    <n v="16.049999999999997"/>
    <x v="1"/>
  </r>
  <r>
    <s v="MXX-50625-321"/>
    <x v="69"/>
    <s v="96185-16597-HK"/>
    <s v="E-L-2"/>
    <n v="2"/>
    <x v="69"/>
    <s v="bobbymahoney@yahoo.com"/>
    <x v="1"/>
    <x v="1"/>
    <x v="1"/>
    <x v="1"/>
    <n v="6.79"/>
    <n v="13.58"/>
    <x v="1"/>
  </r>
  <r>
    <s v="KRP-99593-499"/>
    <x v="70"/>
    <s v="46608-56412-NF"/>
    <s v="E-L-0.5"/>
    <n v="3"/>
    <x v="70"/>
    <s v="wwashington@hernandez.org"/>
    <x v="0"/>
    <x v="3"/>
    <x v="2"/>
    <x v="2"/>
    <n v="9.9499999999999993"/>
    <n v="29.849999999999998"/>
    <x v="0"/>
  </r>
  <r>
    <s v="BIC-54124-765"/>
    <x v="71"/>
    <s v="11543-51202-UK"/>
    <s v="E-L-2"/>
    <n v="3"/>
    <x v="71"/>
    <s v="mayhailey@ayers.org"/>
    <x v="1"/>
    <x v="1"/>
    <x v="1"/>
    <x v="1"/>
    <n v="6.79"/>
    <n v="20.37"/>
    <x v="0"/>
  </r>
  <r>
    <s v="API-76016-773"/>
    <x v="72"/>
    <s v="57594-85556-EJ"/>
    <s v="E-L-1.5"/>
    <n v="2"/>
    <x v="72"/>
    <s v="jonesmelissa@guerra.biz"/>
    <x v="2"/>
    <x v="0"/>
    <x v="0"/>
    <x v="0"/>
    <n v="8.18"/>
    <n v="16.36"/>
    <x v="1"/>
  </r>
  <r>
    <s v="MPP-99432-169"/>
    <x v="28"/>
    <s v="20088-85195-BG"/>
    <s v="E-L-1.5"/>
    <n v="4"/>
    <x v="73"/>
    <s v="vpruitt@silva.com"/>
    <x v="2"/>
    <x v="0"/>
    <x v="0"/>
    <x v="0"/>
    <n v="8.18"/>
    <n v="32.72"/>
    <x v="0"/>
  </r>
  <r>
    <s v="RPK-56816-496"/>
    <x v="73"/>
    <s v="37753-61546-KN"/>
    <s v="E-L-1"/>
    <n v="1"/>
    <x v="74"/>
    <s v="turnerbryan@raymond-cole.net"/>
    <x v="4"/>
    <x v="2"/>
    <x v="0"/>
    <x v="1"/>
    <n v="5.35"/>
    <n v="5.35"/>
    <x v="0"/>
  </r>
  <r>
    <s v="EQE-43954-538"/>
    <x v="74"/>
    <s v="14752-35189-FQ"/>
    <s v="E-L-1.5"/>
    <n v="5"/>
    <x v="75"/>
    <s v="colemandavid@hotmail.com"/>
    <x v="4"/>
    <x v="0"/>
    <x v="0"/>
    <x v="0"/>
    <n v="8.18"/>
    <n v="40.9"/>
    <x v="0"/>
  </r>
  <r>
    <s v="ZTB-66308-748"/>
    <x v="75"/>
    <s v="69361-75512-AN"/>
    <s v="E-L-0.5"/>
    <n v="2"/>
    <x v="76"/>
    <s v="melissamathews@stephens.com"/>
    <x v="4"/>
    <x v="3"/>
    <x v="2"/>
    <x v="2"/>
    <n v="9.9499999999999993"/>
    <n v="19.899999999999999"/>
    <x v="1"/>
  </r>
  <r>
    <s v="HTD-33834-364"/>
    <x v="62"/>
    <s v="92171-64364-IA"/>
    <s v="E-L-0.5"/>
    <n v="5"/>
    <x v="77"/>
    <s v="coneal@gmail.com"/>
    <x v="1"/>
    <x v="3"/>
    <x v="2"/>
    <x v="2"/>
    <n v="9.9499999999999993"/>
    <n v="49.75"/>
    <x v="0"/>
  </r>
  <r>
    <s v="MYQ-40729-811"/>
    <x v="76"/>
    <s v="85306-45403-GG"/>
    <s v="E-L-1"/>
    <n v="5"/>
    <x v="78"/>
    <s v="drobbins@gmail.com"/>
    <x v="3"/>
    <x v="2"/>
    <x v="0"/>
    <x v="1"/>
    <n v="5.35"/>
    <n v="26.75"/>
    <x v="1"/>
  </r>
  <r>
    <s v="AUT-92760-513"/>
    <x v="77"/>
    <s v="88122-15964-JP"/>
    <s v="E-L-1"/>
    <n v="3"/>
    <x v="79"/>
    <s v="ghudson@yahoo.com"/>
    <x v="4"/>
    <x v="2"/>
    <x v="0"/>
    <x v="1"/>
    <n v="5.35"/>
    <n v="16.049999999999997"/>
    <x v="0"/>
  </r>
  <r>
    <s v="PPJ-71331-836"/>
    <x v="78"/>
    <s v="12395-90555-KQ"/>
    <s v="E-L-1.5"/>
    <n v="3"/>
    <x v="80"/>
    <s v="gonzalezjoseph@ryan-phillips.org"/>
    <x v="2"/>
    <x v="0"/>
    <x v="0"/>
    <x v="0"/>
    <n v="8.18"/>
    <n v="24.54"/>
    <x v="1"/>
  </r>
  <r>
    <s v="HRJ-95172-906"/>
    <x v="79"/>
    <s v="13424-11214-BM"/>
    <s v="E-L-0.5"/>
    <n v="1"/>
    <x v="81"/>
    <s v="ybrown@obrien-george.com"/>
    <x v="3"/>
    <x v="3"/>
    <x v="2"/>
    <x v="2"/>
    <n v="9.9499999999999993"/>
    <n v="9.9499999999999993"/>
    <x v="0"/>
  </r>
  <r>
    <s v="FGL-70453-495"/>
    <x v="80"/>
    <s v="90256-88146-MY"/>
    <s v="E-L-1.5"/>
    <n v="5"/>
    <x v="82"/>
    <s v="nichole49@hotmail.com"/>
    <x v="2"/>
    <x v="0"/>
    <x v="0"/>
    <x v="0"/>
    <n v="8.18"/>
    <n v="40.9"/>
    <x v="1"/>
  </r>
  <r>
    <s v="OTW-46228-848"/>
    <x v="81"/>
    <s v="36626-72304-LK"/>
    <s v="E-L-2"/>
    <n v="4"/>
    <x v="83"/>
    <s v="kblevins@barnett-nelson.com"/>
    <x v="0"/>
    <x v="1"/>
    <x v="1"/>
    <x v="1"/>
    <n v="6.79"/>
    <n v="27.16"/>
    <x v="1"/>
  </r>
  <r>
    <s v="AMY-73549-586"/>
    <x v="82"/>
    <s v="26415-64908-LM"/>
    <s v="E-L-2"/>
    <n v="3"/>
    <x v="84"/>
    <s v="quinndavid@smith-phelps.org"/>
    <x v="3"/>
    <x v="1"/>
    <x v="1"/>
    <x v="1"/>
    <n v="6.79"/>
    <n v="20.37"/>
    <x v="0"/>
  </r>
  <r>
    <s v="SMX-13120-250"/>
    <x v="83"/>
    <s v="80852-86095-SG"/>
    <s v="E-L-2"/>
    <n v="3"/>
    <x v="85"/>
    <s v="alison21@gmail.com"/>
    <x v="1"/>
    <x v="1"/>
    <x v="1"/>
    <x v="1"/>
    <n v="6.79"/>
    <n v="20.37"/>
    <x v="1"/>
  </r>
  <r>
    <s v="TBS-67332-695"/>
    <x v="84"/>
    <s v="87168-85654-DM"/>
    <s v="E-L-1.5"/>
    <n v="1"/>
    <x v="86"/>
    <s v="jonathan82@martin-barrett.net"/>
    <x v="4"/>
    <x v="0"/>
    <x v="0"/>
    <x v="0"/>
    <n v="8.18"/>
    <n v="8.18"/>
    <x v="1"/>
  </r>
  <r>
    <s v="LGU-26875-638"/>
    <x v="85"/>
    <s v="88152-91599-SF"/>
    <s v="E-L-0.5"/>
    <n v="1"/>
    <x v="87"/>
    <s v="smclean@yahoo.com"/>
    <x v="3"/>
    <x v="3"/>
    <x v="2"/>
    <x v="2"/>
    <n v="9.9499999999999993"/>
    <n v="9.9499999999999993"/>
    <x v="0"/>
  </r>
  <r>
    <s v="VFV-18318-690"/>
    <x v="86"/>
    <s v="98622-40993-VB"/>
    <s v="E-L-1"/>
    <n v="4"/>
    <x v="88"/>
    <s v="david86@edwards.com"/>
    <x v="2"/>
    <x v="2"/>
    <x v="0"/>
    <x v="1"/>
    <n v="5.35"/>
    <n v="21.4"/>
    <x v="1"/>
  </r>
  <r>
    <s v="BPX-74224-253"/>
    <x v="87"/>
    <s v="76701-64213-QF"/>
    <s v="E-L-2"/>
    <n v="1"/>
    <x v="89"/>
    <s v="markhansen@hotmail.com"/>
    <x v="4"/>
    <x v="1"/>
    <x v="1"/>
    <x v="1"/>
    <n v="6.79"/>
    <n v="6.79"/>
    <x v="1"/>
  </r>
  <r>
    <s v="BSG-17087-971"/>
    <x v="88"/>
    <s v="85558-77602-QT"/>
    <s v="E-L-1.5"/>
    <n v="4"/>
    <x v="90"/>
    <s v="athompson@boyle.com"/>
    <x v="1"/>
    <x v="0"/>
    <x v="0"/>
    <x v="0"/>
    <n v="8.18"/>
    <n v="32.72"/>
    <x v="0"/>
  </r>
  <r>
    <s v="VLX-11246-155"/>
    <x v="89"/>
    <s v="35469-81071-RV"/>
    <s v="E-L-0.5"/>
    <n v="2"/>
    <x v="91"/>
    <s v="clayton80@yahoo.com"/>
    <x v="0"/>
    <x v="3"/>
    <x v="2"/>
    <x v="2"/>
    <n v="9.9499999999999993"/>
    <n v="19.899999999999999"/>
    <x v="1"/>
  </r>
  <r>
    <s v="CUC-44939-214"/>
    <x v="90"/>
    <s v="95521-17738-ML"/>
    <s v="E-L-2"/>
    <n v="1"/>
    <x v="92"/>
    <s v="christopher61@hotmail.com"/>
    <x v="1"/>
    <x v="1"/>
    <x v="1"/>
    <x v="1"/>
    <n v="6.79"/>
    <n v="6.79"/>
    <x v="0"/>
  </r>
  <r>
    <s v="GJO-30281-473"/>
    <x v="91"/>
    <s v="18650-38339-XC"/>
    <s v="E-L-1"/>
    <n v="3"/>
    <x v="93"/>
    <s v="jennifer17@yahoo.com"/>
    <x v="3"/>
    <x v="2"/>
    <x v="0"/>
    <x v="1"/>
    <n v="5.35"/>
    <n v="16.049999999999997"/>
    <x v="1"/>
  </r>
  <r>
    <s v="LKY-35862-923"/>
    <x v="92"/>
    <s v="36436-10370-NZ"/>
    <s v="E-L-2"/>
    <n v="3"/>
    <x v="94"/>
    <s v="stephen19@baker.com"/>
    <x v="1"/>
    <x v="1"/>
    <x v="1"/>
    <x v="1"/>
    <n v="6.79"/>
    <n v="20.37"/>
    <x v="0"/>
  </r>
  <r>
    <s v="XDO-41797-319"/>
    <x v="93"/>
    <s v="13085-95492-GN"/>
    <s v="E-L-0.5"/>
    <n v="2"/>
    <x v="95"/>
    <s v="johnsonronald@preston.com"/>
    <x v="0"/>
    <x v="3"/>
    <x v="2"/>
    <x v="2"/>
    <n v="9.9499999999999993"/>
    <n v="19.899999999999999"/>
    <x v="0"/>
  </r>
  <r>
    <s v="DFO-11699-221"/>
    <x v="94"/>
    <s v="54219-46055-SY"/>
    <s v="E-L-2"/>
    <n v="1"/>
    <x v="96"/>
    <s v="leonardbarry@hotmail.com"/>
    <x v="0"/>
    <x v="1"/>
    <x v="1"/>
    <x v="1"/>
    <n v="6.79"/>
    <n v="6.79"/>
    <x v="0"/>
  </r>
  <r>
    <s v="SQY-84809-524"/>
    <x v="95"/>
    <s v="73037-30122-MK"/>
    <s v="E-L-1.5"/>
    <n v="4"/>
    <x v="97"/>
    <s v="walshchristina@hotmail.com"/>
    <x v="2"/>
    <x v="0"/>
    <x v="0"/>
    <x v="0"/>
    <n v="8.18"/>
    <n v="32.72"/>
    <x v="1"/>
  </r>
  <r>
    <s v="KJN-19427-279"/>
    <x v="96"/>
    <s v="30997-70690-XP"/>
    <s v="E-L-2"/>
    <n v="4"/>
    <x v="98"/>
    <s v="james20@yahoo.com"/>
    <x v="4"/>
    <x v="1"/>
    <x v="1"/>
    <x v="1"/>
    <n v="6.79"/>
    <n v="27.16"/>
    <x v="1"/>
  </r>
  <r>
    <s v="MYL-24428-151"/>
    <x v="97"/>
    <s v="38487-53935-GY"/>
    <s v="E-L-2"/>
    <n v="3"/>
    <x v="99"/>
    <s v="michaelcampos@gmail.com"/>
    <x v="1"/>
    <x v="1"/>
    <x v="1"/>
    <x v="1"/>
    <n v="6.79"/>
    <n v="20.37"/>
    <x v="1"/>
  </r>
  <r>
    <s v="WBX-94007-135"/>
    <x v="98"/>
    <s v="20968-30810-XW"/>
    <s v="E-L-2"/>
    <n v="1"/>
    <x v="100"/>
    <s v="teresa04@gmail.com"/>
    <x v="4"/>
    <x v="1"/>
    <x v="1"/>
    <x v="1"/>
    <n v="6.79"/>
    <n v="6.79"/>
    <x v="0"/>
  </r>
  <r>
    <s v="OSL-34446-504"/>
    <x v="99"/>
    <s v="52931-24391-GY"/>
    <s v="E-L-1.5"/>
    <n v="5"/>
    <x v="101"/>
    <s v="ktaylor@gmail.com"/>
    <x v="3"/>
    <x v="0"/>
    <x v="0"/>
    <x v="0"/>
    <n v="8.18"/>
    <n v="40.9"/>
    <x v="1"/>
  </r>
  <r>
    <s v="XAS-74238-585"/>
    <x v="15"/>
    <s v="85633-70645-HW"/>
    <s v="E-L-1.5"/>
    <n v="5"/>
    <x v="102"/>
    <s v="jortega@yahoo.com"/>
    <x v="3"/>
    <x v="0"/>
    <x v="0"/>
    <x v="0"/>
    <n v="8.18"/>
    <n v="40.9"/>
    <x v="1"/>
  </r>
  <r>
    <s v="BCA-23470-477"/>
    <x v="100"/>
    <s v="78904-67552-MO"/>
    <s v="E-L-2"/>
    <n v="1"/>
    <x v="103"/>
    <s v="olsonzachary@gmail.com"/>
    <x v="3"/>
    <x v="1"/>
    <x v="1"/>
    <x v="1"/>
    <n v="6.79"/>
    <n v="6.79"/>
    <x v="1"/>
  </r>
  <r>
    <s v="KMD-45036-858"/>
    <x v="101"/>
    <s v="12590-68840-WJ"/>
    <s v="E-L-1"/>
    <n v="1"/>
    <x v="104"/>
    <s v="davisglenn@gmail.com"/>
    <x v="3"/>
    <x v="2"/>
    <x v="0"/>
    <x v="1"/>
    <n v="5.35"/>
    <n v="5.35"/>
    <x v="0"/>
  </r>
  <r>
    <s v="LBS-16434-260"/>
    <x v="102"/>
    <s v="72423-56981-QQ"/>
    <s v="E-L-2"/>
    <n v="2"/>
    <x v="105"/>
    <s v="uturner@yahoo.com"/>
    <x v="3"/>
    <x v="1"/>
    <x v="1"/>
    <x v="1"/>
    <n v="6.79"/>
    <n v="13.58"/>
    <x v="1"/>
  </r>
  <r>
    <s v="JMG-10024-545"/>
    <x v="103"/>
    <s v="50131-57473-ET"/>
    <s v="E-L-1.5"/>
    <n v="5"/>
    <x v="106"/>
    <s v="johnsonlisa@young-avila.com"/>
    <x v="2"/>
    <x v="0"/>
    <x v="0"/>
    <x v="0"/>
    <n v="8.18"/>
    <n v="40.9"/>
    <x v="0"/>
  </r>
  <r>
    <s v="XDJ-52641-970"/>
    <x v="104"/>
    <s v="19679-69641-YB"/>
    <s v="E-L-1"/>
    <n v="1"/>
    <x v="107"/>
    <s v="pyoung@montgomery.com"/>
    <x v="2"/>
    <x v="2"/>
    <x v="0"/>
    <x v="1"/>
    <n v="5.35"/>
    <n v="5.35"/>
    <x v="0"/>
  </r>
  <r>
    <s v="LSQ-81952-727"/>
    <x v="105"/>
    <s v="90085-45403-EZ"/>
    <s v="E-L-0.5"/>
    <n v="2"/>
    <x v="108"/>
    <s v="jeremiah58@hotmail.com"/>
    <x v="2"/>
    <x v="3"/>
    <x v="2"/>
    <x v="2"/>
    <n v="9.9499999999999993"/>
    <n v="19.899999999999999"/>
    <x v="0"/>
  </r>
  <r>
    <s v="DZY-47272-453"/>
    <x v="13"/>
    <s v="49635-37263-PX"/>
    <s v="E-L-1.5"/>
    <n v="1"/>
    <x v="109"/>
    <s v="mark98@marks.biz"/>
    <x v="4"/>
    <x v="0"/>
    <x v="0"/>
    <x v="0"/>
    <n v="8.18"/>
    <n v="8.18"/>
    <x v="1"/>
  </r>
  <r>
    <s v="WQU-50684-820"/>
    <x v="106"/>
    <s v="72804-21957-OC"/>
    <s v="E-L-1.5"/>
    <n v="5"/>
    <x v="110"/>
    <s v="brandonking@gmail.com"/>
    <x v="2"/>
    <x v="0"/>
    <x v="0"/>
    <x v="0"/>
    <n v="8.18"/>
    <n v="40.9"/>
    <x v="0"/>
  </r>
  <r>
    <s v="OBH-47254-700"/>
    <x v="107"/>
    <s v="58941-75644-UW"/>
    <s v="E-L-1.5"/>
    <n v="4"/>
    <x v="111"/>
    <s v="shawn28@yahoo.com"/>
    <x v="2"/>
    <x v="0"/>
    <x v="0"/>
    <x v="0"/>
    <n v="8.18"/>
    <n v="32.72"/>
    <x v="0"/>
  </r>
  <r>
    <s v="OOU-49960-358"/>
    <x v="108"/>
    <s v="74044-41685-EB"/>
    <s v="E-L-0.5"/>
    <n v="2"/>
    <x v="112"/>
    <s v="jesuswilson@walker.info"/>
    <x v="3"/>
    <x v="3"/>
    <x v="2"/>
    <x v="2"/>
    <n v="9.9499999999999993"/>
    <n v="19.899999999999999"/>
    <x v="0"/>
  </r>
  <r>
    <s v="MQK-72265-669"/>
    <x v="97"/>
    <s v="79511-72507-RR"/>
    <s v="E-L-1.5"/>
    <n v="4"/>
    <x v="113"/>
    <s v="kristinacevedo@yahoo.com"/>
    <x v="1"/>
    <x v="0"/>
    <x v="0"/>
    <x v="0"/>
    <n v="8.18"/>
    <n v="32.72"/>
    <x v="0"/>
  </r>
  <r>
    <s v="AJW-67995-168"/>
    <x v="109"/>
    <s v="72045-30754-FQ"/>
    <s v="E-L-2"/>
    <n v="1"/>
    <x v="114"/>
    <s v="melissasummers@rodriguez.com"/>
    <x v="2"/>
    <x v="1"/>
    <x v="1"/>
    <x v="1"/>
    <n v="6.79"/>
    <n v="6.79"/>
    <x v="0"/>
  </r>
  <r>
    <s v="KMJ-71960-325"/>
    <x v="110"/>
    <s v="91137-76594-VS"/>
    <s v="E-L-1.5"/>
    <n v="4"/>
    <x v="115"/>
    <s v="robinlynch@garcia.biz"/>
    <x v="2"/>
    <x v="0"/>
    <x v="0"/>
    <x v="0"/>
    <n v="8.18"/>
    <n v="32.72"/>
    <x v="1"/>
  </r>
  <r>
    <s v="LET-81580-856"/>
    <x v="111"/>
    <s v="78562-34763-SU"/>
    <s v="E-L-1"/>
    <n v="1"/>
    <x v="116"/>
    <s v="armstronglindsay@yahoo.com"/>
    <x v="4"/>
    <x v="2"/>
    <x v="0"/>
    <x v="1"/>
    <n v="5.35"/>
    <n v="5.35"/>
    <x v="1"/>
  </r>
  <r>
    <s v="WXL-85177-580"/>
    <x v="112"/>
    <s v="75414-41330-WZ"/>
    <s v="E-L-2"/>
    <n v="2"/>
    <x v="117"/>
    <s v="ralvarado@tate.com"/>
    <x v="1"/>
    <x v="1"/>
    <x v="1"/>
    <x v="1"/>
    <n v="6.79"/>
    <n v="13.58"/>
    <x v="1"/>
  </r>
  <r>
    <s v="LQF-47588-109"/>
    <x v="113"/>
    <s v="18309-42500-CS"/>
    <s v="E-L-1.5"/>
    <n v="4"/>
    <x v="118"/>
    <s v="rowewilliam@hotmail.com"/>
    <x v="2"/>
    <x v="0"/>
    <x v="0"/>
    <x v="0"/>
    <n v="8.18"/>
    <n v="32.72"/>
    <x v="0"/>
  </r>
  <r>
    <s v="AWD-55867-368"/>
    <x v="114"/>
    <s v="81696-71769-IJ"/>
    <s v="E-L-1.5"/>
    <n v="4"/>
    <x v="119"/>
    <s v="april40@yahoo.com"/>
    <x v="0"/>
    <x v="0"/>
    <x v="0"/>
    <x v="0"/>
    <n v="8.18"/>
    <n v="32.72"/>
    <x v="0"/>
  </r>
  <r>
    <s v="VPP-57168-767"/>
    <x v="115"/>
    <s v="87193-77201-MA"/>
    <s v="E-L-1.5"/>
    <n v="4"/>
    <x v="120"/>
    <s v="matthewmoore@hotmail.com"/>
    <x v="1"/>
    <x v="0"/>
    <x v="0"/>
    <x v="0"/>
    <n v="8.18"/>
    <n v="32.72"/>
    <x v="1"/>
  </r>
  <r>
    <s v="OCW-47044-600"/>
    <x v="116"/>
    <s v="40287-75060-QZ"/>
    <s v="E-L-1"/>
    <n v="4"/>
    <x v="121"/>
    <s v="morrisbrandi@gmail.com"/>
    <x v="4"/>
    <x v="2"/>
    <x v="0"/>
    <x v="1"/>
    <n v="5.35"/>
    <n v="21.4"/>
    <x v="0"/>
  </r>
  <r>
    <s v="OFQ-85390-220"/>
    <x v="117"/>
    <s v="93346-37508-VX"/>
    <s v="E-L-0.5"/>
    <n v="1"/>
    <x v="122"/>
    <s v="levithompson@yahoo.com"/>
    <x v="2"/>
    <x v="3"/>
    <x v="2"/>
    <x v="2"/>
    <n v="9.9499999999999993"/>
    <n v="9.9499999999999993"/>
    <x v="1"/>
  </r>
  <r>
    <s v="VGY-12795-481"/>
    <x v="118"/>
    <s v="97217-30385-WA"/>
    <s v="E-L-0.5"/>
    <n v="2"/>
    <x v="123"/>
    <s v="apham@obrien-ballard.biz"/>
    <x v="2"/>
    <x v="3"/>
    <x v="2"/>
    <x v="2"/>
    <n v="9.9499999999999993"/>
    <n v="19.899999999999999"/>
    <x v="0"/>
  </r>
  <r>
    <s v="RDC-29944-941"/>
    <x v="119"/>
    <s v="94344-43649-HY"/>
    <s v="E-L-0.5"/>
    <n v="3"/>
    <x v="124"/>
    <s v="lindseylucas@bell.com"/>
    <x v="3"/>
    <x v="3"/>
    <x v="2"/>
    <x v="2"/>
    <n v="9.9499999999999993"/>
    <n v="29.849999999999998"/>
    <x v="0"/>
  </r>
  <r>
    <s v="EOQ-65349-291"/>
    <x v="120"/>
    <s v="26708-49035-TY"/>
    <s v="E-L-0.5"/>
    <n v="2"/>
    <x v="125"/>
    <s v="christopherforbes@hotmail.com"/>
    <x v="2"/>
    <x v="3"/>
    <x v="2"/>
    <x v="2"/>
    <n v="9.9499999999999993"/>
    <n v="19.899999999999999"/>
    <x v="0"/>
  </r>
  <r>
    <s v="PSW-18180-354"/>
    <x v="121"/>
    <s v="59502-11151-UE"/>
    <s v="E-L-2"/>
    <n v="3"/>
    <x v="126"/>
    <s v="roytaylor@stevens.biz"/>
    <x v="4"/>
    <x v="1"/>
    <x v="1"/>
    <x v="1"/>
    <n v="6.79"/>
    <n v="20.37"/>
    <x v="1"/>
  </r>
  <r>
    <s v="OTO-81871-946"/>
    <x v="122"/>
    <s v="82058-66270-YD"/>
    <s v="E-L-0.5"/>
    <n v="3"/>
    <x v="127"/>
    <s v="vferguson@gmail.com"/>
    <x v="1"/>
    <x v="3"/>
    <x v="2"/>
    <x v="2"/>
    <n v="9.9499999999999993"/>
    <n v="29.849999999999998"/>
    <x v="0"/>
  </r>
  <r>
    <s v="BYL-35351-185"/>
    <x v="123"/>
    <s v="73127-34213-QU"/>
    <s v="E-L-2"/>
    <n v="2"/>
    <x v="128"/>
    <s v="amber28@yahoo.com"/>
    <x v="4"/>
    <x v="1"/>
    <x v="1"/>
    <x v="1"/>
    <n v="6.79"/>
    <n v="13.58"/>
    <x v="0"/>
  </r>
  <r>
    <s v="KIR-13281-764"/>
    <x v="124"/>
    <s v="98759-89547-RZ"/>
    <s v="E-L-1"/>
    <n v="3"/>
    <x v="129"/>
    <s v="alvin35@gibbs.com"/>
    <x v="4"/>
    <x v="2"/>
    <x v="0"/>
    <x v="1"/>
    <n v="5.35"/>
    <n v="16.049999999999997"/>
    <x v="1"/>
  </r>
  <r>
    <s v="OPI-43166-107"/>
    <x v="125"/>
    <s v="10924-68609-SB"/>
    <s v="E-L-0.5"/>
    <n v="4"/>
    <x v="130"/>
    <s v="kimberlyshaw@neal.com"/>
    <x v="2"/>
    <x v="3"/>
    <x v="2"/>
    <x v="2"/>
    <n v="9.9499999999999993"/>
    <n v="39.799999999999997"/>
    <x v="1"/>
  </r>
  <r>
    <s v="CDK-21358-529"/>
    <x v="126"/>
    <s v="40594-25873-JG"/>
    <s v="E-L-2"/>
    <n v="2"/>
    <x v="131"/>
    <s v="hmartinez@yahoo.com"/>
    <x v="0"/>
    <x v="1"/>
    <x v="1"/>
    <x v="1"/>
    <n v="6.79"/>
    <n v="13.58"/>
    <x v="0"/>
  </r>
  <r>
    <s v="FKL-14072-222"/>
    <x v="127"/>
    <s v="43865-18354-MT"/>
    <s v="E-L-1"/>
    <n v="4"/>
    <x v="132"/>
    <s v="zrichardson@yahoo.com"/>
    <x v="1"/>
    <x v="2"/>
    <x v="0"/>
    <x v="1"/>
    <n v="5.35"/>
    <n v="21.4"/>
    <x v="0"/>
  </r>
  <r>
    <s v="SMA-16540-679"/>
    <x v="128"/>
    <s v="37996-65231-MS"/>
    <s v="E-L-1.5"/>
    <n v="1"/>
    <x v="133"/>
    <s v="katherine06@yahoo.com"/>
    <x v="2"/>
    <x v="0"/>
    <x v="0"/>
    <x v="0"/>
    <n v="8.18"/>
    <n v="8.18"/>
    <x v="0"/>
  </r>
  <r>
    <s v="RYD-64118-193"/>
    <x v="101"/>
    <s v="69520-35907-BW"/>
    <s v="E-L-1"/>
    <n v="5"/>
    <x v="134"/>
    <s v="jasonwilliamson@gmail.com"/>
    <x v="2"/>
    <x v="2"/>
    <x v="0"/>
    <x v="1"/>
    <n v="5.35"/>
    <n v="26.75"/>
    <x v="0"/>
  </r>
  <r>
    <s v="AQQ-64845-751"/>
    <x v="129"/>
    <s v="55916-95720-YG"/>
    <s v="E-L-1.5"/>
    <n v="4"/>
    <x v="135"/>
    <s v="raymondcantu@hotmail.com"/>
    <x v="4"/>
    <x v="0"/>
    <x v="0"/>
    <x v="0"/>
    <n v="8.18"/>
    <n v="32.72"/>
    <x v="0"/>
  </r>
  <r>
    <s v="ESE-26679-309"/>
    <x v="130"/>
    <s v="68444-81158-QC"/>
    <s v="E-L-1.5"/>
    <n v="3"/>
    <x v="136"/>
    <s v="cjenkins@hotmail.com"/>
    <x v="2"/>
    <x v="0"/>
    <x v="0"/>
    <x v="0"/>
    <n v="8.18"/>
    <n v="24.54"/>
    <x v="0"/>
  </r>
  <r>
    <s v="KDI-91885-697"/>
    <x v="131"/>
    <s v="21642-69192-DT"/>
    <s v="E-L-0.5"/>
    <n v="5"/>
    <x v="137"/>
    <s v="barryderek@hotmail.com"/>
    <x v="3"/>
    <x v="3"/>
    <x v="2"/>
    <x v="2"/>
    <n v="9.9499999999999993"/>
    <n v="49.75"/>
    <x v="1"/>
  </r>
  <r>
    <s v="PQT-94834-138"/>
    <x v="132"/>
    <s v="17175-85144-IX"/>
    <s v="E-L-1.5"/>
    <n v="3"/>
    <x v="138"/>
    <s v="thorntonpaul@yahoo.com"/>
    <x v="1"/>
    <x v="0"/>
    <x v="0"/>
    <x v="0"/>
    <n v="8.18"/>
    <n v="24.54"/>
    <x v="0"/>
  </r>
  <r>
    <s v="JXG-88569-532"/>
    <x v="133"/>
    <s v="60122-23568-UM"/>
    <s v="E-L-2"/>
    <n v="4"/>
    <x v="139"/>
    <s v="adam66@benton.biz"/>
    <x v="2"/>
    <x v="1"/>
    <x v="1"/>
    <x v="1"/>
    <n v="6.79"/>
    <n v="27.16"/>
    <x v="0"/>
  </r>
  <r>
    <s v="YPI-82401-782"/>
    <x v="134"/>
    <s v="32207-94646-HF"/>
    <s v="E-L-1"/>
    <n v="5"/>
    <x v="140"/>
    <s v="ewilliams@yahoo.com"/>
    <x v="4"/>
    <x v="2"/>
    <x v="0"/>
    <x v="1"/>
    <n v="5.35"/>
    <n v="26.75"/>
    <x v="1"/>
  </r>
  <r>
    <s v="HJR-58207-409"/>
    <x v="135"/>
    <s v="21816-79087-BY"/>
    <s v="E-L-1.5"/>
    <n v="1"/>
    <x v="141"/>
    <s v="amberking@gmail.com"/>
    <x v="3"/>
    <x v="0"/>
    <x v="0"/>
    <x v="0"/>
    <n v="8.18"/>
    <n v="8.18"/>
    <x v="1"/>
  </r>
  <r>
    <s v="NWX-50412-888"/>
    <x v="136"/>
    <s v="61818-77939-UQ"/>
    <s v="E-L-1.5"/>
    <n v="3"/>
    <x v="142"/>
    <s v="stevencollins@moss.biz"/>
    <x v="1"/>
    <x v="0"/>
    <x v="0"/>
    <x v="0"/>
    <n v="8.18"/>
    <n v="24.54"/>
    <x v="1"/>
  </r>
  <r>
    <s v="XEQ-64557-868"/>
    <x v="19"/>
    <s v="71524-52439-JL"/>
    <s v="E-L-1"/>
    <n v="3"/>
    <x v="143"/>
    <s v="xboyd@hotmail.com"/>
    <x v="3"/>
    <x v="2"/>
    <x v="0"/>
    <x v="1"/>
    <n v="5.35"/>
    <n v="16.049999999999997"/>
    <x v="1"/>
  </r>
  <r>
    <s v="RNR-94680-529"/>
    <x v="52"/>
    <s v="85694-13639-AU"/>
    <s v="E-L-2"/>
    <n v="2"/>
    <x v="144"/>
    <s v="jenniferrodriguez@olson.com"/>
    <x v="4"/>
    <x v="1"/>
    <x v="1"/>
    <x v="1"/>
    <n v="6.79"/>
    <n v="13.58"/>
    <x v="0"/>
  </r>
  <r>
    <s v="BSU-11785-765"/>
    <x v="137"/>
    <s v="32347-95285-PK"/>
    <s v="E-L-0.5"/>
    <n v="2"/>
    <x v="145"/>
    <s v="rsmith@elliott.com"/>
    <x v="3"/>
    <x v="3"/>
    <x v="2"/>
    <x v="2"/>
    <n v="9.9499999999999993"/>
    <n v="19.899999999999999"/>
    <x v="0"/>
  </r>
  <r>
    <s v="MCH-32897-514"/>
    <x v="138"/>
    <s v="47361-42824-TO"/>
    <s v="E-L-1.5"/>
    <n v="2"/>
    <x v="146"/>
    <s v="rpatterson@gmail.com"/>
    <x v="0"/>
    <x v="0"/>
    <x v="0"/>
    <x v="0"/>
    <n v="8.18"/>
    <n v="16.36"/>
    <x v="1"/>
  </r>
  <r>
    <s v="HYW-81344-611"/>
    <x v="74"/>
    <s v="14370-29869-CM"/>
    <s v="E-L-1"/>
    <n v="5"/>
    <x v="147"/>
    <s v="obutler@hotmail.com"/>
    <x v="2"/>
    <x v="2"/>
    <x v="0"/>
    <x v="1"/>
    <n v="5.35"/>
    <n v="26.75"/>
    <x v="1"/>
  </r>
  <r>
    <s v="ULW-43674-832"/>
    <x v="139"/>
    <s v="83466-20426-AW"/>
    <s v="E-L-0.5"/>
    <n v="4"/>
    <x v="148"/>
    <s v="derekwebster@yahoo.com"/>
    <x v="0"/>
    <x v="3"/>
    <x v="2"/>
    <x v="2"/>
    <n v="9.9499999999999993"/>
    <n v="39.799999999999997"/>
    <x v="0"/>
  </r>
  <r>
    <s v="MTA-85291-500"/>
    <x v="140"/>
    <s v="19377-39543-VH"/>
    <s v="E-L-0.5"/>
    <n v="2"/>
    <x v="149"/>
    <s v="robinsonsamantha@cook.com"/>
    <x v="0"/>
    <x v="3"/>
    <x v="2"/>
    <x v="2"/>
    <n v="9.9499999999999993"/>
    <n v="19.899999999999999"/>
    <x v="0"/>
  </r>
  <r>
    <s v="WTT-26821-400"/>
    <x v="141"/>
    <s v="56363-85784-TZ"/>
    <s v="E-L-2"/>
    <n v="4"/>
    <x v="150"/>
    <s v="davidpadilla@hotmail.com"/>
    <x v="3"/>
    <x v="1"/>
    <x v="1"/>
    <x v="1"/>
    <n v="6.79"/>
    <n v="27.16"/>
    <x v="0"/>
  </r>
  <r>
    <s v="FVO-78671-833"/>
    <x v="142"/>
    <s v="27066-15711-OX"/>
    <s v="E-L-1"/>
    <n v="2"/>
    <x v="151"/>
    <s v="robertfarmer@gonzalez-lee.com"/>
    <x v="1"/>
    <x v="2"/>
    <x v="0"/>
    <x v="1"/>
    <n v="5.35"/>
    <n v="10.7"/>
    <x v="0"/>
  </r>
  <r>
    <s v="EPF-74569-714"/>
    <x v="143"/>
    <s v="71800-25289-LU"/>
    <s v="E-L-2"/>
    <n v="4"/>
    <x v="152"/>
    <s v="agordon@davis.com"/>
    <x v="1"/>
    <x v="1"/>
    <x v="1"/>
    <x v="1"/>
    <n v="6.79"/>
    <n v="27.16"/>
    <x v="0"/>
  </r>
  <r>
    <s v="PRL-76016-481"/>
    <x v="12"/>
    <s v="79079-59685-WQ"/>
    <s v="E-L-1.5"/>
    <n v="1"/>
    <x v="153"/>
    <s v="mcox@yahoo.com"/>
    <x v="4"/>
    <x v="0"/>
    <x v="0"/>
    <x v="0"/>
    <n v="8.18"/>
    <n v="8.18"/>
    <x v="1"/>
  </r>
  <r>
    <s v="YPC-25894-792"/>
    <x v="144"/>
    <s v="44683-96262-AN"/>
    <s v="E-L-2"/>
    <n v="5"/>
    <x v="154"/>
    <s v="leonard11@gmail.com"/>
    <x v="3"/>
    <x v="1"/>
    <x v="1"/>
    <x v="1"/>
    <n v="6.79"/>
    <n v="33.950000000000003"/>
    <x v="1"/>
  </r>
  <r>
    <s v="POL-17968-121"/>
    <x v="145"/>
    <s v="86531-91331-NC"/>
    <s v="E-L-2"/>
    <n v="2"/>
    <x v="155"/>
    <s v="brewertyler@gmail.com"/>
    <x v="4"/>
    <x v="1"/>
    <x v="1"/>
    <x v="1"/>
    <n v="6.79"/>
    <n v="13.58"/>
    <x v="1"/>
  </r>
  <r>
    <s v="PZG-69882-262"/>
    <x v="146"/>
    <s v="61221-79616-OG"/>
    <s v="E-L-0.5"/>
    <n v="4"/>
    <x v="156"/>
    <s v="danieltate@hotmail.com"/>
    <x v="4"/>
    <x v="3"/>
    <x v="2"/>
    <x v="2"/>
    <n v="9.9499999999999993"/>
    <n v="39.799999999999997"/>
    <x v="1"/>
  </r>
  <r>
    <s v="KJV-89926-189"/>
    <x v="147"/>
    <s v="38528-90098-OL"/>
    <s v="E-L-0.5"/>
    <n v="2"/>
    <x v="157"/>
    <s v="ryandavis@hotmail.com"/>
    <x v="0"/>
    <x v="3"/>
    <x v="2"/>
    <x v="2"/>
    <n v="9.9499999999999993"/>
    <n v="19.899999999999999"/>
    <x v="1"/>
  </r>
  <r>
    <s v="GSR-29384-901"/>
    <x v="148"/>
    <s v="78657-41142-TU"/>
    <s v="E-L-1"/>
    <n v="5"/>
    <x v="158"/>
    <s v="jonathan44@gmail.com"/>
    <x v="2"/>
    <x v="2"/>
    <x v="0"/>
    <x v="1"/>
    <n v="5.35"/>
    <n v="26.75"/>
    <x v="1"/>
  </r>
  <r>
    <s v="JVB-31918-828"/>
    <x v="149"/>
    <s v="16703-61833-LM"/>
    <s v="E-L-2"/>
    <n v="2"/>
    <x v="159"/>
    <s v="daniellebush@hotmail.com"/>
    <x v="0"/>
    <x v="1"/>
    <x v="1"/>
    <x v="1"/>
    <n v="6.79"/>
    <n v="13.58"/>
    <x v="0"/>
  </r>
  <r>
    <s v="MPW-44339-976"/>
    <x v="150"/>
    <s v="50650-94603-EZ"/>
    <s v="E-L-0.5"/>
    <n v="4"/>
    <x v="160"/>
    <s v="orocha@gmail.com"/>
    <x v="4"/>
    <x v="3"/>
    <x v="2"/>
    <x v="2"/>
    <n v="9.9499999999999993"/>
    <n v="39.799999999999997"/>
    <x v="1"/>
  </r>
  <r>
    <s v="KLX-48689-271"/>
    <x v="151"/>
    <s v="84016-46751-OK"/>
    <s v="E-L-2"/>
    <n v="2"/>
    <x v="161"/>
    <s v="michael09@thomas.com"/>
    <x v="2"/>
    <x v="1"/>
    <x v="1"/>
    <x v="1"/>
    <n v="6.79"/>
    <n v="13.58"/>
    <x v="0"/>
  </r>
  <r>
    <s v="OQC-14479-183"/>
    <x v="152"/>
    <s v="42731-28199-RS"/>
    <s v="E-L-1"/>
    <n v="1"/>
    <x v="162"/>
    <s v="donaldmcmahon@garcia-donovan.info"/>
    <x v="0"/>
    <x v="2"/>
    <x v="0"/>
    <x v="1"/>
    <n v="5.35"/>
    <n v="5.35"/>
    <x v="1"/>
  </r>
  <r>
    <s v="XRX-86896-663"/>
    <x v="153"/>
    <s v="33696-31901-ZS"/>
    <s v="E-L-1.5"/>
    <n v="5"/>
    <x v="163"/>
    <s v="angelacarter@yahoo.com"/>
    <x v="3"/>
    <x v="0"/>
    <x v="0"/>
    <x v="0"/>
    <n v="8.18"/>
    <n v="40.9"/>
    <x v="0"/>
  </r>
  <r>
    <s v="EEB-84865-719"/>
    <x v="154"/>
    <s v="98784-49611-WA"/>
    <s v="E-L-1"/>
    <n v="1"/>
    <x v="164"/>
    <s v="kramirez@ayala.com"/>
    <x v="4"/>
    <x v="2"/>
    <x v="0"/>
    <x v="1"/>
    <n v="5.35"/>
    <n v="5.35"/>
    <x v="1"/>
  </r>
  <r>
    <s v="OJF-63250-335"/>
    <x v="155"/>
    <s v="68546-60732-ZS"/>
    <s v="E-L-1"/>
    <n v="3"/>
    <x v="165"/>
    <s v="shawnbrown@robertson.com"/>
    <x v="3"/>
    <x v="2"/>
    <x v="0"/>
    <x v="1"/>
    <n v="5.35"/>
    <n v="16.049999999999997"/>
    <x v="0"/>
  </r>
  <r>
    <s v="XUE-48870-113"/>
    <x v="156"/>
    <s v="62011-18430-ZT"/>
    <s v="E-L-1"/>
    <n v="3"/>
    <x v="166"/>
    <s v="bgamble@cuevas.net"/>
    <x v="1"/>
    <x v="2"/>
    <x v="0"/>
    <x v="1"/>
    <n v="5.35"/>
    <n v="16.049999999999997"/>
    <x v="1"/>
  </r>
  <r>
    <s v="XRK-19190-316"/>
    <x v="157"/>
    <s v="78518-33083-TG"/>
    <s v="E-L-1"/>
    <n v="5"/>
    <x v="167"/>
    <s v="tammyallen@evans.com"/>
    <x v="3"/>
    <x v="2"/>
    <x v="0"/>
    <x v="1"/>
    <n v="5.35"/>
    <n v="26.75"/>
    <x v="1"/>
  </r>
  <r>
    <s v="XEA-13771-536"/>
    <x v="158"/>
    <s v="80332-44015-MS"/>
    <s v="E-L-1.5"/>
    <n v="2"/>
    <x v="168"/>
    <s v="stanner@miller.org"/>
    <x v="2"/>
    <x v="0"/>
    <x v="0"/>
    <x v="0"/>
    <n v="8.18"/>
    <n v="16.36"/>
    <x v="1"/>
  </r>
  <r>
    <s v="IXX-99378-516"/>
    <x v="159"/>
    <s v="76704-10723-PO"/>
    <s v="E-L-2"/>
    <n v="4"/>
    <x v="169"/>
    <s v="brian44@wallace.com"/>
    <x v="1"/>
    <x v="1"/>
    <x v="1"/>
    <x v="1"/>
    <n v="6.79"/>
    <n v="27.16"/>
    <x v="0"/>
  </r>
  <r>
    <s v="PYR-78583-926"/>
    <x v="160"/>
    <s v="55862-73197-MW"/>
    <s v="E-L-1"/>
    <n v="5"/>
    <x v="170"/>
    <s v="jeanne41@hotmail.com"/>
    <x v="0"/>
    <x v="2"/>
    <x v="0"/>
    <x v="1"/>
    <n v="5.35"/>
    <n v="26.75"/>
    <x v="1"/>
  </r>
  <r>
    <s v="SJC-70938-249"/>
    <x v="161"/>
    <s v="14477-45236-HD"/>
    <s v="E-L-1"/>
    <n v="5"/>
    <x v="171"/>
    <s v="richardcastillo@hotmail.com"/>
    <x v="1"/>
    <x v="2"/>
    <x v="0"/>
    <x v="1"/>
    <n v="5.35"/>
    <n v="26.75"/>
    <x v="1"/>
  </r>
  <r>
    <s v="IJW-59141-189"/>
    <x v="162"/>
    <s v="69848-56021-GB"/>
    <s v="E-L-1"/>
    <n v="1"/>
    <x v="172"/>
    <s v="ebaker@gmail.com"/>
    <x v="3"/>
    <x v="2"/>
    <x v="0"/>
    <x v="1"/>
    <n v="5.35"/>
    <n v="5.35"/>
    <x v="0"/>
  </r>
  <r>
    <s v="JGK-15302-584"/>
    <x v="163"/>
    <s v="91230-34940-ZY"/>
    <s v="E-L-2"/>
    <n v="5"/>
    <x v="173"/>
    <s v="lucasmelissa@gmail.com"/>
    <x v="2"/>
    <x v="1"/>
    <x v="1"/>
    <x v="1"/>
    <n v="6.79"/>
    <n v="33.950000000000003"/>
    <x v="1"/>
  </r>
  <r>
    <s v="XZF-85583-731"/>
    <x v="164"/>
    <s v="89981-97507-MZ"/>
    <s v="E-L-1.5"/>
    <n v="1"/>
    <x v="174"/>
    <s v="cynthiarogers@schultz-barton.org"/>
    <x v="2"/>
    <x v="0"/>
    <x v="0"/>
    <x v="0"/>
    <n v="8.18"/>
    <n v="8.18"/>
    <x v="0"/>
  </r>
  <r>
    <s v="YEX-22950-858"/>
    <x v="165"/>
    <s v="19681-25256-MV"/>
    <s v="E-L-1"/>
    <n v="1"/>
    <x v="175"/>
    <s v="nathanielchavez@cruz-morrow.com"/>
    <x v="2"/>
    <x v="2"/>
    <x v="0"/>
    <x v="1"/>
    <n v="5.35"/>
    <n v="5.35"/>
    <x v="1"/>
  </r>
  <r>
    <s v="HDU-25673-188"/>
    <x v="166"/>
    <s v="67515-33170-SD"/>
    <s v="E-L-1"/>
    <n v="5"/>
    <x v="176"/>
    <s v="cclark@day.com"/>
    <x v="3"/>
    <x v="2"/>
    <x v="0"/>
    <x v="1"/>
    <n v="5.35"/>
    <n v="26.75"/>
    <x v="1"/>
  </r>
  <r>
    <s v="JWO-61782-234"/>
    <x v="167"/>
    <s v="62919-81998-HA"/>
    <s v="E-L-2"/>
    <n v="3"/>
    <x v="177"/>
    <s v="kevintaylor@hill-rivera.com"/>
    <x v="4"/>
    <x v="1"/>
    <x v="1"/>
    <x v="1"/>
    <n v="6.79"/>
    <n v="20.37"/>
    <x v="1"/>
  </r>
  <r>
    <s v="AAR-64397-509"/>
    <x v="168"/>
    <s v="97787-66368-GE"/>
    <s v="E-L-0.5"/>
    <n v="2"/>
    <x v="178"/>
    <s v="christopherperez@cruz.com"/>
    <x v="1"/>
    <x v="3"/>
    <x v="2"/>
    <x v="2"/>
    <n v="9.9499999999999993"/>
    <n v="19.899999999999999"/>
    <x v="0"/>
  </r>
  <r>
    <s v="XDM-97623-506"/>
    <x v="169"/>
    <s v="54446-15658-TY"/>
    <s v="E-L-0.5"/>
    <n v="1"/>
    <x v="179"/>
    <s v="tinamoran@wade-smith.org"/>
    <x v="4"/>
    <x v="3"/>
    <x v="2"/>
    <x v="2"/>
    <n v="9.9499999999999993"/>
    <n v="9.9499999999999993"/>
    <x v="0"/>
  </r>
  <r>
    <s v="YLK-66935-504"/>
    <x v="170"/>
    <s v="70316-27740-AO"/>
    <s v="E-L-0.5"/>
    <n v="2"/>
    <x v="180"/>
    <s v="anthony98@yahoo.com"/>
    <x v="4"/>
    <x v="3"/>
    <x v="2"/>
    <x v="2"/>
    <n v="9.9499999999999993"/>
    <n v="19.899999999999999"/>
    <x v="1"/>
  </r>
  <r>
    <s v="WAV-30148-106"/>
    <x v="171"/>
    <s v="91971-85440-DN"/>
    <s v="E-L-2"/>
    <n v="2"/>
    <x v="181"/>
    <s v="ericjimenez@gmail.com"/>
    <x v="2"/>
    <x v="1"/>
    <x v="1"/>
    <x v="1"/>
    <n v="6.79"/>
    <n v="13.58"/>
    <x v="1"/>
  </r>
  <r>
    <s v="VQP-76646-839"/>
    <x v="172"/>
    <s v="46964-71210-AQ"/>
    <s v="E-L-1.5"/>
    <n v="3"/>
    <x v="182"/>
    <s v="kevin76@yahoo.com"/>
    <x v="0"/>
    <x v="0"/>
    <x v="0"/>
    <x v="0"/>
    <n v="8.18"/>
    <n v="24.54"/>
    <x v="1"/>
  </r>
  <r>
    <s v="NGT-19549-896"/>
    <x v="173"/>
    <s v="19643-17329-PJ"/>
    <s v="E-L-1"/>
    <n v="2"/>
    <x v="183"/>
    <s v="jessica15@gonzalez.com"/>
    <x v="0"/>
    <x v="2"/>
    <x v="0"/>
    <x v="1"/>
    <n v="5.35"/>
    <n v="10.7"/>
    <x v="0"/>
  </r>
  <r>
    <s v="LTX-81872-121"/>
    <x v="174"/>
    <s v="47829-22602-OF"/>
    <s v="E-L-1"/>
    <n v="2"/>
    <x v="184"/>
    <s v="bonnie86@johnson.com"/>
    <x v="0"/>
    <x v="2"/>
    <x v="0"/>
    <x v="1"/>
    <n v="5.35"/>
    <n v="10.7"/>
    <x v="1"/>
  </r>
  <r>
    <s v="DWQ-58070-468"/>
    <x v="175"/>
    <s v="94196-47594-ZC"/>
    <s v="E-L-1.5"/>
    <n v="1"/>
    <x v="185"/>
    <s v="gloria77@harris.org"/>
    <x v="1"/>
    <x v="0"/>
    <x v="0"/>
    <x v="0"/>
    <n v="8.18"/>
    <n v="8.18"/>
    <x v="0"/>
  </r>
  <r>
    <s v="VMV-45806-571"/>
    <x v="176"/>
    <s v="69988-20009-EY"/>
    <s v="E-L-1.5"/>
    <n v="2"/>
    <x v="186"/>
    <s v="jeffrey81@hotmail.com"/>
    <x v="1"/>
    <x v="0"/>
    <x v="0"/>
    <x v="0"/>
    <n v="8.18"/>
    <n v="16.36"/>
    <x v="0"/>
  </r>
  <r>
    <s v="UNB-41161-257"/>
    <x v="23"/>
    <s v="75383-54078-BG"/>
    <s v="E-L-0.5"/>
    <n v="1"/>
    <x v="187"/>
    <s v="kathrynlindsey@garza.net"/>
    <x v="2"/>
    <x v="3"/>
    <x v="2"/>
    <x v="2"/>
    <n v="9.9499999999999993"/>
    <n v="9.9499999999999993"/>
    <x v="0"/>
  </r>
  <r>
    <s v="QET-62048-612"/>
    <x v="177"/>
    <s v="52367-43382-FE"/>
    <s v="E-L-1.5"/>
    <n v="2"/>
    <x v="188"/>
    <s v="jacksoncarmen@armstrong-hall.info"/>
    <x v="1"/>
    <x v="0"/>
    <x v="0"/>
    <x v="0"/>
    <n v="8.18"/>
    <n v="16.36"/>
    <x v="1"/>
  </r>
  <r>
    <s v="FPL-16716-574"/>
    <x v="178"/>
    <s v="94811-49613-WC"/>
    <s v="E-L-0.5"/>
    <n v="1"/>
    <x v="189"/>
    <s v="jamesowens@jones.info"/>
    <x v="4"/>
    <x v="3"/>
    <x v="2"/>
    <x v="2"/>
    <n v="9.9499999999999993"/>
    <n v="9.9499999999999993"/>
    <x v="1"/>
  </r>
  <r>
    <s v="AUQ-46995-461"/>
    <x v="179"/>
    <s v="35267-53514-VV"/>
    <s v="E-L-1"/>
    <n v="4"/>
    <x v="190"/>
    <s v="rodriguezwilliam@ramsey.com"/>
    <x v="1"/>
    <x v="2"/>
    <x v="0"/>
    <x v="1"/>
    <n v="5.35"/>
    <n v="21.4"/>
    <x v="0"/>
  </r>
  <r>
    <s v="TCZ-12832-625"/>
    <x v="180"/>
    <s v="38431-10717-KO"/>
    <s v="E-L-1"/>
    <n v="3"/>
    <x v="191"/>
    <s v="melissa87@hotmail.com"/>
    <x v="2"/>
    <x v="2"/>
    <x v="0"/>
    <x v="1"/>
    <n v="5.35"/>
    <n v="16.049999999999997"/>
    <x v="0"/>
  </r>
  <r>
    <s v="QWJ-60420-263"/>
    <x v="181"/>
    <s v="51799-92000-WI"/>
    <s v="E-L-0.5"/>
    <n v="1"/>
    <x v="192"/>
    <s v="ntaylor@gmail.com"/>
    <x v="4"/>
    <x v="3"/>
    <x v="2"/>
    <x v="2"/>
    <n v="9.9499999999999993"/>
    <n v="9.9499999999999993"/>
    <x v="0"/>
  </r>
  <r>
    <s v="LVJ-68561-438"/>
    <x v="182"/>
    <s v="36244-80491-JX"/>
    <s v="E-L-0.5"/>
    <n v="3"/>
    <x v="193"/>
    <s v="vcervantes@oconnor.org"/>
    <x v="4"/>
    <x v="3"/>
    <x v="2"/>
    <x v="2"/>
    <n v="9.9499999999999993"/>
    <n v="29.849999999999998"/>
    <x v="0"/>
  </r>
  <r>
    <s v="VGA-47049-263"/>
    <x v="183"/>
    <s v="14806-19504-VG"/>
    <s v="E-L-1.5"/>
    <n v="5"/>
    <x v="194"/>
    <s v="bondjacob@thomas.com"/>
    <x v="0"/>
    <x v="0"/>
    <x v="0"/>
    <x v="0"/>
    <n v="8.18"/>
    <n v="40.9"/>
    <x v="0"/>
  </r>
  <r>
    <s v="WGD-36159-204"/>
    <x v="184"/>
    <s v="39337-39987-LC"/>
    <s v="E-L-1"/>
    <n v="1"/>
    <x v="195"/>
    <s v="sheryl51@hotmail.com"/>
    <x v="0"/>
    <x v="2"/>
    <x v="0"/>
    <x v="1"/>
    <n v="5.35"/>
    <n v="5.35"/>
    <x v="1"/>
  </r>
  <r>
    <s v="ITQ-11000-348"/>
    <x v="157"/>
    <s v="83191-98210-VL"/>
    <s v="E-L-0.5"/>
    <n v="2"/>
    <x v="196"/>
    <s v="hamptonbrian@ellison.info"/>
    <x v="4"/>
    <x v="3"/>
    <x v="2"/>
    <x v="2"/>
    <n v="9.9499999999999993"/>
    <n v="19.899999999999999"/>
    <x v="0"/>
  </r>
  <r>
    <s v="FFB-82278-735"/>
    <x v="185"/>
    <s v="92607-87079-UA"/>
    <s v="E-L-2"/>
    <n v="1"/>
    <x v="197"/>
    <s v="stephenmitchell@hotmail.com"/>
    <x v="2"/>
    <x v="1"/>
    <x v="1"/>
    <x v="1"/>
    <n v="6.79"/>
    <n v="6.79"/>
    <x v="0"/>
  </r>
  <r>
    <s v="DTB-17694-160"/>
    <x v="186"/>
    <s v="13237-60132-LW"/>
    <s v="E-L-1.5"/>
    <n v="5"/>
    <x v="198"/>
    <s v="chloe35@gmail.com"/>
    <x v="2"/>
    <x v="0"/>
    <x v="0"/>
    <x v="0"/>
    <n v="8.18"/>
    <n v="40.9"/>
    <x v="1"/>
  </r>
  <r>
    <s v="QLD-52519-265"/>
    <x v="187"/>
    <s v="38416-62671-GV"/>
    <s v="E-L-2"/>
    <n v="4"/>
    <x v="199"/>
    <s v="rileyjason@hall.com"/>
    <x v="3"/>
    <x v="1"/>
    <x v="1"/>
    <x v="1"/>
    <n v="6.79"/>
    <n v="27.16"/>
    <x v="0"/>
  </r>
  <r>
    <s v="PHU-93957-904"/>
    <x v="188"/>
    <s v="73560-60785-MF"/>
    <s v="E-L-0.5"/>
    <n v="5"/>
    <x v="200"/>
    <s v="gutierrezalan@dillon-rodriguez.com"/>
    <x v="0"/>
    <x v="3"/>
    <x v="2"/>
    <x v="2"/>
    <n v="9.9499999999999993"/>
    <n v="49.75"/>
    <x v="0"/>
  </r>
  <r>
    <s v="HTB-92548-215"/>
    <x v="189"/>
    <s v="85408-83011-YY"/>
    <s v="E-L-1.5"/>
    <n v="2"/>
    <x v="201"/>
    <s v="ellennelson@glass-levine.com"/>
    <x v="2"/>
    <x v="0"/>
    <x v="0"/>
    <x v="0"/>
    <n v="8.18"/>
    <n v="16.36"/>
    <x v="0"/>
  </r>
  <r>
    <s v="TBL-64528-588"/>
    <x v="31"/>
    <s v="23340-93901-KV"/>
    <s v="E-L-0.5"/>
    <n v="2"/>
    <x v="202"/>
    <s v="floreslogan@wallace.com"/>
    <x v="3"/>
    <x v="3"/>
    <x v="2"/>
    <x v="2"/>
    <n v="9.9499999999999993"/>
    <n v="19.899999999999999"/>
    <x v="0"/>
  </r>
  <r>
    <s v="USV-38594-932"/>
    <x v="190"/>
    <s v="44246-52492-AR"/>
    <s v="E-L-1"/>
    <n v="2"/>
    <x v="203"/>
    <s v="andrewyork@gmail.com"/>
    <x v="0"/>
    <x v="2"/>
    <x v="0"/>
    <x v="1"/>
    <n v="5.35"/>
    <n v="10.7"/>
    <x v="1"/>
  </r>
  <r>
    <s v="JJU-41764-674"/>
    <x v="191"/>
    <s v="12030-82667-PY"/>
    <s v="E-L-1"/>
    <n v="5"/>
    <x v="204"/>
    <s v="mark11@hotmail.com"/>
    <x v="0"/>
    <x v="2"/>
    <x v="0"/>
    <x v="1"/>
    <n v="5.35"/>
    <n v="26.75"/>
    <x v="0"/>
  </r>
  <r>
    <s v="KEI-90964-276"/>
    <x v="192"/>
    <s v="51179-43166-DQ"/>
    <s v="E-L-2"/>
    <n v="2"/>
    <x v="205"/>
    <s v="swilliams@hotmail.com"/>
    <x v="3"/>
    <x v="1"/>
    <x v="1"/>
    <x v="1"/>
    <n v="6.79"/>
    <n v="13.58"/>
    <x v="0"/>
  </r>
  <r>
    <s v="SNW-87006-491"/>
    <x v="193"/>
    <s v="86022-63000-MM"/>
    <s v="E-L-1.5"/>
    <n v="2"/>
    <x v="206"/>
    <s v="dustin42@gmail.com"/>
    <x v="0"/>
    <x v="0"/>
    <x v="0"/>
    <x v="0"/>
    <n v="8.18"/>
    <n v="16.36"/>
    <x v="1"/>
  </r>
  <r>
    <s v="ZOM-20808-817"/>
    <x v="166"/>
    <s v="25354-22929-AP"/>
    <s v="E-L-0.5"/>
    <n v="1"/>
    <x v="207"/>
    <s v="rnolan@yahoo.com"/>
    <x v="2"/>
    <x v="3"/>
    <x v="2"/>
    <x v="2"/>
    <n v="9.9499999999999993"/>
    <n v="9.9499999999999993"/>
    <x v="1"/>
  </r>
  <r>
    <s v="QYT-82040-898"/>
    <x v="194"/>
    <s v="29643-96717-BM"/>
    <s v="E-L-2"/>
    <n v="2"/>
    <x v="208"/>
    <s v="uwilson@yahoo.com"/>
    <x v="1"/>
    <x v="1"/>
    <x v="1"/>
    <x v="1"/>
    <n v="6.79"/>
    <n v="13.58"/>
    <x v="1"/>
  </r>
  <r>
    <s v="ACM-13266-590"/>
    <x v="195"/>
    <s v="75211-13264-NJ"/>
    <s v="E-L-0.5"/>
    <n v="1"/>
    <x v="209"/>
    <s v="susanlloyd@cooper-smith.biz"/>
    <x v="0"/>
    <x v="3"/>
    <x v="2"/>
    <x v="2"/>
    <n v="9.9499999999999993"/>
    <n v="9.9499999999999993"/>
    <x v="0"/>
  </r>
  <r>
    <s v="MHV-45242-247"/>
    <x v="57"/>
    <s v="60161-99172-ND"/>
    <s v="E-L-0.5"/>
    <n v="5"/>
    <x v="210"/>
    <s v="desireeclark@yahoo.com"/>
    <x v="2"/>
    <x v="3"/>
    <x v="2"/>
    <x v="2"/>
    <n v="9.9499999999999993"/>
    <n v="49.75"/>
    <x v="0"/>
  </r>
  <r>
    <s v="AFE-60558-667"/>
    <x v="196"/>
    <s v="57273-36169-HS"/>
    <s v="E-L-1"/>
    <n v="4"/>
    <x v="211"/>
    <s v="hmiller@smith.com"/>
    <x v="4"/>
    <x v="2"/>
    <x v="0"/>
    <x v="1"/>
    <n v="5.35"/>
    <n v="21.4"/>
    <x v="0"/>
  </r>
  <r>
    <s v="DFQ-56200-466"/>
    <x v="197"/>
    <s v="28402-51659-VZ"/>
    <s v="E-L-1"/>
    <n v="5"/>
    <x v="212"/>
    <s v="amy99@jones-davila.org"/>
    <x v="1"/>
    <x v="2"/>
    <x v="0"/>
    <x v="1"/>
    <n v="5.35"/>
    <n v="26.75"/>
    <x v="0"/>
  </r>
  <r>
    <s v="LGK-43565-627"/>
    <x v="198"/>
    <s v="18504-16026-UK"/>
    <s v="E-L-1"/>
    <n v="3"/>
    <x v="213"/>
    <s v="jenniferriley@hotmail.com"/>
    <x v="0"/>
    <x v="2"/>
    <x v="0"/>
    <x v="1"/>
    <n v="5.35"/>
    <n v="16.049999999999997"/>
    <x v="0"/>
  </r>
  <r>
    <s v="CTF-90912-468"/>
    <x v="199"/>
    <s v="63023-79310-BD"/>
    <s v="E-L-1"/>
    <n v="4"/>
    <x v="214"/>
    <s v="jimmy02@stanley.com"/>
    <x v="2"/>
    <x v="2"/>
    <x v="0"/>
    <x v="1"/>
    <n v="5.35"/>
    <n v="21.4"/>
    <x v="1"/>
  </r>
  <r>
    <s v="ALC-13622-473"/>
    <x v="200"/>
    <s v="24165-94770-OX"/>
    <s v="E-L-2"/>
    <n v="2"/>
    <x v="215"/>
    <s v="justindavis@kelly-fuentes.com"/>
    <x v="0"/>
    <x v="1"/>
    <x v="1"/>
    <x v="1"/>
    <n v="6.79"/>
    <n v="13.58"/>
    <x v="0"/>
  </r>
  <r>
    <s v="OJR-75305-386"/>
    <x v="201"/>
    <s v="65942-56128-DS"/>
    <s v="E-L-1"/>
    <n v="3"/>
    <x v="216"/>
    <s v="nstone@yahoo.com"/>
    <x v="0"/>
    <x v="2"/>
    <x v="0"/>
    <x v="1"/>
    <n v="5.35"/>
    <n v="16.049999999999997"/>
    <x v="0"/>
  </r>
  <r>
    <s v="XPX-60597-473"/>
    <x v="202"/>
    <s v="21440-91198-SU"/>
    <s v="E-L-1.5"/>
    <n v="4"/>
    <x v="217"/>
    <s v="michael50@hotmail.com"/>
    <x v="1"/>
    <x v="0"/>
    <x v="0"/>
    <x v="0"/>
    <n v="8.18"/>
    <n v="32.72"/>
    <x v="1"/>
  </r>
  <r>
    <s v="VOS-40523-745"/>
    <x v="203"/>
    <s v="66502-23414-SP"/>
    <s v="E-L-1"/>
    <n v="5"/>
    <x v="218"/>
    <s v="allenmargaret@bradford-obrien.com"/>
    <x v="4"/>
    <x v="2"/>
    <x v="0"/>
    <x v="1"/>
    <n v="5.35"/>
    <n v="26.75"/>
    <x v="0"/>
  </r>
  <r>
    <s v="CCO-31995-523"/>
    <x v="204"/>
    <s v="52193-60279-YL"/>
    <s v="E-L-2"/>
    <n v="4"/>
    <x v="219"/>
    <s v="lawrencebrittany@gmail.com"/>
    <x v="4"/>
    <x v="1"/>
    <x v="1"/>
    <x v="1"/>
    <n v="6.79"/>
    <n v="27.16"/>
    <x v="0"/>
  </r>
  <r>
    <s v="APA-16068-160"/>
    <x v="27"/>
    <s v="89578-85931-ZV"/>
    <s v="E-L-1"/>
    <n v="4"/>
    <x v="220"/>
    <s v="dramos@hotmail.com"/>
    <x v="3"/>
    <x v="2"/>
    <x v="0"/>
    <x v="1"/>
    <n v="5.35"/>
    <n v="21.4"/>
    <x v="0"/>
  </r>
  <r>
    <s v="IYX-77711-518"/>
    <x v="205"/>
    <s v="33491-11302-HT"/>
    <s v="E-L-1.5"/>
    <n v="3"/>
    <x v="221"/>
    <s v="cassandracantrell@oliver.info"/>
    <x v="1"/>
    <x v="0"/>
    <x v="0"/>
    <x v="0"/>
    <n v="8.18"/>
    <n v="24.54"/>
    <x v="0"/>
  </r>
  <r>
    <s v="IPU-22211-837"/>
    <x v="206"/>
    <s v="79301-99194-UY"/>
    <s v="E-L-1.5"/>
    <n v="4"/>
    <x v="222"/>
    <s v="ruben29@yahoo.com"/>
    <x v="1"/>
    <x v="0"/>
    <x v="0"/>
    <x v="0"/>
    <n v="8.18"/>
    <n v="32.72"/>
    <x v="1"/>
  </r>
  <r>
    <s v="QXN-95317-223"/>
    <x v="207"/>
    <s v="59072-58144-DQ"/>
    <s v="E-L-1"/>
    <n v="5"/>
    <x v="223"/>
    <s v="taylorrebecca@davis.biz"/>
    <x v="4"/>
    <x v="2"/>
    <x v="0"/>
    <x v="1"/>
    <n v="5.35"/>
    <n v="26.75"/>
    <x v="0"/>
  </r>
  <r>
    <s v="PGV-16629-161"/>
    <x v="208"/>
    <s v="34010-87125-IO"/>
    <s v="E-L-0.5"/>
    <n v="1"/>
    <x v="224"/>
    <s v="xheath@hotmail.com"/>
    <x v="2"/>
    <x v="3"/>
    <x v="2"/>
    <x v="2"/>
    <n v="9.9499999999999993"/>
    <n v="9.9499999999999993"/>
    <x v="1"/>
  </r>
  <r>
    <s v="DMW-13361-644"/>
    <x v="209"/>
    <s v="91007-64953-NJ"/>
    <s v="E-L-0.5"/>
    <n v="1"/>
    <x v="225"/>
    <s v="nicholasmyers@yahoo.com"/>
    <x v="1"/>
    <x v="3"/>
    <x v="2"/>
    <x v="2"/>
    <n v="9.9499999999999993"/>
    <n v="9.9499999999999993"/>
    <x v="0"/>
  </r>
  <r>
    <s v="VOA-99806-834"/>
    <x v="210"/>
    <s v="19504-33809-ZB"/>
    <s v="E-L-1.5"/>
    <n v="5"/>
    <x v="226"/>
    <s v="hansonwhitney@morris.com"/>
    <x v="4"/>
    <x v="0"/>
    <x v="0"/>
    <x v="0"/>
    <n v="8.18"/>
    <n v="40.9"/>
    <x v="1"/>
  </r>
  <r>
    <s v="XAI-96354-786"/>
    <x v="103"/>
    <s v="79346-46196-KZ"/>
    <s v="E-L-0.5"/>
    <n v="2"/>
    <x v="227"/>
    <s v="colleenjones@yahoo.com"/>
    <x v="1"/>
    <x v="3"/>
    <x v="2"/>
    <x v="2"/>
    <n v="9.9499999999999993"/>
    <n v="19.899999999999999"/>
    <x v="1"/>
  </r>
  <r>
    <s v="XRL-19295-556"/>
    <x v="211"/>
    <s v="68427-24053-SB"/>
    <s v="E-L-1.5"/>
    <n v="4"/>
    <x v="228"/>
    <s v="davidwhitehead@rogers-gonzales.com"/>
    <x v="0"/>
    <x v="0"/>
    <x v="0"/>
    <x v="0"/>
    <n v="8.18"/>
    <n v="32.72"/>
    <x v="1"/>
  </r>
  <r>
    <s v="FTG-20707-352"/>
    <x v="212"/>
    <s v="99427-27985-HD"/>
    <s v="E-L-0.5"/>
    <n v="2"/>
    <x v="229"/>
    <s v="turnerthomas@miller.org"/>
    <x v="3"/>
    <x v="3"/>
    <x v="2"/>
    <x v="2"/>
    <n v="9.9499999999999993"/>
    <n v="19.899999999999999"/>
    <x v="1"/>
  </r>
  <r>
    <s v="NVL-59701-259"/>
    <x v="213"/>
    <s v="43031-49438-TH"/>
    <s v="E-L-2"/>
    <n v="1"/>
    <x v="230"/>
    <s v="cristinaperez@ward-larson.org"/>
    <x v="1"/>
    <x v="1"/>
    <x v="1"/>
    <x v="1"/>
    <n v="6.79"/>
    <n v="6.79"/>
    <x v="1"/>
  </r>
  <r>
    <s v="AFS-62406-883"/>
    <x v="214"/>
    <s v="89183-92569-XW"/>
    <s v="E-L-0.5"/>
    <n v="4"/>
    <x v="231"/>
    <s v="heatherthompson@yahoo.com"/>
    <x v="0"/>
    <x v="3"/>
    <x v="2"/>
    <x v="2"/>
    <n v="9.9499999999999993"/>
    <n v="39.799999999999997"/>
    <x v="0"/>
  </r>
  <r>
    <s v="QIH-86231-655"/>
    <x v="215"/>
    <s v="49062-82424-PA"/>
    <s v="E-L-1"/>
    <n v="4"/>
    <x v="232"/>
    <s v="freynolds@yahoo.com"/>
    <x v="3"/>
    <x v="2"/>
    <x v="0"/>
    <x v="1"/>
    <n v="5.35"/>
    <n v="21.4"/>
    <x v="0"/>
  </r>
  <r>
    <s v="NCM-24092-942"/>
    <x v="216"/>
    <s v="94746-74650-QW"/>
    <s v="E-L-1"/>
    <n v="3"/>
    <x v="233"/>
    <s v="burgessronald@horton.com"/>
    <x v="4"/>
    <x v="2"/>
    <x v="0"/>
    <x v="1"/>
    <n v="5.35"/>
    <n v="16.049999999999997"/>
    <x v="0"/>
  </r>
  <r>
    <s v="APK-32281-693"/>
    <x v="217"/>
    <s v="90256-55866-TO"/>
    <s v="E-L-1"/>
    <n v="5"/>
    <x v="234"/>
    <s v="janice05@williams.com"/>
    <x v="4"/>
    <x v="2"/>
    <x v="0"/>
    <x v="1"/>
    <n v="5.35"/>
    <n v="26.75"/>
    <x v="0"/>
  </r>
  <r>
    <s v="RND-44295-736"/>
    <x v="15"/>
    <s v="72841-60436-DL"/>
    <s v="E-L-1"/>
    <n v="5"/>
    <x v="235"/>
    <s v="frank27@gay.com"/>
    <x v="2"/>
    <x v="2"/>
    <x v="0"/>
    <x v="1"/>
    <n v="5.35"/>
    <n v="26.75"/>
    <x v="0"/>
  </r>
  <r>
    <s v="YCG-32297-630"/>
    <x v="218"/>
    <s v="57000-63362-HQ"/>
    <s v="E-L-1"/>
    <n v="2"/>
    <x v="236"/>
    <s v="jasmine01@hotmail.com"/>
    <x v="4"/>
    <x v="2"/>
    <x v="0"/>
    <x v="1"/>
    <n v="5.35"/>
    <n v="10.7"/>
    <x v="1"/>
  </r>
  <r>
    <s v="KKU-10086-175"/>
    <x v="219"/>
    <s v="93400-51318-KS"/>
    <s v="E-L-1"/>
    <n v="4"/>
    <x v="237"/>
    <s v="jessicarasmussen@hotmail.com"/>
    <x v="1"/>
    <x v="2"/>
    <x v="0"/>
    <x v="1"/>
    <n v="5.35"/>
    <n v="21.4"/>
    <x v="0"/>
  </r>
  <r>
    <s v="JMO-53304-733"/>
    <x v="220"/>
    <s v="14471-67313-XI"/>
    <s v="E-L-1.5"/>
    <n v="4"/>
    <x v="238"/>
    <s v="bsavage@robinson.com"/>
    <x v="4"/>
    <x v="0"/>
    <x v="0"/>
    <x v="0"/>
    <n v="8.18"/>
    <n v="32.72"/>
    <x v="1"/>
  </r>
  <r>
    <s v="WCV-75227-379"/>
    <x v="221"/>
    <s v="39579-94710-WL"/>
    <s v="E-L-1"/>
    <n v="2"/>
    <x v="239"/>
    <s v="gonzalezjanet@yahoo.com"/>
    <x v="3"/>
    <x v="2"/>
    <x v="0"/>
    <x v="1"/>
    <n v="5.35"/>
    <n v="10.7"/>
    <x v="1"/>
  </r>
  <r>
    <s v="OVF-46090-805"/>
    <x v="222"/>
    <s v="53929-60898-TK"/>
    <s v="E-L-0.5"/>
    <n v="4"/>
    <x v="240"/>
    <s v="kathrynking@yahoo.com"/>
    <x v="1"/>
    <x v="3"/>
    <x v="2"/>
    <x v="2"/>
    <n v="9.9499999999999993"/>
    <n v="39.799999999999997"/>
    <x v="1"/>
  </r>
  <r>
    <s v="LJO-93649-411"/>
    <x v="223"/>
    <s v="74045-90039-FT"/>
    <s v="E-L-0.5"/>
    <n v="1"/>
    <x v="241"/>
    <s v="nelsonamanda@abbott.info"/>
    <x v="0"/>
    <x v="3"/>
    <x v="2"/>
    <x v="2"/>
    <n v="9.9499999999999993"/>
    <n v="9.9499999999999993"/>
    <x v="1"/>
  </r>
  <r>
    <s v="JXQ-13105-314"/>
    <x v="224"/>
    <s v="96860-14858-QH"/>
    <s v="E-L-2"/>
    <n v="3"/>
    <x v="242"/>
    <s v="kaylatorres@payne-collins.com"/>
    <x v="1"/>
    <x v="1"/>
    <x v="1"/>
    <x v="1"/>
    <n v="6.79"/>
    <n v="20.37"/>
    <x v="0"/>
  </r>
  <r>
    <s v="YWF-16052-230"/>
    <x v="225"/>
    <s v="66685-93569-LN"/>
    <s v="E-L-2"/>
    <n v="5"/>
    <x v="243"/>
    <s v="shawn23@johnson-tran.com"/>
    <x v="3"/>
    <x v="1"/>
    <x v="1"/>
    <x v="1"/>
    <n v="6.79"/>
    <n v="33.950000000000003"/>
    <x v="0"/>
  </r>
  <r>
    <s v="JFV-29232-157"/>
    <x v="226"/>
    <s v="68207-41962-PF"/>
    <s v="E-L-1"/>
    <n v="4"/>
    <x v="244"/>
    <s v="jfranklin@hotmail.com"/>
    <x v="0"/>
    <x v="2"/>
    <x v="0"/>
    <x v="1"/>
    <n v="5.35"/>
    <n v="21.4"/>
    <x v="1"/>
  </r>
  <r>
    <s v="OHZ-92268-962"/>
    <x v="227"/>
    <s v="58737-54801-NZ"/>
    <s v="E-L-1"/>
    <n v="4"/>
    <x v="245"/>
    <s v="brownmichael@gmail.com"/>
    <x v="3"/>
    <x v="2"/>
    <x v="0"/>
    <x v="1"/>
    <n v="5.35"/>
    <n v="21.4"/>
    <x v="0"/>
  </r>
  <r>
    <s v="ZHM-72788-237"/>
    <x v="228"/>
    <s v="77522-54565-GM"/>
    <s v="E-L-2"/>
    <n v="5"/>
    <x v="246"/>
    <s v="jerry48@yahoo.com"/>
    <x v="4"/>
    <x v="1"/>
    <x v="1"/>
    <x v="1"/>
    <n v="6.79"/>
    <n v="33.950000000000003"/>
    <x v="1"/>
  </r>
  <r>
    <s v="AQT-19410-570"/>
    <x v="229"/>
    <s v="76749-93197-YE"/>
    <s v="E-L-0.5"/>
    <n v="3"/>
    <x v="247"/>
    <s v="rebeccabrooks@mann-hoffman.biz"/>
    <x v="3"/>
    <x v="3"/>
    <x v="2"/>
    <x v="2"/>
    <n v="9.9499999999999993"/>
    <n v="29.849999999999998"/>
    <x v="1"/>
  </r>
  <r>
    <s v="HXW-96360-295"/>
    <x v="146"/>
    <s v="48054-88048-UF"/>
    <s v="E-L-2"/>
    <n v="5"/>
    <x v="248"/>
    <s v="gyoung@yahoo.com"/>
    <x v="0"/>
    <x v="1"/>
    <x v="1"/>
    <x v="1"/>
    <n v="6.79"/>
    <n v="33.950000000000003"/>
    <x v="1"/>
  </r>
  <r>
    <s v="GMG-43217-170"/>
    <x v="230"/>
    <s v="30847-20339-TK"/>
    <s v="E-L-1.5"/>
    <n v="2"/>
    <x v="249"/>
    <s v="julie68@ellis-mcconnell.com"/>
    <x v="0"/>
    <x v="0"/>
    <x v="0"/>
    <x v="0"/>
    <n v="8.18"/>
    <n v="16.36"/>
    <x v="1"/>
  </r>
  <r>
    <s v="LPR-53545-785"/>
    <x v="231"/>
    <s v="90106-12720-YJ"/>
    <s v="E-L-1.5"/>
    <n v="3"/>
    <x v="250"/>
    <s v="richard20@gmail.com"/>
    <x v="2"/>
    <x v="0"/>
    <x v="0"/>
    <x v="0"/>
    <n v="8.18"/>
    <n v="24.54"/>
    <x v="1"/>
  </r>
  <r>
    <s v="SZZ-58775-254"/>
    <x v="232"/>
    <s v="13550-51211-UU"/>
    <s v="E-L-1"/>
    <n v="3"/>
    <x v="251"/>
    <s v="karen53@yates-diaz.info"/>
    <x v="2"/>
    <x v="2"/>
    <x v="0"/>
    <x v="1"/>
    <n v="5.35"/>
    <n v="16.049999999999997"/>
    <x v="1"/>
  </r>
  <r>
    <s v="UVD-62706-899"/>
    <x v="233"/>
    <s v="88711-96787-WC"/>
    <s v="E-L-1"/>
    <n v="3"/>
    <x v="252"/>
    <s v="carolynmarshall@simpson-morrison.com"/>
    <x v="3"/>
    <x v="2"/>
    <x v="0"/>
    <x v="1"/>
    <n v="5.35"/>
    <n v="16.049999999999997"/>
    <x v="1"/>
  </r>
  <r>
    <s v="GBX-17012-862"/>
    <x v="95"/>
    <s v="27071-21527-WT"/>
    <s v="E-L-1"/>
    <n v="5"/>
    <x v="253"/>
    <s v="wilkinsonjames@gmail.com"/>
    <x v="2"/>
    <x v="2"/>
    <x v="0"/>
    <x v="1"/>
    <n v="5.35"/>
    <n v="26.75"/>
    <x v="1"/>
  </r>
  <r>
    <s v="CVC-17799-589"/>
    <x v="234"/>
    <s v="22064-53935-UX"/>
    <s v="E-L-1.5"/>
    <n v="2"/>
    <x v="254"/>
    <s v="claynicole@hotmail.com"/>
    <x v="1"/>
    <x v="0"/>
    <x v="0"/>
    <x v="0"/>
    <n v="8.18"/>
    <n v="16.36"/>
    <x v="0"/>
  </r>
  <r>
    <s v="QCI-71620-273"/>
    <x v="235"/>
    <s v="17330-43919-DB"/>
    <s v="E-L-1"/>
    <n v="5"/>
    <x v="255"/>
    <s v="kennethwalton@bowen.net"/>
    <x v="3"/>
    <x v="2"/>
    <x v="0"/>
    <x v="1"/>
    <n v="5.35"/>
    <n v="26.75"/>
    <x v="0"/>
  </r>
  <r>
    <s v="ECL-81184-496"/>
    <x v="236"/>
    <s v="54604-60727-BU"/>
    <s v="E-L-0.5"/>
    <n v="4"/>
    <x v="256"/>
    <s v="pettytheresa@gmail.com"/>
    <x v="3"/>
    <x v="3"/>
    <x v="2"/>
    <x v="2"/>
    <n v="9.9499999999999993"/>
    <n v="39.799999999999997"/>
    <x v="0"/>
  </r>
  <r>
    <s v="HXG-83373-285"/>
    <x v="115"/>
    <s v="46634-81349-WP"/>
    <s v="E-L-0.5"/>
    <n v="1"/>
    <x v="257"/>
    <s v="katherinelester@mendez.com"/>
    <x v="4"/>
    <x v="3"/>
    <x v="2"/>
    <x v="2"/>
    <n v="9.9499999999999993"/>
    <n v="9.9499999999999993"/>
    <x v="1"/>
  </r>
  <r>
    <s v="TDS-94683-920"/>
    <x v="237"/>
    <s v="72056-43574-VD"/>
    <s v="E-L-0.5"/>
    <n v="1"/>
    <x v="258"/>
    <s v="tharris@gmail.com"/>
    <x v="4"/>
    <x v="3"/>
    <x v="2"/>
    <x v="2"/>
    <n v="9.9499999999999993"/>
    <n v="9.9499999999999993"/>
    <x v="0"/>
  </r>
  <r>
    <s v="YEC-90843-488"/>
    <x v="238"/>
    <s v="40590-23721-UY"/>
    <s v="E-L-1"/>
    <n v="5"/>
    <x v="259"/>
    <s v="sherrypena@yahoo.com"/>
    <x v="4"/>
    <x v="2"/>
    <x v="0"/>
    <x v="1"/>
    <n v="5.35"/>
    <n v="26.75"/>
    <x v="0"/>
  </r>
  <r>
    <s v="MGY-11658-157"/>
    <x v="239"/>
    <s v="48408-58895-BQ"/>
    <s v="E-L-1"/>
    <n v="2"/>
    <x v="260"/>
    <s v="dixonandrea@harper-underwood.org"/>
    <x v="1"/>
    <x v="2"/>
    <x v="0"/>
    <x v="1"/>
    <n v="5.35"/>
    <n v="10.7"/>
    <x v="0"/>
  </r>
  <r>
    <s v="TWI-73097-395"/>
    <x v="240"/>
    <s v="98981-68248-IH"/>
    <s v="E-L-2"/>
    <n v="3"/>
    <x v="261"/>
    <s v="amy67@potter-palmer.biz"/>
    <x v="4"/>
    <x v="1"/>
    <x v="1"/>
    <x v="1"/>
    <n v="6.79"/>
    <n v="20.37"/>
    <x v="0"/>
  </r>
  <r>
    <s v="TGZ-95409-967"/>
    <x v="241"/>
    <s v="12872-35182-IQ"/>
    <s v="E-L-2"/>
    <n v="1"/>
    <x v="262"/>
    <s v="olsoncarolyn@gmail.com"/>
    <x v="2"/>
    <x v="1"/>
    <x v="1"/>
    <x v="1"/>
    <n v="6.79"/>
    <n v="6.79"/>
    <x v="0"/>
  </r>
  <r>
    <s v="VRB-18829-490"/>
    <x v="171"/>
    <s v="33666-95080-LH"/>
    <s v="E-L-0.5"/>
    <n v="4"/>
    <x v="263"/>
    <s v="josedelgado@joseph.com"/>
    <x v="1"/>
    <x v="3"/>
    <x v="2"/>
    <x v="2"/>
    <n v="9.9499999999999993"/>
    <n v="39.799999999999997"/>
    <x v="0"/>
  </r>
  <r>
    <s v="DPT-32085-141"/>
    <x v="242"/>
    <s v="60827-33984-GV"/>
    <s v="E-L-1"/>
    <n v="1"/>
    <x v="264"/>
    <s v="charlottemcmahon@hotmail.com"/>
    <x v="1"/>
    <x v="2"/>
    <x v="0"/>
    <x v="1"/>
    <n v="5.35"/>
    <n v="5.35"/>
    <x v="1"/>
  </r>
  <r>
    <s v="JDM-29085-127"/>
    <x v="243"/>
    <s v="65832-79508-UO"/>
    <s v="E-L-1.5"/>
    <n v="5"/>
    <x v="265"/>
    <s v="donald67@burns.net"/>
    <x v="1"/>
    <x v="0"/>
    <x v="0"/>
    <x v="0"/>
    <n v="8.18"/>
    <n v="40.9"/>
    <x v="1"/>
  </r>
  <r>
    <s v="CML-13656-206"/>
    <x v="244"/>
    <s v="17344-32533-KN"/>
    <s v="E-L-1"/>
    <n v="4"/>
    <x v="266"/>
    <s v="nathan43@hotmail.com"/>
    <x v="1"/>
    <x v="2"/>
    <x v="0"/>
    <x v="1"/>
    <n v="5.35"/>
    <n v="21.4"/>
    <x v="1"/>
  </r>
  <r>
    <s v="QUK-56916-633"/>
    <x v="245"/>
    <s v="36640-44840-WG"/>
    <s v="E-L-2"/>
    <n v="1"/>
    <x v="267"/>
    <s v="tmendez@gmail.com"/>
    <x v="3"/>
    <x v="1"/>
    <x v="1"/>
    <x v="1"/>
    <n v="6.79"/>
    <n v="6.79"/>
    <x v="1"/>
  </r>
  <r>
    <s v="BMT-98294-405"/>
    <x v="225"/>
    <s v="89509-36417-SI"/>
    <s v="E-L-1"/>
    <n v="1"/>
    <x v="268"/>
    <s v="qbates@parks.com"/>
    <x v="4"/>
    <x v="2"/>
    <x v="0"/>
    <x v="1"/>
    <n v="5.35"/>
    <n v="5.35"/>
    <x v="1"/>
  </r>
  <r>
    <s v="FVH-44510-407"/>
    <x v="246"/>
    <s v="58990-76183-BV"/>
    <s v="E-L-2"/>
    <n v="5"/>
    <x v="269"/>
    <s v="sheri30@sweeney-johnson.org"/>
    <x v="0"/>
    <x v="1"/>
    <x v="1"/>
    <x v="1"/>
    <n v="6.79"/>
    <n v="33.950000000000003"/>
    <x v="1"/>
  </r>
  <r>
    <s v="BVM-88869-571"/>
    <x v="68"/>
    <s v="36280-74529-VE"/>
    <s v="E-L-0.5"/>
    <n v="3"/>
    <x v="270"/>
    <s v="dennis24@dominguez.com"/>
    <x v="2"/>
    <x v="3"/>
    <x v="2"/>
    <x v="2"/>
    <n v="9.9499999999999993"/>
    <n v="29.849999999999998"/>
    <x v="1"/>
  </r>
  <r>
    <s v="EHS-50721-968"/>
    <x v="247"/>
    <s v="97703-24138-HD"/>
    <s v="E-L-2"/>
    <n v="3"/>
    <x v="271"/>
    <s v="lauragray@yahoo.com"/>
    <x v="4"/>
    <x v="1"/>
    <x v="1"/>
    <x v="1"/>
    <n v="6.79"/>
    <n v="20.37"/>
    <x v="0"/>
  </r>
  <r>
    <s v="QVE-80049-722"/>
    <x v="248"/>
    <s v="80835-15508-IN"/>
    <s v="E-L-2"/>
    <n v="4"/>
    <x v="272"/>
    <s v="mackfrank@hotmail.com"/>
    <x v="1"/>
    <x v="1"/>
    <x v="1"/>
    <x v="1"/>
    <n v="6.79"/>
    <n v="27.16"/>
    <x v="1"/>
  </r>
  <r>
    <s v="UZN-55153-686"/>
    <x v="249"/>
    <s v="37841-70821-FH"/>
    <s v="E-L-1"/>
    <n v="1"/>
    <x v="273"/>
    <s v="michaelduncan@yahoo.com"/>
    <x v="0"/>
    <x v="2"/>
    <x v="0"/>
    <x v="1"/>
    <n v="5.35"/>
    <n v="5.35"/>
    <x v="1"/>
  </r>
  <r>
    <s v="HHX-53986-580"/>
    <x v="250"/>
    <s v="76882-66642-UO"/>
    <s v="E-L-1"/>
    <n v="1"/>
    <x v="274"/>
    <s v="paige56@gmail.com"/>
    <x v="4"/>
    <x v="2"/>
    <x v="0"/>
    <x v="1"/>
    <n v="5.35"/>
    <n v="5.35"/>
    <x v="0"/>
  </r>
  <r>
    <s v="WLV-88637-790"/>
    <x v="251"/>
    <s v="55747-83982-AO"/>
    <s v="E-L-0.5"/>
    <n v="3"/>
    <x v="275"/>
    <s v="joannwilson@webster-boone.org"/>
    <x v="4"/>
    <x v="3"/>
    <x v="2"/>
    <x v="2"/>
    <n v="9.9499999999999993"/>
    <n v="29.849999999999998"/>
    <x v="1"/>
  </r>
  <r>
    <s v="CVW-83431-368"/>
    <x v="240"/>
    <s v="99930-99602-QJ"/>
    <s v="E-L-1.5"/>
    <n v="1"/>
    <x v="276"/>
    <s v="lfischer@gmail.com"/>
    <x v="0"/>
    <x v="0"/>
    <x v="0"/>
    <x v="0"/>
    <n v="8.18"/>
    <n v="8.18"/>
    <x v="1"/>
  </r>
  <r>
    <s v="ROY-29350-766"/>
    <x v="252"/>
    <s v="79166-25558-PK"/>
    <s v="E-L-2"/>
    <n v="3"/>
    <x v="277"/>
    <s v="jclayton@moore-morales.com"/>
    <x v="0"/>
    <x v="1"/>
    <x v="1"/>
    <x v="1"/>
    <n v="6.79"/>
    <n v="20.37"/>
    <x v="0"/>
  </r>
  <r>
    <s v="LQV-21353-900"/>
    <x v="27"/>
    <s v="61190-63066-ZI"/>
    <s v="E-L-2"/>
    <n v="2"/>
    <x v="278"/>
    <s v="leeodonnell@yahoo.com"/>
    <x v="3"/>
    <x v="1"/>
    <x v="1"/>
    <x v="1"/>
    <n v="6.79"/>
    <n v="13.58"/>
    <x v="0"/>
  </r>
  <r>
    <s v="VZR-85942-540"/>
    <x v="253"/>
    <s v="46191-79206-VK"/>
    <s v="E-L-0.5"/>
    <n v="5"/>
    <x v="279"/>
    <s v="kfranklin@hotmail.com"/>
    <x v="1"/>
    <x v="3"/>
    <x v="2"/>
    <x v="2"/>
    <n v="9.9499999999999993"/>
    <n v="49.75"/>
    <x v="0"/>
  </r>
  <r>
    <s v="ARC-22813-400"/>
    <x v="254"/>
    <s v="80831-95811-DD"/>
    <s v="E-L-1.5"/>
    <n v="4"/>
    <x v="280"/>
    <s v="plara@gmail.com"/>
    <x v="2"/>
    <x v="0"/>
    <x v="0"/>
    <x v="0"/>
    <n v="8.18"/>
    <n v="32.72"/>
    <x v="1"/>
  </r>
  <r>
    <s v="YXZ-63541-674"/>
    <x v="255"/>
    <s v="84534-41188-RY"/>
    <s v="E-L-0.5"/>
    <n v="4"/>
    <x v="281"/>
    <s v="jknight@gmail.com"/>
    <x v="0"/>
    <x v="3"/>
    <x v="2"/>
    <x v="2"/>
    <n v="9.9499999999999993"/>
    <n v="39.799999999999997"/>
    <x v="0"/>
  </r>
  <r>
    <s v="JVP-69307-799"/>
    <x v="256"/>
    <s v="39174-28678-TR"/>
    <s v="E-L-2"/>
    <n v="5"/>
    <x v="282"/>
    <s v="amandafoster@yahoo.com"/>
    <x v="4"/>
    <x v="1"/>
    <x v="1"/>
    <x v="1"/>
    <n v="6.79"/>
    <n v="33.950000000000003"/>
    <x v="1"/>
  </r>
  <r>
    <s v="KXW-57573-494"/>
    <x v="257"/>
    <s v="60108-42407-AY"/>
    <s v="E-L-0.5"/>
    <n v="2"/>
    <x v="283"/>
    <s v="arnoldbrian@boone.com"/>
    <x v="2"/>
    <x v="3"/>
    <x v="2"/>
    <x v="2"/>
    <n v="9.9499999999999993"/>
    <n v="19.899999999999999"/>
    <x v="1"/>
  </r>
  <r>
    <s v="LFP-18269-871"/>
    <x v="182"/>
    <s v="64644-11604-XF"/>
    <s v="E-L-2"/>
    <n v="3"/>
    <x v="284"/>
    <s v="qyoung@gmail.com"/>
    <x v="1"/>
    <x v="1"/>
    <x v="1"/>
    <x v="1"/>
    <n v="6.79"/>
    <n v="20.37"/>
    <x v="1"/>
  </r>
  <r>
    <s v="CEM-12257-383"/>
    <x v="258"/>
    <s v="22141-91071-KB"/>
    <s v="E-L-0.5"/>
    <n v="1"/>
    <x v="285"/>
    <s v="james44@fisher.com"/>
    <x v="2"/>
    <x v="3"/>
    <x v="2"/>
    <x v="2"/>
    <n v="9.9499999999999993"/>
    <n v="9.9499999999999993"/>
    <x v="0"/>
  </r>
  <r>
    <s v="TFE-31410-794"/>
    <x v="259"/>
    <s v="95023-13029-AP"/>
    <s v="E-L-1"/>
    <n v="4"/>
    <x v="286"/>
    <s v="kduarte@yahoo.com"/>
    <x v="0"/>
    <x v="2"/>
    <x v="0"/>
    <x v="1"/>
    <n v="5.35"/>
    <n v="21.4"/>
    <x v="0"/>
  </r>
  <r>
    <s v="ECC-51617-572"/>
    <x v="260"/>
    <s v="19213-11863-NI"/>
    <s v="E-L-1.5"/>
    <n v="1"/>
    <x v="287"/>
    <s v="jillianramos@gmail.com"/>
    <x v="2"/>
    <x v="0"/>
    <x v="0"/>
    <x v="0"/>
    <n v="8.18"/>
    <n v="8.18"/>
    <x v="1"/>
  </r>
  <r>
    <s v="BXV-46455-473"/>
    <x v="261"/>
    <s v="51513-45084-KT"/>
    <s v="E-L-1"/>
    <n v="2"/>
    <x v="288"/>
    <s v="kstephenson@hotmail.com"/>
    <x v="0"/>
    <x v="2"/>
    <x v="0"/>
    <x v="1"/>
    <n v="5.35"/>
    <n v="10.7"/>
    <x v="0"/>
  </r>
  <r>
    <s v="MUW-23149-416"/>
    <x v="262"/>
    <s v="49130-37133-UJ"/>
    <s v="E-L-0.5"/>
    <n v="1"/>
    <x v="289"/>
    <s v="washingtonjames@hotmail.com"/>
    <x v="1"/>
    <x v="3"/>
    <x v="2"/>
    <x v="2"/>
    <n v="9.9499999999999993"/>
    <n v="9.9499999999999993"/>
    <x v="1"/>
  </r>
  <r>
    <s v="GXM-88368-403"/>
    <x v="263"/>
    <s v="82956-71483-PL"/>
    <s v="E-L-2"/>
    <n v="3"/>
    <x v="290"/>
    <s v="wmartinez@gmail.com"/>
    <x v="1"/>
    <x v="1"/>
    <x v="1"/>
    <x v="1"/>
    <n v="6.79"/>
    <n v="20.37"/>
    <x v="1"/>
  </r>
  <r>
    <s v="HAZ-91924-616"/>
    <x v="264"/>
    <s v="60298-38086-KA"/>
    <s v="E-L-0.5"/>
    <n v="5"/>
    <x v="291"/>
    <s v="gary41@gmail.com"/>
    <x v="3"/>
    <x v="3"/>
    <x v="2"/>
    <x v="2"/>
    <n v="9.9499999999999993"/>
    <n v="49.75"/>
    <x v="1"/>
  </r>
  <r>
    <s v="AJY-44113-373"/>
    <x v="265"/>
    <s v="71684-52335-GU"/>
    <s v="E-L-0.5"/>
    <n v="2"/>
    <x v="292"/>
    <s v="cheryl47@rivers.com"/>
    <x v="4"/>
    <x v="3"/>
    <x v="2"/>
    <x v="2"/>
    <n v="9.9499999999999993"/>
    <n v="19.899999999999999"/>
    <x v="0"/>
  </r>
  <r>
    <s v="XMN-60438-886"/>
    <x v="248"/>
    <s v="59779-56892-GN"/>
    <s v="E-L-0.5"/>
    <n v="5"/>
    <x v="293"/>
    <s v="olivermichael@carr.com"/>
    <x v="2"/>
    <x v="3"/>
    <x v="2"/>
    <x v="2"/>
    <n v="9.9499999999999993"/>
    <n v="49.75"/>
    <x v="1"/>
  </r>
  <r>
    <s v="VII-82511-324"/>
    <x v="266"/>
    <s v="51799-41348-LB"/>
    <s v="E-L-1.5"/>
    <n v="5"/>
    <x v="294"/>
    <s v="solomonmonica@young.com"/>
    <x v="2"/>
    <x v="0"/>
    <x v="0"/>
    <x v="0"/>
    <n v="8.18"/>
    <n v="40.9"/>
    <x v="1"/>
  </r>
  <r>
    <s v="VMB-61246-190"/>
    <x v="267"/>
    <s v="28004-93593-UE"/>
    <s v="E-L-1"/>
    <n v="2"/>
    <x v="295"/>
    <s v="jessica71@gomez.com"/>
    <x v="2"/>
    <x v="2"/>
    <x v="0"/>
    <x v="1"/>
    <n v="5.35"/>
    <n v="10.7"/>
    <x v="0"/>
  </r>
  <r>
    <s v="GKH-15184-500"/>
    <x v="268"/>
    <s v="32840-39091-ZX"/>
    <s v="E-L-0.5"/>
    <n v="2"/>
    <x v="296"/>
    <s v="hubbardheidi@lynn.org"/>
    <x v="2"/>
    <x v="3"/>
    <x v="2"/>
    <x v="2"/>
    <n v="9.9499999999999993"/>
    <n v="19.899999999999999"/>
    <x v="1"/>
  </r>
  <r>
    <s v="DRL-53025-370"/>
    <x v="269"/>
    <s v="10441-21066-XB"/>
    <s v="E-L-1"/>
    <n v="2"/>
    <x v="297"/>
    <s v="newtonjeffrey@hotmail.com"/>
    <x v="0"/>
    <x v="2"/>
    <x v="0"/>
    <x v="1"/>
    <n v="5.35"/>
    <n v="10.7"/>
    <x v="1"/>
  </r>
  <r>
    <s v="AGI-63102-695"/>
    <x v="270"/>
    <s v="45064-39284-EA"/>
    <s v="E-L-1.5"/>
    <n v="5"/>
    <x v="298"/>
    <s v="margaretberry@schwartz-harvey.com"/>
    <x v="4"/>
    <x v="0"/>
    <x v="0"/>
    <x v="0"/>
    <n v="8.18"/>
    <n v="40.9"/>
    <x v="1"/>
  </r>
  <r>
    <s v="GVB-60557-450"/>
    <x v="120"/>
    <s v="28756-79269-ZC"/>
    <s v="E-L-2"/>
    <n v="5"/>
    <x v="299"/>
    <s v="hgarcia@yahoo.com"/>
    <x v="1"/>
    <x v="1"/>
    <x v="1"/>
    <x v="1"/>
    <n v="6.79"/>
    <n v="33.950000000000003"/>
    <x v="1"/>
  </r>
  <r>
    <s v="OLI-35513-814"/>
    <x v="68"/>
    <s v="81495-85159-BD"/>
    <s v="E-L-1"/>
    <n v="5"/>
    <x v="300"/>
    <s v="kcook@summers.net"/>
    <x v="0"/>
    <x v="2"/>
    <x v="0"/>
    <x v="1"/>
    <n v="5.35"/>
    <n v="26.75"/>
    <x v="1"/>
  </r>
  <r>
    <s v="BKM-96644-935"/>
    <x v="271"/>
    <s v="90812-98687-RM"/>
    <s v="E-L-1"/>
    <n v="5"/>
    <x v="301"/>
    <s v="khuang@gmail.com"/>
    <x v="2"/>
    <x v="2"/>
    <x v="0"/>
    <x v="1"/>
    <n v="5.35"/>
    <n v="26.75"/>
    <x v="0"/>
  </r>
  <r>
    <s v="CCQ-49754-244"/>
    <x v="272"/>
    <s v="75637-12819-TF"/>
    <s v="E-L-0.5"/>
    <n v="4"/>
    <x v="302"/>
    <s v="michael14@adams.com"/>
    <x v="1"/>
    <x v="3"/>
    <x v="2"/>
    <x v="2"/>
    <n v="9.9499999999999993"/>
    <n v="39.799999999999997"/>
    <x v="0"/>
  </r>
  <r>
    <s v="SFM-41749-892"/>
    <x v="273"/>
    <s v="74730-61975-LD"/>
    <s v="E-L-0.5"/>
    <n v="1"/>
    <x v="303"/>
    <s v="aliciahodge@simpson-reese.net"/>
    <x v="3"/>
    <x v="3"/>
    <x v="2"/>
    <x v="2"/>
    <n v="9.9499999999999993"/>
    <n v="9.9499999999999993"/>
    <x v="0"/>
  </r>
  <r>
    <s v="VJM-83019-636"/>
    <x v="274"/>
    <s v="41658-71316-HO"/>
    <s v="E-L-0.5"/>
    <n v="5"/>
    <x v="304"/>
    <s v="meredith30@hotmail.com"/>
    <x v="2"/>
    <x v="3"/>
    <x v="2"/>
    <x v="2"/>
    <n v="9.9499999999999993"/>
    <n v="49.75"/>
    <x v="0"/>
  </r>
  <r>
    <s v="CNN-99107-529"/>
    <x v="275"/>
    <s v="18907-77973-UT"/>
    <s v="E-L-2"/>
    <n v="4"/>
    <x v="305"/>
    <s v="blairstephanie@dickerson.com"/>
    <x v="0"/>
    <x v="1"/>
    <x v="1"/>
    <x v="1"/>
    <n v="6.79"/>
    <n v="27.16"/>
    <x v="0"/>
  </r>
  <r>
    <s v="OIL-85909-410"/>
    <x v="197"/>
    <s v="78599-90638-IY"/>
    <s v="E-L-2"/>
    <n v="3"/>
    <x v="306"/>
    <s v="patrick47@chandler.com"/>
    <x v="2"/>
    <x v="1"/>
    <x v="1"/>
    <x v="1"/>
    <n v="6.79"/>
    <n v="20.37"/>
    <x v="1"/>
  </r>
  <r>
    <s v="XTW-67599-278"/>
    <x v="276"/>
    <s v="65591-74213-JH"/>
    <s v="E-L-1"/>
    <n v="2"/>
    <x v="307"/>
    <s v="christine29@yahoo.com"/>
    <x v="3"/>
    <x v="2"/>
    <x v="0"/>
    <x v="1"/>
    <n v="5.35"/>
    <n v="10.7"/>
    <x v="1"/>
  </r>
  <r>
    <s v="JNP-97576-631"/>
    <x v="277"/>
    <s v="15340-64788-VJ"/>
    <s v="E-L-0.5"/>
    <n v="3"/>
    <x v="308"/>
    <s v="danielletyler@hotmail.com"/>
    <x v="2"/>
    <x v="3"/>
    <x v="2"/>
    <x v="2"/>
    <n v="9.9499999999999993"/>
    <n v="29.849999999999998"/>
    <x v="1"/>
  </r>
  <r>
    <s v="WUC-71978-812"/>
    <x v="250"/>
    <s v="87156-67183-EV"/>
    <s v="E-L-1"/>
    <n v="5"/>
    <x v="309"/>
    <s v="derek92@yahoo.com"/>
    <x v="3"/>
    <x v="2"/>
    <x v="0"/>
    <x v="1"/>
    <n v="5.35"/>
    <n v="26.75"/>
    <x v="0"/>
  </r>
  <r>
    <s v="GVE-21730-265"/>
    <x v="278"/>
    <s v="46312-70381-UK"/>
    <s v="E-L-1.5"/>
    <n v="1"/>
    <x v="310"/>
    <s v="chelsea79@yahoo.com"/>
    <x v="3"/>
    <x v="0"/>
    <x v="0"/>
    <x v="0"/>
    <n v="8.18"/>
    <n v="8.18"/>
    <x v="0"/>
  </r>
  <r>
    <s v="DXX-63492-704"/>
    <x v="279"/>
    <s v="38377-66846-FS"/>
    <s v="E-L-2"/>
    <n v="5"/>
    <x v="311"/>
    <s v="rgreer@hotmail.com"/>
    <x v="0"/>
    <x v="1"/>
    <x v="1"/>
    <x v="1"/>
    <n v="6.79"/>
    <n v="33.950000000000003"/>
    <x v="0"/>
  </r>
  <r>
    <s v="RLS-90440-334"/>
    <x v="280"/>
    <s v="69892-54833-ZK"/>
    <s v="E-L-1.5"/>
    <n v="5"/>
    <x v="312"/>
    <s v="austineric@williams-harmon.org"/>
    <x v="1"/>
    <x v="0"/>
    <x v="0"/>
    <x v="0"/>
    <n v="8.18"/>
    <n v="40.9"/>
    <x v="0"/>
  </r>
  <r>
    <s v="MBV-65591-871"/>
    <x v="275"/>
    <s v="47413-13036-SL"/>
    <s v="E-L-1.5"/>
    <n v="2"/>
    <x v="313"/>
    <s v="townsenderic@moon-simmons.net"/>
    <x v="0"/>
    <x v="0"/>
    <x v="0"/>
    <x v="0"/>
    <n v="8.18"/>
    <n v="16.36"/>
    <x v="0"/>
  </r>
  <r>
    <s v="BMT-92250-853"/>
    <x v="281"/>
    <s v="40173-13147-TJ"/>
    <s v="E-L-1.5"/>
    <n v="4"/>
    <x v="314"/>
    <s v="christian11@gmail.com"/>
    <x v="0"/>
    <x v="0"/>
    <x v="0"/>
    <x v="0"/>
    <n v="8.18"/>
    <n v="32.72"/>
    <x v="1"/>
  </r>
  <r>
    <s v="CYK-55388-312"/>
    <x v="282"/>
    <s v="40895-78855-YJ"/>
    <s v="E-L-2"/>
    <n v="1"/>
    <x v="315"/>
    <s v="georgecurtis@carey.com"/>
    <x v="0"/>
    <x v="1"/>
    <x v="1"/>
    <x v="1"/>
    <n v="6.79"/>
    <n v="6.79"/>
    <x v="0"/>
  </r>
  <r>
    <s v="SFM-42295-392"/>
    <x v="175"/>
    <s v="44517-37267-BT"/>
    <s v="E-L-2"/>
    <n v="1"/>
    <x v="316"/>
    <s v="joshuadixon@banks.com"/>
    <x v="2"/>
    <x v="1"/>
    <x v="1"/>
    <x v="1"/>
    <n v="6.79"/>
    <n v="6.79"/>
    <x v="0"/>
  </r>
  <r>
    <s v="ZTK-85923-577"/>
    <x v="283"/>
    <s v="48304-70985-SQ"/>
    <s v="E-L-2"/>
    <n v="3"/>
    <x v="317"/>
    <s v="wrightronald@yahoo.com"/>
    <x v="0"/>
    <x v="1"/>
    <x v="1"/>
    <x v="1"/>
    <n v="6.79"/>
    <n v="20.37"/>
    <x v="1"/>
  </r>
  <r>
    <s v="NDU-86910-592"/>
    <x v="284"/>
    <s v="41938-76504-SH"/>
    <s v="E-L-0.5"/>
    <n v="4"/>
    <x v="318"/>
    <s v="darrenho@thomas.biz"/>
    <x v="3"/>
    <x v="3"/>
    <x v="2"/>
    <x v="2"/>
    <n v="9.9499999999999993"/>
    <n v="39.799999999999997"/>
    <x v="0"/>
  </r>
  <r>
    <s v="YWZ-29829-892"/>
    <x v="285"/>
    <s v="29290-66917-DB"/>
    <s v="E-L-2"/>
    <n v="4"/>
    <x v="319"/>
    <s v="rmelton@hotmail.com"/>
    <x v="1"/>
    <x v="1"/>
    <x v="1"/>
    <x v="1"/>
    <n v="6.79"/>
    <n v="27.16"/>
    <x v="1"/>
  </r>
  <r>
    <s v="XVP-11099-694"/>
    <x v="286"/>
    <s v="84011-82083-VR"/>
    <s v="E-L-1"/>
    <n v="1"/>
    <x v="320"/>
    <s v="matthew41@gmail.com"/>
    <x v="1"/>
    <x v="2"/>
    <x v="0"/>
    <x v="1"/>
    <n v="5.35"/>
    <n v="5.35"/>
    <x v="0"/>
  </r>
  <r>
    <s v="DIZ-33283-586"/>
    <x v="287"/>
    <s v="29037-56543-NM"/>
    <s v="E-L-1.5"/>
    <n v="4"/>
    <x v="321"/>
    <s v="croberts@hotmail.com"/>
    <x v="3"/>
    <x v="0"/>
    <x v="0"/>
    <x v="0"/>
    <n v="8.18"/>
    <n v="32.72"/>
    <x v="1"/>
  </r>
  <r>
    <s v="OCQ-63876-317"/>
    <x v="288"/>
    <s v="77636-24730-IZ"/>
    <s v="E-L-1"/>
    <n v="5"/>
    <x v="322"/>
    <s v="tammyjames@miller-curry.biz"/>
    <x v="0"/>
    <x v="2"/>
    <x v="0"/>
    <x v="1"/>
    <n v="5.35"/>
    <n v="26.75"/>
    <x v="1"/>
  </r>
  <r>
    <s v="HOU-32507-798"/>
    <x v="289"/>
    <s v="57896-72967-JM"/>
    <s v="E-L-1"/>
    <n v="3"/>
    <x v="323"/>
    <s v="caldwelljennifer@yahoo.com"/>
    <x v="3"/>
    <x v="2"/>
    <x v="0"/>
    <x v="1"/>
    <n v="5.35"/>
    <n v="16.049999999999997"/>
    <x v="1"/>
  </r>
  <r>
    <s v="BUY-33606-202"/>
    <x v="290"/>
    <s v="71741-86419-IY"/>
    <s v="E-L-0.5"/>
    <n v="4"/>
    <x v="324"/>
    <s v="brownbarbara@petty.com"/>
    <x v="0"/>
    <x v="3"/>
    <x v="2"/>
    <x v="2"/>
    <n v="9.9499999999999993"/>
    <n v="39.799999999999997"/>
    <x v="1"/>
  </r>
  <r>
    <s v="TNS-52370-676"/>
    <x v="291"/>
    <s v="41680-82017-ZN"/>
    <s v="E-L-1"/>
    <n v="5"/>
    <x v="325"/>
    <s v="tiffany81@gmail.com"/>
    <x v="1"/>
    <x v="2"/>
    <x v="0"/>
    <x v="1"/>
    <n v="5.35"/>
    <n v="26.75"/>
    <x v="1"/>
  </r>
  <r>
    <s v="UJN-53349-430"/>
    <x v="247"/>
    <s v="33134-89979-SU"/>
    <s v="E-L-1"/>
    <n v="4"/>
    <x v="326"/>
    <s v="noah59@molina.com"/>
    <x v="3"/>
    <x v="2"/>
    <x v="0"/>
    <x v="1"/>
    <n v="5.35"/>
    <n v="21.4"/>
    <x v="0"/>
  </r>
  <r>
    <s v="GED-58810-332"/>
    <x v="292"/>
    <s v="83070-78401-CZ"/>
    <s v="E-L-1"/>
    <n v="5"/>
    <x v="327"/>
    <s v="andrew83@hotmail.com"/>
    <x v="4"/>
    <x v="2"/>
    <x v="0"/>
    <x v="1"/>
    <n v="5.35"/>
    <n v="26.75"/>
    <x v="1"/>
  </r>
  <r>
    <s v="JVX-90033-121"/>
    <x v="293"/>
    <s v="64954-33592-PZ"/>
    <s v="E-L-2"/>
    <n v="2"/>
    <x v="328"/>
    <s v="collinstina@mendoza.com"/>
    <x v="0"/>
    <x v="1"/>
    <x v="1"/>
    <x v="1"/>
    <n v="6.79"/>
    <n v="13.58"/>
    <x v="0"/>
  </r>
  <r>
    <s v="HJZ-53315-642"/>
    <x v="90"/>
    <s v="41975-18557-YT"/>
    <s v="E-L-0.5"/>
    <n v="5"/>
    <x v="329"/>
    <s v="paul18@yahoo.com"/>
    <x v="1"/>
    <x v="3"/>
    <x v="2"/>
    <x v="2"/>
    <n v="9.9499999999999993"/>
    <n v="49.75"/>
    <x v="1"/>
  </r>
  <r>
    <s v="NDJ-37664-192"/>
    <x v="294"/>
    <s v="66636-21410-PY"/>
    <s v="E-L-0.5"/>
    <n v="4"/>
    <x v="330"/>
    <s v="xlambert@white.com"/>
    <x v="1"/>
    <x v="3"/>
    <x v="2"/>
    <x v="2"/>
    <n v="9.9499999999999993"/>
    <n v="39.799999999999997"/>
    <x v="1"/>
  </r>
  <r>
    <s v="MCI-20037-835"/>
    <x v="295"/>
    <s v="45860-32452-EP"/>
    <s v="E-L-2"/>
    <n v="5"/>
    <x v="331"/>
    <s v="xrobinson@moore.com"/>
    <x v="1"/>
    <x v="1"/>
    <x v="1"/>
    <x v="1"/>
    <n v="6.79"/>
    <n v="33.950000000000003"/>
    <x v="1"/>
  </r>
  <r>
    <s v="HJA-21695-347"/>
    <x v="295"/>
    <s v="62693-27169-LL"/>
    <s v="E-L-2"/>
    <n v="4"/>
    <x v="332"/>
    <s v="jenniferthompson@davis-hall.com"/>
    <x v="3"/>
    <x v="1"/>
    <x v="1"/>
    <x v="1"/>
    <n v="6.79"/>
    <n v="27.16"/>
    <x v="0"/>
  </r>
  <r>
    <s v="SRN-25112-906"/>
    <x v="296"/>
    <s v="41809-26178-HZ"/>
    <s v="E-L-1.5"/>
    <n v="4"/>
    <x v="333"/>
    <s v="egarcia@hotmail.com"/>
    <x v="2"/>
    <x v="0"/>
    <x v="0"/>
    <x v="0"/>
    <n v="8.18"/>
    <n v="32.72"/>
    <x v="0"/>
  </r>
  <r>
    <s v="OJJ-79942-518"/>
    <x v="297"/>
    <s v="98861-44153-PY"/>
    <s v="E-L-2"/>
    <n v="4"/>
    <x v="334"/>
    <s v="ulopez@yahoo.com"/>
    <x v="2"/>
    <x v="1"/>
    <x v="1"/>
    <x v="1"/>
    <n v="6.79"/>
    <n v="27.16"/>
    <x v="1"/>
  </r>
  <r>
    <s v="VEP-92985-592"/>
    <x v="298"/>
    <s v="17883-10991-UG"/>
    <s v="E-L-1.5"/>
    <n v="3"/>
    <x v="335"/>
    <s v="joshuajohnson@hotmail.com"/>
    <x v="1"/>
    <x v="0"/>
    <x v="0"/>
    <x v="0"/>
    <n v="8.18"/>
    <n v="24.54"/>
    <x v="1"/>
  </r>
  <r>
    <s v="FCY-37550-893"/>
    <x v="104"/>
    <s v="29833-62493-AY"/>
    <s v="E-L-0.5"/>
    <n v="4"/>
    <x v="336"/>
    <s v="alexander19@williams-oconnor.com"/>
    <x v="2"/>
    <x v="3"/>
    <x v="2"/>
    <x v="2"/>
    <n v="9.9499999999999993"/>
    <n v="39.799999999999997"/>
    <x v="1"/>
  </r>
  <r>
    <s v="UPR-62457-553"/>
    <x v="299"/>
    <s v="45132-82497-KH"/>
    <s v="E-L-1.5"/>
    <n v="4"/>
    <x v="337"/>
    <s v="joseph03@waters-thomas.com"/>
    <x v="1"/>
    <x v="0"/>
    <x v="0"/>
    <x v="0"/>
    <n v="8.18"/>
    <n v="32.72"/>
    <x v="1"/>
  </r>
  <r>
    <s v="KRP-47395-503"/>
    <x v="212"/>
    <s v="50474-80515-CG"/>
    <s v="E-L-1"/>
    <n v="2"/>
    <x v="338"/>
    <s v="matthew33@stafford.com"/>
    <x v="2"/>
    <x v="2"/>
    <x v="0"/>
    <x v="1"/>
    <n v="5.35"/>
    <n v="10.7"/>
    <x v="0"/>
  </r>
  <r>
    <s v="UMI-43216-872"/>
    <x v="195"/>
    <s v="90505-46121-ZD"/>
    <s v="E-L-0.5"/>
    <n v="2"/>
    <x v="339"/>
    <s v="plee@myers.com"/>
    <x v="2"/>
    <x v="3"/>
    <x v="2"/>
    <x v="2"/>
    <n v="9.9499999999999993"/>
    <n v="19.899999999999999"/>
    <x v="1"/>
  </r>
  <r>
    <s v="SXK-22714-224"/>
    <x v="300"/>
    <s v="28748-57131-QR"/>
    <s v="E-L-1.5"/>
    <n v="3"/>
    <x v="340"/>
    <s v="montgomeryjasmine@cole.info"/>
    <x v="2"/>
    <x v="0"/>
    <x v="0"/>
    <x v="0"/>
    <n v="8.18"/>
    <n v="24.54"/>
    <x v="0"/>
  </r>
  <r>
    <s v="TCD-86248-230"/>
    <x v="183"/>
    <s v="10770-76544-VZ"/>
    <s v="E-L-2"/>
    <n v="4"/>
    <x v="341"/>
    <s v="donald06@harper-ford.com"/>
    <x v="1"/>
    <x v="1"/>
    <x v="1"/>
    <x v="1"/>
    <n v="6.79"/>
    <n v="27.16"/>
    <x v="1"/>
  </r>
  <r>
    <s v="OLG-14632-441"/>
    <x v="301"/>
    <s v="20341-35407-LE"/>
    <s v="E-L-2"/>
    <n v="3"/>
    <x v="342"/>
    <s v="rjones@riddle.org"/>
    <x v="1"/>
    <x v="1"/>
    <x v="1"/>
    <x v="1"/>
    <n v="6.79"/>
    <n v="20.37"/>
    <x v="0"/>
  </r>
  <r>
    <s v="CYM-19995-988"/>
    <x v="302"/>
    <s v="77983-75771-WJ"/>
    <s v="E-L-0.5"/>
    <n v="3"/>
    <x v="343"/>
    <s v="vsaunders@castro.org"/>
    <x v="1"/>
    <x v="3"/>
    <x v="2"/>
    <x v="2"/>
    <n v="9.9499999999999993"/>
    <n v="29.849999999999998"/>
    <x v="1"/>
  </r>
  <r>
    <s v="OCM-20085-978"/>
    <x v="303"/>
    <s v="15698-83033-KF"/>
    <s v="E-L-0.5"/>
    <n v="1"/>
    <x v="344"/>
    <s v="josephmclean@brown.com"/>
    <x v="4"/>
    <x v="3"/>
    <x v="2"/>
    <x v="2"/>
    <n v="9.9499999999999993"/>
    <n v="9.9499999999999993"/>
    <x v="0"/>
  </r>
  <r>
    <s v="BIM-33893-795"/>
    <x v="278"/>
    <s v="24353-57588-ON"/>
    <s v="E-L-1"/>
    <n v="3"/>
    <x v="345"/>
    <s v="hward@gmail.com"/>
    <x v="0"/>
    <x v="2"/>
    <x v="0"/>
    <x v="1"/>
    <n v="5.35"/>
    <n v="16.049999999999997"/>
    <x v="0"/>
  </r>
  <r>
    <s v="OUW-28389-303"/>
    <x v="304"/>
    <s v="67827-51730-XL"/>
    <s v="E-L-0.5"/>
    <n v="2"/>
    <x v="346"/>
    <s v="barnold@knight-davis.com"/>
    <x v="3"/>
    <x v="3"/>
    <x v="2"/>
    <x v="2"/>
    <n v="9.9499999999999993"/>
    <n v="19.899999999999999"/>
    <x v="1"/>
  </r>
  <r>
    <s v="JDE-30384-112"/>
    <x v="305"/>
    <s v="18907-68275-KY"/>
    <s v="E-L-0.5"/>
    <n v="3"/>
    <x v="347"/>
    <s v="oparker@gmail.com"/>
    <x v="1"/>
    <x v="3"/>
    <x v="2"/>
    <x v="2"/>
    <n v="9.9499999999999993"/>
    <n v="29.849999999999998"/>
    <x v="1"/>
  </r>
  <r>
    <s v="RHA-17329-108"/>
    <x v="301"/>
    <s v="44363-39701-ZO"/>
    <s v="E-L-1.5"/>
    <n v="1"/>
    <x v="348"/>
    <s v="jmiller@yahoo.com"/>
    <x v="4"/>
    <x v="0"/>
    <x v="0"/>
    <x v="0"/>
    <n v="8.18"/>
    <n v="8.18"/>
    <x v="1"/>
  </r>
  <r>
    <s v="FTP-47150-821"/>
    <x v="243"/>
    <s v="70060-30276-EH"/>
    <s v="E-L-1"/>
    <n v="4"/>
    <x v="349"/>
    <s v="brittany43@johnson.net"/>
    <x v="1"/>
    <x v="2"/>
    <x v="0"/>
    <x v="1"/>
    <n v="5.35"/>
    <n v="21.4"/>
    <x v="0"/>
  </r>
  <r>
    <s v="ZBL-75302-366"/>
    <x v="48"/>
    <s v="57545-57347-GW"/>
    <s v="E-L-1.5"/>
    <n v="3"/>
    <x v="350"/>
    <s v="donnamartin@mcpherson.com"/>
    <x v="1"/>
    <x v="0"/>
    <x v="0"/>
    <x v="0"/>
    <n v="8.18"/>
    <n v="24.54"/>
    <x v="1"/>
  </r>
  <r>
    <s v="MNF-91955-740"/>
    <x v="171"/>
    <s v="44324-25636-HB"/>
    <s v="E-L-1.5"/>
    <n v="1"/>
    <x v="351"/>
    <s v="elliottdaniel@yahoo.com"/>
    <x v="3"/>
    <x v="0"/>
    <x v="0"/>
    <x v="0"/>
    <n v="8.18"/>
    <n v="8.18"/>
    <x v="0"/>
  </r>
  <r>
    <s v="FAU-64017-317"/>
    <x v="153"/>
    <s v="71237-79424-JO"/>
    <s v="E-L-1.5"/>
    <n v="3"/>
    <x v="352"/>
    <s v="vasquezbrian@vazquez-peterson.com"/>
    <x v="4"/>
    <x v="0"/>
    <x v="0"/>
    <x v="0"/>
    <n v="8.18"/>
    <n v="24.54"/>
    <x v="1"/>
  </r>
  <r>
    <s v="GDW-96666-960"/>
    <x v="306"/>
    <s v="49023-51345-VQ"/>
    <s v="E-L-1.5"/>
    <n v="2"/>
    <x v="353"/>
    <s v="enguyen@yahoo.com"/>
    <x v="3"/>
    <x v="0"/>
    <x v="0"/>
    <x v="0"/>
    <n v="8.18"/>
    <n v="16.36"/>
    <x v="0"/>
  </r>
  <r>
    <s v="WGG-29598-216"/>
    <x v="35"/>
    <s v="17011-61914-EQ"/>
    <s v="E-L-0.5"/>
    <n v="5"/>
    <x v="354"/>
    <s v="qbutler@yahoo.com"/>
    <x v="4"/>
    <x v="3"/>
    <x v="2"/>
    <x v="2"/>
    <n v="9.9499999999999993"/>
    <n v="49.75"/>
    <x v="0"/>
  </r>
  <r>
    <s v="RVJ-64268-175"/>
    <x v="307"/>
    <s v="80495-49260-ZF"/>
    <s v="E-L-2"/>
    <n v="1"/>
    <x v="355"/>
    <s v="nwelch@gmail.com"/>
    <x v="2"/>
    <x v="1"/>
    <x v="1"/>
    <x v="1"/>
    <n v="6.79"/>
    <n v="6.79"/>
    <x v="0"/>
  </r>
  <r>
    <s v="VHB-20764-173"/>
    <x v="308"/>
    <s v="86227-25483-AZ"/>
    <s v="E-L-2"/>
    <n v="2"/>
    <x v="356"/>
    <s v="ktran@horton-santiago.com"/>
    <x v="2"/>
    <x v="1"/>
    <x v="1"/>
    <x v="1"/>
    <n v="6.79"/>
    <n v="13.58"/>
    <x v="0"/>
  </r>
  <r>
    <s v="TRW-59065-443"/>
    <x v="309"/>
    <s v="48536-44247-KT"/>
    <s v="E-L-0.5"/>
    <n v="3"/>
    <x v="357"/>
    <s v="bradley89@knight-obrien.net"/>
    <x v="3"/>
    <x v="3"/>
    <x v="2"/>
    <x v="2"/>
    <n v="9.9499999999999993"/>
    <n v="29.849999999999998"/>
    <x v="0"/>
  </r>
  <r>
    <s v="TTC-38834-156"/>
    <x v="310"/>
    <s v="96120-71135-HX"/>
    <s v="E-L-0.5"/>
    <n v="1"/>
    <x v="358"/>
    <s v="sophia92@ramos.biz"/>
    <x v="1"/>
    <x v="3"/>
    <x v="2"/>
    <x v="2"/>
    <n v="9.9499999999999993"/>
    <n v="9.9499999999999993"/>
    <x v="1"/>
  </r>
  <r>
    <s v="IWN-17533-712"/>
    <x v="311"/>
    <s v="47027-28663-BJ"/>
    <s v="E-L-2"/>
    <n v="2"/>
    <x v="359"/>
    <s v="alexa23@hotmail.com"/>
    <x v="1"/>
    <x v="1"/>
    <x v="1"/>
    <x v="1"/>
    <n v="6.79"/>
    <n v="13.58"/>
    <x v="0"/>
  </r>
  <r>
    <s v="KOJ-76455-494"/>
    <x v="312"/>
    <s v="81477-42189-TT"/>
    <s v="E-L-2"/>
    <n v="1"/>
    <x v="360"/>
    <s v="ramirezdonna@jimenez.org"/>
    <x v="1"/>
    <x v="1"/>
    <x v="1"/>
    <x v="1"/>
    <n v="6.79"/>
    <n v="6.79"/>
    <x v="0"/>
  </r>
  <r>
    <s v="DJJ-90952-948"/>
    <x v="313"/>
    <s v="35342-19779-YS"/>
    <s v="E-L-1"/>
    <n v="4"/>
    <x v="361"/>
    <s v="anthony60@briggs.com"/>
    <x v="3"/>
    <x v="2"/>
    <x v="0"/>
    <x v="1"/>
    <n v="5.35"/>
    <n v="21.4"/>
    <x v="0"/>
  </r>
  <r>
    <s v="WAG-56561-411"/>
    <x v="128"/>
    <s v="34235-40499-QW"/>
    <s v="E-L-1"/>
    <n v="3"/>
    <x v="362"/>
    <s v="garciakenneth@yahoo.com"/>
    <x v="1"/>
    <x v="2"/>
    <x v="0"/>
    <x v="1"/>
    <n v="5.35"/>
    <n v="16.049999999999997"/>
    <x v="0"/>
  </r>
  <r>
    <s v="DCN-94254-164"/>
    <x v="314"/>
    <s v="33627-51437-SR"/>
    <s v="E-L-0.5"/>
    <n v="1"/>
    <x v="363"/>
    <s v="zdavis@hotmail.com"/>
    <x v="4"/>
    <x v="3"/>
    <x v="2"/>
    <x v="2"/>
    <n v="9.9499999999999993"/>
    <n v="9.9499999999999993"/>
    <x v="1"/>
  </r>
  <r>
    <s v="UPO-88837-802"/>
    <x v="315"/>
    <s v="87400-52069-MM"/>
    <s v="E-L-1.5"/>
    <n v="5"/>
    <x v="364"/>
    <s v="joshuapatterson@mata.com"/>
    <x v="0"/>
    <x v="0"/>
    <x v="0"/>
    <x v="0"/>
    <n v="8.18"/>
    <n v="40.9"/>
    <x v="0"/>
  </r>
  <r>
    <s v="XZE-97488-874"/>
    <x v="316"/>
    <s v="49269-56333-WA"/>
    <s v="E-L-2"/>
    <n v="2"/>
    <x v="365"/>
    <s v="suzannecolon@hotmail.com"/>
    <x v="1"/>
    <x v="1"/>
    <x v="1"/>
    <x v="1"/>
    <n v="6.79"/>
    <n v="13.58"/>
    <x v="0"/>
  </r>
  <r>
    <s v="GQR-23862-515"/>
    <x v="317"/>
    <s v="46032-38273-HR"/>
    <s v="E-L-1.5"/>
    <n v="4"/>
    <x v="366"/>
    <s v="lcastillo@warren.com"/>
    <x v="1"/>
    <x v="0"/>
    <x v="0"/>
    <x v="0"/>
    <n v="8.18"/>
    <n v="32.72"/>
    <x v="0"/>
  </r>
  <r>
    <s v="KAT-67698-539"/>
    <x v="196"/>
    <s v="87938-40604-DZ"/>
    <s v="E-L-1"/>
    <n v="5"/>
    <x v="367"/>
    <s v="hufferica@booker.org"/>
    <x v="4"/>
    <x v="2"/>
    <x v="0"/>
    <x v="1"/>
    <n v="5.35"/>
    <n v="26.75"/>
    <x v="1"/>
  </r>
  <r>
    <s v="VHD-81816-521"/>
    <x v="318"/>
    <s v="96122-29912-AB"/>
    <s v="E-L-0.5"/>
    <n v="3"/>
    <x v="368"/>
    <s v="ibullock@horton.biz"/>
    <x v="1"/>
    <x v="3"/>
    <x v="2"/>
    <x v="2"/>
    <n v="9.9499999999999993"/>
    <n v="29.849999999999998"/>
    <x v="1"/>
  </r>
  <r>
    <s v="WOX-55755-822"/>
    <x v="319"/>
    <s v="73599-30404-VM"/>
    <s v="E-L-1.5"/>
    <n v="4"/>
    <x v="369"/>
    <s v="nicoleharvey@gonzales-snyder.com"/>
    <x v="1"/>
    <x v="0"/>
    <x v="0"/>
    <x v="0"/>
    <n v="8.18"/>
    <n v="32.72"/>
    <x v="1"/>
  </r>
  <r>
    <s v="FWL-26534-437"/>
    <x v="30"/>
    <s v="47646-46581-QJ"/>
    <s v="E-L-0.5"/>
    <n v="2"/>
    <x v="370"/>
    <s v="chelseawashington@salinas-brandt.info"/>
    <x v="2"/>
    <x v="3"/>
    <x v="2"/>
    <x v="2"/>
    <n v="9.9499999999999993"/>
    <n v="19.899999999999999"/>
    <x v="1"/>
  </r>
  <r>
    <s v="GUX-18741-533"/>
    <x v="320"/>
    <s v="99315-39708-OT"/>
    <s v="E-L-1.5"/>
    <n v="4"/>
    <x v="371"/>
    <s v="ryan34@robinson.com"/>
    <x v="0"/>
    <x v="0"/>
    <x v="0"/>
    <x v="0"/>
    <n v="8.18"/>
    <n v="32.72"/>
    <x v="0"/>
  </r>
  <r>
    <s v="KNS-99558-309"/>
    <x v="321"/>
    <s v="39230-27362-GO"/>
    <s v="E-L-0.5"/>
    <n v="2"/>
    <x v="372"/>
    <s v="johnsonrodney@gmail.com"/>
    <x v="0"/>
    <x v="3"/>
    <x v="2"/>
    <x v="2"/>
    <n v="9.9499999999999993"/>
    <n v="19.899999999999999"/>
    <x v="0"/>
  </r>
  <r>
    <s v="OOR-36554-425"/>
    <x v="322"/>
    <s v="49252-18033-OE"/>
    <s v="E-L-0.5"/>
    <n v="4"/>
    <x v="373"/>
    <s v="barbaramckinney@kemp.com"/>
    <x v="4"/>
    <x v="3"/>
    <x v="2"/>
    <x v="2"/>
    <n v="9.9499999999999993"/>
    <n v="39.799999999999997"/>
    <x v="0"/>
  </r>
  <r>
    <s v="FCP-44055-821"/>
    <x v="323"/>
    <s v="51512-67805-RU"/>
    <s v="E-L-0.5"/>
    <n v="4"/>
    <x v="374"/>
    <s v="andradejoseph@yahoo.com"/>
    <x v="3"/>
    <x v="3"/>
    <x v="2"/>
    <x v="2"/>
    <n v="9.9499999999999993"/>
    <n v="39.799999999999997"/>
    <x v="1"/>
  </r>
  <r>
    <s v="YMF-54140-998"/>
    <x v="324"/>
    <s v="73851-24221-XZ"/>
    <s v="E-L-2"/>
    <n v="1"/>
    <x v="375"/>
    <s v="melissa81@johnston-hill.com"/>
    <x v="3"/>
    <x v="1"/>
    <x v="1"/>
    <x v="1"/>
    <n v="6.79"/>
    <n v="6.79"/>
    <x v="1"/>
  </r>
  <r>
    <s v="ZHO-24305-670"/>
    <x v="325"/>
    <s v="70062-73933-WM"/>
    <s v="E-L-2"/>
    <n v="2"/>
    <x v="376"/>
    <s v="angelahensley@hall-vargas.biz"/>
    <x v="0"/>
    <x v="1"/>
    <x v="1"/>
    <x v="1"/>
    <n v="6.79"/>
    <n v="13.58"/>
    <x v="0"/>
  </r>
  <r>
    <s v="TQE-13992-877"/>
    <x v="326"/>
    <s v="40232-17456-FX"/>
    <s v="E-L-1.5"/>
    <n v="4"/>
    <x v="377"/>
    <s v="eric36@brown.com"/>
    <x v="2"/>
    <x v="0"/>
    <x v="0"/>
    <x v="0"/>
    <n v="8.18"/>
    <n v="32.72"/>
    <x v="1"/>
  </r>
  <r>
    <s v="IUB-10214-577"/>
    <x v="327"/>
    <s v="60517-54743-JU"/>
    <s v="E-L-0.5"/>
    <n v="4"/>
    <x v="378"/>
    <s v="dawn45@yahoo.com"/>
    <x v="1"/>
    <x v="3"/>
    <x v="2"/>
    <x v="2"/>
    <n v="9.9499999999999993"/>
    <n v="39.799999999999997"/>
    <x v="0"/>
  </r>
  <r>
    <s v="MFR-62463-731"/>
    <x v="328"/>
    <s v="27504-92371-HI"/>
    <s v="E-L-1.5"/>
    <n v="2"/>
    <x v="379"/>
    <s v="hernandezjoseph@white.com"/>
    <x v="1"/>
    <x v="0"/>
    <x v="0"/>
    <x v="0"/>
    <n v="8.18"/>
    <n v="16.36"/>
    <x v="1"/>
  </r>
  <r>
    <s v="KUQ-18158-444"/>
    <x v="257"/>
    <s v="16522-69074-CC"/>
    <s v="E-L-2"/>
    <n v="5"/>
    <x v="380"/>
    <s v="lisacarroll@gmail.com"/>
    <x v="3"/>
    <x v="1"/>
    <x v="1"/>
    <x v="1"/>
    <n v="6.79"/>
    <n v="33.950000000000003"/>
    <x v="1"/>
  </r>
  <r>
    <s v="SJT-31507-494"/>
    <x v="329"/>
    <s v="72678-69705-MD"/>
    <s v="E-L-1.5"/>
    <n v="5"/>
    <x v="381"/>
    <s v="greenheather@sanchez.com"/>
    <x v="0"/>
    <x v="0"/>
    <x v="0"/>
    <x v="0"/>
    <n v="8.18"/>
    <n v="40.9"/>
    <x v="0"/>
  </r>
  <r>
    <s v="GKS-55893-832"/>
    <x v="185"/>
    <s v="36775-46914-AT"/>
    <s v="E-L-0.5"/>
    <n v="5"/>
    <x v="382"/>
    <s v="ameyer@yahoo.com"/>
    <x v="1"/>
    <x v="3"/>
    <x v="2"/>
    <x v="2"/>
    <n v="9.9499999999999993"/>
    <n v="49.75"/>
    <x v="0"/>
  </r>
  <r>
    <s v="LBE-89926-792"/>
    <x v="330"/>
    <s v="78686-46299-EF"/>
    <s v="E-L-2"/>
    <n v="4"/>
    <x v="383"/>
    <s v="ronnie36@hotmail.com"/>
    <x v="1"/>
    <x v="1"/>
    <x v="1"/>
    <x v="1"/>
    <n v="6.79"/>
    <n v="27.16"/>
    <x v="0"/>
  </r>
  <r>
    <s v="SMX-88930-496"/>
    <x v="331"/>
    <s v="45273-31715-LQ"/>
    <s v="E-L-1.5"/>
    <n v="1"/>
    <x v="384"/>
    <s v="perezrose@yahoo.com"/>
    <x v="3"/>
    <x v="0"/>
    <x v="0"/>
    <x v="0"/>
    <n v="8.18"/>
    <n v="8.18"/>
    <x v="1"/>
  </r>
  <r>
    <s v="HJL-91638-118"/>
    <x v="332"/>
    <s v="46849-51306-XQ"/>
    <s v="E-L-2"/>
    <n v="5"/>
    <x v="385"/>
    <s v="ryanle@obrien.com"/>
    <x v="3"/>
    <x v="1"/>
    <x v="1"/>
    <x v="1"/>
    <n v="6.79"/>
    <n v="33.950000000000003"/>
    <x v="1"/>
  </r>
  <r>
    <s v="DUT-19987-219"/>
    <x v="333"/>
    <s v="24553-16965-AT"/>
    <s v="E-L-1"/>
    <n v="2"/>
    <x v="386"/>
    <s v="rebeccaperry@lopez.info"/>
    <x v="4"/>
    <x v="2"/>
    <x v="0"/>
    <x v="1"/>
    <n v="5.35"/>
    <n v="10.7"/>
    <x v="1"/>
  </r>
  <r>
    <s v="ZEX-74315-661"/>
    <x v="284"/>
    <s v="41912-56771-WR"/>
    <s v="E-L-1"/>
    <n v="3"/>
    <x v="387"/>
    <s v="marcconner@carter.com"/>
    <x v="3"/>
    <x v="2"/>
    <x v="0"/>
    <x v="1"/>
    <n v="5.35"/>
    <n v="16.049999999999997"/>
    <x v="0"/>
  </r>
  <r>
    <s v="FVF-67309-614"/>
    <x v="112"/>
    <s v="84719-69215-HY"/>
    <s v="E-L-0.5"/>
    <n v="4"/>
    <x v="388"/>
    <s v="ronald41@cruz.com"/>
    <x v="4"/>
    <x v="3"/>
    <x v="2"/>
    <x v="2"/>
    <n v="9.9499999999999993"/>
    <n v="39.799999999999997"/>
    <x v="1"/>
  </r>
  <r>
    <s v="UKF-99434-194"/>
    <x v="334"/>
    <s v="51186-81892-RQ"/>
    <s v="E-L-1"/>
    <n v="3"/>
    <x v="389"/>
    <s v="jclayton@hotmail.com"/>
    <x v="1"/>
    <x v="2"/>
    <x v="0"/>
    <x v="1"/>
    <n v="5.35"/>
    <n v="16.049999999999997"/>
    <x v="0"/>
  </r>
  <r>
    <s v="EXA-30941-355"/>
    <x v="335"/>
    <s v="38965-88619-BP"/>
    <s v="E-L-0.5"/>
    <n v="3"/>
    <x v="390"/>
    <s v="carneyangela@yahoo.com"/>
    <x v="1"/>
    <x v="3"/>
    <x v="2"/>
    <x v="2"/>
    <n v="9.9499999999999993"/>
    <n v="29.849999999999998"/>
    <x v="1"/>
  </r>
  <r>
    <s v="KMJ-75666-471"/>
    <x v="336"/>
    <s v="39758-78221-UW"/>
    <s v="E-L-1"/>
    <n v="3"/>
    <x v="391"/>
    <s v="qsherman@ward.com"/>
    <x v="4"/>
    <x v="2"/>
    <x v="0"/>
    <x v="1"/>
    <n v="5.35"/>
    <n v="16.049999999999997"/>
    <x v="0"/>
  </r>
  <r>
    <s v="HAX-70546-148"/>
    <x v="337"/>
    <s v="99383-16915-TS"/>
    <s v="E-L-1"/>
    <n v="4"/>
    <x v="392"/>
    <s v="emma16@gmail.com"/>
    <x v="2"/>
    <x v="2"/>
    <x v="0"/>
    <x v="1"/>
    <n v="5.35"/>
    <n v="21.4"/>
    <x v="0"/>
  </r>
  <r>
    <s v="DUN-67138-523"/>
    <x v="247"/>
    <s v="10458-64926-BS"/>
    <s v="E-L-2"/>
    <n v="3"/>
    <x v="393"/>
    <s v="sarah25@haney.biz"/>
    <x v="0"/>
    <x v="1"/>
    <x v="1"/>
    <x v="1"/>
    <n v="6.79"/>
    <n v="20.37"/>
    <x v="1"/>
  </r>
  <r>
    <s v="WHG-98349-191"/>
    <x v="338"/>
    <s v="35204-58860-AI"/>
    <s v="E-L-1"/>
    <n v="3"/>
    <x v="394"/>
    <s v="gdavis@hotmail.com"/>
    <x v="4"/>
    <x v="2"/>
    <x v="0"/>
    <x v="1"/>
    <n v="5.35"/>
    <n v="16.049999999999997"/>
    <x v="0"/>
  </r>
  <r>
    <s v="RYH-24109-270"/>
    <x v="339"/>
    <s v="68079-58892-PN"/>
    <s v="E-L-1"/>
    <n v="3"/>
    <x v="395"/>
    <s v="nathanhodge@navarro.com"/>
    <x v="2"/>
    <x v="2"/>
    <x v="0"/>
    <x v="1"/>
    <n v="5.35"/>
    <n v="16.049999999999997"/>
    <x v="0"/>
  </r>
  <r>
    <s v="AEO-88502-784"/>
    <x v="340"/>
    <s v="13087-65937-RT"/>
    <s v="E-L-1.5"/>
    <n v="2"/>
    <x v="396"/>
    <s v="dodsonjill@yahoo.com"/>
    <x v="2"/>
    <x v="0"/>
    <x v="0"/>
    <x v="0"/>
    <n v="8.18"/>
    <n v="16.36"/>
    <x v="0"/>
  </r>
  <r>
    <s v="IMQ-97372-653"/>
    <x v="341"/>
    <s v="99482-86877-HR"/>
    <s v="E-L-1"/>
    <n v="3"/>
    <x v="397"/>
    <s v="rebeccahorn@hotmail.com"/>
    <x v="3"/>
    <x v="2"/>
    <x v="0"/>
    <x v="1"/>
    <n v="5.35"/>
    <n v="16.049999999999997"/>
    <x v="1"/>
  </r>
  <r>
    <s v="MRH-80280-699"/>
    <x v="342"/>
    <s v="71884-90495-LG"/>
    <s v="E-L-1.5"/>
    <n v="5"/>
    <x v="398"/>
    <s v="marcus24@webb.com"/>
    <x v="4"/>
    <x v="0"/>
    <x v="0"/>
    <x v="0"/>
    <n v="8.18"/>
    <n v="40.9"/>
    <x v="1"/>
  </r>
  <r>
    <s v="JSQ-36997-830"/>
    <x v="343"/>
    <s v="77072-59759-VR"/>
    <s v="E-L-1"/>
    <n v="2"/>
    <x v="399"/>
    <s v="matthewgarcia@yahoo.com"/>
    <x v="2"/>
    <x v="2"/>
    <x v="0"/>
    <x v="1"/>
    <n v="5.35"/>
    <n v="10.7"/>
    <x v="1"/>
  </r>
  <r>
    <s v="CCT-82043-490"/>
    <x v="344"/>
    <s v="19073-26373-OM"/>
    <s v="E-L-0.5"/>
    <n v="4"/>
    <x v="400"/>
    <s v="jacob75@yahoo.com"/>
    <x v="2"/>
    <x v="3"/>
    <x v="2"/>
    <x v="2"/>
    <n v="9.9499999999999993"/>
    <n v="39.799999999999997"/>
    <x v="0"/>
  </r>
  <r>
    <s v="ZUF-20114-753"/>
    <x v="20"/>
    <s v="74611-29300-NS"/>
    <s v="E-L-1.5"/>
    <n v="5"/>
    <x v="401"/>
    <s v="bgarcia@mendez.com"/>
    <x v="4"/>
    <x v="0"/>
    <x v="0"/>
    <x v="0"/>
    <n v="8.18"/>
    <n v="40.9"/>
    <x v="1"/>
  </r>
  <r>
    <s v="OPH-47464-967"/>
    <x v="345"/>
    <s v="64113-66679-TQ"/>
    <s v="E-L-1"/>
    <n v="1"/>
    <x v="402"/>
    <s v="tim69@yahoo.com"/>
    <x v="1"/>
    <x v="2"/>
    <x v="0"/>
    <x v="1"/>
    <n v="5.35"/>
    <n v="5.35"/>
    <x v="0"/>
  </r>
  <r>
    <s v="QUO-61419-191"/>
    <x v="262"/>
    <s v="25074-54036-CI"/>
    <s v="E-L-2"/>
    <n v="4"/>
    <x v="403"/>
    <s v="nguyenpaul@yahoo.com"/>
    <x v="2"/>
    <x v="1"/>
    <x v="1"/>
    <x v="1"/>
    <n v="6.79"/>
    <n v="27.16"/>
    <x v="0"/>
  </r>
  <r>
    <s v="VOM-26786-108"/>
    <x v="346"/>
    <s v="46610-93017-LU"/>
    <s v="E-L-0.5"/>
    <n v="2"/>
    <x v="404"/>
    <s v="otrujillo@gmail.com"/>
    <x v="1"/>
    <x v="3"/>
    <x v="2"/>
    <x v="2"/>
    <n v="9.9499999999999993"/>
    <n v="19.899999999999999"/>
    <x v="0"/>
  </r>
  <r>
    <s v="QOJ-55046-848"/>
    <x v="347"/>
    <s v="36155-45190-SP"/>
    <s v="E-L-1"/>
    <n v="3"/>
    <x v="405"/>
    <s v="adamsrhonda@hotmail.com"/>
    <x v="4"/>
    <x v="2"/>
    <x v="0"/>
    <x v="1"/>
    <n v="5.35"/>
    <n v="16.049999999999997"/>
    <x v="1"/>
  </r>
  <r>
    <s v="AOO-35817-488"/>
    <x v="189"/>
    <s v="10055-45077-AR"/>
    <s v="E-L-0.5"/>
    <n v="5"/>
    <x v="406"/>
    <s v="grosslauren@murphy-white.com"/>
    <x v="0"/>
    <x v="3"/>
    <x v="2"/>
    <x v="2"/>
    <n v="9.9499999999999993"/>
    <n v="49.75"/>
    <x v="0"/>
  </r>
  <r>
    <s v="KON-27454-852"/>
    <x v="332"/>
    <s v="82536-93467-CA"/>
    <s v="E-L-0.5"/>
    <n v="1"/>
    <x v="407"/>
    <s v="lesandra@yahoo.com"/>
    <x v="3"/>
    <x v="3"/>
    <x v="2"/>
    <x v="2"/>
    <n v="9.9499999999999993"/>
    <n v="9.9499999999999993"/>
    <x v="0"/>
  </r>
  <r>
    <s v="BXW-27127-870"/>
    <x v="348"/>
    <s v="12707-52749-KB"/>
    <s v="E-L-1"/>
    <n v="1"/>
    <x v="408"/>
    <s v="ekaiser@bates.com"/>
    <x v="0"/>
    <x v="2"/>
    <x v="0"/>
    <x v="1"/>
    <n v="5.35"/>
    <n v="5.35"/>
    <x v="1"/>
  </r>
  <r>
    <s v="DFG-41416-178"/>
    <x v="349"/>
    <s v="49521-56041-WI"/>
    <s v="E-L-2"/>
    <n v="3"/>
    <x v="409"/>
    <s v="brianblake@hotmail.com"/>
    <x v="3"/>
    <x v="1"/>
    <x v="1"/>
    <x v="1"/>
    <n v="6.79"/>
    <n v="20.37"/>
    <x v="1"/>
  </r>
  <r>
    <s v="DGE-76238-331"/>
    <x v="350"/>
    <s v="82614-31225-VK"/>
    <s v="E-L-2"/>
    <n v="4"/>
    <x v="410"/>
    <s v="gregorymccullough@yahoo.com"/>
    <x v="1"/>
    <x v="1"/>
    <x v="1"/>
    <x v="1"/>
    <n v="6.79"/>
    <n v="27.16"/>
    <x v="1"/>
  </r>
  <r>
    <s v="YPP-70706-334"/>
    <x v="351"/>
    <s v="22516-59837-PD"/>
    <s v="E-L-1"/>
    <n v="1"/>
    <x v="411"/>
    <s v="coreyrandall@brennan.com"/>
    <x v="0"/>
    <x v="2"/>
    <x v="0"/>
    <x v="1"/>
    <n v="5.35"/>
    <n v="5.35"/>
    <x v="0"/>
  </r>
  <r>
    <s v="TIE-14205-817"/>
    <x v="352"/>
    <s v="38747-97369-LA"/>
    <s v="E-L-0.5"/>
    <n v="3"/>
    <x v="412"/>
    <s v="goodmansteve@garcia.com"/>
    <x v="2"/>
    <x v="3"/>
    <x v="2"/>
    <x v="2"/>
    <n v="9.9499999999999993"/>
    <n v="29.849999999999998"/>
    <x v="1"/>
  </r>
  <r>
    <s v="LHU-39716-354"/>
    <x v="318"/>
    <s v="43966-58907-HH"/>
    <s v="E-L-0.5"/>
    <n v="1"/>
    <x v="413"/>
    <s v="jacksonbrenda@brown.biz"/>
    <x v="1"/>
    <x v="3"/>
    <x v="2"/>
    <x v="2"/>
    <n v="9.9499999999999993"/>
    <n v="9.9499999999999993"/>
    <x v="1"/>
  </r>
  <r>
    <s v="TMB-68298-702"/>
    <x v="353"/>
    <s v="99648-76017-XZ"/>
    <s v="E-L-1.5"/>
    <n v="5"/>
    <x v="414"/>
    <s v="scotterin@bowers.com"/>
    <x v="3"/>
    <x v="0"/>
    <x v="0"/>
    <x v="0"/>
    <n v="8.18"/>
    <n v="40.9"/>
    <x v="0"/>
  </r>
  <r>
    <s v="DFX-14135-473"/>
    <x v="354"/>
    <s v="24812-70837-AI"/>
    <s v="E-L-0.5"/>
    <n v="1"/>
    <x v="415"/>
    <s v="kevinguzman@lopez.com"/>
    <x v="0"/>
    <x v="3"/>
    <x v="2"/>
    <x v="2"/>
    <n v="9.9499999999999993"/>
    <n v="9.9499999999999993"/>
    <x v="1"/>
  </r>
  <r>
    <s v="TNW-29070-869"/>
    <x v="355"/>
    <s v="40652-72006-CY"/>
    <s v="E-L-1.5"/>
    <n v="3"/>
    <x v="416"/>
    <s v="jason04@hotmail.com"/>
    <x v="1"/>
    <x v="0"/>
    <x v="0"/>
    <x v="0"/>
    <n v="8.18"/>
    <n v="24.54"/>
    <x v="0"/>
  </r>
  <r>
    <s v="RYX-52653-850"/>
    <x v="356"/>
    <s v="31040-34682-OE"/>
    <s v="E-L-1"/>
    <n v="4"/>
    <x v="417"/>
    <s v="millersarah@yahoo.com"/>
    <x v="0"/>
    <x v="2"/>
    <x v="0"/>
    <x v="1"/>
    <n v="5.35"/>
    <n v="21.4"/>
    <x v="1"/>
  </r>
  <r>
    <s v="KPF-25124-522"/>
    <x v="357"/>
    <s v="91287-94048-QT"/>
    <s v="E-L-1.5"/>
    <n v="3"/>
    <x v="418"/>
    <s v="spencerkatrina@gonzalez.com"/>
    <x v="2"/>
    <x v="0"/>
    <x v="0"/>
    <x v="0"/>
    <n v="8.18"/>
    <n v="24.54"/>
    <x v="0"/>
  </r>
  <r>
    <s v="SOI-26503-486"/>
    <x v="358"/>
    <s v="35273-47316-OR"/>
    <s v="E-L-0.5"/>
    <n v="3"/>
    <x v="419"/>
    <s v="barnesruth@gmail.com"/>
    <x v="4"/>
    <x v="3"/>
    <x v="2"/>
    <x v="2"/>
    <n v="9.9499999999999993"/>
    <n v="29.849999999999998"/>
    <x v="0"/>
  </r>
  <r>
    <s v="AQN-43264-358"/>
    <x v="359"/>
    <s v="23820-56706-HO"/>
    <s v="E-L-1"/>
    <n v="4"/>
    <x v="420"/>
    <s v="natasha66@yahoo.com"/>
    <x v="2"/>
    <x v="2"/>
    <x v="0"/>
    <x v="1"/>
    <n v="5.35"/>
    <n v="21.4"/>
    <x v="1"/>
  </r>
  <r>
    <s v="DWR-23070-631"/>
    <x v="76"/>
    <s v="98765-16255-AH"/>
    <s v="E-L-1.5"/>
    <n v="4"/>
    <x v="421"/>
    <s v="dominguezjonathan@yahoo.com"/>
    <x v="0"/>
    <x v="0"/>
    <x v="0"/>
    <x v="0"/>
    <n v="8.18"/>
    <n v="32.72"/>
    <x v="0"/>
  </r>
  <r>
    <s v="KXV-42269-776"/>
    <x v="360"/>
    <s v="42522-26334-FL"/>
    <s v="E-L-0.5"/>
    <n v="1"/>
    <x v="422"/>
    <s v="larellano@yahoo.com"/>
    <x v="4"/>
    <x v="3"/>
    <x v="2"/>
    <x v="2"/>
    <n v="9.9499999999999993"/>
    <n v="9.9499999999999993"/>
    <x v="1"/>
  </r>
  <r>
    <s v="RXD-21972-848"/>
    <x v="361"/>
    <s v="56423-24723-BC"/>
    <s v="E-L-0.5"/>
    <n v="4"/>
    <x v="423"/>
    <s v="kerry57@hotmail.com"/>
    <x v="1"/>
    <x v="3"/>
    <x v="2"/>
    <x v="2"/>
    <n v="9.9499999999999993"/>
    <n v="39.799999999999997"/>
    <x v="1"/>
  </r>
  <r>
    <s v="NGM-50964-889"/>
    <x v="75"/>
    <s v="95879-73663-IZ"/>
    <s v="E-L-0.5"/>
    <n v="2"/>
    <x v="424"/>
    <s v="sjackson@nelson.biz"/>
    <x v="4"/>
    <x v="3"/>
    <x v="2"/>
    <x v="2"/>
    <n v="9.9499999999999993"/>
    <n v="19.899999999999999"/>
    <x v="1"/>
  </r>
  <r>
    <s v="RWX-27096-567"/>
    <x v="362"/>
    <s v="95086-86943-LK"/>
    <s v="E-L-1"/>
    <n v="2"/>
    <x v="425"/>
    <s v="blopez@hotmail.com"/>
    <x v="3"/>
    <x v="2"/>
    <x v="0"/>
    <x v="1"/>
    <n v="5.35"/>
    <n v="10.7"/>
    <x v="1"/>
  </r>
  <r>
    <s v="WQX-55538-550"/>
    <x v="203"/>
    <s v="16168-15568-TJ"/>
    <s v="E-L-0.5"/>
    <n v="4"/>
    <x v="426"/>
    <s v="nicolethomas@lee.com"/>
    <x v="1"/>
    <x v="3"/>
    <x v="2"/>
    <x v="2"/>
    <n v="9.9499999999999993"/>
    <n v="39.799999999999997"/>
    <x v="0"/>
  </r>
  <r>
    <s v="LLO-83533-741"/>
    <x v="363"/>
    <s v="57310-44345-NT"/>
    <s v="E-L-1.5"/>
    <n v="3"/>
    <x v="427"/>
    <s v="george82@yahoo.com"/>
    <x v="0"/>
    <x v="0"/>
    <x v="0"/>
    <x v="0"/>
    <n v="8.18"/>
    <n v="24.54"/>
    <x v="1"/>
  </r>
  <r>
    <s v="AZU-43631-274"/>
    <x v="182"/>
    <s v="21655-95881-NJ"/>
    <s v="E-L-2"/>
    <n v="4"/>
    <x v="428"/>
    <s v="thomascurry@gmail.com"/>
    <x v="3"/>
    <x v="1"/>
    <x v="1"/>
    <x v="1"/>
    <n v="6.79"/>
    <n v="27.16"/>
    <x v="1"/>
  </r>
  <r>
    <s v="FTG-79701-770"/>
    <x v="115"/>
    <s v="95097-96735-TL"/>
    <s v="E-L-2"/>
    <n v="2"/>
    <x v="429"/>
    <s v="eperez@hunter.com"/>
    <x v="2"/>
    <x v="1"/>
    <x v="1"/>
    <x v="1"/>
    <n v="6.79"/>
    <n v="13.58"/>
    <x v="0"/>
  </r>
  <r>
    <s v="OKB-59212-175"/>
    <x v="246"/>
    <s v="81022-59244-WQ"/>
    <s v="E-L-0.5"/>
    <n v="2"/>
    <x v="430"/>
    <s v="lware@yahoo.com"/>
    <x v="1"/>
    <x v="3"/>
    <x v="2"/>
    <x v="2"/>
    <n v="9.9499999999999993"/>
    <n v="19.899999999999999"/>
    <x v="0"/>
  </r>
  <r>
    <s v="GIC-29956-836"/>
    <x v="364"/>
    <s v="38555-48924-OU"/>
    <s v="E-L-2"/>
    <n v="2"/>
    <x v="431"/>
    <s v="shernandez@rose.com"/>
    <x v="4"/>
    <x v="1"/>
    <x v="1"/>
    <x v="1"/>
    <n v="6.79"/>
    <n v="13.58"/>
    <x v="0"/>
  </r>
  <r>
    <s v="KSE-67022-100"/>
    <x v="365"/>
    <s v="82587-39391-CQ"/>
    <s v="E-L-0.5"/>
    <n v="2"/>
    <x v="432"/>
    <s v="johnnywebb@stone.com"/>
    <x v="3"/>
    <x v="3"/>
    <x v="2"/>
    <x v="2"/>
    <n v="9.9499999999999993"/>
    <n v="19.899999999999999"/>
    <x v="0"/>
  </r>
  <r>
    <s v="SHK-89446-762"/>
    <x v="366"/>
    <s v="78435-82314-NO"/>
    <s v="E-L-1.5"/>
    <n v="2"/>
    <x v="433"/>
    <s v="hmorales@hotmail.com"/>
    <x v="0"/>
    <x v="0"/>
    <x v="0"/>
    <x v="0"/>
    <n v="8.18"/>
    <n v="16.36"/>
    <x v="1"/>
  </r>
  <r>
    <s v="FKE-58090-295"/>
    <x v="367"/>
    <s v="78183-94961-GT"/>
    <s v="E-L-2"/>
    <n v="3"/>
    <x v="434"/>
    <s v="wbauer@yahoo.com"/>
    <x v="2"/>
    <x v="1"/>
    <x v="1"/>
    <x v="1"/>
    <n v="6.79"/>
    <n v="20.37"/>
    <x v="1"/>
  </r>
  <r>
    <s v="QWW-14197-357"/>
    <x v="368"/>
    <s v="76842-37097-CW"/>
    <s v="E-L-1.5"/>
    <n v="4"/>
    <x v="435"/>
    <s v="vhall@rosario.net"/>
    <x v="2"/>
    <x v="0"/>
    <x v="0"/>
    <x v="0"/>
    <n v="8.18"/>
    <n v="32.72"/>
    <x v="1"/>
  </r>
  <r>
    <s v="VRM-56020-869"/>
    <x v="44"/>
    <s v="73807-41159-NU"/>
    <s v="E-L-2"/>
    <n v="5"/>
    <x v="436"/>
    <s v="morgan29@hayes.info"/>
    <x v="2"/>
    <x v="1"/>
    <x v="1"/>
    <x v="1"/>
    <n v="6.79"/>
    <n v="33.950000000000003"/>
    <x v="1"/>
  </r>
  <r>
    <s v="UJP-62115-713"/>
    <x v="369"/>
    <s v="15529-76696-ST"/>
    <s v="E-L-0.5"/>
    <n v="1"/>
    <x v="437"/>
    <s v="muellercarla@gmail.com"/>
    <x v="2"/>
    <x v="3"/>
    <x v="2"/>
    <x v="2"/>
    <n v="9.9499999999999993"/>
    <n v="9.9499999999999993"/>
    <x v="1"/>
  </r>
  <r>
    <s v="VGO-56194-325"/>
    <x v="163"/>
    <s v="87720-77100-IY"/>
    <s v="E-L-0.5"/>
    <n v="1"/>
    <x v="438"/>
    <s v="ssullivan@huffman-le.com"/>
    <x v="0"/>
    <x v="3"/>
    <x v="2"/>
    <x v="2"/>
    <n v="9.9499999999999993"/>
    <n v="9.9499999999999993"/>
    <x v="0"/>
  </r>
  <r>
    <s v="TOY-11988-373"/>
    <x v="370"/>
    <s v="44677-43734-MX"/>
    <s v="E-L-1.5"/>
    <n v="5"/>
    <x v="439"/>
    <s v="jonathan10@hotmail.com"/>
    <x v="0"/>
    <x v="0"/>
    <x v="0"/>
    <x v="0"/>
    <n v="8.18"/>
    <n v="40.9"/>
    <x v="0"/>
  </r>
  <r>
    <s v="RGY-20214-936"/>
    <x v="371"/>
    <s v="59637-48861-PU"/>
    <s v="E-L-1.5"/>
    <n v="4"/>
    <x v="440"/>
    <s v="adriennefigueroa@hotmail.com"/>
    <x v="1"/>
    <x v="0"/>
    <x v="0"/>
    <x v="0"/>
    <n v="8.18"/>
    <n v="32.72"/>
    <x v="1"/>
  </r>
  <r>
    <s v="PYA-52598-680"/>
    <x v="372"/>
    <s v="14800-81694-RJ"/>
    <s v="E-L-1.5"/>
    <n v="4"/>
    <x v="441"/>
    <s v="leejoy@gmail.com"/>
    <x v="4"/>
    <x v="0"/>
    <x v="0"/>
    <x v="0"/>
    <n v="8.18"/>
    <n v="32.72"/>
    <x v="0"/>
  </r>
  <r>
    <s v="BNO-90056-129"/>
    <x v="312"/>
    <s v="27902-92339-SM"/>
    <s v="E-L-1"/>
    <n v="3"/>
    <x v="442"/>
    <s v="trevor22@hotmail.com"/>
    <x v="3"/>
    <x v="2"/>
    <x v="0"/>
    <x v="1"/>
    <n v="5.35"/>
    <n v="16.049999999999997"/>
    <x v="0"/>
  </r>
  <r>
    <s v="HDG-32476-591"/>
    <x v="373"/>
    <s v="31194-57396-II"/>
    <s v="E-L-0.5"/>
    <n v="3"/>
    <x v="443"/>
    <s v="derek13@yahoo.com"/>
    <x v="4"/>
    <x v="3"/>
    <x v="2"/>
    <x v="2"/>
    <n v="9.9499999999999993"/>
    <n v="29.849999999999998"/>
    <x v="0"/>
  </r>
  <r>
    <s v="JQN-99359-251"/>
    <x v="80"/>
    <s v="27960-38169-OW"/>
    <s v="E-L-0.5"/>
    <n v="1"/>
    <x v="444"/>
    <s v="kelli28@luna.net"/>
    <x v="2"/>
    <x v="3"/>
    <x v="2"/>
    <x v="2"/>
    <n v="9.9499999999999993"/>
    <n v="9.9499999999999993"/>
    <x v="0"/>
  </r>
  <r>
    <s v="EYE-27480-659"/>
    <x v="341"/>
    <s v="94777-22999-TD"/>
    <s v="E-L-2"/>
    <n v="3"/>
    <x v="445"/>
    <s v="nhicks@hotmail.com"/>
    <x v="4"/>
    <x v="1"/>
    <x v="1"/>
    <x v="1"/>
    <n v="6.79"/>
    <n v="20.37"/>
    <x v="1"/>
  </r>
  <r>
    <s v="NGV-47097-578"/>
    <x v="374"/>
    <s v="97855-45805-ND"/>
    <s v="E-L-0.5"/>
    <n v="3"/>
    <x v="446"/>
    <s v="diananelson@hotmail.com"/>
    <x v="0"/>
    <x v="3"/>
    <x v="2"/>
    <x v="2"/>
    <n v="9.9499999999999993"/>
    <n v="29.849999999999998"/>
    <x v="0"/>
  </r>
  <r>
    <s v="LXP-30507-769"/>
    <x v="375"/>
    <s v="72267-32887-EL"/>
    <s v="E-L-1.5"/>
    <n v="5"/>
    <x v="447"/>
    <s v="xthomas@hotmail.com"/>
    <x v="4"/>
    <x v="0"/>
    <x v="0"/>
    <x v="0"/>
    <n v="8.18"/>
    <n v="40.9"/>
    <x v="1"/>
  </r>
  <r>
    <s v="SIY-46529-845"/>
    <x v="157"/>
    <s v="82454-83895-BT"/>
    <s v="E-L-2"/>
    <n v="2"/>
    <x v="448"/>
    <s v="castilloshane@barnett.net"/>
    <x v="2"/>
    <x v="1"/>
    <x v="1"/>
    <x v="1"/>
    <n v="6.79"/>
    <n v="13.58"/>
    <x v="1"/>
  </r>
  <r>
    <s v="DHF-85965-234"/>
    <x v="8"/>
    <s v="45500-64063-GE"/>
    <s v="E-L-1"/>
    <n v="1"/>
    <x v="449"/>
    <s v="jennifercastro@wilson-dixon.net"/>
    <x v="1"/>
    <x v="2"/>
    <x v="0"/>
    <x v="1"/>
    <n v="5.35"/>
    <n v="5.35"/>
    <x v="0"/>
  </r>
  <r>
    <s v="OWA-38962-575"/>
    <x v="322"/>
    <s v="92763-94398-XQ"/>
    <s v="E-L-0.5"/>
    <n v="3"/>
    <x v="450"/>
    <s v="frank34@yahoo.com"/>
    <x v="1"/>
    <x v="3"/>
    <x v="2"/>
    <x v="2"/>
    <n v="9.9499999999999993"/>
    <n v="29.849999999999998"/>
    <x v="1"/>
  </r>
  <r>
    <s v="BRH-94614-470"/>
    <x v="140"/>
    <s v="77739-31994-EB"/>
    <s v="E-L-2"/>
    <n v="4"/>
    <x v="451"/>
    <s v="ifernandez@mendoza.com"/>
    <x v="2"/>
    <x v="1"/>
    <x v="1"/>
    <x v="1"/>
    <n v="6.79"/>
    <n v="27.16"/>
    <x v="1"/>
  </r>
  <r>
    <s v="MED-39000-821"/>
    <x v="376"/>
    <s v="83705-49470-QJ"/>
    <s v="E-L-1"/>
    <n v="1"/>
    <x v="452"/>
    <s v="silvakathryn@hotmail.com"/>
    <x v="2"/>
    <x v="2"/>
    <x v="0"/>
    <x v="1"/>
    <n v="5.35"/>
    <n v="5.35"/>
    <x v="1"/>
  </r>
  <r>
    <s v="ERA-93884-174"/>
    <x v="200"/>
    <s v="83198-11955-RS"/>
    <s v="E-L-1.5"/>
    <n v="5"/>
    <x v="453"/>
    <s v="reedwayne@thomas-mann.com"/>
    <x v="3"/>
    <x v="0"/>
    <x v="0"/>
    <x v="0"/>
    <n v="8.18"/>
    <n v="40.9"/>
    <x v="1"/>
  </r>
  <r>
    <s v="NGO-23573-507"/>
    <x v="354"/>
    <s v="30399-69937-XA"/>
    <s v="E-L-2"/>
    <n v="4"/>
    <x v="454"/>
    <s v="huffmanmadison@gmail.com"/>
    <x v="3"/>
    <x v="1"/>
    <x v="1"/>
    <x v="1"/>
    <n v="6.79"/>
    <n v="27.16"/>
    <x v="0"/>
  </r>
  <r>
    <s v="RDU-89994-927"/>
    <x v="74"/>
    <s v="41172-36449-GS"/>
    <s v="E-L-2"/>
    <n v="1"/>
    <x v="455"/>
    <s v="jay68@gmail.com"/>
    <x v="2"/>
    <x v="1"/>
    <x v="1"/>
    <x v="1"/>
    <n v="6.79"/>
    <n v="6.79"/>
    <x v="0"/>
  </r>
  <r>
    <s v="SLV-65673-116"/>
    <x v="191"/>
    <s v="30321-86425-BL"/>
    <s v="E-L-1"/>
    <n v="1"/>
    <x v="456"/>
    <s v="sburton@hernandez-alexander.org"/>
    <x v="4"/>
    <x v="2"/>
    <x v="0"/>
    <x v="1"/>
    <n v="5.35"/>
    <n v="5.35"/>
    <x v="1"/>
  </r>
  <r>
    <s v="UXI-96274-490"/>
    <x v="377"/>
    <s v="41995-84128-AO"/>
    <s v="E-L-2"/>
    <n v="5"/>
    <x v="457"/>
    <s v="johnsonrachel@hotmail.com"/>
    <x v="1"/>
    <x v="1"/>
    <x v="1"/>
    <x v="1"/>
    <n v="6.79"/>
    <n v="33.950000000000003"/>
    <x v="0"/>
  </r>
  <r>
    <s v="MOH-79483-639"/>
    <x v="378"/>
    <s v="87850-43636-MC"/>
    <s v="E-L-1"/>
    <n v="3"/>
    <x v="240"/>
    <s v="judithanderson@vega.com"/>
    <x v="4"/>
    <x v="2"/>
    <x v="0"/>
    <x v="1"/>
    <n v="5.35"/>
    <n v="16.049999999999997"/>
    <x v="0"/>
  </r>
  <r>
    <s v="KUG-19864-972"/>
    <x v="379"/>
    <s v="68486-16379-GX"/>
    <s v="E-L-2"/>
    <n v="3"/>
    <x v="458"/>
    <s v="jenniferlee@hotmail.com"/>
    <x v="2"/>
    <x v="1"/>
    <x v="1"/>
    <x v="1"/>
    <n v="6.79"/>
    <n v="20.37"/>
    <x v="1"/>
  </r>
  <r>
    <s v="DUR-76363-198"/>
    <x v="149"/>
    <s v="33632-47651-QI"/>
    <s v="E-L-2"/>
    <n v="3"/>
    <x v="459"/>
    <s v="diazbrandy@nelson.com"/>
    <x v="0"/>
    <x v="1"/>
    <x v="1"/>
    <x v="1"/>
    <n v="6.79"/>
    <n v="20.37"/>
    <x v="1"/>
  </r>
  <r>
    <s v="JOT-79739-647"/>
    <x v="130"/>
    <s v="56500-86059-DD"/>
    <s v="E-L-0.5"/>
    <n v="2"/>
    <x v="460"/>
    <s v="zacharymontgomery@vargas.info"/>
    <x v="1"/>
    <x v="3"/>
    <x v="2"/>
    <x v="2"/>
    <n v="9.9499999999999993"/>
    <n v="19.899999999999999"/>
    <x v="0"/>
  </r>
  <r>
    <s v="SRQ-70036-603"/>
    <x v="380"/>
    <s v="93343-40877-EJ"/>
    <s v="E-L-1.5"/>
    <n v="5"/>
    <x v="461"/>
    <s v="lwyatt@carroll.biz"/>
    <x v="0"/>
    <x v="0"/>
    <x v="0"/>
    <x v="0"/>
    <n v="8.18"/>
    <n v="40.9"/>
    <x v="0"/>
  </r>
  <r>
    <s v="QMH-36338-986"/>
    <x v="381"/>
    <s v="16909-72868-XA"/>
    <s v="E-L-1"/>
    <n v="1"/>
    <x v="462"/>
    <s v="brandon39@mayer-hurst.org"/>
    <x v="0"/>
    <x v="2"/>
    <x v="0"/>
    <x v="1"/>
    <n v="5.35"/>
    <n v="5.35"/>
    <x v="0"/>
  </r>
  <r>
    <s v="ODY-57998-602"/>
    <x v="382"/>
    <s v="22107-97207-NG"/>
    <s v="E-L-1"/>
    <n v="3"/>
    <x v="463"/>
    <s v="anthony06@gmail.com"/>
    <x v="1"/>
    <x v="2"/>
    <x v="0"/>
    <x v="1"/>
    <n v="5.35"/>
    <n v="16.049999999999997"/>
    <x v="1"/>
  </r>
  <r>
    <s v="RBQ-44030-203"/>
    <x v="383"/>
    <s v="25577-92396-DP"/>
    <s v="E-L-0.5"/>
    <n v="3"/>
    <x v="464"/>
    <s v="rossjoseph@yahoo.com"/>
    <x v="4"/>
    <x v="3"/>
    <x v="2"/>
    <x v="2"/>
    <n v="9.9499999999999993"/>
    <n v="29.849999999999998"/>
    <x v="0"/>
  </r>
  <r>
    <s v="QRD-42504-266"/>
    <x v="70"/>
    <s v="58114-24120-BJ"/>
    <s v="E-L-0.5"/>
    <n v="1"/>
    <x v="465"/>
    <s v="johnnybender@gmail.com"/>
    <x v="3"/>
    <x v="3"/>
    <x v="2"/>
    <x v="2"/>
    <n v="9.9499999999999993"/>
    <n v="9.9499999999999993"/>
    <x v="0"/>
  </r>
  <r>
    <s v="MIH-90652-992"/>
    <x v="139"/>
    <s v="28135-94888-HT"/>
    <s v="E-L-0.5"/>
    <n v="5"/>
    <x v="466"/>
    <s v="ksimpson@davis.com"/>
    <x v="3"/>
    <x v="3"/>
    <x v="2"/>
    <x v="2"/>
    <n v="9.9499999999999993"/>
    <n v="49.75"/>
    <x v="1"/>
  </r>
  <r>
    <s v="SVB-23120-616"/>
    <x v="384"/>
    <s v="14183-50159-YD"/>
    <s v="E-L-0.5"/>
    <n v="1"/>
    <x v="467"/>
    <s v="jessica96@mosley-bernard.net"/>
    <x v="1"/>
    <x v="3"/>
    <x v="2"/>
    <x v="2"/>
    <n v="9.9499999999999993"/>
    <n v="9.9499999999999993"/>
    <x v="1"/>
  </r>
  <r>
    <s v="IEY-22412-392"/>
    <x v="385"/>
    <s v="84554-76430-GJ"/>
    <s v="E-L-2"/>
    <n v="4"/>
    <x v="468"/>
    <s v="rosscharlotte@yahoo.com"/>
    <x v="2"/>
    <x v="1"/>
    <x v="1"/>
    <x v="1"/>
    <n v="6.79"/>
    <n v="27.16"/>
    <x v="1"/>
  </r>
  <r>
    <s v="WEF-37139-587"/>
    <x v="386"/>
    <s v="50530-27211-PH"/>
    <s v="E-L-1"/>
    <n v="5"/>
    <x v="469"/>
    <s v="uperez@yahoo.com"/>
    <x v="1"/>
    <x v="2"/>
    <x v="0"/>
    <x v="1"/>
    <n v="5.35"/>
    <n v="26.75"/>
    <x v="1"/>
  </r>
  <r>
    <s v="UCW-81519-934"/>
    <x v="131"/>
    <s v="82087-67089-AQ"/>
    <s v="E-L-2"/>
    <n v="4"/>
    <x v="470"/>
    <s v="angelica74@hotmail.com"/>
    <x v="4"/>
    <x v="1"/>
    <x v="1"/>
    <x v="1"/>
    <n v="6.79"/>
    <n v="27.16"/>
    <x v="1"/>
  </r>
  <r>
    <s v="VER-23524-476"/>
    <x v="387"/>
    <s v="92678-81434-YF"/>
    <s v="E-L-0.5"/>
    <n v="4"/>
    <x v="471"/>
    <s v="iansnow@dodson.com"/>
    <x v="0"/>
    <x v="3"/>
    <x v="2"/>
    <x v="2"/>
    <n v="9.9499999999999993"/>
    <n v="39.799999999999997"/>
    <x v="1"/>
  </r>
  <r>
    <s v="TUY-78261-540"/>
    <x v="1"/>
    <s v="16903-76180-PA"/>
    <s v="E-L-1"/>
    <n v="3"/>
    <x v="472"/>
    <s v="scolon@gmail.com"/>
    <x v="0"/>
    <x v="2"/>
    <x v="0"/>
    <x v="1"/>
    <n v="5.35"/>
    <n v="16.049999999999997"/>
    <x v="0"/>
  </r>
  <r>
    <s v="SQZ-17014-718"/>
    <x v="329"/>
    <s v="34463-64522-JW"/>
    <s v="E-L-1"/>
    <n v="2"/>
    <x v="473"/>
    <s v="simonjessica@harris.com"/>
    <x v="1"/>
    <x v="2"/>
    <x v="0"/>
    <x v="1"/>
    <n v="5.35"/>
    <n v="10.7"/>
    <x v="1"/>
  </r>
  <r>
    <s v="NHD-58988-263"/>
    <x v="388"/>
    <s v="53565-22301-DE"/>
    <s v="E-L-1.5"/>
    <n v="4"/>
    <x v="474"/>
    <s v="ebenjamin@yahoo.com"/>
    <x v="2"/>
    <x v="0"/>
    <x v="0"/>
    <x v="0"/>
    <n v="8.18"/>
    <n v="32.72"/>
    <x v="1"/>
  </r>
  <r>
    <s v="XJT-38340-492"/>
    <x v="389"/>
    <s v="77941-44239-XC"/>
    <s v="E-L-0.5"/>
    <n v="2"/>
    <x v="475"/>
    <s v="klopez@hotmail.com"/>
    <x v="3"/>
    <x v="3"/>
    <x v="2"/>
    <x v="2"/>
    <n v="9.9499999999999993"/>
    <n v="19.899999999999999"/>
    <x v="1"/>
  </r>
  <r>
    <s v="YVH-14907-582"/>
    <x v="390"/>
    <s v="24085-30203-RK"/>
    <s v="E-L-1.5"/>
    <n v="4"/>
    <x v="476"/>
    <s v="bnguyen@moore-tran.com"/>
    <x v="3"/>
    <x v="0"/>
    <x v="0"/>
    <x v="0"/>
    <n v="8.18"/>
    <n v="32.72"/>
    <x v="1"/>
  </r>
  <r>
    <s v="SMF-24859-664"/>
    <x v="391"/>
    <s v="50272-29394-KS"/>
    <s v="E-L-0.5"/>
    <n v="5"/>
    <x v="477"/>
    <s v="danielsalejandra@fuller.biz"/>
    <x v="3"/>
    <x v="3"/>
    <x v="2"/>
    <x v="2"/>
    <n v="9.9499999999999993"/>
    <n v="49.75"/>
    <x v="1"/>
  </r>
  <r>
    <s v="BAY-23558-619"/>
    <x v="392"/>
    <s v="39053-68341-JK"/>
    <s v="E-L-0.5"/>
    <n v="3"/>
    <x v="478"/>
    <s v="casey54@patterson-baker.info"/>
    <x v="3"/>
    <x v="3"/>
    <x v="2"/>
    <x v="2"/>
    <n v="9.9499999999999993"/>
    <n v="29.849999999999998"/>
    <x v="1"/>
  </r>
  <r>
    <s v="HAM-89972-456"/>
    <x v="393"/>
    <s v="21237-38562-HD"/>
    <s v="E-L-1"/>
    <n v="2"/>
    <x v="479"/>
    <s v="ericmaldonado@stone-kelly.com"/>
    <x v="4"/>
    <x v="2"/>
    <x v="0"/>
    <x v="1"/>
    <n v="5.35"/>
    <n v="10.7"/>
    <x v="0"/>
  </r>
  <r>
    <s v="UVH-48498-685"/>
    <x v="394"/>
    <s v="70925-18444-RG"/>
    <s v="E-L-2"/>
    <n v="1"/>
    <x v="480"/>
    <s v="redwards@gmail.com"/>
    <x v="2"/>
    <x v="1"/>
    <x v="1"/>
    <x v="1"/>
    <n v="6.79"/>
    <n v="6.79"/>
    <x v="1"/>
  </r>
  <r>
    <s v="DPI-11722-497"/>
    <x v="176"/>
    <s v="62721-40183-KZ"/>
    <s v="E-L-2"/>
    <n v="1"/>
    <x v="481"/>
    <s v="patricia16@gmail.com"/>
    <x v="4"/>
    <x v="1"/>
    <x v="1"/>
    <x v="1"/>
    <n v="6.79"/>
    <n v="6.79"/>
    <x v="1"/>
  </r>
  <r>
    <s v="ZMS-35771-356"/>
    <x v="184"/>
    <s v="83895-29762-AI"/>
    <s v="E-L-0.5"/>
    <n v="2"/>
    <x v="482"/>
    <s v="nrobertson@mclaughlin-rich.com"/>
    <x v="2"/>
    <x v="3"/>
    <x v="2"/>
    <x v="2"/>
    <n v="9.9499999999999993"/>
    <n v="19.899999999999999"/>
    <x v="0"/>
  </r>
  <r>
    <s v="QWS-56542-180"/>
    <x v="395"/>
    <s v="57827-54866-PH"/>
    <s v="E-L-1.5"/>
    <n v="4"/>
    <x v="483"/>
    <s v="karenolson@brown.com"/>
    <x v="4"/>
    <x v="0"/>
    <x v="0"/>
    <x v="0"/>
    <n v="8.18"/>
    <n v="32.72"/>
    <x v="1"/>
  </r>
  <r>
    <s v="CIP-91358-881"/>
    <x v="283"/>
    <s v="50898-38165-UE"/>
    <s v="E-L-0.5"/>
    <n v="3"/>
    <x v="484"/>
    <s v="tjones@yahoo.com"/>
    <x v="0"/>
    <x v="3"/>
    <x v="2"/>
    <x v="2"/>
    <n v="9.9499999999999993"/>
    <n v="29.849999999999998"/>
    <x v="0"/>
  </r>
  <r>
    <s v="FJZ-59561-292"/>
    <x v="396"/>
    <s v="36428-10643-DI"/>
    <s v="E-L-0.5"/>
    <n v="2"/>
    <x v="485"/>
    <s v="pcrawford@silva-rice.com"/>
    <x v="0"/>
    <x v="3"/>
    <x v="2"/>
    <x v="2"/>
    <n v="9.9499999999999993"/>
    <n v="19.899999999999999"/>
    <x v="1"/>
  </r>
  <r>
    <s v="YWO-42365-655"/>
    <x v="397"/>
    <s v="58813-51314-ZA"/>
    <s v="E-L-1.5"/>
    <n v="1"/>
    <x v="486"/>
    <s v="ecortez@heath.com"/>
    <x v="3"/>
    <x v="0"/>
    <x v="0"/>
    <x v="0"/>
    <n v="8.18"/>
    <n v="8.18"/>
    <x v="1"/>
  </r>
  <r>
    <s v="ZSZ-60203-988"/>
    <x v="398"/>
    <s v="42579-89475-ON"/>
    <s v="E-L-1.5"/>
    <n v="5"/>
    <x v="487"/>
    <s v="salinasdavid@williams.org"/>
    <x v="3"/>
    <x v="0"/>
    <x v="0"/>
    <x v="0"/>
    <n v="8.18"/>
    <n v="40.9"/>
    <x v="0"/>
  </r>
  <r>
    <s v="RBH-37734-705"/>
    <x v="399"/>
    <s v="80234-76864-ZR"/>
    <s v="E-L-2"/>
    <n v="5"/>
    <x v="488"/>
    <s v="melindapatterson@rodriguez.com"/>
    <x v="1"/>
    <x v="1"/>
    <x v="1"/>
    <x v="1"/>
    <n v="6.79"/>
    <n v="33.950000000000003"/>
    <x v="0"/>
  </r>
  <r>
    <s v="FMK-96714-643"/>
    <x v="400"/>
    <s v="27071-45338-HX"/>
    <s v="E-L-0.5"/>
    <n v="3"/>
    <x v="489"/>
    <s v="timlevy@meyer.com"/>
    <x v="2"/>
    <x v="3"/>
    <x v="2"/>
    <x v="2"/>
    <n v="9.9499999999999993"/>
    <n v="29.849999999999998"/>
    <x v="1"/>
  </r>
  <r>
    <s v="MCG-17588-123"/>
    <x v="401"/>
    <s v="83575-84781-XK"/>
    <s v="E-L-2"/>
    <n v="2"/>
    <x v="490"/>
    <s v="marshdiana@yahoo.com"/>
    <x v="3"/>
    <x v="1"/>
    <x v="1"/>
    <x v="1"/>
    <n v="6.79"/>
    <n v="13.58"/>
    <x v="0"/>
  </r>
  <r>
    <s v="EPH-95520-904"/>
    <x v="402"/>
    <s v="29916-15909-WS"/>
    <s v="E-L-0.5"/>
    <n v="3"/>
    <x v="491"/>
    <s v="nscott@yang.com"/>
    <x v="4"/>
    <x v="3"/>
    <x v="2"/>
    <x v="2"/>
    <n v="9.9499999999999993"/>
    <n v="29.849999999999998"/>
    <x v="1"/>
  </r>
  <r>
    <s v="URO-77612-469"/>
    <x v="403"/>
    <s v="48758-57495-UR"/>
    <s v="E-L-0.5"/>
    <n v="1"/>
    <x v="492"/>
    <s v="andersonallison@hutchinson.info"/>
    <x v="0"/>
    <x v="3"/>
    <x v="2"/>
    <x v="2"/>
    <n v="9.9499999999999993"/>
    <n v="9.9499999999999993"/>
    <x v="1"/>
  </r>
  <r>
    <s v="JRV-24303-747"/>
    <x v="404"/>
    <s v="90667-58575-KN"/>
    <s v="E-L-2"/>
    <n v="2"/>
    <x v="493"/>
    <s v="nicolereyes@gmail.com"/>
    <x v="0"/>
    <x v="1"/>
    <x v="1"/>
    <x v="1"/>
    <n v="6.79"/>
    <n v="13.58"/>
    <x v="0"/>
  </r>
  <r>
    <s v="CYQ-49229-409"/>
    <x v="58"/>
    <s v="57798-45650-NU"/>
    <s v="E-L-1"/>
    <n v="2"/>
    <x v="494"/>
    <s v="hannah12@butler.com"/>
    <x v="2"/>
    <x v="2"/>
    <x v="0"/>
    <x v="1"/>
    <n v="5.35"/>
    <n v="10.7"/>
    <x v="1"/>
  </r>
  <r>
    <s v="GNS-26181-816"/>
    <x v="405"/>
    <s v="61884-53192-BD"/>
    <s v="E-L-1.5"/>
    <n v="3"/>
    <x v="495"/>
    <s v="awatkins@yahoo.com"/>
    <x v="1"/>
    <x v="0"/>
    <x v="0"/>
    <x v="0"/>
    <n v="8.18"/>
    <n v="24.54"/>
    <x v="0"/>
  </r>
  <r>
    <s v="XWC-86515-249"/>
    <x v="406"/>
    <s v="19701-46749-TG"/>
    <s v="E-L-0.5"/>
    <n v="4"/>
    <x v="496"/>
    <s v="hawkinsjoshua@johnson.info"/>
    <x v="1"/>
    <x v="3"/>
    <x v="2"/>
    <x v="2"/>
    <n v="9.9499999999999993"/>
    <n v="39.799999999999997"/>
    <x v="1"/>
  </r>
  <r>
    <s v="BEC-44180-774"/>
    <x v="80"/>
    <s v="59473-89165-CA"/>
    <s v="E-L-1"/>
    <n v="4"/>
    <x v="497"/>
    <s v="wujason@andrews-perez.com"/>
    <x v="1"/>
    <x v="2"/>
    <x v="0"/>
    <x v="1"/>
    <n v="5.35"/>
    <n v="21.4"/>
    <x v="0"/>
  </r>
  <r>
    <s v="OQV-37785-274"/>
    <x v="407"/>
    <s v="23499-37607-AO"/>
    <s v="E-L-1.5"/>
    <n v="3"/>
    <x v="498"/>
    <s v="qshaw@newman.info"/>
    <x v="4"/>
    <x v="0"/>
    <x v="0"/>
    <x v="0"/>
    <n v="8.18"/>
    <n v="24.54"/>
    <x v="1"/>
  </r>
  <r>
    <s v="ERC-47867-685"/>
    <x v="408"/>
    <s v="78237-35656-JR"/>
    <s v="E-L-1"/>
    <n v="4"/>
    <x v="499"/>
    <s v="daniellecastro@yahoo.com"/>
    <x v="2"/>
    <x v="2"/>
    <x v="0"/>
    <x v="1"/>
    <n v="5.35"/>
    <n v="21.4"/>
    <x v="1"/>
  </r>
  <r>
    <s v="TCP-54379-453"/>
    <x v="409"/>
    <s v="47035-96025-WB"/>
    <s v="E-L-1.5"/>
    <n v="3"/>
    <x v="500"/>
    <s v="elizabethtaylor@roberts-perry.com"/>
    <x v="3"/>
    <x v="0"/>
    <x v="0"/>
    <x v="0"/>
    <n v="8.18"/>
    <n v="24.54"/>
    <x v="0"/>
  </r>
  <r>
    <s v="ITR-27491-798"/>
    <x v="410"/>
    <s v="39168-83125-LL"/>
    <s v="E-L-1.5"/>
    <n v="4"/>
    <x v="501"/>
    <s v="sheppardsean@yahoo.com"/>
    <x v="4"/>
    <x v="0"/>
    <x v="0"/>
    <x v="0"/>
    <n v="8.18"/>
    <n v="32.72"/>
    <x v="1"/>
  </r>
  <r>
    <s v="ZCY-43977-409"/>
    <x v="411"/>
    <s v="29432-31675-XB"/>
    <s v="E-L-2"/>
    <n v="3"/>
    <x v="502"/>
    <s v="heather46@cook.info"/>
    <x v="3"/>
    <x v="1"/>
    <x v="1"/>
    <x v="1"/>
    <n v="6.79"/>
    <n v="20.37"/>
    <x v="0"/>
  </r>
  <r>
    <s v="ZDK-17873-586"/>
    <x v="412"/>
    <s v="91241-77963-VM"/>
    <s v="E-L-1"/>
    <n v="2"/>
    <x v="474"/>
    <s v="thomasanderson@gmail.com"/>
    <x v="0"/>
    <x v="2"/>
    <x v="0"/>
    <x v="1"/>
    <n v="5.35"/>
    <n v="10.7"/>
    <x v="0"/>
  </r>
  <r>
    <s v="OPZ-65223-718"/>
    <x v="209"/>
    <s v="79932-64531-RP"/>
    <s v="E-L-1.5"/>
    <n v="3"/>
    <x v="503"/>
    <s v="arroyoshawna@yahoo.com"/>
    <x v="4"/>
    <x v="0"/>
    <x v="0"/>
    <x v="0"/>
    <n v="8.18"/>
    <n v="24.54"/>
    <x v="1"/>
  </r>
  <r>
    <s v="HYD-37094-355"/>
    <x v="413"/>
    <s v="78460-93712-JL"/>
    <s v="E-L-0.5"/>
    <n v="4"/>
    <x v="504"/>
    <s v="hallkristy@gmail.com"/>
    <x v="4"/>
    <x v="3"/>
    <x v="2"/>
    <x v="2"/>
    <n v="9.9499999999999993"/>
    <n v="39.799999999999997"/>
    <x v="1"/>
  </r>
  <r>
    <s v="YVX-60098-688"/>
    <x v="414"/>
    <s v="53335-65562-BV"/>
    <s v="E-L-1"/>
    <n v="3"/>
    <x v="505"/>
    <s v="vdyer@hotmail.com"/>
    <x v="0"/>
    <x v="2"/>
    <x v="0"/>
    <x v="1"/>
    <n v="5.35"/>
    <n v="16.049999999999997"/>
    <x v="1"/>
  </r>
  <r>
    <s v="CHC-91022-590"/>
    <x v="318"/>
    <s v="63941-71120-HQ"/>
    <s v="E-L-0.5"/>
    <n v="1"/>
    <x v="506"/>
    <s v="tiffanylopez@rangel.com"/>
    <x v="3"/>
    <x v="3"/>
    <x v="2"/>
    <x v="2"/>
    <n v="9.9499999999999993"/>
    <n v="9.9499999999999993"/>
    <x v="0"/>
  </r>
  <r>
    <s v="MZY-96601-863"/>
    <x v="239"/>
    <s v="33044-42003-PQ"/>
    <s v="E-L-1"/>
    <n v="2"/>
    <x v="507"/>
    <s v="krausematthew@jensen-knapp.com"/>
    <x v="2"/>
    <x v="2"/>
    <x v="0"/>
    <x v="1"/>
    <n v="5.35"/>
    <n v="10.7"/>
    <x v="1"/>
  </r>
  <r>
    <s v="MZY-49385-947"/>
    <x v="415"/>
    <s v="26994-20095-VW"/>
    <s v="E-L-1.5"/>
    <n v="5"/>
    <x v="508"/>
    <s v="sylvia06@gutierrez.biz"/>
    <x v="1"/>
    <x v="0"/>
    <x v="0"/>
    <x v="0"/>
    <n v="8.18"/>
    <n v="40.9"/>
    <x v="1"/>
  </r>
  <r>
    <s v="CCR-67104-617"/>
    <x v="416"/>
    <s v="58255-57328-JE"/>
    <s v="E-L-1"/>
    <n v="3"/>
    <x v="509"/>
    <s v="haleytorres@yahoo.com"/>
    <x v="0"/>
    <x v="2"/>
    <x v="0"/>
    <x v="1"/>
    <n v="5.35"/>
    <n v="16.049999999999997"/>
    <x v="0"/>
  </r>
  <r>
    <s v="MXU-13095-965"/>
    <x v="282"/>
    <s v="24803-57304-FR"/>
    <s v="E-L-2"/>
    <n v="5"/>
    <x v="510"/>
    <s v="michellewarner@montgomery.com"/>
    <x v="2"/>
    <x v="1"/>
    <x v="1"/>
    <x v="1"/>
    <n v="6.79"/>
    <n v="33.950000000000003"/>
    <x v="1"/>
  </r>
  <r>
    <s v="GOZ-19646-344"/>
    <x v="364"/>
    <s v="11581-16875-DQ"/>
    <s v="E-L-1.5"/>
    <n v="3"/>
    <x v="511"/>
    <s v="medinamitchell@hotmail.com"/>
    <x v="1"/>
    <x v="0"/>
    <x v="0"/>
    <x v="0"/>
    <n v="8.18"/>
    <n v="24.54"/>
    <x v="0"/>
  </r>
  <r>
    <s v="LYT-74700-245"/>
    <x v="417"/>
    <s v="96240-70027-LB"/>
    <s v="E-L-1"/>
    <n v="4"/>
    <x v="512"/>
    <s v="thomas48@roberts-haynes.org"/>
    <x v="1"/>
    <x v="2"/>
    <x v="0"/>
    <x v="1"/>
    <n v="5.35"/>
    <n v="21.4"/>
    <x v="0"/>
  </r>
  <r>
    <s v="RAE-49465-179"/>
    <x v="383"/>
    <s v="74478-90104-MH"/>
    <s v="E-L-1.5"/>
    <n v="4"/>
    <x v="513"/>
    <s v="jamesbond@gmail.com"/>
    <x v="0"/>
    <x v="0"/>
    <x v="0"/>
    <x v="0"/>
    <n v="8.18"/>
    <n v="32.72"/>
    <x v="1"/>
  </r>
  <r>
    <s v="OIU-88026-768"/>
    <x v="274"/>
    <s v="69401-45768-TR"/>
    <s v="E-L-1.5"/>
    <n v="1"/>
    <x v="514"/>
    <s v="terrellsusan@crawford-terry.com"/>
    <x v="3"/>
    <x v="0"/>
    <x v="0"/>
    <x v="0"/>
    <n v="8.18"/>
    <n v="8.18"/>
    <x v="0"/>
  </r>
  <r>
    <s v="CYT-96438-957"/>
    <x v="418"/>
    <s v="63454-28327-VD"/>
    <s v="E-L-1.5"/>
    <n v="4"/>
    <x v="515"/>
    <s v="boyerbrittney@bridges-miller.info"/>
    <x v="3"/>
    <x v="0"/>
    <x v="0"/>
    <x v="0"/>
    <n v="8.18"/>
    <n v="32.72"/>
    <x v="1"/>
  </r>
  <r>
    <s v="RLR-28778-388"/>
    <x v="262"/>
    <s v="15275-15161-FS"/>
    <s v="E-L-1"/>
    <n v="3"/>
    <x v="516"/>
    <s v="mpowell@davidson.com"/>
    <x v="3"/>
    <x v="2"/>
    <x v="0"/>
    <x v="1"/>
    <n v="5.35"/>
    <n v="16.049999999999997"/>
    <x v="1"/>
  </r>
  <r>
    <s v="JNN-80979-793"/>
    <x v="419"/>
    <s v="55368-90663-QZ"/>
    <s v="E-L-1.5"/>
    <n v="3"/>
    <x v="517"/>
    <s v="pattersonsara@clark.com"/>
    <x v="1"/>
    <x v="0"/>
    <x v="0"/>
    <x v="0"/>
    <n v="8.18"/>
    <n v="24.54"/>
    <x v="1"/>
  </r>
  <r>
    <s v="AGJ-71963-260"/>
    <x v="420"/>
    <s v="28447-59646-MZ"/>
    <s v="E-L-1.5"/>
    <n v="1"/>
    <x v="518"/>
    <s v="ibrown@gmail.com"/>
    <x v="4"/>
    <x v="0"/>
    <x v="0"/>
    <x v="0"/>
    <n v="8.18"/>
    <n v="8.18"/>
    <x v="0"/>
  </r>
  <r>
    <s v="EVV-80212-902"/>
    <x v="421"/>
    <s v="36443-63004-OS"/>
    <s v="E-L-1.5"/>
    <n v="2"/>
    <x v="519"/>
    <s v="cohenaustin@gmail.com"/>
    <x v="0"/>
    <x v="0"/>
    <x v="0"/>
    <x v="0"/>
    <n v="8.18"/>
    <n v="16.36"/>
    <x v="1"/>
  </r>
  <r>
    <s v="KID-78987-130"/>
    <x v="422"/>
    <s v="73492-26107-SQ"/>
    <s v="E-L-2"/>
    <n v="2"/>
    <x v="520"/>
    <s v="john60@garner-richards.com"/>
    <x v="1"/>
    <x v="1"/>
    <x v="1"/>
    <x v="1"/>
    <n v="6.79"/>
    <n v="13.58"/>
    <x v="0"/>
  </r>
  <r>
    <s v="JJN-68978-919"/>
    <x v="217"/>
    <s v="23110-32833-NV"/>
    <s v="E-L-1.5"/>
    <n v="1"/>
    <x v="521"/>
    <s v="abaldwin@gmail.com"/>
    <x v="3"/>
    <x v="0"/>
    <x v="0"/>
    <x v="0"/>
    <n v="8.18"/>
    <n v="8.18"/>
    <x v="0"/>
  </r>
  <r>
    <s v="YXZ-90604-915"/>
    <x v="423"/>
    <s v="76082-82403-CV"/>
    <s v="E-L-1"/>
    <n v="1"/>
    <x v="522"/>
    <s v="edward61@farrell.com"/>
    <x v="4"/>
    <x v="2"/>
    <x v="0"/>
    <x v="1"/>
    <n v="5.35"/>
    <n v="5.35"/>
    <x v="0"/>
  </r>
  <r>
    <s v="KQC-43146-595"/>
    <x v="64"/>
    <s v="36284-53646-WB"/>
    <s v="E-L-2"/>
    <n v="4"/>
    <x v="523"/>
    <s v="lauren01@horton.info"/>
    <x v="4"/>
    <x v="1"/>
    <x v="1"/>
    <x v="1"/>
    <n v="6.79"/>
    <n v="27.16"/>
    <x v="1"/>
  </r>
  <r>
    <s v="WEQ-72337-745"/>
    <x v="183"/>
    <s v="62945-69403-JU"/>
    <s v="E-L-0.5"/>
    <n v="3"/>
    <x v="524"/>
    <s v="rebecca57@hotmail.com"/>
    <x v="1"/>
    <x v="3"/>
    <x v="2"/>
    <x v="2"/>
    <n v="9.9499999999999993"/>
    <n v="29.849999999999998"/>
    <x v="1"/>
  </r>
  <r>
    <s v="LLU-85115-726"/>
    <x v="424"/>
    <s v="86353-60775-WO"/>
    <s v="E-L-1"/>
    <n v="3"/>
    <x v="525"/>
    <s v="simsjared@gmail.com"/>
    <x v="2"/>
    <x v="2"/>
    <x v="0"/>
    <x v="1"/>
    <n v="5.35"/>
    <n v="16.049999999999997"/>
    <x v="0"/>
  </r>
  <r>
    <s v="BUG-18824-337"/>
    <x v="425"/>
    <s v="17789-58943-MX"/>
    <s v="E-L-2"/>
    <n v="1"/>
    <x v="526"/>
    <s v="garrett22@beck.com"/>
    <x v="0"/>
    <x v="1"/>
    <x v="1"/>
    <x v="1"/>
    <n v="6.79"/>
    <n v="6.79"/>
    <x v="1"/>
  </r>
  <r>
    <s v="DQZ-78862-203"/>
    <x v="426"/>
    <s v="27760-64005-ZV"/>
    <s v="E-L-1"/>
    <n v="4"/>
    <x v="527"/>
    <s v="michael32@yahoo.com"/>
    <x v="1"/>
    <x v="2"/>
    <x v="0"/>
    <x v="1"/>
    <n v="5.35"/>
    <n v="21.4"/>
    <x v="1"/>
  </r>
  <r>
    <s v="WYV-49715-359"/>
    <x v="427"/>
    <s v="86682-14734-EK"/>
    <s v="E-L-1"/>
    <n v="3"/>
    <x v="528"/>
    <s v="drobinson@yahoo.com"/>
    <x v="3"/>
    <x v="2"/>
    <x v="0"/>
    <x v="1"/>
    <n v="5.35"/>
    <n v="16.049999999999997"/>
    <x v="1"/>
  </r>
  <r>
    <s v="ETN-93032-429"/>
    <x v="267"/>
    <s v="69870-16304-HJ"/>
    <s v="E-L-2"/>
    <n v="2"/>
    <x v="529"/>
    <s v="olivia77@hotmail.com"/>
    <x v="4"/>
    <x v="1"/>
    <x v="1"/>
    <x v="1"/>
    <n v="6.79"/>
    <n v="13.58"/>
    <x v="1"/>
  </r>
  <r>
    <s v="DDN-85737-876"/>
    <x v="428"/>
    <s v="91305-36074-UL"/>
    <s v="E-L-2"/>
    <n v="1"/>
    <x v="530"/>
    <s v="brianna07@king-colon.com"/>
    <x v="0"/>
    <x v="1"/>
    <x v="1"/>
    <x v="1"/>
    <n v="6.79"/>
    <n v="6.79"/>
    <x v="1"/>
  </r>
  <r>
    <s v="JKS-72344-141"/>
    <x v="66"/>
    <s v="82891-52343-XG"/>
    <s v="E-L-0.5"/>
    <n v="4"/>
    <x v="531"/>
    <s v="justinrose@gmail.com"/>
    <x v="3"/>
    <x v="3"/>
    <x v="2"/>
    <x v="2"/>
    <n v="9.9499999999999993"/>
    <n v="39.799999999999997"/>
    <x v="0"/>
  </r>
  <r>
    <s v="QLG-91272-454"/>
    <x v="429"/>
    <s v="67643-88669-CA"/>
    <s v="E-L-1.5"/>
    <n v="1"/>
    <x v="532"/>
    <s v="matthewssandra@yahoo.com"/>
    <x v="4"/>
    <x v="0"/>
    <x v="0"/>
    <x v="0"/>
    <n v="8.18"/>
    <n v="8.18"/>
    <x v="1"/>
  </r>
  <r>
    <s v="WNX-29346-726"/>
    <x v="282"/>
    <s v="61804-82584-HX"/>
    <s v="E-L-2"/>
    <n v="1"/>
    <x v="533"/>
    <s v="kimberlykeller@stanley.com"/>
    <x v="4"/>
    <x v="1"/>
    <x v="1"/>
    <x v="1"/>
    <n v="6.79"/>
    <n v="6.79"/>
    <x v="1"/>
  </r>
  <r>
    <s v="LJW-87784-186"/>
    <x v="430"/>
    <s v="78724-45290-AF"/>
    <s v="E-L-2"/>
    <n v="3"/>
    <x v="534"/>
    <s v="curtisalicia@hotmail.com"/>
    <x v="2"/>
    <x v="1"/>
    <x v="1"/>
    <x v="1"/>
    <n v="6.79"/>
    <n v="20.37"/>
    <x v="1"/>
  </r>
  <r>
    <s v="OTR-79719-424"/>
    <x v="431"/>
    <s v="11656-87462-QD"/>
    <s v="E-L-0.5"/>
    <n v="2"/>
    <x v="535"/>
    <s v="kristen95@stevens-nunez.com"/>
    <x v="0"/>
    <x v="3"/>
    <x v="2"/>
    <x v="2"/>
    <n v="9.9499999999999993"/>
    <n v="19.899999999999999"/>
    <x v="0"/>
  </r>
  <r>
    <s v="PXS-73175-678"/>
    <x v="169"/>
    <s v="58697-39995-FT"/>
    <s v="E-L-1.5"/>
    <n v="3"/>
    <x v="536"/>
    <s v="ssharp@santos.info"/>
    <x v="0"/>
    <x v="0"/>
    <x v="0"/>
    <x v="0"/>
    <n v="8.18"/>
    <n v="24.54"/>
    <x v="1"/>
  </r>
  <r>
    <s v="ZXR-94825-696"/>
    <x v="432"/>
    <s v="38487-86164-QU"/>
    <s v="E-L-2"/>
    <n v="3"/>
    <x v="537"/>
    <s v="janetshort@cook-hartman.biz"/>
    <x v="2"/>
    <x v="1"/>
    <x v="1"/>
    <x v="1"/>
    <n v="6.79"/>
    <n v="20.37"/>
    <x v="1"/>
  </r>
  <r>
    <s v="LIC-51906-510"/>
    <x v="433"/>
    <s v="78020-89383-TQ"/>
    <s v="E-L-2"/>
    <n v="4"/>
    <x v="538"/>
    <s v="smacias@yahoo.com"/>
    <x v="1"/>
    <x v="1"/>
    <x v="1"/>
    <x v="1"/>
    <n v="6.79"/>
    <n v="27.16"/>
    <x v="1"/>
  </r>
  <r>
    <s v="TTX-91716-196"/>
    <x v="434"/>
    <s v="75235-81765-XR"/>
    <s v="E-L-1.5"/>
    <n v="2"/>
    <x v="539"/>
    <s v="amanda39@hotmail.com"/>
    <x v="1"/>
    <x v="0"/>
    <x v="0"/>
    <x v="0"/>
    <n v="8.18"/>
    <n v="16.36"/>
    <x v="1"/>
  </r>
  <r>
    <s v="VZC-55609-152"/>
    <x v="334"/>
    <s v="52381-76567-TP"/>
    <s v="E-L-2"/>
    <n v="4"/>
    <x v="540"/>
    <s v="samuel79@whitney.com"/>
    <x v="0"/>
    <x v="1"/>
    <x v="1"/>
    <x v="1"/>
    <n v="6.79"/>
    <n v="27.16"/>
    <x v="1"/>
  </r>
  <r>
    <s v="QII-12498-953"/>
    <x v="435"/>
    <s v="61727-14953-VW"/>
    <s v="E-L-1"/>
    <n v="4"/>
    <x v="541"/>
    <s v="ariel36@hotmail.com"/>
    <x v="0"/>
    <x v="2"/>
    <x v="0"/>
    <x v="1"/>
    <n v="5.35"/>
    <n v="21.4"/>
    <x v="1"/>
  </r>
  <r>
    <s v="CCJ-75432-668"/>
    <x v="436"/>
    <s v="80640-81329-GL"/>
    <s v="E-L-1.5"/>
    <n v="1"/>
    <x v="542"/>
    <s v="rebeccalee@ruiz.com"/>
    <x v="0"/>
    <x v="0"/>
    <x v="0"/>
    <x v="0"/>
    <n v="8.18"/>
    <n v="8.18"/>
    <x v="0"/>
  </r>
  <r>
    <s v="OVD-79112-921"/>
    <x v="319"/>
    <s v="63896-43548-XL"/>
    <s v="E-L-0.5"/>
    <n v="5"/>
    <x v="543"/>
    <s v="mholt@stewart.com"/>
    <x v="2"/>
    <x v="3"/>
    <x v="2"/>
    <x v="2"/>
    <n v="9.9499999999999993"/>
    <n v="49.75"/>
    <x v="0"/>
  </r>
  <r>
    <s v="ZUP-10154-425"/>
    <x v="303"/>
    <s v="37535-86545-WB"/>
    <s v="E-L-1.5"/>
    <n v="2"/>
    <x v="544"/>
    <s v="hoganjasmine@gray.com"/>
    <x v="0"/>
    <x v="0"/>
    <x v="0"/>
    <x v="0"/>
    <n v="8.18"/>
    <n v="16.36"/>
    <x v="1"/>
  </r>
  <r>
    <s v="XAM-90262-832"/>
    <x v="303"/>
    <s v="11108-68592-IA"/>
    <s v="E-L-2"/>
    <n v="2"/>
    <x v="545"/>
    <s v="egonzalez@gmail.com"/>
    <x v="4"/>
    <x v="1"/>
    <x v="1"/>
    <x v="1"/>
    <n v="6.79"/>
    <n v="13.58"/>
    <x v="1"/>
  </r>
  <r>
    <s v="ATK-91892-121"/>
    <x v="437"/>
    <s v="11763-99974-AC"/>
    <s v="E-L-1"/>
    <n v="5"/>
    <x v="546"/>
    <s v="cummingstamara@stewart.com"/>
    <x v="3"/>
    <x v="2"/>
    <x v="0"/>
    <x v="1"/>
    <n v="5.35"/>
    <n v="26.75"/>
    <x v="0"/>
  </r>
  <r>
    <s v="VND-45531-222"/>
    <x v="438"/>
    <s v="69436-10016-SQ"/>
    <s v="E-L-1"/>
    <n v="2"/>
    <x v="547"/>
    <s v="carolyn22@hotmail.com"/>
    <x v="1"/>
    <x v="2"/>
    <x v="0"/>
    <x v="1"/>
    <n v="5.35"/>
    <n v="10.7"/>
    <x v="0"/>
  </r>
  <r>
    <s v="LFQ-48186-125"/>
    <x v="439"/>
    <s v="88209-85501-VN"/>
    <s v="E-L-0.5"/>
    <n v="2"/>
    <x v="548"/>
    <s v="jerry34@jordan.info"/>
    <x v="0"/>
    <x v="3"/>
    <x v="2"/>
    <x v="2"/>
    <n v="9.9499999999999993"/>
    <n v="19.899999999999999"/>
    <x v="1"/>
  </r>
  <r>
    <s v="BPE-10914-681"/>
    <x v="440"/>
    <s v="49740-66872-YH"/>
    <s v="E-L-1"/>
    <n v="5"/>
    <x v="549"/>
    <s v="margaretbrandt@hotmail.com"/>
    <x v="0"/>
    <x v="2"/>
    <x v="0"/>
    <x v="1"/>
    <n v="5.35"/>
    <n v="26.75"/>
    <x v="1"/>
  </r>
  <r>
    <s v="MLR-27683-927"/>
    <x v="441"/>
    <s v="84177-87088-WH"/>
    <s v="E-L-2"/>
    <n v="3"/>
    <x v="550"/>
    <s v="brownlinda@shields-graham.com"/>
    <x v="0"/>
    <x v="1"/>
    <x v="1"/>
    <x v="1"/>
    <n v="6.79"/>
    <n v="20.37"/>
    <x v="1"/>
  </r>
  <r>
    <s v="UMK-14989-263"/>
    <x v="441"/>
    <s v="36853-87794-LN"/>
    <s v="E-L-1"/>
    <n v="1"/>
    <x v="551"/>
    <s v="kathleen32@gmail.com"/>
    <x v="2"/>
    <x v="2"/>
    <x v="0"/>
    <x v="1"/>
    <n v="5.35"/>
    <n v="5.35"/>
    <x v="0"/>
  </r>
  <r>
    <s v="XWB-64358-411"/>
    <x v="20"/>
    <s v="62906-42923-JZ"/>
    <s v="E-L-2"/>
    <n v="1"/>
    <x v="552"/>
    <s v="josephfleming@hotmail.com"/>
    <x v="3"/>
    <x v="1"/>
    <x v="1"/>
    <x v="1"/>
    <n v="6.79"/>
    <n v="6.79"/>
    <x v="0"/>
  </r>
  <r>
    <s v="GZC-98412-936"/>
    <x v="188"/>
    <s v="37204-59253-EL"/>
    <s v="E-L-2"/>
    <n v="1"/>
    <x v="553"/>
    <s v="ana96@hotmail.com"/>
    <x v="2"/>
    <x v="1"/>
    <x v="1"/>
    <x v="1"/>
    <n v="6.79"/>
    <n v="6.79"/>
    <x v="1"/>
  </r>
  <r>
    <s v="WMN-13243-312"/>
    <x v="425"/>
    <s v="20545-19964-GC"/>
    <s v="E-L-1"/>
    <n v="3"/>
    <x v="554"/>
    <s v="austinjones@lawrence.biz"/>
    <x v="0"/>
    <x v="2"/>
    <x v="0"/>
    <x v="1"/>
    <n v="5.35"/>
    <n v="16.049999999999997"/>
    <x v="0"/>
  </r>
  <r>
    <s v="JDG-27554-341"/>
    <x v="394"/>
    <s v="50328-46052-GN"/>
    <s v="E-L-1"/>
    <n v="3"/>
    <x v="555"/>
    <s v="johnyoung@perry.com"/>
    <x v="4"/>
    <x v="2"/>
    <x v="0"/>
    <x v="1"/>
    <n v="5.35"/>
    <n v="16.049999999999997"/>
    <x v="1"/>
  </r>
  <r>
    <s v="VQA-76101-278"/>
    <x v="442"/>
    <s v="82449-35562-VT"/>
    <s v="E-L-2"/>
    <n v="5"/>
    <x v="556"/>
    <s v="mariehayes@gmail.com"/>
    <x v="0"/>
    <x v="1"/>
    <x v="1"/>
    <x v="1"/>
    <n v="6.79"/>
    <n v="33.950000000000003"/>
    <x v="0"/>
  </r>
  <r>
    <s v="UQA-22583-559"/>
    <x v="35"/>
    <s v="53300-91123-FA"/>
    <s v="E-L-2"/>
    <n v="1"/>
    <x v="557"/>
    <s v="egreen@frederick-taylor.com"/>
    <x v="1"/>
    <x v="1"/>
    <x v="1"/>
    <x v="1"/>
    <n v="6.79"/>
    <n v="6.79"/>
    <x v="1"/>
  </r>
  <r>
    <s v="QQY-52687-161"/>
    <x v="63"/>
    <s v="13803-31965-OU"/>
    <s v="E-L-1.5"/>
    <n v="3"/>
    <x v="558"/>
    <s v="charlestapia@gonzalez.com"/>
    <x v="3"/>
    <x v="0"/>
    <x v="0"/>
    <x v="0"/>
    <n v="8.18"/>
    <n v="24.54"/>
    <x v="0"/>
  </r>
  <r>
    <s v="TDS-44857-698"/>
    <x v="228"/>
    <s v="58356-34798-SH"/>
    <s v="E-L-2"/>
    <n v="1"/>
    <x v="559"/>
    <s v="jpearson@hotmail.com"/>
    <x v="3"/>
    <x v="1"/>
    <x v="1"/>
    <x v="1"/>
    <n v="6.79"/>
    <n v="6.79"/>
    <x v="1"/>
  </r>
  <r>
    <s v="GEY-89299-679"/>
    <x v="367"/>
    <s v="77940-28678-TK"/>
    <s v="E-L-0.5"/>
    <n v="1"/>
    <x v="560"/>
    <s v="thomas66@dennis-lang.com"/>
    <x v="0"/>
    <x v="3"/>
    <x v="2"/>
    <x v="2"/>
    <n v="9.9499999999999993"/>
    <n v="9.9499999999999993"/>
    <x v="0"/>
  </r>
  <r>
    <s v="GRK-44048-226"/>
    <x v="443"/>
    <s v="81737-40617-QU"/>
    <s v="E-L-2"/>
    <n v="4"/>
    <x v="561"/>
    <s v="westsergio@hotmail.com"/>
    <x v="3"/>
    <x v="1"/>
    <x v="1"/>
    <x v="1"/>
    <n v="6.79"/>
    <n v="27.16"/>
    <x v="1"/>
  </r>
  <r>
    <s v="MCN-57974-271"/>
    <x v="444"/>
    <s v="21562-29836-EK"/>
    <s v="E-L-2"/>
    <n v="3"/>
    <x v="562"/>
    <s v="claytonwang@gmail.com"/>
    <x v="2"/>
    <x v="1"/>
    <x v="1"/>
    <x v="1"/>
    <n v="6.79"/>
    <n v="20.37"/>
    <x v="1"/>
  </r>
  <r>
    <s v="RXA-33364-354"/>
    <x v="231"/>
    <s v="84660-20251-PJ"/>
    <s v="E-L-1.5"/>
    <n v="1"/>
    <x v="563"/>
    <s v="nmahoney@hotmail.com"/>
    <x v="1"/>
    <x v="0"/>
    <x v="0"/>
    <x v="0"/>
    <n v="8.18"/>
    <n v="8.18"/>
    <x v="1"/>
  </r>
  <r>
    <s v="ZRO-63818-815"/>
    <x v="383"/>
    <s v="14446-13261-ZN"/>
    <s v="E-L-1"/>
    <n v="3"/>
    <x v="564"/>
    <s v="romerobrandon@hotmail.com"/>
    <x v="4"/>
    <x v="2"/>
    <x v="0"/>
    <x v="1"/>
    <n v="5.35"/>
    <n v="16.049999999999997"/>
    <x v="1"/>
  </r>
  <r>
    <s v="WLU-15144-234"/>
    <x v="445"/>
    <s v="71100-63159-KS"/>
    <s v="E-L-2"/>
    <n v="2"/>
    <x v="565"/>
    <s v="ymorris@clark.com"/>
    <x v="0"/>
    <x v="1"/>
    <x v="1"/>
    <x v="1"/>
    <n v="6.79"/>
    <n v="13.58"/>
    <x v="0"/>
  </r>
  <r>
    <s v="EEV-60974-849"/>
    <x v="446"/>
    <s v="27813-89442-IY"/>
    <s v="E-L-0.5"/>
    <n v="4"/>
    <x v="566"/>
    <s v="gporter@gmail.com"/>
    <x v="2"/>
    <x v="3"/>
    <x v="2"/>
    <x v="2"/>
    <n v="9.9499999999999993"/>
    <n v="39.799999999999997"/>
    <x v="1"/>
  </r>
  <r>
    <s v="FWC-67524-575"/>
    <x v="165"/>
    <s v="37841-70907-XB"/>
    <s v="E-L-1"/>
    <n v="4"/>
    <x v="567"/>
    <s v="mwebb@peterson-lewis.com"/>
    <x v="3"/>
    <x v="2"/>
    <x v="0"/>
    <x v="1"/>
    <n v="5.35"/>
    <n v="21.4"/>
    <x v="0"/>
  </r>
  <r>
    <s v="NCC-10174-310"/>
    <x v="25"/>
    <s v="35490-27537-RI"/>
    <s v="E-L-1"/>
    <n v="5"/>
    <x v="568"/>
    <s v="moorehaley@ford-fernandez.com"/>
    <x v="1"/>
    <x v="2"/>
    <x v="0"/>
    <x v="1"/>
    <n v="5.35"/>
    <n v="26.75"/>
    <x v="1"/>
  </r>
  <r>
    <s v="CYF-79728-114"/>
    <x v="16"/>
    <s v="85231-96525-RY"/>
    <s v="E-L-1.5"/>
    <n v="2"/>
    <x v="569"/>
    <s v="stephaniecampbell@hotmail.com"/>
    <x v="4"/>
    <x v="0"/>
    <x v="0"/>
    <x v="0"/>
    <n v="8.18"/>
    <n v="16.36"/>
    <x v="1"/>
  </r>
  <r>
    <s v="MUO-44321-546"/>
    <x v="447"/>
    <s v="12169-27679-IL"/>
    <s v="E-L-1"/>
    <n v="4"/>
    <x v="570"/>
    <s v="terrinewton@miller-smith.com"/>
    <x v="3"/>
    <x v="2"/>
    <x v="0"/>
    <x v="1"/>
    <n v="5.35"/>
    <n v="21.4"/>
    <x v="0"/>
  </r>
  <r>
    <s v="ZVL-77895-403"/>
    <x v="399"/>
    <s v="15962-78447-VR"/>
    <s v="E-L-2"/>
    <n v="4"/>
    <x v="571"/>
    <s v="millerkimberly@mullen.com"/>
    <x v="1"/>
    <x v="1"/>
    <x v="1"/>
    <x v="1"/>
    <n v="6.79"/>
    <n v="27.16"/>
    <x v="0"/>
  </r>
  <r>
    <s v="FDX-90521-866"/>
    <x v="448"/>
    <s v="39710-57852-KY"/>
    <s v="E-L-0.5"/>
    <n v="5"/>
    <x v="572"/>
    <s v="mooreamanda@sherman-boyd.info"/>
    <x v="2"/>
    <x v="3"/>
    <x v="2"/>
    <x v="2"/>
    <n v="9.9499999999999993"/>
    <n v="49.75"/>
    <x v="0"/>
  </r>
  <r>
    <s v="IPU-47341-313"/>
    <x v="413"/>
    <s v="28508-82949-LU"/>
    <s v="E-L-1"/>
    <n v="4"/>
    <x v="573"/>
    <s v="vwoodard@bowen.com"/>
    <x v="2"/>
    <x v="2"/>
    <x v="0"/>
    <x v="1"/>
    <n v="5.35"/>
    <n v="21.4"/>
    <x v="1"/>
  </r>
  <r>
    <s v="NYQ-76015-117"/>
    <x v="449"/>
    <s v="48379-42396-NK"/>
    <s v="E-L-1.5"/>
    <n v="5"/>
    <x v="574"/>
    <s v="lopezkristine@gmail.com"/>
    <x v="2"/>
    <x v="0"/>
    <x v="0"/>
    <x v="0"/>
    <n v="8.18"/>
    <n v="40.9"/>
    <x v="0"/>
  </r>
  <r>
    <s v="GQZ-54464-518"/>
    <x v="450"/>
    <s v="11524-41070-JO"/>
    <s v="E-L-1"/>
    <n v="1"/>
    <x v="575"/>
    <s v="millernicole@yahoo.com"/>
    <x v="3"/>
    <x v="2"/>
    <x v="0"/>
    <x v="1"/>
    <n v="5.35"/>
    <n v="5.35"/>
    <x v="1"/>
  </r>
  <r>
    <s v="IMH-79330-883"/>
    <x v="92"/>
    <s v="51718-22726-AA"/>
    <s v="E-L-1"/>
    <n v="5"/>
    <x v="576"/>
    <s v="barnestracey@roberson.com"/>
    <x v="3"/>
    <x v="2"/>
    <x v="0"/>
    <x v="1"/>
    <n v="5.35"/>
    <n v="26.75"/>
    <x v="1"/>
  </r>
  <r>
    <s v="NAA-81325-603"/>
    <x v="451"/>
    <s v="13675-18363-UN"/>
    <s v="E-L-1"/>
    <n v="5"/>
    <x v="577"/>
    <s v="wrightmichelle@gmail.com"/>
    <x v="3"/>
    <x v="2"/>
    <x v="0"/>
    <x v="1"/>
    <n v="5.35"/>
    <n v="26.75"/>
    <x v="1"/>
  </r>
  <r>
    <s v="KNF-22412-226"/>
    <x v="37"/>
    <s v="68048-34447-FV"/>
    <s v="E-L-2"/>
    <n v="1"/>
    <x v="578"/>
    <s v="qfry@hotmail.com"/>
    <x v="1"/>
    <x v="1"/>
    <x v="1"/>
    <x v="1"/>
    <n v="6.79"/>
    <n v="6.79"/>
    <x v="0"/>
  </r>
  <r>
    <s v="XWH-14565-894"/>
    <x v="7"/>
    <s v="93079-34885-VI"/>
    <s v="E-L-0.5"/>
    <n v="2"/>
    <x v="579"/>
    <s v="jeffrey87@gmail.com"/>
    <x v="4"/>
    <x v="3"/>
    <x v="2"/>
    <x v="2"/>
    <n v="9.9499999999999993"/>
    <n v="19.899999999999999"/>
    <x v="0"/>
  </r>
  <r>
    <s v="HUQ-54912-736"/>
    <x v="108"/>
    <s v="83207-50417-IE"/>
    <s v="E-L-2"/>
    <n v="3"/>
    <x v="580"/>
    <s v="jonathan58@hotmail.com"/>
    <x v="2"/>
    <x v="1"/>
    <x v="1"/>
    <x v="1"/>
    <n v="6.79"/>
    <n v="20.37"/>
    <x v="1"/>
  </r>
  <r>
    <s v="AOP-55677-321"/>
    <x v="232"/>
    <s v="89294-75337-HV"/>
    <s v="E-L-1"/>
    <n v="1"/>
    <x v="581"/>
    <s v="kelly31@gmail.com"/>
    <x v="4"/>
    <x v="2"/>
    <x v="0"/>
    <x v="1"/>
    <n v="5.35"/>
    <n v="5.35"/>
    <x v="0"/>
  </r>
  <r>
    <s v="HKW-78776-263"/>
    <x v="219"/>
    <s v="67294-92361-KU"/>
    <s v="E-L-1.5"/>
    <n v="5"/>
    <x v="582"/>
    <s v="schneiderkelly@gmail.com"/>
    <x v="3"/>
    <x v="0"/>
    <x v="0"/>
    <x v="0"/>
    <n v="8.18"/>
    <n v="40.9"/>
    <x v="1"/>
  </r>
  <r>
    <s v="QJR-30748-410"/>
    <x v="445"/>
    <s v="89988-80584-JO"/>
    <s v="E-L-1.5"/>
    <n v="5"/>
    <x v="583"/>
    <s v="karacarter@yahoo.com"/>
    <x v="3"/>
    <x v="0"/>
    <x v="0"/>
    <x v="0"/>
    <n v="8.18"/>
    <n v="40.9"/>
    <x v="1"/>
  </r>
  <r>
    <s v="NIP-81124-499"/>
    <x v="452"/>
    <s v="69051-96831-OW"/>
    <s v="E-L-0.5"/>
    <n v="3"/>
    <x v="584"/>
    <s v="ndiaz@gmail.com"/>
    <x v="2"/>
    <x v="3"/>
    <x v="2"/>
    <x v="2"/>
    <n v="9.9499999999999993"/>
    <n v="29.849999999999998"/>
    <x v="1"/>
  </r>
  <r>
    <s v="CHR-70312-191"/>
    <x v="453"/>
    <s v="37254-85615-IL"/>
    <s v="E-L-1.5"/>
    <n v="4"/>
    <x v="585"/>
    <s v="michellehill@hotmail.com"/>
    <x v="4"/>
    <x v="0"/>
    <x v="0"/>
    <x v="0"/>
    <n v="8.18"/>
    <n v="32.72"/>
    <x v="1"/>
  </r>
  <r>
    <s v="IJA-32384-944"/>
    <x v="454"/>
    <s v="30496-97460-EW"/>
    <s v="E-L-1.5"/>
    <n v="4"/>
    <x v="586"/>
    <s v="morrismichelle@gmail.com"/>
    <x v="1"/>
    <x v="0"/>
    <x v="0"/>
    <x v="0"/>
    <n v="8.18"/>
    <n v="32.72"/>
    <x v="0"/>
  </r>
  <r>
    <s v="TGN-92798-375"/>
    <x v="455"/>
    <s v="24347-55764-VP"/>
    <s v="E-L-1.5"/>
    <n v="5"/>
    <x v="587"/>
    <s v="catherine80@hotmail.com"/>
    <x v="1"/>
    <x v="0"/>
    <x v="0"/>
    <x v="0"/>
    <n v="8.18"/>
    <n v="40.9"/>
    <x v="0"/>
  </r>
  <r>
    <s v="PCM-64905-357"/>
    <x v="456"/>
    <s v="87256-41551-JJ"/>
    <s v="E-L-0.5"/>
    <n v="4"/>
    <x v="588"/>
    <s v="faithtodd@gmail.com"/>
    <x v="4"/>
    <x v="3"/>
    <x v="2"/>
    <x v="2"/>
    <n v="9.9499999999999993"/>
    <n v="39.799999999999997"/>
    <x v="0"/>
  </r>
  <r>
    <s v="PTK-24033-275"/>
    <x v="457"/>
    <s v="68637-99561-WR"/>
    <s v="E-L-1.5"/>
    <n v="4"/>
    <x v="589"/>
    <s v="sharonmoss@hotmail.com"/>
    <x v="2"/>
    <x v="0"/>
    <x v="0"/>
    <x v="0"/>
    <n v="8.18"/>
    <n v="32.72"/>
    <x v="1"/>
  </r>
  <r>
    <s v="AJS-58055-112"/>
    <x v="458"/>
    <s v="60641-16561-WA"/>
    <s v="E-L-1.5"/>
    <n v="4"/>
    <x v="590"/>
    <s v="kayla08@love.info"/>
    <x v="3"/>
    <x v="0"/>
    <x v="0"/>
    <x v="0"/>
    <n v="8.18"/>
    <n v="32.72"/>
    <x v="0"/>
  </r>
  <r>
    <s v="EHN-83230-588"/>
    <x v="436"/>
    <s v="16603-67059-IY"/>
    <s v="E-L-2"/>
    <n v="1"/>
    <x v="591"/>
    <s v="shawdustin@parks-smith.biz"/>
    <x v="4"/>
    <x v="1"/>
    <x v="1"/>
    <x v="1"/>
    <n v="6.79"/>
    <n v="6.79"/>
    <x v="0"/>
  </r>
  <r>
    <s v="OGC-94285-961"/>
    <x v="459"/>
    <s v="65791-30381-JX"/>
    <s v="E-L-2"/>
    <n v="5"/>
    <x v="592"/>
    <s v="makaylacook@weaver.biz"/>
    <x v="3"/>
    <x v="1"/>
    <x v="1"/>
    <x v="1"/>
    <n v="6.79"/>
    <n v="33.950000000000003"/>
    <x v="0"/>
  </r>
  <r>
    <s v="OUI-49399-267"/>
    <x v="460"/>
    <s v="20358-95528-JB"/>
    <s v="E-L-2"/>
    <n v="3"/>
    <x v="593"/>
    <s v="alejandro20@gmail.com"/>
    <x v="3"/>
    <x v="1"/>
    <x v="1"/>
    <x v="1"/>
    <n v="6.79"/>
    <n v="20.37"/>
    <x v="0"/>
  </r>
  <r>
    <s v="KJA-34783-868"/>
    <x v="256"/>
    <s v="91695-15152-FJ"/>
    <s v="E-L-0.5"/>
    <n v="4"/>
    <x v="594"/>
    <s v="patriciawheeler@arnold-smith.com"/>
    <x v="3"/>
    <x v="3"/>
    <x v="2"/>
    <x v="2"/>
    <n v="9.9499999999999993"/>
    <n v="39.799999999999997"/>
    <x v="1"/>
  </r>
  <r>
    <s v="EHD-61532-454"/>
    <x v="461"/>
    <s v="34811-78079-EP"/>
    <s v="E-L-1"/>
    <n v="3"/>
    <x v="595"/>
    <s v="tracywong@wong.com"/>
    <x v="3"/>
    <x v="2"/>
    <x v="0"/>
    <x v="1"/>
    <n v="5.35"/>
    <n v="16.049999999999997"/>
    <x v="1"/>
  </r>
  <r>
    <s v="SXH-45239-602"/>
    <x v="462"/>
    <s v="28240-15307-BK"/>
    <s v="E-L-2"/>
    <n v="3"/>
    <x v="596"/>
    <s v="dillonjerry@hotmail.com"/>
    <x v="4"/>
    <x v="1"/>
    <x v="1"/>
    <x v="1"/>
    <n v="6.79"/>
    <n v="20.37"/>
    <x v="1"/>
  </r>
  <r>
    <s v="UPA-75467-376"/>
    <x v="86"/>
    <s v="89080-76981-JF"/>
    <s v="E-L-2"/>
    <n v="2"/>
    <x v="597"/>
    <s v="hineschristine@hart.com"/>
    <x v="0"/>
    <x v="1"/>
    <x v="1"/>
    <x v="1"/>
    <n v="6.79"/>
    <n v="13.58"/>
    <x v="0"/>
  </r>
  <r>
    <s v="WMA-75497-607"/>
    <x v="463"/>
    <s v="74396-70180-XG"/>
    <s v="E-L-0.5"/>
    <n v="2"/>
    <x v="598"/>
    <s v="oestrada@english-knight.com"/>
    <x v="0"/>
    <x v="3"/>
    <x v="2"/>
    <x v="2"/>
    <n v="9.9499999999999993"/>
    <n v="19.899999999999999"/>
    <x v="1"/>
  </r>
  <r>
    <s v="ATZ-92548-605"/>
    <x v="377"/>
    <s v="92265-90655-VS"/>
    <s v="E-L-1.5"/>
    <n v="1"/>
    <x v="599"/>
    <s v="sotocarlos@mcdonald-harmon.info"/>
    <x v="0"/>
    <x v="0"/>
    <x v="0"/>
    <x v="0"/>
    <n v="8.18"/>
    <n v="8.18"/>
    <x v="1"/>
  </r>
  <r>
    <s v="GQS-11680-828"/>
    <x v="464"/>
    <s v="67271-49158-JO"/>
    <s v="E-L-1"/>
    <n v="5"/>
    <x v="600"/>
    <s v="kathryn33@yahoo.com"/>
    <x v="2"/>
    <x v="2"/>
    <x v="0"/>
    <x v="1"/>
    <n v="5.35"/>
    <n v="26.75"/>
    <x v="0"/>
  </r>
  <r>
    <s v="MAP-16941-414"/>
    <x v="465"/>
    <s v="21039-38045-KO"/>
    <s v="E-L-1"/>
    <n v="1"/>
    <x v="601"/>
    <s v="daniellegonzales@gmail.com"/>
    <x v="1"/>
    <x v="2"/>
    <x v="0"/>
    <x v="1"/>
    <n v="5.35"/>
    <n v="5.35"/>
    <x v="0"/>
  </r>
  <r>
    <s v="YCC-55590-375"/>
    <x v="414"/>
    <s v="88782-13000-NY"/>
    <s v="E-L-1"/>
    <n v="2"/>
    <x v="602"/>
    <s v="allenmiller@gardner.com"/>
    <x v="0"/>
    <x v="2"/>
    <x v="0"/>
    <x v="1"/>
    <n v="5.35"/>
    <n v="10.7"/>
    <x v="0"/>
  </r>
  <r>
    <s v="JRL-97285-464"/>
    <x v="180"/>
    <s v="20143-42976-MA"/>
    <s v="E-L-1"/>
    <n v="4"/>
    <x v="603"/>
    <s v="davidrose@cherry.biz"/>
    <x v="4"/>
    <x v="2"/>
    <x v="0"/>
    <x v="1"/>
    <n v="5.35"/>
    <n v="21.4"/>
    <x v="1"/>
  </r>
  <r>
    <s v="PYE-18595-518"/>
    <x v="255"/>
    <s v="75342-62260-SU"/>
    <s v="E-L-0.5"/>
    <n v="2"/>
    <x v="604"/>
    <s v="tdennis@yahoo.com"/>
    <x v="1"/>
    <x v="3"/>
    <x v="2"/>
    <x v="2"/>
    <n v="9.9499999999999993"/>
    <n v="19.899999999999999"/>
    <x v="1"/>
  </r>
  <r>
    <s v="IMO-75542-537"/>
    <x v="466"/>
    <s v="76026-27138-GZ"/>
    <s v="E-L-1.5"/>
    <n v="5"/>
    <x v="605"/>
    <s v="vjensen@duran.com"/>
    <x v="1"/>
    <x v="0"/>
    <x v="0"/>
    <x v="0"/>
    <n v="8.18"/>
    <n v="40.9"/>
    <x v="1"/>
  </r>
  <r>
    <s v="AOI-98201-631"/>
    <x v="467"/>
    <s v="29539-40194-AY"/>
    <s v="E-L-2"/>
    <n v="5"/>
    <x v="606"/>
    <s v="patrickcaldwell@nelson.com"/>
    <x v="2"/>
    <x v="1"/>
    <x v="1"/>
    <x v="1"/>
    <n v="6.79"/>
    <n v="33.950000000000003"/>
    <x v="0"/>
  </r>
  <r>
    <s v="VYV-75667-955"/>
    <x v="185"/>
    <s v="25856-71252-YA"/>
    <s v="E-L-2"/>
    <n v="3"/>
    <x v="607"/>
    <s v="rothgregory@brown.com"/>
    <x v="3"/>
    <x v="1"/>
    <x v="1"/>
    <x v="1"/>
    <n v="6.79"/>
    <n v="20.37"/>
    <x v="1"/>
  </r>
  <r>
    <s v="KPW-37928-673"/>
    <x v="191"/>
    <s v="93644-21195-VB"/>
    <s v="E-L-1.5"/>
    <n v="3"/>
    <x v="608"/>
    <s v="ashley63@yahoo.com"/>
    <x v="0"/>
    <x v="0"/>
    <x v="0"/>
    <x v="0"/>
    <n v="8.18"/>
    <n v="24.54"/>
    <x v="0"/>
  </r>
  <r>
    <s v="RQQ-24847-210"/>
    <x v="468"/>
    <s v="46587-38544-WX"/>
    <s v="E-L-0.5"/>
    <n v="3"/>
    <x v="609"/>
    <s v="amandajones@bradford-figueroa.com"/>
    <x v="3"/>
    <x v="3"/>
    <x v="2"/>
    <x v="2"/>
    <n v="9.9499999999999993"/>
    <n v="29.849999999999998"/>
    <x v="0"/>
  </r>
  <r>
    <s v="WAL-95278-507"/>
    <x v="469"/>
    <s v="26733-80206-ZW"/>
    <s v="E-L-2"/>
    <n v="3"/>
    <x v="9"/>
    <s v="sarah78@schmidt-french.org"/>
    <x v="4"/>
    <x v="1"/>
    <x v="1"/>
    <x v="1"/>
    <n v="6.79"/>
    <n v="20.37"/>
    <x v="1"/>
  </r>
  <r>
    <s v="WDE-39412-232"/>
    <x v="41"/>
    <s v="97075-58035-SI"/>
    <s v="E-L-2"/>
    <n v="5"/>
    <x v="379"/>
    <s v="uschwartz@cline.info"/>
    <x v="3"/>
    <x v="1"/>
    <x v="1"/>
    <x v="1"/>
    <n v="6.79"/>
    <n v="33.950000000000003"/>
    <x v="0"/>
  </r>
  <r>
    <s v="MZU-64860-243"/>
    <x v="336"/>
    <s v="66976-21338-GW"/>
    <s v="E-L-1"/>
    <n v="5"/>
    <x v="610"/>
    <s v="michael61@rogers.biz"/>
    <x v="3"/>
    <x v="2"/>
    <x v="0"/>
    <x v="1"/>
    <n v="5.35"/>
    <n v="26.75"/>
    <x v="0"/>
  </r>
  <r>
    <s v="CVR-97483-748"/>
    <x v="470"/>
    <s v="32147-86597-UX"/>
    <s v="E-L-0.5"/>
    <n v="4"/>
    <x v="611"/>
    <s v="greenwesley@gmail.com"/>
    <x v="0"/>
    <x v="3"/>
    <x v="2"/>
    <x v="2"/>
    <n v="9.9499999999999993"/>
    <n v="39.799999999999997"/>
    <x v="0"/>
  </r>
  <r>
    <s v="XVB-96960-616"/>
    <x v="471"/>
    <s v="74281-79458-JD"/>
    <s v="E-L-1.5"/>
    <n v="2"/>
    <x v="612"/>
    <s v="georgeprince@peters.com"/>
    <x v="4"/>
    <x v="0"/>
    <x v="0"/>
    <x v="0"/>
    <n v="8.18"/>
    <n v="16.36"/>
    <x v="1"/>
  </r>
  <r>
    <s v="MYV-41993-384"/>
    <x v="472"/>
    <s v="72835-69874-TY"/>
    <s v="E-L-1.5"/>
    <n v="1"/>
    <x v="613"/>
    <s v="waynehicks@little.com"/>
    <x v="2"/>
    <x v="0"/>
    <x v="0"/>
    <x v="0"/>
    <n v="8.18"/>
    <n v="8.18"/>
    <x v="1"/>
  </r>
  <r>
    <s v="KYN-25677-709"/>
    <x v="473"/>
    <s v="85860-23442-XX"/>
    <s v="E-L-1.5"/>
    <n v="5"/>
    <x v="614"/>
    <s v="stephensabigail@moran-miller.com"/>
    <x v="4"/>
    <x v="0"/>
    <x v="0"/>
    <x v="0"/>
    <n v="8.18"/>
    <n v="40.9"/>
    <x v="0"/>
  </r>
  <r>
    <s v="LHF-60794-401"/>
    <x v="474"/>
    <s v="33274-73597-XA"/>
    <s v="E-L-1.5"/>
    <n v="1"/>
    <x v="615"/>
    <s v="millerkurt@gmail.com"/>
    <x v="4"/>
    <x v="0"/>
    <x v="0"/>
    <x v="0"/>
    <n v="8.18"/>
    <n v="8.18"/>
    <x v="1"/>
  </r>
  <r>
    <s v="MYL-54319-297"/>
    <x v="475"/>
    <s v="28803-58505-VA"/>
    <s v="E-L-2"/>
    <n v="4"/>
    <x v="616"/>
    <s v="samuel92@hotmail.com"/>
    <x v="2"/>
    <x v="1"/>
    <x v="1"/>
    <x v="1"/>
    <n v="6.79"/>
    <n v="27.16"/>
    <x v="0"/>
  </r>
  <r>
    <s v="LNV-93204-345"/>
    <x v="476"/>
    <s v="32602-54436-RL"/>
    <s v="E-L-1"/>
    <n v="4"/>
    <x v="617"/>
    <s v="romerojoseph@gmail.com"/>
    <x v="4"/>
    <x v="2"/>
    <x v="0"/>
    <x v="1"/>
    <n v="5.35"/>
    <n v="21.4"/>
    <x v="1"/>
  </r>
  <r>
    <s v="RWH-27181-445"/>
    <x v="477"/>
    <s v="67389-72658-UX"/>
    <s v="E-L-1.5"/>
    <n v="3"/>
    <x v="618"/>
    <s v="tonyjohnson@hotmail.com"/>
    <x v="1"/>
    <x v="0"/>
    <x v="0"/>
    <x v="0"/>
    <n v="8.18"/>
    <n v="24.54"/>
    <x v="1"/>
  </r>
  <r>
    <s v="INP-46775-431"/>
    <x v="362"/>
    <s v="43233-77488-NK"/>
    <s v="E-L-1"/>
    <n v="2"/>
    <x v="619"/>
    <s v="alan83@gmail.com"/>
    <x v="2"/>
    <x v="2"/>
    <x v="0"/>
    <x v="1"/>
    <n v="5.35"/>
    <n v="10.7"/>
    <x v="1"/>
  </r>
  <r>
    <s v="TDY-43643-534"/>
    <x v="478"/>
    <s v="12105-41035-EG"/>
    <s v="E-L-1.5"/>
    <n v="2"/>
    <x v="620"/>
    <s v="mariah71@yahoo.com"/>
    <x v="2"/>
    <x v="0"/>
    <x v="0"/>
    <x v="0"/>
    <n v="8.18"/>
    <n v="16.36"/>
    <x v="1"/>
  </r>
  <r>
    <s v="TLS-85832-914"/>
    <x v="479"/>
    <s v="86527-93730-FE"/>
    <s v="E-L-0.5"/>
    <n v="1"/>
    <x v="621"/>
    <s v="cstrickland@gmail.com"/>
    <x v="2"/>
    <x v="3"/>
    <x v="2"/>
    <x v="2"/>
    <n v="9.9499999999999993"/>
    <n v="9.9499999999999993"/>
    <x v="0"/>
  </r>
  <r>
    <s v="AUZ-55139-397"/>
    <x v="480"/>
    <s v="30957-17486-XU"/>
    <s v="E-L-0.5"/>
    <n v="5"/>
    <x v="622"/>
    <s v="alexismurphy@hotmail.com"/>
    <x v="4"/>
    <x v="3"/>
    <x v="2"/>
    <x v="2"/>
    <n v="9.9499999999999993"/>
    <n v="49.75"/>
    <x v="1"/>
  </r>
  <r>
    <s v="CPB-94841-347"/>
    <x v="481"/>
    <s v="93196-97519-FO"/>
    <s v="E-L-2"/>
    <n v="4"/>
    <x v="623"/>
    <s v="mercadomargaret@yahoo.com"/>
    <x v="0"/>
    <x v="1"/>
    <x v="1"/>
    <x v="1"/>
    <n v="6.79"/>
    <n v="27.16"/>
    <x v="1"/>
  </r>
  <r>
    <s v="XGT-93674-600"/>
    <x v="328"/>
    <s v="68158-61855-HN"/>
    <s v="E-L-1"/>
    <n v="2"/>
    <x v="624"/>
    <s v="monroeheather@yahoo.com"/>
    <x v="3"/>
    <x v="2"/>
    <x v="0"/>
    <x v="1"/>
    <n v="5.35"/>
    <n v="10.7"/>
    <x v="1"/>
  </r>
  <r>
    <s v="LIJ-40330-375"/>
    <x v="482"/>
    <s v="21733-35534-FB"/>
    <s v="E-L-2"/>
    <n v="5"/>
    <x v="625"/>
    <s v="patrick64@stark-silva.com"/>
    <x v="0"/>
    <x v="1"/>
    <x v="1"/>
    <x v="1"/>
    <n v="6.79"/>
    <n v="33.950000000000003"/>
    <x v="0"/>
  </r>
  <r>
    <s v="EZV-98746-186"/>
    <x v="483"/>
    <s v="41201-53726-BQ"/>
    <s v="E-L-2"/>
    <n v="3"/>
    <x v="626"/>
    <s v="eddiemiller@gmail.com"/>
    <x v="0"/>
    <x v="1"/>
    <x v="1"/>
    <x v="1"/>
    <n v="6.79"/>
    <n v="20.37"/>
    <x v="0"/>
  </r>
  <r>
    <s v="IDE-98638-165"/>
    <x v="49"/>
    <s v="29564-21733-JS"/>
    <s v="E-L-2"/>
    <n v="1"/>
    <x v="627"/>
    <s v="hallamanda@hotmail.com"/>
    <x v="4"/>
    <x v="1"/>
    <x v="1"/>
    <x v="1"/>
    <n v="6.79"/>
    <n v="6.79"/>
    <x v="0"/>
  </r>
  <r>
    <s v="VOQ-21148-138"/>
    <x v="484"/>
    <s v="26134-34037-VE"/>
    <s v="E-L-2"/>
    <n v="5"/>
    <x v="628"/>
    <s v="ocrosby@mueller.com"/>
    <x v="1"/>
    <x v="1"/>
    <x v="1"/>
    <x v="1"/>
    <n v="6.79"/>
    <n v="33.950000000000003"/>
    <x v="0"/>
  </r>
  <r>
    <s v="UEN-35264-873"/>
    <x v="232"/>
    <s v="21752-77515-MT"/>
    <s v="E-L-0.5"/>
    <n v="5"/>
    <x v="629"/>
    <s v="ariana93@yahoo.com"/>
    <x v="3"/>
    <x v="3"/>
    <x v="2"/>
    <x v="2"/>
    <n v="9.9499999999999993"/>
    <n v="49.75"/>
    <x v="1"/>
  </r>
  <r>
    <s v="LDY-82012-680"/>
    <x v="485"/>
    <s v="97301-86629-ZH"/>
    <s v="E-L-1"/>
    <n v="1"/>
    <x v="630"/>
    <s v="meghanhansen@hotmail.com"/>
    <x v="4"/>
    <x v="2"/>
    <x v="0"/>
    <x v="1"/>
    <n v="5.35"/>
    <n v="5.35"/>
    <x v="1"/>
  </r>
  <r>
    <s v="RLF-74982-515"/>
    <x v="486"/>
    <s v="45030-63073-QY"/>
    <s v="E-L-1.5"/>
    <n v="3"/>
    <x v="631"/>
    <s v="dominique37@ward-ramsey.biz"/>
    <x v="2"/>
    <x v="0"/>
    <x v="0"/>
    <x v="0"/>
    <n v="8.18"/>
    <n v="24.54"/>
    <x v="0"/>
  </r>
  <r>
    <s v="QFJ-10294-477"/>
    <x v="487"/>
    <s v="18867-78246-VX"/>
    <s v="E-L-1"/>
    <n v="4"/>
    <x v="632"/>
    <s v="lambertnicole@moore.com"/>
    <x v="4"/>
    <x v="2"/>
    <x v="0"/>
    <x v="1"/>
    <n v="5.35"/>
    <n v="21.4"/>
    <x v="1"/>
  </r>
  <r>
    <s v="KSP-92263-796"/>
    <x v="359"/>
    <s v="22606-39265-HF"/>
    <s v="E-L-0.5"/>
    <n v="1"/>
    <x v="633"/>
    <s v="knightgary@hotmail.com"/>
    <x v="4"/>
    <x v="3"/>
    <x v="2"/>
    <x v="2"/>
    <n v="9.9499999999999993"/>
    <n v="9.9499999999999993"/>
    <x v="1"/>
  </r>
  <r>
    <s v="XTN-18551-405"/>
    <x v="488"/>
    <s v="83899-78350-PP"/>
    <s v="E-L-2"/>
    <n v="1"/>
    <x v="634"/>
    <s v="fwells@yahoo.com"/>
    <x v="2"/>
    <x v="1"/>
    <x v="1"/>
    <x v="1"/>
    <n v="6.79"/>
    <n v="6.79"/>
    <x v="1"/>
  </r>
  <r>
    <s v="QSY-53206-663"/>
    <x v="489"/>
    <s v="33707-66634-UO"/>
    <s v="E-L-1.5"/>
    <n v="3"/>
    <x v="635"/>
    <s v="trujillochristian@campbell.com"/>
    <x v="0"/>
    <x v="0"/>
    <x v="0"/>
    <x v="0"/>
    <n v="8.18"/>
    <n v="24.54"/>
    <x v="0"/>
  </r>
  <r>
    <s v="SEW-90594-664"/>
    <x v="430"/>
    <s v="71464-21688-XC"/>
    <s v="E-L-1"/>
    <n v="5"/>
    <x v="636"/>
    <s v="margaret51@yahoo.com"/>
    <x v="3"/>
    <x v="2"/>
    <x v="0"/>
    <x v="1"/>
    <n v="5.35"/>
    <n v="26.75"/>
    <x v="1"/>
  </r>
  <r>
    <s v="TWQ-28558-238"/>
    <x v="490"/>
    <s v="75628-72227-EZ"/>
    <s v="E-L-1"/>
    <n v="2"/>
    <x v="637"/>
    <s v="juliamartinez@young.info"/>
    <x v="0"/>
    <x v="2"/>
    <x v="0"/>
    <x v="1"/>
    <n v="5.35"/>
    <n v="10.7"/>
    <x v="1"/>
  </r>
  <r>
    <s v="NUT-89380-321"/>
    <x v="491"/>
    <s v="31642-81663-LM"/>
    <s v="E-L-1.5"/>
    <n v="4"/>
    <x v="638"/>
    <s v="jessewilliams@campbell-dean.com"/>
    <x v="1"/>
    <x v="0"/>
    <x v="0"/>
    <x v="0"/>
    <n v="8.18"/>
    <n v="32.72"/>
    <x v="1"/>
  </r>
  <r>
    <s v="NVN-73979-851"/>
    <x v="492"/>
    <s v="73182-19097-XR"/>
    <s v="E-L-1"/>
    <n v="4"/>
    <x v="639"/>
    <s v="david15@yahoo.com"/>
    <x v="0"/>
    <x v="2"/>
    <x v="0"/>
    <x v="1"/>
    <n v="5.35"/>
    <n v="21.4"/>
    <x v="0"/>
  </r>
  <r>
    <s v="HUO-26878-295"/>
    <x v="493"/>
    <s v="14292-44837-HS"/>
    <s v="E-L-1"/>
    <n v="4"/>
    <x v="640"/>
    <s v="rachelbentley@miles.com"/>
    <x v="2"/>
    <x v="2"/>
    <x v="0"/>
    <x v="1"/>
    <n v="5.35"/>
    <n v="21.4"/>
    <x v="0"/>
  </r>
  <r>
    <s v="EWB-61410-723"/>
    <x v="494"/>
    <s v="54752-70805-RU"/>
    <s v="E-L-0.5"/>
    <n v="4"/>
    <x v="641"/>
    <s v="cyoung@white.info"/>
    <x v="0"/>
    <x v="3"/>
    <x v="2"/>
    <x v="2"/>
    <n v="9.9499999999999993"/>
    <n v="39.799999999999997"/>
    <x v="1"/>
  </r>
  <r>
    <s v="CBS-15901-934"/>
    <x v="495"/>
    <s v="73133-22793-SY"/>
    <s v="E-L-1"/>
    <n v="4"/>
    <x v="642"/>
    <s v="ngray@yahoo.com"/>
    <x v="3"/>
    <x v="2"/>
    <x v="0"/>
    <x v="1"/>
    <n v="5.35"/>
    <n v="21.4"/>
    <x v="1"/>
  </r>
  <r>
    <s v="VMM-68914-609"/>
    <x v="496"/>
    <s v="17084-77472-MK"/>
    <s v="E-L-1.5"/>
    <n v="4"/>
    <x v="643"/>
    <s v="garciabill@blair-villa.com"/>
    <x v="0"/>
    <x v="0"/>
    <x v="0"/>
    <x v="0"/>
    <n v="8.18"/>
    <n v="32.72"/>
    <x v="1"/>
  </r>
  <r>
    <s v="ETK-37286-181"/>
    <x v="135"/>
    <s v="69913-81233-GN"/>
    <s v="E-L-2"/>
    <n v="3"/>
    <x v="644"/>
    <s v="qbryan@ford.info"/>
    <x v="0"/>
    <x v="1"/>
    <x v="1"/>
    <x v="1"/>
    <n v="6.79"/>
    <n v="20.37"/>
    <x v="1"/>
  </r>
  <r>
    <s v="GUC-73876-829"/>
    <x v="497"/>
    <s v="99856-70342-QF"/>
    <s v="E-L-0.5"/>
    <n v="1"/>
    <x v="645"/>
    <s v="adam31@solis.net"/>
    <x v="2"/>
    <x v="3"/>
    <x v="2"/>
    <x v="2"/>
    <n v="9.9499999999999993"/>
    <n v="9.9499999999999993"/>
    <x v="1"/>
  </r>
  <r>
    <s v="YBT-35366-392"/>
    <x v="84"/>
    <s v="59470-39183-SH"/>
    <s v="E-L-1"/>
    <n v="3"/>
    <x v="646"/>
    <s v="darren61@gmail.com"/>
    <x v="4"/>
    <x v="2"/>
    <x v="0"/>
    <x v="1"/>
    <n v="5.35"/>
    <n v="16.049999999999997"/>
    <x v="1"/>
  </r>
  <r>
    <s v="SRI-41819-329"/>
    <x v="387"/>
    <s v="67197-41701-ER"/>
    <s v="E-L-1"/>
    <n v="2"/>
    <x v="647"/>
    <s v="kwright@hotmail.com"/>
    <x v="4"/>
    <x v="2"/>
    <x v="0"/>
    <x v="1"/>
    <n v="5.35"/>
    <n v="10.7"/>
    <x v="1"/>
  </r>
  <r>
    <s v="SYE-96473-251"/>
    <x v="498"/>
    <s v="54717-71074-OR"/>
    <s v="E-L-0.5"/>
    <n v="1"/>
    <x v="648"/>
    <s v="sharon36@yahoo.com"/>
    <x v="2"/>
    <x v="3"/>
    <x v="2"/>
    <x v="2"/>
    <n v="9.9499999999999993"/>
    <n v="9.9499999999999993"/>
    <x v="1"/>
  </r>
  <r>
    <s v="AJW-20707-690"/>
    <x v="499"/>
    <s v="29718-94776-TB"/>
    <s v="E-L-0.5"/>
    <n v="4"/>
    <x v="649"/>
    <s v="stanleyjeremiah@hotmail.com"/>
    <x v="0"/>
    <x v="3"/>
    <x v="2"/>
    <x v="2"/>
    <n v="9.9499999999999993"/>
    <n v="39.799999999999997"/>
    <x v="1"/>
  </r>
  <r>
    <s v="RSA-87230-599"/>
    <x v="500"/>
    <s v="96078-40105-PY"/>
    <s v="E-L-2"/>
    <n v="1"/>
    <x v="650"/>
    <s v="grodgers@johnson.com"/>
    <x v="2"/>
    <x v="1"/>
    <x v="1"/>
    <x v="1"/>
    <n v="6.79"/>
    <n v="6.79"/>
    <x v="1"/>
  </r>
  <r>
    <s v="NRX-83159-911"/>
    <x v="278"/>
    <s v="19090-19268-EX"/>
    <s v="E-L-1.5"/>
    <n v="1"/>
    <x v="651"/>
    <s v="leonardnguyen@knox.com"/>
    <x v="0"/>
    <x v="0"/>
    <x v="0"/>
    <x v="0"/>
    <n v="8.18"/>
    <n v="8.18"/>
    <x v="0"/>
  </r>
  <r>
    <s v="WWH-68345-871"/>
    <x v="349"/>
    <s v="60851-44730-QV"/>
    <s v="E-L-0.5"/>
    <n v="1"/>
    <x v="652"/>
    <s v="yrodriguez@yahoo.com"/>
    <x v="3"/>
    <x v="3"/>
    <x v="2"/>
    <x v="2"/>
    <n v="9.9499999999999993"/>
    <n v="9.9499999999999993"/>
    <x v="0"/>
  </r>
  <r>
    <s v="FRU-81546-644"/>
    <x v="501"/>
    <s v="12214-29807-FT"/>
    <s v="E-L-1.5"/>
    <n v="2"/>
    <x v="653"/>
    <s v="regina09@hotmail.com"/>
    <x v="4"/>
    <x v="0"/>
    <x v="0"/>
    <x v="0"/>
    <n v="8.18"/>
    <n v="16.36"/>
    <x v="0"/>
  </r>
  <r>
    <s v="XZW-76211-586"/>
    <x v="502"/>
    <s v="55025-28862-KO"/>
    <s v="E-L-2"/>
    <n v="3"/>
    <x v="654"/>
    <s v="david67@gmail.com"/>
    <x v="3"/>
    <x v="1"/>
    <x v="1"/>
    <x v="1"/>
    <n v="6.79"/>
    <n v="20.37"/>
    <x v="0"/>
  </r>
  <r>
    <s v="GJQ-10135-421"/>
    <x v="321"/>
    <s v="18682-12823-TX"/>
    <s v="E-L-1.5"/>
    <n v="4"/>
    <x v="545"/>
    <s v="herrerajoshua@little-espinoza.com"/>
    <x v="3"/>
    <x v="0"/>
    <x v="0"/>
    <x v="0"/>
    <n v="8.18"/>
    <n v="32.72"/>
    <x v="0"/>
  </r>
  <r>
    <s v="TPJ-88620-147"/>
    <x v="503"/>
    <s v="30931-11929-IT"/>
    <s v="E-L-2"/>
    <n v="1"/>
    <x v="655"/>
    <s v="eking@yahoo.com"/>
    <x v="3"/>
    <x v="1"/>
    <x v="1"/>
    <x v="1"/>
    <n v="6.79"/>
    <n v="6.79"/>
    <x v="1"/>
  </r>
  <r>
    <s v="WZQ-72282-879"/>
    <x v="487"/>
    <s v="86156-61631-XZ"/>
    <s v="E-L-1"/>
    <n v="2"/>
    <x v="656"/>
    <s v="willisjohn@hotmail.com"/>
    <x v="3"/>
    <x v="2"/>
    <x v="0"/>
    <x v="1"/>
    <n v="5.35"/>
    <n v="10.7"/>
    <x v="0"/>
  </r>
  <r>
    <s v="XXJ-73060-695"/>
    <x v="262"/>
    <s v="39149-81830-IE"/>
    <s v="E-L-1"/>
    <n v="3"/>
    <x v="657"/>
    <s v="martinezhannah@hotmail.com"/>
    <x v="0"/>
    <x v="2"/>
    <x v="0"/>
    <x v="1"/>
    <n v="5.35"/>
    <n v="16.049999999999997"/>
    <x v="0"/>
  </r>
  <r>
    <s v="UAY-23313-742"/>
    <x v="504"/>
    <s v="15974-86216-XL"/>
    <s v="E-L-1"/>
    <n v="2"/>
    <x v="658"/>
    <s v="sharonromero@gmail.com"/>
    <x v="4"/>
    <x v="2"/>
    <x v="0"/>
    <x v="1"/>
    <n v="5.35"/>
    <n v="10.7"/>
    <x v="1"/>
  </r>
  <r>
    <s v="TBO-84983-497"/>
    <x v="57"/>
    <s v="88054-81348-UY"/>
    <s v="E-L-1"/>
    <n v="5"/>
    <x v="659"/>
    <s v="gfields@thomas.biz"/>
    <x v="3"/>
    <x v="2"/>
    <x v="0"/>
    <x v="1"/>
    <n v="5.35"/>
    <n v="26.75"/>
    <x v="0"/>
  </r>
  <r>
    <s v="TGR-58736-341"/>
    <x v="252"/>
    <s v="84448-29510-OK"/>
    <s v="E-L-1.5"/>
    <n v="5"/>
    <x v="660"/>
    <s v="james70@foley-brown.com"/>
    <x v="4"/>
    <x v="0"/>
    <x v="0"/>
    <x v="0"/>
    <n v="8.18"/>
    <n v="40.9"/>
    <x v="1"/>
  </r>
  <r>
    <s v="WSR-93953-773"/>
    <x v="505"/>
    <s v="55411-62558-HY"/>
    <s v="E-L-0.5"/>
    <n v="3"/>
    <x v="661"/>
    <s v="ericsimmons@bailey-lam.com"/>
    <x v="3"/>
    <x v="3"/>
    <x v="2"/>
    <x v="2"/>
    <n v="9.9499999999999993"/>
    <n v="29.849999999999998"/>
    <x v="1"/>
  </r>
  <r>
    <s v="BHD-64789-486"/>
    <x v="506"/>
    <s v="30424-54418-SG"/>
    <s v="E-L-0.5"/>
    <n v="3"/>
    <x v="662"/>
    <s v="mwhite@sanders.org"/>
    <x v="4"/>
    <x v="3"/>
    <x v="2"/>
    <x v="2"/>
    <n v="9.9499999999999993"/>
    <n v="29.849999999999998"/>
    <x v="1"/>
  </r>
  <r>
    <s v="NTE-82414-145"/>
    <x v="507"/>
    <s v="33689-65642-ER"/>
    <s v="E-L-1"/>
    <n v="4"/>
    <x v="663"/>
    <s v="dennistimothy@yahoo.com"/>
    <x v="1"/>
    <x v="2"/>
    <x v="0"/>
    <x v="1"/>
    <n v="5.35"/>
    <n v="21.4"/>
    <x v="0"/>
  </r>
  <r>
    <s v="HTO-32098-330"/>
    <x v="508"/>
    <s v="78086-20097-NK"/>
    <s v="E-L-2"/>
    <n v="5"/>
    <x v="664"/>
    <s v="mendozamichael@espinoza.com"/>
    <x v="3"/>
    <x v="1"/>
    <x v="1"/>
    <x v="1"/>
    <n v="6.79"/>
    <n v="33.950000000000003"/>
    <x v="1"/>
  </r>
  <r>
    <s v="WMT-17850-397"/>
    <x v="509"/>
    <s v="37742-42909-SM"/>
    <s v="E-L-2"/>
    <n v="2"/>
    <x v="665"/>
    <s v="anthony92@hotmail.com"/>
    <x v="1"/>
    <x v="1"/>
    <x v="1"/>
    <x v="1"/>
    <n v="6.79"/>
    <n v="13.58"/>
    <x v="0"/>
  </r>
  <r>
    <s v="EGD-29455-340"/>
    <x v="510"/>
    <s v="89382-69928-UU"/>
    <s v="E-L-0.5"/>
    <n v="4"/>
    <x v="666"/>
    <s v="dyertyler@davis.com"/>
    <x v="4"/>
    <x v="3"/>
    <x v="2"/>
    <x v="2"/>
    <n v="9.9499999999999993"/>
    <n v="39.799999999999997"/>
    <x v="0"/>
  </r>
  <r>
    <s v="OHG-65875-857"/>
    <x v="66"/>
    <s v="12078-11803-KQ"/>
    <s v="E-L-0.5"/>
    <n v="5"/>
    <x v="667"/>
    <s v="harrisloretta@mays.info"/>
    <x v="1"/>
    <x v="3"/>
    <x v="2"/>
    <x v="2"/>
    <n v="9.9499999999999993"/>
    <n v="49.75"/>
    <x v="1"/>
  </r>
  <r>
    <s v="RYM-22087-731"/>
    <x v="229"/>
    <s v="18372-15779-FW"/>
    <s v="E-L-2"/>
    <n v="2"/>
    <x v="668"/>
    <s v="larsenchristina@pierce.com"/>
    <x v="3"/>
    <x v="1"/>
    <x v="1"/>
    <x v="1"/>
    <n v="6.79"/>
    <n v="13.58"/>
    <x v="1"/>
  </r>
  <r>
    <s v="XCA-30510-980"/>
    <x v="511"/>
    <s v="76489-97777-MG"/>
    <s v="E-L-2"/>
    <n v="2"/>
    <x v="669"/>
    <s v="reynoldskatherine@hotmail.com"/>
    <x v="3"/>
    <x v="1"/>
    <x v="1"/>
    <x v="1"/>
    <n v="6.79"/>
    <n v="13.58"/>
    <x v="0"/>
  </r>
  <r>
    <s v="EYS-17149-244"/>
    <x v="432"/>
    <s v="15121-68148-IW"/>
    <s v="E-L-1.5"/>
    <n v="3"/>
    <x v="670"/>
    <s v="garnerandrew@yahoo.com"/>
    <x v="0"/>
    <x v="0"/>
    <x v="0"/>
    <x v="0"/>
    <n v="8.18"/>
    <n v="24.54"/>
    <x v="1"/>
  </r>
  <r>
    <s v="DMD-72711-654"/>
    <x v="512"/>
    <s v="46010-18781-SD"/>
    <s v="E-L-2"/>
    <n v="2"/>
    <x v="671"/>
    <s v="millerpatricia@schwartz.net"/>
    <x v="2"/>
    <x v="1"/>
    <x v="1"/>
    <x v="1"/>
    <n v="6.79"/>
    <n v="13.58"/>
    <x v="0"/>
  </r>
  <r>
    <s v="ZBN-54587-653"/>
    <x v="513"/>
    <s v="89976-20649-ZX"/>
    <s v="E-L-2"/>
    <n v="2"/>
    <x v="672"/>
    <s v="jason97@knox-reyes.com"/>
    <x v="3"/>
    <x v="1"/>
    <x v="1"/>
    <x v="1"/>
    <n v="6.79"/>
    <n v="13.58"/>
    <x v="1"/>
  </r>
  <r>
    <s v="WZI-76985-217"/>
    <x v="514"/>
    <s v="57094-66273-VI"/>
    <s v="E-L-1"/>
    <n v="3"/>
    <x v="673"/>
    <s v="monicacowan@hotmail.com"/>
    <x v="4"/>
    <x v="2"/>
    <x v="0"/>
    <x v="1"/>
    <n v="5.35"/>
    <n v="16.049999999999997"/>
    <x v="0"/>
  </r>
  <r>
    <s v="LEQ-23514-424"/>
    <x v="515"/>
    <s v="21373-70433-JD"/>
    <s v="E-L-1.5"/>
    <n v="1"/>
    <x v="674"/>
    <s v="jessica16@gmail.com"/>
    <x v="1"/>
    <x v="0"/>
    <x v="0"/>
    <x v="0"/>
    <n v="8.18"/>
    <n v="8.18"/>
    <x v="1"/>
  </r>
  <r>
    <s v="VIZ-91662-902"/>
    <x v="120"/>
    <s v="87166-26484-FZ"/>
    <s v="E-L-1.5"/>
    <n v="1"/>
    <x v="675"/>
    <s v="campbellkimberly@gmail.com"/>
    <x v="2"/>
    <x v="0"/>
    <x v="0"/>
    <x v="0"/>
    <n v="8.18"/>
    <n v="8.18"/>
    <x v="0"/>
  </r>
  <r>
    <s v="MYE-46623-411"/>
    <x v="516"/>
    <s v="58447-26883-RB"/>
    <s v="E-L-1.5"/>
    <n v="5"/>
    <x v="676"/>
    <s v="stephenhughes@gmail.com"/>
    <x v="0"/>
    <x v="0"/>
    <x v="0"/>
    <x v="0"/>
    <n v="8.18"/>
    <n v="40.9"/>
    <x v="0"/>
  </r>
  <r>
    <s v="NVQ-32558-974"/>
    <x v="517"/>
    <s v="46353-58455-TH"/>
    <s v="E-L-1"/>
    <n v="2"/>
    <x v="677"/>
    <s v="kelly31@baker-young.com"/>
    <x v="3"/>
    <x v="2"/>
    <x v="0"/>
    <x v="1"/>
    <n v="5.35"/>
    <n v="10.7"/>
    <x v="1"/>
  </r>
  <r>
    <s v="HAQ-87941-964"/>
    <x v="131"/>
    <s v="66170-11984-HS"/>
    <s v="E-L-1"/>
    <n v="3"/>
    <x v="678"/>
    <s v="collinsgregory@jones-daniel.com"/>
    <x v="4"/>
    <x v="2"/>
    <x v="0"/>
    <x v="1"/>
    <n v="5.35"/>
    <n v="16.049999999999997"/>
    <x v="0"/>
  </r>
  <r>
    <s v="UEO-68601-857"/>
    <x v="518"/>
    <s v="11440-92549-ZU"/>
    <s v="E-L-0.5"/>
    <n v="3"/>
    <x v="679"/>
    <s v="lindarose@gmail.com"/>
    <x v="0"/>
    <x v="3"/>
    <x v="2"/>
    <x v="2"/>
    <n v="9.9499999999999993"/>
    <n v="29.849999999999998"/>
    <x v="0"/>
  </r>
  <r>
    <s v="YZX-95358-416"/>
    <x v="116"/>
    <s v="68716-97399-BI"/>
    <s v="E-L-1"/>
    <n v="1"/>
    <x v="680"/>
    <s v="seth46@hotmail.com"/>
    <x v="3"/>
    <x v="2"/>
    <x v="0"/>
    <x v="1"/>
    <n v="5.35"/>
    <n v="5.35"/>
    <x v="0"/>
  </r>
  <r>
    <s v="RNB-85451-393"/>
    <x v="519"/>
    <s v="32685-42124-FK"/>
    <s v="E-L-0.5"/>
    <n v="3"/>
    <x v="681"/>
    <s v="kevinvilla@yahoo.com"/>
    <x v="2"/>
    <x v="3"/>
    <x v="2"/>
    <x v="2"/>
    <n v="9.9499999999999993"/>
    <n v="29.849999999999998"/>
    <x v="0"/>
  </r>
  <r>
    <s v="IRC-43721-519"/>
    <x v="520"/>
    <s v="66751-50568-JQ"/>
    <s v="E-L-1.5"/>
    <n v="4"/>
    <x v="682"/>
    <s v="jason00@hughes.com"/>
    <x v="4"/>
    <x v="0"/>
    <x v="0"/>
    <x v="0"/>
    <n v="8.18"/>
    <n v="32.72"/>
    <x v="0"/>
  </r>
  <r>
    <s v="TTM-82627-751"/>
    <x v="521"/>
    <s v="89801-90148-JI"/>
    <s v="E-L-2"/>
    <n v="1"/>
    <x v="683"/>
    <s v="stantonjoel@gmail.com"/>
    <x v="2"/>
    <x v="1"/>
    <x v="1"/>
    <x v="1"/>
    <n v="6.79"/>
    <n v="6.79"/>
    <x v="1"/>
  </r>
  <r>
    <s v="RNO-53318-248"/>
    <x v="522"/>
    <s v="38307-48394-ZK"/>
    <s v="E-L-2"/>
    <n v="2"/>
    <x v="684"/>
    <s v="williamssharon@hotmail.com"/>
    <x v="2"/>
    <x v="1"/>
    <x v="1"/>
    <x v="1"/>
    <n v="6.79"/>
    <n v="13.58"/>
    <x v="1"/>
  </r>
  <r>
    <s v="GHX-13908-284"/>
    <x v="492"/>
    <s v="88261-23076-EH"/>
    <s v="E-L-1"/>
    <n v="2"/>
    <x v="685"/>
    <s v="prodriguez@hotmail.com"/>
    <x v="1"/>
    <x v="2"/>
    <x v="0"/>
    <x v="1"/>
    <n v="5.35"/>
    <n v="10.7"/>
    <x v="1"/>
  </r>
  <r>
    <s v="IUT-41894-986"/>
    <x v="185"/>
    <s v="62465-51520-VL"/>
    <s v="E-L-1"/>
    <n v="2"/>
    <x v="686"/>
    <s v="joseflores@moran-hensley.com"/>
    <x v="3"/>
    <x v="2"/>
    <x v="0"/>
    <x v="1"/>
    <n v="5.35"/>
    <n v="10.7"/>
    <x v="0"/>
  </r>
  <r>
    <s v="GKB-80856-221"/>
    <x v="57"/>
    <s v="66863-25370-PF"/>
    <s v="E-L-0.5"/>
    <n v="1"/>
    <x v="687"/>
    <s v="tanyachang@yahoo.com"/>
    <x v="2"/>
    <x v="3"/>
    <x v="2"/>
    <x v="2"/>
    <n v="9.9499999999999993"/>
    <n v="9.9499999999999993"/>
    <x v="1"/>
  </r>
  <r>
    <s v="QTD-51703-729"/>
    <x v="523"/>
    <s v="39553-26035-JA"/>
    <s v="E-L-2"/>
    <n v="1"/>
    <x v="688"/>
    <s v="michellehuffman@clark.com"/>
    <x v="3"/>
    <x v="1"/>
    <x v="1"/>
    <x v="1"/>
    <n v="6.79"/>
    <n v="6.79"/>
    <x v="0"/>
  </r>
  <r>
    <s v="MPX-12010-779"/>
    <x v="152"/>
    <s v="80326-49744-TF"/>
    <s v="E-L-2"/>
    <n v="2"/>
    <x v="689"/>
    <s v="michael53@yahoo.com"/>
    <x v="1"/>
    <x v="1"/>
    <x v="1"/>
    <x v="1"/>
    <n v="6.79"/>
    <n v="13.58"/>
    <x v="0"/>
  </r>
  <r>
    <s v="LKL-43384-604"/>
    <x v="118"/>
    <s v="50168-52551-KU"/>
    <s v="E-L-1"/>
    <n v="1"/>
    <x v="690"/>
    <s v="ujones@hotmail.com"/>
    <x v="2"/>
    <x v="2"/>
    <x v="0"/>
    <x v="1"/>
    <n v="5.35"/>
    <n v="5.35"/>
    <x v="0"/>
  </r>
  <r>
    <s v="MXL-23273-444"/>
    <x v="524"/>
    <s v="68485-92038-CP"/>
    <s v="E-L-1.5"/>
    <n v="2"/>
    <x v="691"/>
    <s v="kathleenacosta@gmail.com"/>
    <x v="4"/>
    <x v="0"/>
    <x v="0"/>
    <x v="0"/>
    <n v="8.18"/>
    <n v="16.36"/>
    <x v="1"/>
  </r>
  <r>
    <s v="OPO-68544-869"/>
    <x v="377"/>
    <s v="86850-89421-KN"/>
    <s v="E-L-1.5"/>
    <n v="1"/>
    <x v="692"/>
    <s v="dominiquewells@torres.info"/>
    <x v="4"/>
    <x v="0"/>
    <x v="0"/>
    <x v="0"/>
    <n v="8.18"/>
    <n v="8.18"/>
    <x v="0"/>
  </r>
  <r>
    <s v="PYJ-79809-325"/>
    <x v="437"/>
    <s v="39011-74791-OW"/>
    <s v="E-L-1.5"/>
    <n v="1"/>
    <x v="693"/>
    <s v="keith15@gmail.com"/>
    <x v="3"/>
    <x v="0"/>
    <x v="0"/>
    <x v="0"/>
    <n v="8.18"/>
    <n v="8.18"/>
    <x v="0"/>
  </r>
  <r>
    <s v="EJO-92049-384"/>
    <x v="525"/>
    <s v="84551-98529-YC"/>
    <s v="E-L-1.5"/>
    <n v="1"/>
    <x v="694"/>
    <s v="mjohnson@yahoo.com"/>
    <x v="3"/>
    <x v="0"/>
    <x v="0"/>
    <x v="0"/>
    <n v="8.18"/>
    <n v="8.18"/>
    <x v="0"/>
  </r>
  <r>
    <s v="HRX-33296-109"/>
    <x v="526"/>
    <s v="84187-55603-DW"/>
    <s v="E-L-2"/>
    <n v="3"/>
    <x v="695"/>
    <s v="tinaherring@flores.net"/>
    <x v="2"/>
    <x v="1"/>
    <x v="1"/>
    <x v="1"/>
    <n v="6.79"/>
    <n v="20.37"/>
    <x v="0"/>
  </r>
  <r>
    <s v="ERV-45167-103"/>
    <x v="527"/>
    <s v="17097-80214-DW"/>
    <s v="E-L-1.5"/>
    <n v="3"/>
    <x v="696"/>
    <s v="aaron55@gmail.com"/>
    <x v="2"/>
    <x v="0"/>
    <x v="0"/>
    <x v="0"/>
    <n v="8.18"/>
    <n v="24.54"/>
    <x v="0"/>
  </r>
  <r>
    <s v="MHJ-23653-236"/>
    <x v="438"/>
    <s v="60590-35413-MP"/>
    <s v="E-L-0.5"/>
    <n v="3"/>
    <x v="697"/>
    <s v="aaron96@cunningham.com"/>
    <x v="1"/>
    <x v="3"/>
    <x v="2"/>
    <x v="2"/>
    <n v="9.9499999999999993"/>
    <n v="29.849999999999998"/>
    <x v="1"/>
  </r>
  <r>
    <s v="JNF-38609-815"/>
    <x v="9"/>
    <s v="78240-85966-TU"/>
    <s v="E-L-2"/>
    <n v="5"/>
    <x v="698"/>
    <s v="amanda35@branch-koch.net"/>
    <x v="1"/>
    <x v="1"/>
    <x v="1"/>
    <x v="1"/>
    <n v="6.79"/>
    <n v="33.950000000000003"/>
    <x v="0"/>
  </r>
  <r>
    <s v="CFM-59117-160"/>
    <x v="414"/>
    <s v="41332-34461-NI"/>
    <s v="E-L-0.5"/>
    <n v="3"/>
    <x v="699"/>
    <s v="smithrandy@rich.info"/>
    <x v="1"/>
    <x v="3"/>
    <x v="2"/>
    <x v="2"/>
    <n v="9.9499999999999993"/>
    <n v="29.849999999999998"/>
    <x v="0"/>
  </r>
  <r>
    <s v="UQN-70534-130"/>
    <x v="528"/>
    <s v="92832-94170-PB"/>
    <s v="E-L-1"/>
    <n v="1"/>
    <x v="700"/>
    <s v="antonio14@thornton-valentine.info"/>
    <x v="0"/>
    <x v="2"/>
    <x v="0"/>
    <x v="1"/>
    <n v="5.35"/>
    <n v="5.35"/>
    <x v="1"/>
  </r>
  <r>
    <s v="XIW-75352-101"/>
    <x v="424"/>
    <s v="65461-66332-UG"/>
    <s v="E-L-1"/>
    <n v="2"/>
    <x v="701"/>
    <s v="bakerpatricia@yahoo.com"/>
    <x v="3"/>
    <x v="2"/>
    <x v="0"/>
    <x v="1"/>
    <n v="5.35"/>
    <n v="10.7"/>
    <x v="0"/>
  </r>
  <r>
    <s v="XTI-88855-937"/>
    <x v="63"/>
    <s v="64782-87105-TE"/>
    <s v="E-L-1"/>
    <n v="5"/>
    <x v="702"/>
    <s v="mendozadiana@hotmail.com"/>
    <x v="3"/>
    <x v="2"/>
    <x v="0"/>
    <x v="1"/>
    <n v="5.35"/>
    <n v="26.75"/>
    <x v="1"/>
  </r>
  <r>
    <s v="ZXG-86185-179"/>
    <x v="368"/>
    <s v="45974-82565-TN"/>
    <s v="E-L-2"/>
    <n v="2"/>
    <x v="703"/>
    <s v="moralesjason@ferguson.net"/>
    <x v="2"/>
    <x v="1"/>
    <x v="1"/>
    <x v="1"/>
    <n v="6.79"/>
    <n v="13.58"/>
    <x v="1"/>
  </r>
  <r>
    <s v="PFH-10539-340"/>
    <x v="529"/>
    <s v="60205-84130-NZ"/>
    <s v="E-L-1.5"/>
    <n v="2"/>
    <x v="704"/>
    <s v="morristimothy@lara.net"/>
    <x v="2"/>
    <x v="0"/>
    <x v="0"/>
    <x v="0"/>
    <n v="8.18"/>
    <n v="16.36"/>
    <x v="0"/>
  </r>
  <r>
    <s v="KEN-18136-102"/>
    <x v="530"/>
    <s v="32947-56516-HJ"/>
    <s v="E-L-2"/>
    <n v="3"/>
    <x v="705"/>
    <s v="munderwood@hinton.info"/>
    <x v="3"/>
    <x v="1"/>
    <x v="1"/>
    <x v="1"/>
    <n v="6.79"/>
    <n v="20.37"/>
    <x v="1"/>
  </r>
  <r>
    <s v="DQV-53249-521"/>
    <x v="531"/>
    <s v="45276-37947-AA"/>
    <s v="E-L-0.5"/>
    <n v="1"/>
    <x v="706"/>
    <s v="john09@gmail.com"/>
    <x v="4"/>
    <x v="3"/>
    <x v="2"/>
    <x v="2"/>
    <n v="9.9499999999999993"/>
    <n v="9.9499999999999993"/>
    <x v="0"/>
  </r>
  <r>
    <s v="SBG-16030-729"/>
    <x v="334"/>
    <s v="60520-21634-QX"/>
    <s v="E-L-0.5"/>
    <n v="1"/>
    <x v="707"/>
    <s v="hillnicholas@gmail.com"/>
    <x v="3"/>
    <x v="3"/>
    <x v="2"/>
    <x v="2"/>
    <n v="9.9499999999999993"/>
    <n v="9.9499999999999993"/>
    <x v="0"/>
  </r>
  <r>
    <s v="PIZ-17056-923"/>
    <x v="391"/>
    <s v="58634-15354-CJ"/>
    <s v="E-L-0.5"/>
    <n v="5"/>
    <x v="708"/>
    <s v="gramsey@morton.com"/>
    <x v="0"/>
    <x v="3"/>
    <x v="2"/>
    <x v="2"/>
    <n v="9.9499999999999993"/>
    <n v="49.75"/>
    <x v="1"/>
  </r>
  <r>
    <s v="RGU-67455-688"/>
    <x v="465"/>
    <s v="23287-34823-ET"/>
    <s v="E-L-2"/>
    <n v="2"/>
    <x v="709"/>
    <s v="linadam@walker.com"/>
    <x v="2"/>
    <x v="1"/>
    <x v="1"/>
    <x v="1"/>
    <n v="6.79"/>
    <n v="13.58"/>
    <x v="0"/>
  </r>
  <r>
    <s v="BNZ-73271-139"/>
    <x v="88"/>
    <s v="17460-41862-WJ"/>
    <s v="E-L-2"/>
    <n v="2"/>
    <x v="710"/>
    <s v="jerry20@gmail.com"/>
    <x v="3"/>
    <x v="1"/>
    <x v="1"/>
    <x v="1"/>
    <n v="6.79"/>
    <n v="13.58"/>
    <x v="0"/>
  </r>
  <r>
    <s v="NDI-59325-632"/>
    <x v="532"/>
    <s v="82594-73446-BB"/>
    <s v="E-L-2"/>
    <n v="1"/>
    <x v="711"/>
    <s v="davidmay@hotmail.com"/>
    <x v="0"/>
    <x v="1"/>
    <x v="1"/>
    <x v="1"/>
    <n v="6.79"/>
    <n v="6.79"/>
    <x v="0"/>
  </r>
  <r>
    <s v="PQL-97686-867"/>
    <x v="533"/>
    <s v="33473-67382-RP"/>
    <s v="E-L-0.5"/>
    <n v="3"/>
    <x v="712"/>
    <s v="robert55@hotmail.com"/>
    <x v="2"/>
    <x v="3"/>
    <x v="2"/>
    <x v="2"/>
    <n v="9.9499999999999993"/>
    <n v="29.849999999999998"/>
    <x v="1"/>
  </r>
  <r>
    <s v="XSK-41024-906"/>
    <x v="534"/>
    <s v="15484-85767-ML"/>
    <s v="E-L-0.5"/>
    <n v="5"/>
    <x v="713"/>
    <s v="gallagherkelly@yahoo.com"/>
    <x v="0"/>
    <x v="3"/>
    <x v="2"/>
    <x v="2"/>
    <n v="9.9499999999999993"/>
    <n v="49.75"/>
    <x v="1"/>
  </r>
  <r>
    <s v="LOT-67266-771"/>
    <x v="179"/>
    <s v="84646-69734-BF"/>
    <s v="E-L-2"/>
    <n v="4"/>
    <x v="714"/>
    <s v="riveramelanie@obrien.org"/>
    <x v="4"/>
    <x v="1"/>
    <x v="1"/>
    <x v="1"/>
    <n v="6.79"/>
    <n v="27.16"/>
    <x v="0"/>
  </r>
  <r>
    <s v="OWX-53353-628"/>
    <x v="535"/>
    <s v="21292-92259-QY"/>
    <s v="E-L-2"/>
    <n v="1"/>
    <x v="715"/>
    <s v="steven82@padilla-ibarra.com"/>
    <x v="1"/>
    <x v="1"/>
    <x v="1"/>
    <x v="1"/>
    <n v="6.79"/>
    <n v="6.79"/>
    <x v="1"/>
  </r>
  <r>
    <s v="XTH-79091-137"/>
    <x v="536"/>
    <s v="53403-66213-CY"/>
    <s v="E-L-0.5"/>
    <n v="5"/>
    <x v="716"/>
    <s v="castillovanessa@gmail.com"/>
    <x v="0"/>
    <x v="3"/>
    <x v="2"/>
    <x v="2"/>
    <n v="9.9499999999999993"/>
    <n v="49.75"/>
    <x v="1"/>
  </r>
  <r>
    <s v="WUU-12019-437"/>
    <x v="528"/>
    <s v="41244-49762-XV"/>
    <s v="E-L-0.5"/>
    <n v="1"/>
    <x v="717"/>
    <s v="jamie28@olsen.biz"/>
    <x v="0"/>
    <x v="3"/>
    <x v="2"/>
    <x v="2"/>
    <n v="9.9499999999999993"/>
    <n v="9.9499999999999993"/>
    <x v="0"/>
  </r>
  <r>
    <s v="MDL-16159-675"/>
    <x v="537"/>
    <s v="39905-48137-PU"/>
    <s v="E-L-1"/>
    <n v="2"/>
    <x v="718"/>
    <s v="kristajones@harris.info"/>
    <x v="4"/>
    <x v="2"/>
    <x v="0"/>
    <x v="1"/>
    <n v="5.35"/>
    <n v="10.7"/>
    <x v="0"/>
  </r>
  <r>
    <s v="VXQ-16277-202"/>
    <x v="538"/>
    <s v="82127-62950-PW"/>
    <s v="E-L-2"/>
    <n v="3"/>
    <x v="719"/>
    <s v="tdowns@patterson.biz"/>
    <x v="3"/>
    <x v="1"/>
    <x v="1"/>
    <x v="1"/>
    <n v="6.79"/>
    <n v="20.37"/>
    <x v="1"/>
  </r>
  <r>
    <s v="KVA-79452-798"/>
    <x v="536"/>
    <s v="54177-75813-CG"/>
    <s v="E-L-2"/>
    <n v="5"/>
    <x v="720"/>
    <s v="peter44@hotmail.com"/>
    <x v="2"/>
    <x v="1"/>
    <x v="1"/>
    <x v="1"/>
    <n v="6.79"/>
    <n v="33.950000000000003"/>
    <x v="0"/>
  </r>
  <r>
    <s v="RZB-70797-260"/>
    <x v="14"/>
    <s v="58930-37988-WI"/>
    <s v="E-L-0.5"/>
    <n v="3"/>
    <x v="721"/>
    <s v="owensandrew@gmail.com"/>
    <x v="1"/>
    <x v="3"/>
    <x v="2"/>
    <x v="2"/>
    <n v="9.9499999999999993"/>
    <n v="29.849999999999998"/>
    <x v="1"/>
  </r>
  <r>
    <s v="QUF-10998-391"/>
    <x v="259"/>
    <s v="15024-51367-RD"/>
    <s v="E-L-1"/>
    <n v="5"/>
    <x v="722"/>
    <s v="acohen@gmail.com"/>
    <x v="4"/>
    <x v="2"/>
    <x v="0"/>
    <x v="1"/>
    <n v="5.35"/>
    <n v="26.75"/>
    <x v="0"/>
  </r>
  <r>
    <s v="BZV-84769-443"/>
    <x v="539"/>
    <s v="37630-64794-MV"/>
    <s v="E-L-1"/>
    <n v="4"/>
    <x v="723"/>
    <s v="ywilliams@hotmail.com"/>
    <x v="2"/>
    <x v="2"/>
    <x v="0"/>
    <x v="1"/>
    <n v="5.35"/>
    <n v="21.4"/>
    <x v="1"/>
  </r>
  <r>
    <s v="JPR-10028-137"/>
    <x v="540"/>
    <s v="72149-29150-FG"/>
    <s v="E-L-0.5"/>
    <n v="1"/>
    <x v="724"/>
    <s v="ethomas@snow.com"/>
    <x v="4"/>
    <x v="3"/>
    <x v="2"/>
    <x v="2"/>
    <n v="9.9499999999999993"/>
    <n v="9.9499999999999993"/>
    <x v="0"/>
  </r>
  <r>
    <s v="IMU-45944-755"/>
    <x v="118"/>
    <s v="19684-36898-MV"/>
    <s v="E-L-2"/>
    <n v="4"/>
    <x v="725"/>
    <s v="troysweeney@gmail.com"/>
    <x v="4"/>
    <x v="1"/>
    <x v="1"/>
    <x v="1"/>
    <n v="6.79"/>
    <n v="27.16"/>
    <x v="0"/>
  </r>
  <r>
    <s v="OQM-55197-596"/>
    <x v="437"/>
    <s v="17309-50690-NM"/>
    <s v="E-L-1"/>
    <n v="5"/>
    <x v="726"/>
    <s v="wwilliams@wang.com"/>
    <x v="2"/>
    <x v="2"/>
    <x v="0"/>
    <x v="1"/>
    <n v="5.35"/>
    <n v="26.75"/>
    <x v="0"/>
  </r>
  <r>
    <s v="YKR-62289-991"/>
    <x v="541"/>
    <s v="53492-14400-IM"/>
    <s v="E-L-1.5"/>
    <n v="4"/>
    <x v="727"/>
    <s v="ibarrajasmine@yahoo.com"/>
    <x v="1"/>
    <x v="0"/>
    <x v="0"/>
    <x v="0"/>
    <n v="8.18"/>
    <n v="32.72"/>
    <x v="0"/>
  </r>
  <r>
    <s v="EYC-40897-493"/>
    <x v="542"/>
    <s v="18110-21628-QM"/>
    <s v="E-L-2"/>
    <n v="1"/>
    <x v="728"/>
    <s v="meganwood@adams-ramos.com"/>
    <x v="4"/>
    <x v="1"/>
    <x v="1"/>
    <x v="1"/>
    <n v="6.79"/>
    <n v="6.79"/>
    <x v="1"/>
  </r>
  <r>
    <s v="AWP-75848-211"/>
    <x v="543"/>
    <s v="81183-20060-XI"/>
    <s v="E-L-1"/>
    <n v="2"/>
    <x v="729"/>
    <s v="draketracie@ramirez.com"/>
    <x v="1"/>
    <x v="2"/>
    <x v="0"/>
    <x v="1"/>
    <n v="5.35"/>
    <n v="10.7"/>
    <x v="0"/>
  </r>
  <r>
    <s v="OMC-45069-704"/>
    <x v="544"/>
    <s v="71805-38692-WG"/>
    <s v="E-L-0.5"/>
    <n v="4"/>
    <x v="730"/>
    <s v="mendezcheryl@yahoo.com"/>
    <x v="4"/>
    <x v="3"/>
    <x v="2"/>
    <x v="2"/>
    <n v="9.9499999999999993"/>
    <n v="39.799999999999997"/>
    <x v="1"/>
  </r>
  <r>
    <s v="VWF-10298-636"/>
    <x v="545"/>
    <s v="32552-39349-PR"/>
    <s v="E-L-0.5"/>
    <n v="3"/>
    <x v="731"/>
    <s v="michelle43@gmail.com"/>
    <x v="2"/>
    <x v="3"/>
    <x v="2"/>
    <x v="2"/>
    <n v="9.9499999999999993"/>
    <n v="29.849999999999998"/>
    <x v="0"/>
  </r>
  <r>
    <s v="ZIW-29940-392"/>
    <x v="546"/>
    <s v="28438-58290-TC"/>
    <s v="E-L-1"/>
    <n v="2"/>
    <x v="732"/>
    <s v="karigregory@james.info"/>
    <x v="3"/>
    <x v="2"/>
    <x v="0"/>
    <x v="1"/>
    <n v="5.35"/>
    <n v="10.7"/>
    <x v="1"/>
  </r>
  <r>
    <s v="NKU-49918-641"/>
    <x v="143"/>
    <s v="39487-27371-LU"/>
    <s v="E-L-0.5"/>
    <n v="1"/>
    <x v="733"/>
    <s v="vincent52@hotmail.com"/>
    <x v="3"/>
    <x v="3"/>
    <x v="2"/>
    <x v="2"/>
    <n v="9.9499999999999993"/>
    <n v="9.9499999999999993"/>
    <x v="0"/>
  </r>
  <r>
    <s v="EYX-29406-757"/>
    <x v="547"/>
    <s v="55113-76054-KQ"/>
    <s v="E-L-0.5"/>
    <n v="5"/>
    <x v="734"/>
    <s v="sreed@tanner.com"/>
    <x v="4"/>
    <x v="3"/>
    <x v="2"/>
    <x v="2"/>
    <n v="9.9499999999999993"/>
    <n v="49.75"/>
    <x v="0"/>
  </r>
  <r>
    <s v="ANQ-57735-576"/>
    <x v="548"/>
    <s v="31964-35288-IX"/>
    <s v="E-L-1.5"/>
    <n v="2"/>
    <x v="735"/>
    <s v="qwalls@cochran.com"/>
    <x v="1"/>
    <x v="0"/>
    <x v="0"/>
    <x v="0"/>
    <n v="8.18"/>
    <n v="16.36"/>
    <x v="1"/>
  </r>
  <r>
    <s v="FFX-44395-403"/>
    <x v="549"/>
    <s v="96518-52818-SA"/>
    <s v="E-L-1.5"/>
    <n v="1"/>
    <x v="736"/>
    <s v="nmorris@hotmail.com"/>
    <x v="0"/>
    <x v="0"/>
    <x v="0"/>
    <x v="0"/>
    <n v="8.18"/>
    <n v="8.18"/>
    <x v="1"/>
  </r>
  <r>
    <s v="HIS-91988-603"/>
    <x v="399"/>
    <s v="49705-60046-WT"/>
    <s v="E-L-0.5"/>
    <n v="2"/>
    <x v="737"/>
    <s v="bmoore@white-wong.biz"/>
    <x v="3"/>
    <x v="3"/>
    <x v="2"/>
    <x v="2"/>
    <n v="9.9499999999999993"/>
    <n v="19.899999999999999"/>
    <x v="1"/>
  </r>
  <r>
    <s v="LBC-28171-177"/>
    <x v="195"/>
    <s v="72908-13766-RM"/>
    <s v="E-L-1.5"/>
    <n v="3"/>
    <x v="738"/>
    <s v="laura56@bryant.com"/>
    <x v="0"/>
    <x v="0"/>
    <x v="0"/>
    <x v="0"/>
    <n v="8.18"/>
    <n v="24.54"/>
    <x v="1"/>
  </r>
  <r>
    <s v="NRT-82094-926"/>
    <x v="550"/>
    <s v="81860-33971-QO"/>
    <s v="E-L-1.5"/>
    <n v="3"/>
    <x v="739"/>
    <s v="davidcollins@gmail.com"/>
    <x v="0"/>
    <x v="0"/>
    <x v="0"/>
    <x v="0"/>
    <n v="8.18"/>
    <n v="24.54"/>
    <x v="0"/>
  </r>
  <r>
    <s v="FCW-83787-251"/>
    <x v="324"/>
    <s v="28228-24515-KM"/>
    <s v="E-L-1"/>
    <n v="4"/>
    <x v="740"/>
    <s v="jennifer11@hotmail.com"/>
    <x v="3"/>
    <x v="2"/>
    <x v="0"/>
    <x v="1"/>
    <n v="5.35"/>
    <n v="21.4"/>
    <x v="0"/>
  </r>
  <r>
    <s v="SGD-95504-566"/>
    <x v="551"/>
    <s v="58568-24173-HG"/>
    <s v="E-L-1"/>
    <n v="1"/>
    <x v="741"/>
    <s v="timothywatson@yahoo.com"/>
    <x v="2"/>
    <x v="2"/>
    <x v="0"/>
    <x v="1"/>
    <n v="5.35"/>
    <n v="5.35"/>
    <x v="1"/>
  </r>
  <r>
    <s v="YKJ-70365-928"/>
    <x v="552"/>
    <s v="59932-84424-FA"/>
    <s v="E-L-1.5"/>
    <n v="5"/>
    <x v="742"/>
    <s v="jrivera@adams-cole.com"/>
    <x v="2"/>
    <x v="0"/>
    <x v="0"/>
    <x v="0"/>
    <n v="8.18"/>
    <n v="40.9"/>
    <x v="1"/>
  </r>
  <r>
    <s v="GAW-20359-115"/>
    <x v="453"/>
    <s v="95645-71480-PB"/>
    <s v="E-L-2"/>
    <n v="2"/>
    <x v="743"/>
    <s v="laurasmith@parrish.com"/>
    <x v="3"/>
    <x v="1"/>
    <x v="1"/>
    <x v="1"/>
    <n v="6.79"/>
    <n v="13.58"/>
    <x v="0"/>
  </r>
  <r>
    <s v="QIP-58742-854"/>
    <x v="21"/>
    <s v="41196-70380-XH"/>
    <s v="E-L-1"/>
    <n v="3"/>
    <x v="744"/>
    <s v="allenwalker@sanchez.com"/>
    <x v="1"/>
    <x v="2"/>
    <x v="0"/>
    <x v="1"/>
    <n v="5.35"/>
    <n v="16.049999999999997"/>
    <x v="0"/>
  </r>
  <r>
    <s v="EFW-20376-367"/>
    <x v="39"/>
    <s v="29851-38892-ES"/>
    <s v="E-L-0.5"/>
    <n v="2"/>
    <x v="745"/>
    <s v="thomas52@glover-parks.biz"/>
    <x v="2"/>
    <x v="3"/>
    <x v="2"/>
    <x v="2"/>
    <n v="9.9499999999999993"/>
    <n v="19.899999999999999"/>
    <x v="0"/>
  </r>
  <r>
    <s v="VJQ-92432-748"/>
    <x v="195"/>
    <s v="36622-47032-MI"/>
    <s v="E-L-1"/>
    <n v="4"/>
    <x v="746"/>
    <s v="wolfbrandon@hotmail.com"/>
    <x v="3"/>
    <x v="2"/>
    <x v="0"/>
    <x v="1"/>
    <n v="5.35"/>
    <n v="21.4"/>
    <x v="1"/>
  </r>
  <r>
    <s v="XRI-44676-838"/>
    <x v="553"/>
    <s v="21137-46137-RE"/>
    <s v="E-L-2"/>
    <n v="4"/>
    <x v="747"/>
    <s v="simondana@blankenship-valdez.com"/>
    <x v="0"/>
    <x v="1"/>
    <x v="1"/>
    <x v="1"/>
    <n v="6.79"/>
    <n v="27.16"/>
    <x v="0"/>
  </r>
  <r>
    <s v="NUO-16745-176"/>
    <x v="374"/>
    <s v="29442-91109-DH"/>
    <s v="E-L-2"/>
    <n v="5"/>
    <x v="748"/>
    <s v="laurapalmer@yahoo.com"/>
    <x v="1"/>
    <x v="1"/>
    <x v="1"/>
    <x v="1"/>
    <n v="6.79"/>
    <n v="33.950000000000003"/>
    <x v="0"/>
  </r>
  <r>
    <s v="LYB-74320-735"/>
    <x v="172"/>
    <s v="58771-54233-TA"/>
    <s v="E-L-1.5"/>
    <n v="1"/>
    <x v="749"/>
    <s v="saunderslisa@gmail.com"/>
    <x v="3"/>
    <x v="0"/>
    <x v="0"/>
    <x v="0"/>
    <n v="8.18"/>
    <n v="8.18"/>
    <x v="1"/>
  </r>
  <r>
    <s v="LJV-58219-811"/>
    <x v="490"/>
    <s v="33298-15138-UF"/>
    <s v="E-L-1"/>
    <n v="3"/>
    <x v="750"/>
    <s v="bethany04@king.org"/>
    <x v="0"/>
    <x v="2"/>
    <x v="0"/>
    <x v="1"/>
    <n v="5.35"/>
    <n v="16.049999999999997"/>
    <x v="1"/>
  </r>
  <r>
    <s v="VIA-59630-357"/>
    <x v="554"/>
    <s v="87692-34924-DN"/>
    <s v="E-L-1"/>
    <n v="5"/>
    <x v="751"/>
    <s v="markgomez@gmail.com"/>
    <x v="1"/>
    <x v="2"/>
    <x v="0"/>
    <x v="1"/>
    <n v="5.35"/>
    <n v="26.75"/>
    <x v="0"/>
  </r>
  <r>
    <s v="NER-85205-584"/>
    <x v="99"/>
    <s v="78089-71311-FI"/>
    <s v="E-L-0.5"/>
    <n v="5"/>
    <x v="752"/>
    <s v="ericksonjustin@yahoo.com"/>
    <x v="0"/>
    <x v="3"/>
    <x v="2"/>
    <x v="2"/>
    <n v="9.9499999999999993"/>
    <n v="49.75"/>
    <x v="1"/>
  </r>
  <r>
    <s v="XEM-78479-131"/>
    <x v="63"/>
    <s v="85733-81749-IB"/>
    <s v="E-L-1"/>
    <n v="3"/>
    <x v="753"/>
    <s v="chale@gmail.com"/>
    <x v="2"/>
    <x v="2"/>
    <x v="0"/>
    <x v="1"/>
    <n v="5.35"/>
    <n v="16.049999999999997"/>
    <x v="1"/>
  </r>
  <r>
    <s v="HRA-39499-391"/>
    <x v="555"/>
    <s v="73792-86602-CI"/>
    <s v="E-L-1.5"/>
    <n v="1"/>
    <x v="754"/>
    <s v="williamsjessica@martinez-garcia.biz"/>
    <x v="0"/>
    <x v="0"/>
    <x v="0"/>
    <x v="0"/>
    <n v="8.18"/>
    <n v="8.18"/>
    <x v="0"/>
  </r>
  <r>
    <s v="ZAM-34861-740"/>
    <x v="88"/>
    <s v="91951-42081-QN"/>
    <s v="E-L-1.5"/>
    <n v="3"/>
    <x v="755"/>
    <s v="alishajohnson@wells.com"/>
    <x v="3"/>
    <x v="0"/>
    <x v="0"/>
    <x v="0"/>
    <n v="8.18"/>
    <n v="24.54"/>
    <x v="1"/>
  </r>
  <r>
    <s v="ELF-19353-579"/>
    <x v="363"/>
    <s v="73173-52592-TN"/>
    <s v="E-L-1"/>
    <n v="4"/>
    <x v="756"/>
    <s v="melissa29@peck.com"/>
    <x v="0"/>
    <x v="2"/>
    <x v="0"/>
    <x v="1"/>
    <n v="5.35"/>
    <n v="21.4"/>
    <x v="1"/>
  </r>
  <r>
    <s v="AUC-77187-475"/>
    <x v="147"/>
    <s v="45917-50859-OH"/>
    <s v="E-L-1"/>
    <n v="2"/>
    <x v="757"/>
    <s v="dianahammond@gray.com"/>
    <x v="3"/>
    <x v="2"/>
    <x v="0"/>
    <x v="1"/>
    <n v="5.35"/>
    <n v="10.7"/>
    <x v="0"/>
  </r>
  <r>
    <s v="IHE-66178-658"/>
    <x v="420"/>
    <s v="58928-17078-VJ"/>
    <s v="E-L-0.5"/>
    <n v="5"/>
    <x v="758"/>
    <s v="michellerich@hotmail.com"/>
    <x v="1"/>
    <x v="3"/>
    <x v="2"/>
    <x v="2"/>
    <n v="9.9499999999999993"/>
    <n v="49.75"/>
    <x v="1"/>
  </r>
  <r>
    <s v="MKW-10455-537"/>
    <x v="232"/>
    <s v="54046-62024-QZ"/>
    <s v="E-L-1"/>
    <n v="2"/>
    <x v="759"/>
    <s v="harrissteven@harrison.info"/>
    <x v="0"/>
    <x v="2"/>
    <x v="0"/>
    <x v="1"/>
    <n v="5.35"/>
    <n v="10.7"/>
    <x v="1"/>
  </r>
  <r>
    <s v="ENU-44700-577"/>
    <x v="556"/>
    <s v="28324-43626-PG"/>
    <s v="E-L-1.5"/>
    <n v="1"/>
    <x v="760"/>
    <s v="ylopez@yahoo.com"/>
    <x v="4"/>
    <x v="0"/>
    <x v="0"/>
    <x v="0"/>
    <n v="8.18"/>
    <n v="8.18"/>
    <x v="1"/>
  </r>
  <r>
    <s v="QYN-30803-346"/>
    <x v="289"/>
    <s v="58138-20957-XL"/>
    <s v="E-L-2"/>
    <n v="1"/>
    <x v="761"/>
    <s v="jenniferdiaz@hotmail.com"/>
    <x v="1"/>
    <x v="1"/>
    <x v="1"/>
    <x v="1"/>
    <n v="6.79"/>
    <n v="6.79"/>
    <x v="0"/>
  </r>
  <r>
    <s v="TTJ-21494-668"/>
    <x v="313"/>
    <s v="18452-81634-HN"/>
    <s v="E-L-1.5"/>
    <n v="1"/>
    <x v="762"/>
    <s v="amyhunter@gmail.com"/>
    <x v="2"/>
    <x v="0"/>
    <x v="0"/>
    <x v="0"/>
    <n v="8.18"/>
    <n v="8.18"/>
    <x v="1"/>
  </r>
  <r>
    <s v="NTK-18541-883"/>
    <x v="557"/>
    <s v="41120-46949-IS"/>
    <s v="E-L-1"/>
    <n v="4"/>
    <x v="763"/>
    <s v="rogersalexis@gmail.com"/>
    <x v="3"/>
    <x v="2"/>
    <x v="0"/>
    <x v="1"/>
    <n v="5.35"/>
    <n v="21.4"/>
    <x v="1"/>
  </r>
  <r>
    <s v="VAW-75544-227"/>
    <x v="558"/>
    <s v="28385-43154-OG"/>
    <s v="E-L-2"/>
    <n v="5"/>
    <x v="764"/>
    <s v="kennethruiz@doyle-hurley.com"/>
    <x v="3"/>
    <x v="1"/>
    <x v="1"/>
    <x v="1"/>
    <n v="6.79"/>
    <n v="33.950000000000003"/>
    <x v="0"/>
  </r>
  <r>
    <s v="TIG-77613-406"/>
    <x v="23"/>
    <s v="49068-20802-RC"/>
    <s v="E-L-1"/>
    <n v="4"/>
    <x v="765"/>
    <s v="waynerivera@allen-brown.com"/>
    <x v="4"/>
    <x v="2"/>
    <x v="0"/>
    <x v="1"/>
    <n v="5.35"/>
    <n v="21.4"/>
    <x v="1"/>
  </r>
  <r>
    <s v="TGV-50991-371"/>
    <x v="238"/>
    <s v="97805-47505-YE"/>
    <s v="E-L-1"/>
    <n v="3"/>
    <x v="766"/>
    <s v="noah10@gmail.com"/>
    <x v="4"/>
    <x v="2"/>
    <x v="0"/>
    <x v="1"/>
    <n v="5.35"/>
    <n v="16.049999999999997"/>
    <x v="0"/>
  </r>
  <r>
    <s v="AAC-22460-313"/>
    <x v="559"/>
    <s v="41664-16551-AO"/>
    <s v="E-L-2"/>
    <n v="1"/>
    <x v="767"/>
    <s v="heidi06@yahoo.com"/>
    <x v="3"/>
    <x v="1"/>
    <x v="1"/>
    <x v="1"/>
    <n v="6.79"/>
    <n v="6.79"/>
    <x v="0"/>
  </r>
  <r>
    <s v="ZPB-71957-403"/>
    <x v="303"/>
    <s v="44060-88141-AF"/>
    <s v="E-L-1.5"/>
    <n v="2"/>
    <x v="768"/>
    <s v="stewartkristen@yahoo.com"/>
    <x v="0"/>
    <x v="0"/>
    <x v="0"/>
    <x v="0"/>
    <n v="8.18"/>
    <n v="16.36"/>
    <x v="1"/>
  </r>
  <r>
    <s v="NWS-53915-710"/>
    <x v="502"/>
    <s v="91708-64825-PQ"/>
    <s v="E-L-1"/>
    <n v="1"/>
    <x v="769"/>
    <s v="wilsonshelia@aguirre-hill.biz"/>
    <x v="2"/>
    <x v="2"/>
    <x v="0"/>
    <x v="1"/>
    <n v="5.35"/>
    <n v="5.35"/>
    <x v="0"/>
  </r>
  <r>
    <s v="SFK-12961-820"/>
    <x v="560"/>
    <s v="37635-85856-MJ"/>
    <s v="E-L-2"/>
    <n v="3"/>
    <x v="770"/>
    <s v="franklinadrian@alvarado.com"/>
    <x v="3"/>
    <x v="1"/>
    <x v="1"/>
    <x v="1"/>
    <n v="6.79"/>
    <n v="20.37"/>
    <x v="0"/>
  </r>
  <r>
    <s v="ILV-43165-814"/>
    <x v="269"/>
    <s v="71909-94491-KO"/>
    <s v="E-L-0.5"/>
    <n v="5"/>
    <x v="771"/>
    <s v="williamsjose@hotmail.com"/>
    <x v="0"/>
    <x v="3"/>
    <x v="2"/>
    <x v="2"/>
    <n v="9.9499999999999993"/>
    <n v="49.75"/>
    <x v="0"/>
  </r>
  <r>
    <s v="GFN-21707-352"/>
    <x v="561"/>
    <s v="33106-26504-LS"/>
    <s v="E-L-2"/>
    <n v="5"/>
    <x v="772"/>
    <s v="qcruz@smith-sloan.com"/>
    <x v="3"/>
    <x v="1"/>
    <x v="1"/>
    <x v="1"/>
    <n v="6.79"/>
    <n v="33.950000000000003"/>
    <x v="0"/>
  </r>
  <r>
    <s v="SWX-56834-665"/>
    <x v="307"/>
    <s v="16768-12525-JO"/>
    <s v="E-L-1"/>
    <n v="4"/>
    <x v="773"/>
    <s v="zbuckley@clark.info"/>
    <x v="2"/>
    <x v="2"/>
    <x v="0"/>
    <x v="1"/>
    <n v="5.35"/>
    <n v="21.4"/>
    <x v="0"/>
  </r>
  <r>
    <s v="BMA-56093-997"/>
    <x v="562"/>
    <s v="16821-15805-IH"/>
    <s v="E-L-0.5"/>
    <n v="1"/>
    <x v="774"/>
    <s v="crosbyjulia@sparks-villa.com"/>
    <x v="4"/>
    <x v="3"/>
    <x v="2"/>
    <x v="2"/>
    <n v="9.9499999999999993"/>
    <n v="9.9499999999999993"/>
    <x v="0"/>
  </r>
  <r>
    <s v="ABF-15137-501"/>
    <x v="563"/>
    <s v="97672-61610-QJ"/>
    <s v="E-L-0.5"/>
    <n v="5"/>
    <x v="775"/>
    <s v="richard03@gmail.com"/>
    <x v="2"/>
    <x v="3"/>
    <x v="2"/>
    <x v="2"/>
    <n v="9.9499999999999993"/>
    <n v="49.75"/>
    <x v="1"/>
  </r>
  <r>
    <s v="ZDK-81074-553"/>
    <x v="564"/>
    <s v="27997-75965-CU"/>
    <s v="E-L-0.5"/>
    <n v="1"/>
    <x v="776"/>
    <s v="jpatel@gmail.com"/>
    <x v="3"/>
    <x v="3"/>
    <x v="2"/>
    <x v="2"/>
    <n v="9.9499999999999993"/>
    <n v="9.9499999999999993"/>
    <x v="1"/>
  </r>
  <r>
    <s v="RRR-58972-222"/>
    <x v="565"/>
    <s v="14661-63284-DG"/>
    <s v="E-L-1.5"/>
    <n v="1"/>
    <x v="777"/>
    <s v="dcole@herrera.biz"/>
    <x v="0"/>
    <x v="0"/>
    <x v="0"/>
    <x v="0"/>
    <n v="8.18"/>
    <n v="8.18"/>
    <x v="0"/>
  </r>
  <r>
    <s v="RCB-91043-586"/>
    <x v="566"/>
    <s v="34030-46818-AA"/>
    <s v="E-L-2"/>
    <n v="1"/>
    <x v="778"/>
    <s v="kennedyalice@hotmail.com"/>
    <x v="0"/>
    <x v="1"/>
    <x v="1"/>
    <x v="1"/>
    <n v="6.79"/>
    <n v="6.79"/>
    <x v="0"/>
  </r>
  <r>
    <s v="NFQ-42817-960"/>
    <x v="456"/>
    <s v="79302-65267-LG"/>
    <s v="E-L-1"/>
    <n v="3"/>
    <x v="779"/>
    <s v="kwilson@werner.com"/>
    <x v="0"/>
    <x v="2"/>
    <x v="0"/>
    <x v="1"/>
    <n v="5.35"/>
    <n v="16.049999999999997"/>
    <x v="1"/>
  </r>
  <r>
    <s v="GHC-60675-342"/>
    <x v="132"/>
    <s v="35522-98400-WQ"/>
    <s v="E-L-0.5"/>
    <n v="1"/>
    <x v="780"/>
    <s v="krystal60@thomas-smith.biz"/>
    <x v="2"/>
    <x v="3"/>
    <x v="2"/>
    <x v="2"/>
    <n v="9.9499999999999993"/>
    <n v="9.9499999999999993"/>
    <x v="0"/>
  </r>
  <r>
    <s v="AMI-18795-217"/>
    <x v="30"/>
    <s v="79512-86588-MC"/>
    <s v="E-L-0.5"/>
    <n v="3"/>
    <x v="781"/>
    <s v="iwoods@adams-ware.com"/>
    <x v="2"/>
    <x v="3"/>
    <x v="2"/>
    <x v="2"/>
    <n v="9.9499999999999993"/>
    <n v="29.849999999999998"/>
    <x v="0"/>
  </r>
  <r>
    <s v="JBZ-23103-414"/>
    <x v="567"/>
    <s v="59241-39772-ZC"/>
    <s v="E-L-1"/>
    <n v="3"/>
    <x v="782"/>
    <s v="brittanytaylor@smith.com"/>
    <x v="4"/>
    <x v="2"/>
    <x v="0"/>
    <x v="1"/>
    <n v="5.35"/>
    <n v="16.049999999999997"/>
    <x v="1"/>
  </r>
  <r>
    <s v="FTW-69531-981"/>
    <x v="278"/>
    <s v="48414-95003-WQ"/>
    <s v="E-L-1"/>
    <n v="3"/>
    <x v="783"/>
    <s v="john40@gmail.com"/>
    <x v="0"/>
    <x v="2"/>
    <x v="0"/>
    <x v="1"/>
    <n v="5.35"/>
    <n v="16.049999999999997"/>
    <x v="0"/>
  </r>
  <r>
    <s v="XTP-98087-218"/>
    <x v="306"/>
    <s v="45131-49686-PN"/>
    <s v="E-L-1.5"/>
    <n v="2"/>
    <x v="784"/>
    <s v="monroepatricia@gmail.com"/>
    <x v="4"/>
    <x v="0"/>
    <x v="0"/>
    <x v="0"/>
    <n v="8.18"/>
    <n v="16.36"/>
    <x v="1"/>
  </r>
  <r>
    <s v="IQJ-71621-644"/>
    <x v="568"/>
    <s v="42764-31323-WR"/>
    <s v="E-L-0.5"/>
    <n v="1"/>
    <x v="785"/>
    <s v="martinezcarol@bolton.com"/>
    <x v="3"/>
    <x v="3"/>
    <x v="2"/>
    <x v="2"/>
    <n v="9.9499999999999993"/>
    <n v="9.9499999999999993"/>
    <x v="1"/>
  </r>
  <r>
    <s v="PVV-17717-793"/>
    <x v="15"/>
    <s v="89647-33340-VX"/>
    <s v="E-L-2"/>
    <n v="5"/>
    <x v="786"/>
    <s v="michael18@yahoo.com"/>
    <x v="2"/>
    <x v="1"/>
    <x v="1"/>
    <x v="1"/>
    <n v="6.79"/>
    <n v="33.950000000000003"/>
    <x v="1"/>
  </r>
  <r>
    <s v="FON-23981-183"/>
    <x v="187"/>
    <s v="69667-95884-VV"/>
    <s v="E-L-2"/>
    <n v="2"/>
    <x v="787"/>
    <s v="harrisbradley@hotmail.com"/>
    <x v="4"/>
    <x v="1"/>
    <x v="1"/>
    <x v="1"/>
    <n v="6.79"/>
    <n v="13.58"/>
    <x v="0"/>
  </r>
  <r>
    <s v="QCF-41503-616"/>
    <x v="17"/>
    <s v="18144-76524-NS"/>
    <s v="E-L-1"/>
    <n v="5"/>
    <x v="788"/>
    <s v="alexiswilliams@johns.biz"/>
    <x v="2"/>
    <x v="2"/>
    <x v="0"/>
    <x v="1"/>
    <n v="5.35"/>
    <n v="26.75"/>
    <x v="1"/>
  </r>
  <r>
    <s v="EIU-87718-269"/>
    <x v="230"/>
    <s v="58395-73165-BY"/>
    <s v="E-L-1"/>
    <n v="2"/>
    <x v="789"/>
    <s v="adamstaylor@perez-martin.com"/>
    <x v="1"/>
    <x v="2"/>
    <x v="0"/>
    <x v="1"/>
    <n v="5.35"/>
    <n v="10.7"/>
    <x v="1"/>
  </r>
  <r>
    <s v="HBV-34987-624"/>
    <x v="356"/>
    <s v="78605-10740-SV"/>
    <s v="E-L-2"/>
    <n v="3"/>
    <x v="790"/>
    <s v="lucas35@yahoo.com"/>
    <x v="3"/>
    <x v="1"/>
    <x v="1"/>
    <x v="1"/>
    <n v="6.79"/>
    <n v="20.37"/>
    <x v="0"/>
  </r>
  <r>
    <s v="DOC-61759-202"/>
    <x v="170"/>
    <s v="13460-85638-XF"/>
    <s v="E-L-2"/>
    <n v="2"/>
    <x v="791"/>
    <s v="bjones@hotmail.com"/>
    <x v="2"/>
    <x v="1"/>
    <x v="1"/>
    <x v="1"/>
    <n v="6.79"/>
    <n v="13.58"/>
    <x v="1"/>
  </r>
  <r>
    <s v="BQN-78692-981"/>
    <x v="569"/>
    <s v="55133-18793-EE"/>
    <s v="E-L-1.5"/>
    <n v="3"/>
    <x v="792"/>
    <s v="gchapman@webb.biz"/>
    <x v="3"/>
    <x v="0"/>
    <x v="0"/>
    <x v="0"/>
    <n v="8.18"/>
    <n v="24.54"/>
    <x v="0"/>
  </r>
  <r>
    <s v="UFB-67024-478"/>
    <x v="570"/>
    <s v="90738-72502-AW"/>
    <s v="E-L-1.5"/>
    <n v="5"/>
    <x v="793"/>
    <s v="frankchapman@gross.info"/>
    <x v="1"/>
    <x v="0"/>
    <x v="0"/>
    <x v="0"/>
    <n v="8.18"/>
    <n v="40.9"/>
    <x v="1"/>
  </r>
  <r>
    <s v="YKC-97790-870"/>
    <x v="63"/>
    <s v="78239-35875-UX"/>
    <s v="E-L-1.5"/>
    <n v="5"/>
    <x v="794"/>
    <s v="robert26@perry-taylor.com"/>
    <x v="4"/>
    <x v="0"/>
    <x v="0"/>
    <x v="0"/>
    <n v="8.18"/>
    <n v="40.9"/>
    <x v="0"/>
  </r>
  <r>
    <s v="RAJ-91221-193"/>
    <x v="26"/>
    <s v="73344-15185-XM"/>
    <s v="E-L-0.5"/>
    <n v="5"/>
    <x v="795"/>
    <s v="michaelroy@johnson.com"/>
    <x v="3"/>
    <x v="3"/>
    <x v="2"/>
    <x v="2"/>
    <n v="9.9499999999999993"/>
    <n v="49.75"/>
    <x v="1"/>
  </r>
  <r>
    <s v="ZHM-18142-118"/>
    <x v="352"/>
    <s v="77431-15713-WC"/>
    <s v="E-L-0.5"/>
    <n v="1"/>
    <x v="796"/>
    <s v="kelly11@yahoo.com"/>
    <x v="1"/>
    <x v="3"/>
    <x v="2"/>
    <x v="2"/>
    <n v="9.9499999999999993"/>
    <n v="9.9499999999999993"/>
    <x v="1"/>
  </r>
  <r>
    <s v="ANW-55728-331"/>
    <x v="12"/>
    <s v="52662-15422-QL"/>
    <s v="E-L-1.5"/>
    <n v="3"/>
    <x v="797"/>
    <s v="vickicastillo@wong-carpenter.com"/>
    <x v="0"/>
    <x v="0"/>
    <x v="0"/>
    <x v="0"/>
    <n v="8.18"/>
    <n v="24.54"/>
    <x v="1"/>
  </r>
  <r>
    <s v="IZO-57597-619"/>
    <x v="571"/>
    <s v="75938-17295-DC"/>
    <s v="E-L-1.5"/>
    <n v="2"/>
    <x v="798"/>
    <s v="lance86@cruz.com"/>
    <x v="0"/>
    <x v="0"/>
    <x v="0"/>
    <x v="0"/>
    <n v="8.18"/>
    <n v="16.36"/>
    <x v="1"/>
  </r>
  <r>
    <s v="HEZ-69744-935"/>
    <x v="316"/>
    <s v="14343-13828-EV"/>
    <s v="E-L-0.5"/>
    <n v="2"/>
    <x v="799"/>
    <s v="lindseydustin@gmail.com"/>
    <x v="0"/>
    <x v="3"/>
    <x v="2"/>
    <x v="2"/>
    <n v="9.9499999999999993"/>
    <n v="19.899999999999999"/>
    <x v="1"/>
  </r>
  <r>
    <s v="LUX-83575-341"/>
    <x v="572"/>
    <s v="80525-97739-IG"/>
    <s v="E-L-1"/>
    <n v="3"/>
    <x v="800"/>
    <s v="mmclaughlin@swanson.com"/>
    <x v="2"/>
    <x v="2"/>
    <x v="0"/>
    <x v="1"/>
    <n v="5.35"/>
    <n v="16.049999999999997"/>
    <x v="1"/>
  </r>
  <r>
    <s v="UAE-15942-996"/>
    <x v="573"/>
    <s v="28772-55669-AG"/>
    <s v="E-L-0.5"/>
    <n v="4"/>
    <x v="801"/>
    <s v="michaelhopkins@hotmail.com"/>
    <x v="2"/>
    <x v="3"/>
    <x v="2"/>
    <x v="2"/>
    <n v="9.9499999999999993"/>
    <n v="39.799999999999997"/>
    <x v="0"/>
  </r>
  <r>
    <s v="WEM-16725-543"/>
    <x v="574"/>
    <s v="19754-37094-XI"/>
    <s v="E-L-1"/>
    <n v="5"/>
    <x v="802"/>
    <s v="donaldjohnson@gmail.com"/>
    <x v="2"/>
    <x v="2"/>
    <x v="0"/>
    <x v="1"/>
    <n v="5.35"/>
    <n v="26.75"/>
    <x v="1"/>
  </r>
  <r>
    <s v="MQM-75900-877"/>
    <x v="575"/>
    <s v="33655-12809-UP"/>
    <s v="E-L-0.5"/>
    <n v="2"/>
    <x v="803"/>
    <s v="jbrooks@gmail.com"/>
    <x v="0"/>
    <x v="3"/>
    <x v="2"/>
    <x v="2"/>
    <n v="9.9499999999999993"/>
    <n v="19.899999999999999"/>
    <x v="0"/>
  </r>
  <r>
    <s v="NLU-48151-846"/>
    <x v="157"/>
    <s v="69747-73180-AI"/>
    <s v="E-L-2"/>
    <n v="1"/>
    <x v="804"/>
    <s v="williammorgan@duncan.com"/>
    <x v="2"/>
    <x v="1"/>
    <x v="1"/>
    <x v="1"/>
    <n v="6.79"/>
    <n v="6.79"/>
    <x v="0"/>
  </r>
  <r>
    <s v="NQP-57173-875"/>
    <x v="576"/>
    <s v="36729-38986-IA"/>
    <s v="E-L-2"/>
    <n v="3"/>
    <x v="805"/>
    <s v="ruth35@phillips.com"/>
    <x v="1"/>
    <x v="1"/>
    <x v="1"/>
    <x v="1"/>
    <n v="6.79"/>
    <n v="20.37"/>
    <x v="1"/>
  </r>
  <r>
    <s v="ZFJ-33117-170"/>
    <x v="577"/>
    <s v="60549-45872-NV"/>
    <s v="E-L-0.5"/>
    <n v="3"/>
    <x v="806"/>
    <s v="johnsonjustin@snyder.com"/>
    <x v="1"/>
    <x v="3"/>
    <x v="2"/>
    <x v="2"/>
    <n v="9.9499999999999993"/>
    <n v="29.849999999999998"/>
    <x v="0"/>
  </r>
  <r>
    <s v="JMI-94519-119"/>
    <x v="578"/>
    <s v="63408-43295-DN"/>
    <s v="E-L-2"/>
    <n v="2"/>
    <x v="807"/>
    <s v="brownkrystal@smith.biz"/>
    <x v="4"/>
    <x v="1"/>
    <x v="1"/>
    <x v="1"/>
    <n v="6.79"/>
    <n v="13.58"/>
    <x v="1"/>
  </r>
  <r>
    <s v="MOO-53440-670"/>
    <x v="579"/>
    <s v="93357-33022-IQ"/>
    <s v="E-L-2"/>
    <n v="5"/>
    <x v="808"/>
    <s v="william77@yahoo.com"/>
    <x v="2"/>
    <x v="1"/>
    <x v="1"/>
    <x v="1"/>
    <n v="6.79"/>
    <n v="33.950000000000003"/>
    <x v="0"/>
  </r>
  <r>
    <s v="SDK-35066-334"/>
    <x v="41"/>
    <s v="62985-77245-OL"/>
    <s v="E-L-0.5"/>
    <n v="3"/>
    <x v="809"/>
    <s v="whernandez@briggs.com"/>
    <x v="4"/>
    <x v="3"/>
    <x v="2"/>
    <x v="2"/>
    <n v="9.9499999999999993"/>
    <n v="29.849999999999998"/>
    <x v="1"/>
  </r>
  <r>
    <s v="IQA-36671-570"/>
    <x v="580"/>
    <s v="28237-19891-JF"/>
    <s v="E-L-0.5"/>
    <n v="5"/>
    <x v="810"/>
    <s v="wschmidt@mosley.org"/>
    <x v="1"/>
    <x v="3"/>
    <x v="2"/>
    <x v="2"/>
    <n v="9.9499999999999993"/>
    <n v="49.75"/>
    <x v="0"/>
  </r>
  <r>
    <s v="LED-86339-912"/>
    <x v="581"/>
    <s v="19049-76002-YT"/>
    <s v="E-L-0.5"/>
    <n v="1"/>
    <x v="811"/>
    <s v="pmcintyre@gmail.com"/>
    <x v="4"/>
    <x v="3"/>
    <x v="2"/>
    <x v="2"/>
    <n v="9.9499999999999993"/>
    <n v="9.9499999999999993"/>
    <x v="1"/>
  </r>
  <r>
    <s v="WKB-50964-632"/>
    <x v="116"/>
    <s v="45753-73920-TF"/>
    <s v="E-L-1.5"/>
    <n v="4"/>
    <x v="812"/>
    <s v="watkinsjoseph@hotmail.com"/>
    <x v="4"/>
    <x v="0"/>
    <x v="0"/>
    <x v="0"/>
    <n v="8.18"/>
    <n v="32.72"/>
    <x v="0"/>
  </r>
  <r>
    <s v="KKM-98572-508"/>
    <x v="582"/>
    <s v="47688-12467-QJ"/>
    <s v="E-L-1"/>
    <n v="1"/>
    <x v="813"/>
    <s v="lisasanders@hotmail.com"/>
    <x v="2"/>
    <x v="2"/>
    <x v="0"/>
    <x v="1"/>
    <n v="5.35"/>
    <n v="5.35"/>
    <x v="1"/>
  </r>
  <r>
    <s v="VBO-24641-111"/>
    <x v="261"/>
    <s v="92190-42298-KB"/>
    <s v="E-L-2"/>
    <n v="5"/>
    <x v="814"/>
    <s v="goldentaylor@yahoo.com"/>
    <x v="2"/>
    <x v="1"/>
    <x v="1"/>
    <x v="1"/>
    <n v="6.79"/>
    <n v="33.950000000000003"/>
    <x v="0"/>
  </r>
  <r>
    <s v="EQU-91871-408"/>
    <x v="215"/>
    <s v="67610-81025-IR"/>
    <s v="E-L-1"/>
    <n v="3"/>
    <x v="815"/>
    <s v="michaelbrown@gmail.com"/>
    <x v="3"/>
    <x v="2"/>
    <x v="0"/>
    <x v="1"/>
    <n v="5.35"/>
    <n v="16.049999999999997"/>
    <x v="1"/>
  </r>
  <r>
    <s v="UHW-74056-339"/>
    <x v="355"/>
    <s v="42126-42398-OH"/>
    <s v="E-L-0.5"/>
    <n v="1"/>
    <x v="816"/>
    <s v="davissarah@mcneil.com"/>
    <x v="3"/>
    <x v="3"/>
    <x v="2"/>
    <x v="2"/>
    <n v="9.9499999999999993"/>
    <n v="9.9499999999999993"/>
    <x v="1"/>
  </r>
  <r>
    <s v="RED-99866-974"/>
    <x v="583"/>
    <s v="22865-36732-WR"/>
    <s v="E-L-2"/>
    <n v="4"/>
    <x v="817"/>
    <s v="jeffreyfletcher@yahoo.com"/>
    <x v="2"/>
    <x v="1"/>
    <x v="1"/>
    <x v="1"/>
    <n v="6.79"/>
    <n v="27.16"/>
    <x v="1"/>
  </r>
  <r>
    <s v="HMY-28176-989"/>
    <x v="584"/>
    <s v="58538-44730-EB"/>
    <s v="E-L-1.5"/>
    <n v="3"/>
    <x v="818"/>
    <s v="carterfrederick@ramsey.com"/>
    <x v="4"/>
    <x v="0"/>
    <x v="0"/>
    <x v="0"/>
    <n v="8.18"/>
    <n v="24.54"/>
    <x v="1"/>
  </r>
  <r>
    <s v="VXH-13735-522"/>
    <x v="153"/>
    <s v="24657-28431-KR"/>
    <s v="E-L-1"/>
    <n v="4"/>
    <x v="819"/>
    <s v="nhenry@hotmail.com"/>
    <x v="3"/>
    <x v="2"/>
    <x v="0"/>
    <x v="1"/>
    <n v="5.35"/>
    <n v="21.4"/>
    <x v="0"/>
  </r>
  <r>
    <s v="BWF-75228-506"/>
    <x v="585"/>
    <s v="70381-97440-FC"/>
    <s v="E-L-1"/>
    <n v="2"/>
    <x v="820"/>
    <s v="deanrussell@blankenship-flores.com"/>
    <x v="2"/>
    <x v="2"/>
    <x v="0"/>
    <x v="1"/>
    <n v="5.35"/>
    <n v="10.7"/>
    <x v="0"/>
  </r>
  <r>
    <s v="FNB-21998-626"/>
    <x v="383"/>
    <s v="73578-77792-HH"/>
    <s v="E-L-0.5"/>
    <n v="1"/>
    <x v="821"/>
    <s v="richardmercedes@larson.com"/>
    <x v="0"/>
    <x v="3"/>
    <x v="2"/>
    <x v="2"/>
    <n v="9.9499999999999993"/>
    <n v="9.9499999999999993"/>
    <x v="1"/>
  </r>
  <r>
    <s v="FXD-97015-507"/>
    <x v="586"/>
    <s v="92824-55210-QG"/>
    <s v="E-L-1"/>
    <n v="2"/>
    <x v="822"/>
    <s v="arobles@yahoo.com"/>
    <x v="0"/>
    <x v="2"/>
    <x v="0"/>
    <x v="1"/>
    <n v="5.35"/>
    <n v="10.7"/>
    <x v="0"/>
  </r>
  <r>
    <s v="FRP-10697-496"/>
    <x v="145"/>
    <s v="83380-98307-MQ"/>
    <s v="E-L-2"/>
    <n v="5"/>
    <x v="823"/>
    <s v="smithjustin@nelson.biz"/>
    <x v="2"/>
    <x v="1"/>
    <x v="1"/>
    <x v="1"/>
    <n v="6.79"/>
    <n v="33.950000000000003"/>
    <x v="1"/>
  </r>
  <r>
    <s v="RJJ-49395-455"/>
    <x v="587"/>
    <s v="61986-83199-AL"/>
    <s v="E-L-0.5"/>
    <n v="5"/>
    <x v="824"/>
    <s v="rtran@freeman.com"/>
    <x v="3"/>
    <x v="3"/>
    <x v="2"/>
    <x v="2"/>
    <n v="9.9499999999999993"/>
    <n v="49.75"/>
    <x v="0"/>
  </r>
  <r>
    <s v="NLI-10117-665"/>
    <x v="588"/>
    <s v="92358-64987-ZP"/>
    <s v="E-L-2"/>
    <n v="1"/>
    <x v="825"/>
    <s v="christinachristensen@yahoo.com"/>
    <x v="1"/>
    <x v="1"/>
    <x v="1"/>
    <x v="1"/>
    <n v="6.79"/>
    <n v="6.79"/>
    <x v="0"/>
  </r>
  <r>
    <s v="OZN-39217-742"/>
    <x v="589"/>
    <s v="68051-57360-RS"/>
    <s v="E-L-0.5"/>
    <n v="3"/>
    <x v="826"/>
    <s v="jgray@hotmail.com"/>
    <x v="1"/>
    <x v="3"/>
    <x v="2"/>
    <x v="2"/>
    <n v="9.9499999999999993"/>
    <n v="29.849999999999998"/>
    <x v="1"/>
  </r>
  <r>
    <s v="PFD-88746-425"/>
    <x v="53"/>
    <s v="23784-95739-MS"/>
    <s v="E-L-1"/>
    <n v="3"/>
    <x v="827"/>
    <s v="santoskevin@williams.com"/>
    <x v="3"/>
    <x v="2"/>
    <x v="0"/>
    <x v="1"/>
    <n v="5.35"/>
    <n v="16.049999999999997"/>
    <x v="0"/>
  </r>
  <r>
    <s v="RZF-93205-906"/>
    <x v="590"/>
    <s v="84480-58802-PJ"/>
    <s v="E-L-2"/>
    <n v="3"/>
    <x v="828"/>
    <s v="morganwilliam@clark.net"/>
    <x v="3"/>
    <x v="1"/>
    <x v="1"/>
    <x v="1"/>
    <n v="6.79"/>
    <n v="20.37"/>
    <x v="0"/>
  </r>
  <r>
    <s v="KSS-53576-559"/>
    <x v="591"/>
    <s v="58910-38054-PZ"/>
    <s v="E-L-1.5"/>
    <n v="3"/>
    <x v="829"/>
    <s v="david20@gmail.com"/>
    <x v="0"/>
    <x v="0"/>
    <x v="0"/>
    <x v="0"/>
    <n v="8.18"/>
    <n v="24.54"/>
    <x v="1"/>
  </r>
  <r>
    <s v="DSA-43632-400"/>
    <x v="592"/>
    <s v="43694-24266-RU"/>
    <s v="E-L-0.5"/>
    <n v="2"/>
    <x v="830"/>
    <s v="patrick97@martinez-smith.com"/>
    <x v="2"/>
    <x v="3"/>
    <x v="2"/>
    <x v="2"/>
    <n v="9.9499999999999993"/>
    <n v="19.899999999999999"/>
    <x v="1"/>
  </r>
  <r>
    <s v="JUT-97797-929"/>
    <x v="309"/>
    <s v="67193-77568-MX"/>
    <s v="E-L-1"/>
    <n v="4"/>
    <x v="831"/>
    <s v="cmartinez@hotmail.com"/>
    <x v="4"/>
    <x v="2"/>
    <x v="0"/>
    <x v="1"/>
    <n v="5.35"/>
    <n v="21.4"/>
    <x v="0"/>
  </r>
  <r>
    <s v="VKN-92764-125"/>
    <x v="381"/>
    <s v="40401-24481-FH"/>
    <s v="E-L-2"/>
    <n v="2"/>
    <x v="832"/>
    <s v="hardyandrea@shannon.com"/>
    <x v="3"/>
    <x v="1"/>
    <x v="1"/>
    <x v="1"/>
    <n v="6.79"/>
    <n v="13.58"/>
    <x v="0"/>
  </r>
  <r>
    <s v="CBU-60422-745"/>
    <x v="387"/>
    <s v="40361-81714-JR"/>
    <s v="E-L-1.5"/>
    <n v="3"/>
    <x v="833"/>
    <s v="ashleyjones@olsen-english.info"/>
    <x v="1"/>
    <x v="0"/>
    <x v="0"/>
    <x v="0"/>
    <n v="8.18"/>
    <n v="24.54"/>
    <x v="1"/>
  </r>
  <r>
    <s v="JAV-70288-340"/>
    <x v="178"/>
    <s v="31833-64875-MD"/>
    <s v="E-L-0.5"/>
    <n v="4"/>
    <x v="834"/>
    <s v="danielbaker@willis-williams.info"/>
    <x v="2"/>
    <x v="3"/>
    <x v="2"/>
    <x v="2"/>
    <n v="9.9499999999999993"/>
    <n v="39.799999999999997"/>
    <x v="0"/>
  </r>
  <r>
    <s v="TCA-91657-336"/>
    <x v="390"/>
    <s v="83645-39634-NP"/>
    <s v="E-L-0.5"/>
    <n v="2"/>
    <x v="835"/>
    <s v="jennifer63@vargas.info"/>
    <x v="4"/>
    <x v="3"/>
    <x v="2"/>
    <x v="2"/>
    <n v="9.9499999999999993"/>
    <n v="19.899999999999999"/>
    <x v="0"/>
  </r>
  <r>
    <s v="XKN-16822-403"/>
    <x v="495"/>
    <s v="70162-65210-TV"/>
    <s v="E-L-1.5"/>
    <n v="3"/>
    <x v="836"/>
    <s v="tim36@davis.com"/>
    <x v="4"/>
    <x v="0"/>
    <x v="0"/>
    <x v="0"/>
    <n v="8.18"/>
    <n v="24.54"/>
    <x v="0"/>
  </r>
  <r>
    <s v="PED-85135-803"/>
    <x v="127"/>
    <s v="50055-48056-AP"/>
    <s v="E-L-1.5"/>
    <n v="3"/>
    <x v="837"/>
    <s v="katielawrence@wilson.biz"/>
    <x v="3"/>
    <x v="0"/>
    <x v="0"/>
    <x v="0"/>
    <n v="8.18"/>
    <n v="24.54"/>
    <x v="1"/>
  </r>
  <r>
    <s v="EYD-41381-983"/>
    <x v="593"/>
    <s v="66006-53810-KM"/>
    <s v="E-L-1.5"/>
    <n v="3"/>
    <x v="838"/>
    <s v="karmstrong@yahoo.com"/>
    <x v="2"/>
    <x v="0"/>
    <x v="0"/>
    <x v="0"/>
    <n v="8.18"/>
    <n v="24.54"/>
    <x v="0"/>
  </r>
  <r>
    <s v="WUI-38309-655"/>
    <x v="424"/>
    <s v="95987-55949-FV"/>
    <s v="E-L-1"/>
    <n v="2"/>
    <x v="839"/>
    <s v="timothythompson@kramer-griffin.com"/>
    <x v="2"/>
    <x v="2"/>
    <x v="0"/>
    <x v="1"/>
    <n v="5.35"/>
    <n v="10.7"/>
    <x v="1"/>
  </r>
  <r>
    <s v="KQH-82495-494"/>
    <x v="594"/>
    <s v="44684-29393-JF"/>
    <s v="E-L-2"/>
    <n v="2"/>
    <x v="840"/>
    <s v="robert61@hotmail.com"/>
    <x v="0"/>
    <x v="1"/>
    <x v="1"/>
    <x v="1"/>
    <n v="6.79"/>
    <n v="13.58"/>
    <x v="1"/>
  </r>
  <r>
    <s v="IHE-57689-405"/>
    <x v="595"/>
    <s v="77540-60182-VY"/>
    <s v="E-L-1"/>
    <n v="1"/>
    <x v="841"/>
    <s v="jimenezchristian@macdonald.com"/>
    <x v="1"/>
    <x v="2"/>
    <x v="0"/>
    <x v="1"/>
    <n v="5.35"/>
    <n v="5.35"/>
    <x v="0"/>
  </r>
  <r>
    <s v="YNX-92283-353"/>
    <x v="596"/>
    <s v="40248-84530-YH"/>
    <s v="E-L-1.5"/>
    <n v="4"/>
    <x v="842"/>
    <s v="gloria30@hotmail.com"/>
    <x v="1"/>
    <x v="0"/>
    <x v="0"/>
    <x v="0"/>
    <n v="8.18"/>
    <n v="32.72"/>
    <x v="0"/>
  </r>
  <r>
    <s v="BAN-56028-270"/>
    <x v="597"/>
    <s v="97783-27233-IG"/>
    <s v="E-L-2"/>
    <n v="2"/>
    <x v="843"/>
    <s v="brownmichelle@hardy-sims.org"/>
    <x v="3"/>
    <x v="1"/>
    <x v="1"/>
    <x v="1"/>
    <n v="6.79"/>
    <n v="13.58"/>
    <x v="1"/>
  </r>
  <r>
    <s v="JCL-72001-161"/>
    <x v="551"/>
    <s v="28352-40782-VM"/>
    <s v="E-L-1.5"/>
    <n v="2"/>
    <x v="844"/>
    <s v="fmartinez@yahoo.com"/>
    <x v="1"/>
    <x v="0"/>
    <x v="0"/>
    <x v="0"/>
    <n v="8.18"/>
    <n v="16.36"/>
    <x v="1"/>
  </r>
  <r>
    <s v="YBK-77048-985"/>
    <x v="474"/>
    <s v="60401-81655-FZ"/>
    <s v="E-L-0.5"/>
    <n v="4"/>
    <x v="845"/>
    <s v="elizabethtran@thornton.com"/>
    <x v="1"/>
    <x v="3"/>
    <x v="2"/>
    <x v="2"/>
    <n v="9.9499999999999993"/>
    <n v="39.799999999999997"/>
    <x v="0"/>
  </r>
  <r>
    <s v="MJD-17016-280"/>
    <x v="598"/>
    <s v="15190-41262-HM"/>
    <s v="E-L-1"/>
    <n v="1"/>
    <x v="846"/>
    <s v="jonballard@yahoo.com"/>
    <x v="1"/>
    <x v="2"/>
    <x v="0"/>
    <x v="1"/>
    <n v="5.35"/>
    <n v="5.35"/>
    <x v="1"/>
  </r>
  <r>
    <s v="JIR-89516-350"/>
    <x v="537"/>
    <s v="76562-30701-GG"/>
    <s v="E-L-0.5"/>
    <n v="4"/>
    <x v="847"/>
    <s v="xcook@hotmail.com"/>
    <x v="2"/>
    <x v="3"/>
    <x v="2"/>
    <x v="2"/>
    <n v="9.9499999999999993"/>
    <n v="39.799999999999997"/>
    <x v="1"/>
  </r>
  <r>
    <s v="TTW-46316-680"/>
    <x v="116"/>
    <s v="75784-14617-LZ"/>
    <s v="E-L-1.5"/>
    <n v="4"/>
    <x v="848"/>
    <s v="brian11@yahoo.com"/>
    <x v="0"/>
    <x v="0"/>
    <x v="0"/>
    <x v="0"/>
    <n v="8.18"/>
    <n v="32.72"/>
    <x v="0"/>
  </r>
  <r>
    <s v="JEO-23250-101"/>
    <x v="354"/>
    <s v="66674-45188-VX"/>
    <s v="E-L-2"/>
    <n v="3"/>
    <x v="849"/>
    <s v="stephen77@ray.com"/>
    <x v="2"/>
    <x v="1"/>
    <x v="1"/>
    <x v="1"/>
    <n v="6.79"/>
    <n v="20.37"/>
    <x v="1"/>
  </r>
  <r>
    <s v="PUA-24794-435"/>
    <x v="599"/>
    <s v="16714-97823-LY"/>
    <s v="E-L-1.5"/>
    <n v="5"/>
    <x v="850"/>
    <s v="timothy65@yahoo.com"/>
    <x v="2"/>
    <x v="0"/>
    <x v="0"/>
    <x v="0"/>
    <n v="8.18"/>
    <n v="40.9"/>
    <x v="1"/>
  </r>
  <r>
    <s v="PTO-52438-932"/>
    <x v="147"/>
    <s v="72660-22720-CB"/>
    <s v="E-L-2"/>
    <n v="2"/>
    <x v="851"/>
    <s v="gregorymoore@gmail.com"/>
    <x v="0"/>
    <x v="1"/>
    <x v="1"/>
    <x v="1"/>
    <n v="6.79"/>
    <n v="13.58"/>
    <x v="1"/>
  </r>
  <r>
    <s v="BUD-11367-466"/>
    <x v="560"/>
    <s v="36459-89705-HX"/>
    <s v="E-L-1"/>
    <n v="5"/>
    <x v="852"/>
    <s v="mtorres@snow.net"/>
    <x v="4"/>
    <x v="2"/>
    <x v="0"/>
    <x v="1"/>
    <n v="5.35"/>
    <n v="26.75"/>
    <x v="1"/>
  </r>
  <r>
    <s v="NZN-89130-592"/>
    <x v="407"/>
    <s v="17880-53142-WO"/>
    <s v="E-L-2"/>
    <n v="1"/>
    <x v="853"/>
    <s v="hectorsmith@richard.net"/>
    <x v="2"/>
    <x v="1"/>
    <x v="1"/>
    <x v="1"/>
    <n v="6.79"/>
    <n v="6.79"/>
    <x v="0"/>
  </r>
  <r>
    <s v="DNZ-81956-535"/>
    <x v="417"/>
    <s v="44276-89331-NR"/>
    <s v="E-L-1.5"/>
    <n v="4"/>
    <x v="854"/>
    <s v="mperez@morales-flores.com"/>
    <x v="1"/>
    <x v="0"/>
    <x v="0"/>
    <x v="0"/>
    <n v="8.18"/>
    <n v="32.72"/>
    <x v="1"/>
  </r>
  <r>
    <s v="GFO-15737-528"/>
    <x v="437"/>
    <s v="93453-75765-NC"/>
    <s v="E-L-1"/>
    <n v="3"/>
    <x v="855"/>
    <s v="maxwelltrevor@gomez.com"/>
    <x v="3"/>
    <x v="2"/>
    <x v="0"/>
    <x v="1"/>
    <n v="5.35"/>
    <n v="16.049999999999997"/>
    <x v="1"/>
  </r>
  <r>
    <s v="LEJ-87420-780"/>
    <x v="600"/>
    <s v="10418-82353-XN"/>
    <s v="E-L-1.5"/>
    <n v="1"/>
    <x v="856"/>
    <s v="gary41@hotmail.com"/>
    <x v="4"/>
    <x v="0"/>
    <x v="0"/>
    <x v="0"/>
    <n v="8.18"/>
    <n v="8.18"/>
    <x v="0"/>
  </r>
  <r>
    <s v="DSP-54629-628"/>
    <x v="601"/>
    <s v="56430-31415-UH"/>
    <s v="E-L-2"/>
    <n v="2"/>
    <x v="857"/>
    <s v="tina41@hotmail.com"/>
    <x v="1"/>
    <x v="1"/>
    <x v="1"/>
    <x v="1"/>
    <n v="6.79"/>
    <n v="13.58"/>
    <x v="1"/>
  </r>
  <r>
    <s v="AXY-85475-137"/>
    <x v="602"/>
    <s v="16642-26432-VZ"/>
    <s v="E-L-1"/>
    <n v="2"/>
    <x v="858"/>
    <s v="lisamcconnell@yahoo.com"/>
    <x v="0"/>
    <x v="2"/>
    <x v="0"/>
    <x v="1"/>
    <n v="5.35"/>
    <n v="10.7"/>
    <x v="1"/>
  </r>
  <r>
    <s v="SJN-70103-539"/>
    <x v="603"/>
    <s v="63019-81085-WH"/>
    <s v="E-L-1.5"/>
    <n v="3"/>
    <x v="859"/>
    <s v="bradleymichelle@gmail.com"/>
    <x v="0"/>
    <x v="0"/>
    <x v="0"/>
    <x v="0"/>
    <n v="8.18"/>
    <n v="24.54"/>
    <x v="0"/>
  </r>
  <r>
    <s v="ZBI-34283-597"/>
    <x v="604"/>
    <s v="66157-13282-YE"/>
    <s v="E-L-0.5"/>
    <n v="4"/>
    <x v="860"/>
    <s v="kelly34@khan-mills.org"/>
    <x v="2"/>
    <x v="3"/>
    <x v="2"/>
    <x v="2"/>
    <n v="9.9499999999999993"/>
    <n v="39.799999999999997"/>
    <x v="0"/>
  </r>
  <r>
    <s v="SDU-12977-247"/>
    <x v="524"/>
    <s v="37931-26193-ZL"/>
    <s v="E-L-1.5"/>
    <n v="1"/>
    <x v="861"/>
    <s v="matthew21@thornton-daniels.com"/>
    <x v="0"/>
    <x v="0"/>
    <x v="0"/>
    <x v="0"/>
    <n v="8.18"/>
    <n v="8.18"/>
    <x v="1"/>
  </r>
  <r>
    <s v="RMZ-57920-480"/>
    <x v="605"/>
    <s v="39177-95077-DN"/>
    <s v="E-L-0.5"/>
    <n v="5"/>
    <x v="862"/>
    <s v="orosales@yahoo.com"/>
    <x v="0"/>
    <x v="3"/>
    <x v="2"/>
    <x v="2"/>
    <n v="9.9499999999999993"/>
    <n v="49.75"/>
    <x v="1"/>
  </r>
  <r>
    <s v="TMX-59987-102"/>
    <x v="54"/>
    <s v="55252-38071-CV"/>
    <s v="E-L-1"/>
    <n v="3"/>
    <x v="863"/>
    <s v="vaughnrebekah@steele.com"/>
    <x v="2"/>
    <x v="2"/>
    <x v="0"/>
    <x v="1"/>
    <n v="5.35"/>
    <n v="16.049999999999997"/>
    <x v="0"/>
  </r>
  <r>
    <s v="JMG-24116-649"/>
    <x v="183"/>
    <s v="13843-68458-FB"/>
    <s v="E-L-0.5"/>
    <n v="3"/>
    <x v="864"/>
    <s v="timothy74@yahoo.com"/>
    <x v="2"/>
    <x v="3"/>
    <x v="2"/>
    <x v="2"/>
    <n v="9.9499999999999993"/>
    <n v="29.849999999999998"/>
    <x v="0"/>
  </r>
  <r>
    <s v="LLA-89713-442"/>
    <x v="405"/>
    <s v="45369-89579-QJ"/>
    <s v="E-L-0.5"/>
    <n v="4"/>
    <x v="865"/>
    <s v="mary24@murphy-miller.com"/>
    <x v="3"/>
    <x v="3"/>
    <x v="2"/>
    <x v="2"/>
    <n v="9.9499999999999993"/>
    <n v="39.799999999999997"/>
    <x v="0"/>
  </r>
  <r>
    <s v="KYF-23285-662"/>
    <x v="606"/>
    <s v="97478-28989-CL"/>
    <s v="E-L-0.5"/>
    <n v="3"/>
    <x v="866"/>
    <s v="mcintyreangela@yahoo.com"/>
    <x v="2"/>
    <x v="3"/>
    <x v="2"/>
    <x v="2"/>
    <n v="9.9499999999999993"/>
    <n v="29.849999999999998"/>
    <x v="0"/>
  </r>
  <r>
    <s v="DCP-15889-314"/>
    <x v="607"/>
    <s v="61077-38316-LT"/>
    <s v="E-L-1"/>
    <n v="3"/>
    <x v="867"/>
    <s v="wellscrystal@hotmail.com"/>
    <x v="1"/>
    <x v="2"/>
    <x v="0"/>
    <x v="1"/>
    <n v="5.35"/>
    <n v="16.049999999999997"/>
    <x v="0"/>
  </r>
  <r>
    <s v="RMU-62367-873"/>
    <x v="586"/>
    <s v="24135-63479-CC"/>
    <s v="E-L-1"/>
    <n v="4"/>
    <x v="868"/>
    <s v="econner@gmail.com"/>
    <x v="3"/>
    <x v="2"/>
    <x v="0"/>
    <x v="1"/>
    <n v="5.35"/>
    <n v="21.4"/>
    <x v="0"/>
  </r>
  <r>
    <s v="XMG-16478-924"/>
    <x v="568"/>
    <s v="30963-48902-YJ"/>
    <s v="E-L-1.5"/>
    <n v="4"/>
    <x v="869"/>
    <s v="sheilawong@jones-velazquez.biz"/>
    <x v="0"/>
    <x v="0"/>
    <x v="0"/>
    <x v="0"/>
    <n v="8.18"/>
    <n v="32.72"/>
    <x v="0"/>
  </r>
  <r>
    <s v="WDO-23122-983"/>
    <x v="608"/>
    <s v="52555-22667-MK"/>
    <s v="E-L-0.5"/>
    <n v="2"/>
    <x v="870"/>
    <s v="paulawalsh@gmail.com"/>
    <x v="4"/>
    <x v="3"/>
    <x v="2"/>
    <x v="2"/>
    <n v="9.9499999999999993"/>
    <n v="19.899999999999999"/>
    <x v="0"/>
  </r>
  <r>
    <s v="HEO-35550-916"/>
    <x v="609"/>
    <s v="22789-27521-OX"/>
    <s v="E-L-2"/>
    <n v="5"/>
    <x v="871"/>
    <s v="yjohnson@lee.com"/>
    <x v="3"/>
    <x v="1"/>
    <x v="1"/>
    <x v="1"/>
    <n v="6.79"/>
    <n v="33.950000000000003"/>
    <x v="1"/>
  </r>
  <r>
    <s v="EWF-29695-873"/>
    <x v="89"/>
    <s v="23101-83376-NN"/>
    <s v="E-L-0.5"/>
    <n v="5"/>
    <x v="872"/>
    <s v="njohnson@moore.net"/>
    <x v="2"/>
    <x v="3"/>
    <x v="2"/>
    <x v="2"/>
    <n v="9.9499999999999993"/>
    <n v="49.75"/>
    <x v="0"/>
  </r>
  <r>
    <s v="CMB-22449-700"/>
    <x v="118"/>
    <s v="96723-88734-NB"/>
    <s v="E-L-1"/>
    <n v="3"/>
    <x v="873"/>
    <s v="ywarren@yahoo.com"/>
    <x v="1"/>
    <x v="2"/>
    <x v="0"/>
    <x v="1"/>
    <n v="5.35"/>
    <n v="16.049999999999997"/>
    <x v="0"/>
  </r>
  <r>
    <s v="RJI-29235-995"/>
    <x v="538"/>
    <s v="71663-51982-MK"/>
    <s v="E-L-2"/>
    <n v="4"/>
    <x v="874"/>
    <s v="rbrown@yahoo.com"/>
    <x v="3"/>
    <x v="1"/>
    <x v="1"/>
    <x v="1"/>
    <n v="6.79"/>
    <n v="27.16"/>
    <x v="0"/>
  </r>
  <r>
    <s v="GRK-35260-250"/>
    <x v="610"/>
    <s v="83983-32882-GK"/>
    <s v="E-L-0.5"/>
    <n v="2"/>
    <x v="875"/>
    <s v="miranda53@hotmail.com"/>
    <x v="4"/>
    <x v="3"/>
    <x v="2"/>
    <x v="2"/>
    <n v="9.9499999999999993"/>
    <n v="19.899999999999999"/>
    <x v="0"/>
  </r>
  <r>
    <s v="QCV-95676-542"/>
    <x v="611"/>
    <s v="15516-66518-JN"/>
    <s v="E-L-2"/>
    <n v="1"/>
    <x v="876"/>
    <s v="jonesjessica@moore.info"/>
    <x v="2"/>
    <x v="1"/>
    <x v="1"/>
    <x v="1"/>
    <n v="6.79"/>
    <n v="6.79"/>
    <x v="1"/>
  </r>
  <r>
    <s v="DRO-96820-911"/>
    <x v="526"/>
    <s v="28867-71304-BG"/>
    <s v="E-L-1.5"/>
    <n v="5"/>
    <x v="877"/>
    <s v="rosalestanya@garcia.info"/>
    <x v="3"/>
    <x v="0"/>
    <x v="0"/>
    <x v="0"/>
    <n v="8.18"/>
    <n v="40.9"/>
    <x v="1"/>
  </r>
  <r>
    <s v="DXG-57659-562"/>
    <x v="612"/>
    <s v="95259-65628-DN"/>
    <s v="E-L-2"/>
    <n v="4"/>
    <x v="878"/>
    <s v="riverajennifer@yahoo.com"/>
    <x v="4"/>
    <x v="1"/>
    <x v="1"/>
    <x v="1"/>
    <n v="6.79"/>
    <n v="27.16"/>
    <x v="1"/>
  </r>
  <r>
    <s v="EMJ-43047-824"/>
    <x v="246"/>
    <s v="37184-12420-NL"/>
    <s v="E-L-1"/>
    <n v="4"/>
    <x v="879"/>
    <s v="garrettramos@stone-graham.com"/>
    <x v="3"/>
    <x v="2"/>
    <x v="0"/>
    <x v="1"/>
    <n v="5.35"/>
    <n v="21.4"/>
    <x v="1"/>
  </r>
  <r>
    <s v="XZV-61828-890"/>
    <x v="613"/>
    <s v="75707-50803-ZH"/>
    <s v="E-L-1.5"/>
    <n v="3"/>
    <x v="880"/>
    <s v="lynchkenneth@hotmail.com"/>
    <x v="0"/>
    <x v="0"/>
    <x v="0"/>
    <x v="0"/>
    <n v="8.18"/>
    <n v="24.54"/>
    <x v="0"/>
  </r>
  <r>
    <s v="DHC-82472-341"/>
    <x v="262"/>
    <s v="45599-65372-MG"/>
    <s v="E-L-0.5"/>
    <n v="1"/>
    <x v="881"/>
    <s v="smithjohn@hotmail.com"/>
    <x v="1"/>
    <x v="3"/>
    <x v="2"/>
    <x v="2"/>
    <n v="9.9499999999999993"/>
    <n v="9.9499999999999993"/>
    <x v="0"/>
  </r>
  <r>
    <s v="RAR-65873-607"/>
    <x v="98"/>
    <s v="21075-77447-HS"/>
    <s v="E-L-1.5"/>
    <n v="3"/>
    <x v="882"/>
    <s v="wooddaniel@wood.biz"/>
    <x v="2"/>
    <x v="0"/>
    <x v="0"/>
    <x v="0"/>
    <n v="8.18"/>
    <n v="24.54"/>
    <x v="1"/>
  </r>
  <r>
    <s v="DLK-91258-448"/>
    <x v="295"/>
    <s v="31442-19710-WO"/>
    <s v="E-L-1"/>
    <n v="1"/>
    <x v="883"/>
    <s v="taylorryan@bowers.info"/>
    <x v="0"/>
    <x v="2"/>
    <x v="0"/>
    <x v="1"/>
    <n v="5.35"/>
    <n v="5.35"/>
    <x v="0"/>
  </r>
  <r>
    <s v="WPW-22652-359"/>
    <x v="614"/>
    <s v="48883-63173-JV"/>
    <s v="E-L-1.5"/>
    <n v="1"/>
    <x v="884"/>
    <s v="floreslisa@yahoo.com"/>
    <x v="4"/>
    <x v="0"/>
    <x v="0"/>
    <x v="0"/>
    <n v="8.18"/>
    <n v="8.18"/>
    <x v="0"/>
  </r>
  <r>
    <s v="OAP-92954-523"/>
    <x v="615"/>
    <s v="80256-41341-CN"/>
    <s v="E-L-1.5"/>
    <n v="3"/>
    <x v="885"/>
    <s v="cdavies@hotmail.com"/>
    <x v="0"/>
    <x v="0"/>
    <x v="0"/>
    <x v="0"/>
    <n v="8.18"/>
    <n v="24.54"/>
    <x v="1"/>
  </r>
  <r>
    <s v="PTH-72593-312"/>
    <x v="532"/>
    <s v="17441-13360-KQ"/>
    <s v="E-L-1.5"/>
    <n v="5"/>
    <x v="886"/>
    <s v="cburke@yahoo.com"/>
    <x v="1"/>
    <x v="0"/>
    <x v="0"/>
    <x v="0"/>
    <n v="8.18"/>
    <n v="40.9"/>
    <x v="1"/>
  </r>
  <r>
    <s v="ULR-13382-530"/>
    <x v="24"/>
    <s v="59685-65225-FZ"/>
    <s v="E-L-0.5"/>
    <n v="4"/>
    <x v="887"/>
    <s v="vaughanchristine@yahoo.com"/>
    <x v="2"/>
    <x v="3"/>
    <x v="2"/>
    <x v="2"/>
    <n v="9.9499999999999993"/>
    <n v="39.799999999999997"/>
    <x v="0"/>
  </r>
  <r>
    <s v="JGZ-30330-679"/>
    <x v="390"/>
    <s v="48977-53300-ES"/>
    <s v="E-L-1.5"/>
    <n v="1"/>
    <x v="888"/>
    <s v="kirksarah@hotmail.com"/>
    <x v="3"/>
    <x v="0"/>
    <x v="0"/>
    <x v="0"/>
    <n v="8.18"/>
    <n v="8.18"/>
    <x v="1"/>
  </r>
  <r>
    <s v="NCB-26105-145"/>
    <x v="616"/>
    <s v="11569-69089-LD"/>
    <s v="E-L-0.5"/>
    <n v="5"/>
    <x v="889"/>
    <s v="edwardhoover@wiley.com"/>
    <x v="2"/>
    <x v="3"/>
    <x v="2"/>
    <x v="2"/>
    <n v="9.9499999999999993"/>
    <n v="49.75"/>
    <x v="1"/>
  </r>
  <r>
    <s v="TLZ-57111-719"/>
    <x v="491"/>
    <s v="46147-29709-ZW"/>
    <s v="E-L-1.5"/>
    <n v="5"/>
    <x v="890"/>
    <s v="yrogers@griffith-lamb.org"/>
    <x v="4"/>
    <x v="0"/>
    <x v="0"/>
    <x v="0"/>
    <n v="8.18"/>
    <n v="40.9"/>
    <x v="0"/>
  </r>
  <r>
    <s v="WOI-49687-828"/>
    <x v="617"/>
    <s v="52952-65388-TC"/>
    <s v="E-L-1.5"/>
    <n v="4"/>
    <x v="891"/>
    <s v="gonzalezscott@gmail.com"/>
    <x v="2"/>
    <x v="0"/>
    <x v="0"/>
    <x v="0"/>
    <n v="8.18"/>
    <n v="32.72"/>
    <x v="0"/>
  </r>
  <r>
    <s v="YHF-69556-807"/>
    <x v="413"/>
    <s v="73946-51370-UC"/>
    <s v="E-L-1"/>
    <n v="1"/>
    <x v="892"/>
    <s v="eturner@robertson.com"/>
    <x v="0"/>
    <x v="2"/>
    <x v="0"/>
    <x v="1"/>
    <n v="5.35"/>
    <n v="5.35"/>
    <x v="1"/>
  </r>
  <r>
    <s v="SPD-86349-999"/>
    <x v="512"/>
    <s v="54653-76780-VV"/>
    <s v="E-L-0.5"/>
    <n v="1"/>
    <x v="893"/>
    <s v="andrealutz@gmail.com"/>
    <x v="1"/>
    <x v="3"/>
    <x v="2"/>
    <x v="2"/>
    <n v="9.9499999999999993"/>
    <n v="9.9499999999999993"/>
    <x v="0"/>
  </r>
  <r>
    <s v="LXP-11616-732"/>
    <x v="471"/>
    <s v="77095-64510-YX"/>
    <s v="E-L-1"/>
    <n v="3"/>
    <x v="894"/>
    <s v="raymond02@watson.com"/>
    <x v="0"/>
    <x v="2"/>
    <x v="0"/>
    <x v="1"/>
    <n v="5.35"/>
    <n v="16.049999999999997"/>
    <x v="0"/>
  </r>
  <r>
    <s v="NMH-56158-295"/>
    <x v="618"/>
    <s v="56680-27744-TH"/>
    <s v="E-L-1"/>
    <n v="1"/>
    <x v="895"/>
    <s v="michellemosley@bryant-blake.net"/>
    <x v="1"/>
    <x v="2"/>
    <x v="0"/>
    <x v="1"/>
    <n v="5.35"/>
    <n v="5.35"/>
    <x v="0"/>
  </r>
  <r>
    <s v="EWN-94925-966"/>
    <x v="619"/>
    <s v="58620-76155-IE"/>
    <s v="E-L-1.5"/>
    <n v="3"/>
    <x v="896"/>
    <s v="reidjuan@white-murray.com"/>
    <x v="3"/>
    <x v="0"/>
    <x v="0"/>
    <x v="0"/>
    <n v="8.18"/>
    <n v="24.54"/>
    <x v="0"/>
  </r>
  <r>
    <s v="BUM-37118-502"/>
    <x v="319"/>
    <s v="85718-18573-SR"/>
    <s v="E-L-2"/>
    <n v="4"/>
    <x v="897"/>
    <s v="davidnichols@gmail.com"/>
    <x v="2"/>
    <x v="1"/>
    <x v="1"/>
    <x v="1"/>
    <n v="6.79"/>
    <n v="27.16"/>
    <x v="0"/>
  </r>
  <r>
    <s v="FGS-45198-234"/>
    <x v="620"/>
    <s v="21369-54126-ZB"/>
    <s v="E-L-1.5"/>
    <n v="2"/>
    <x v="898"/>
    <s v="wheelerpamela@stewart-edwards.org"/>
    <x v="4"/>
    <x v="0"/>
    <x v="0"/>
    <x v="0"/>
    <n v="8.18"/>
    <n v="16.36"/>
    <x v="0"/>
  </r>
  <r>
    <s v="KWE-49648-929"/>
    <x v="333"/>
    <s v="44463-42412-SG"/>
    <s v="E-L-1"/>
    <n v="2"/>
    <x v="899"/>
    <s v="josephhull@gmail.com"/>
    <x v="1"/>
    <x v="2"/>
    <x v="0"/>
    <x v="1"/>
    <n v="5.35"/>
    <n v="10.7"/>
    <x v="0"/>
  </r>
  <r>
    <s v="NWW-87340-223"/>
    <x v="298"/>
    <s v="75981-62234-DB"/>
    <s v="E-L-1.5"/>
    <n v="3"/>
    <x v="900"/>
    <s v="hhopkins@robertson.net"/>
    <x v="4"/>
    <x v="0"/>
    <x v="0"/>
    <x v="0"/>
    <n v="8.18"/>
    <n v="24.54"/>
    <x v="1"/>
  </r>
  <r>
    <s v="EPW-24133-335"/>
    <x v="592"/>
    <s v="65544-68105-XO"/>
    <s v="E-L-1"/>
    <n v="3"/>
    <x v="901"/>
    <s v="colealexandria@yahoo.com"/>
    <x v="1"/>
    <x v="2"/>
    <x v="0"/>
    <x v="1"/>
    <n v="5.35"/>
    <n v="16.049999999999997"/>
    <x v="0"/>
  </r>
  <r>
    <s v="SSK-17199-338"/>
    <x v="424"/>
    <s v="85714-29439-RT"/>
    <s v="E-L-2"/>
    <n v="5"/>
    <x v="902"/>
    <s v="grahamlee@gmail.com"/>
    <x v="4"/>
    <x v="1"/>
    <x v="1"/>
    <x v="1"/>
    <n v="6.79"/>
    <n v="33.950000000000003"/>
    <x v="1"/>
  </r>
  <r>
    <s v="AGX-41905-859"/>
    <x v="179"/>
    <s v="27568-75972-FX"/>
    <s v="E-L-1.5"/>
    <n v="3"/>
    <x v="903"/>
    <s v="vsmith@gmail.com"/>
    <x v="1"/>
    <x v="0"/>
    <x v="0"/>
    <x v="0"/>
    <n v="8.18"/>
    <n v="24.54"/>
    <x v="1"/>
  </r>
  <r>
    <s v="LCA-23680-958"/>
    <x v="481"/>
    <s v="86173-77796-OZ"/>
    <s v="E-L-1.5"/>
    <n v="2"/>
    <x v="904"/>
    <s v="dennisfoster@lopez.net"/>
    <x v="0"/>
    <x v="0"/>
    <x v="0"/>
    <x v="0"/>
    <n v="8.18"/>
    <n v="16.36"/>
    <x v="1"/>
  </r>
  <r>
    <s v="WOY-40593-453"/>
    <x v="546"/>
    <s v="37479-18645-DE"/>
    <s v="E-L-0.5"/>
    <n v="3"/>
    <x v="905"/>
    <s v="mark85@vega.com"/>
    <x v="1"/>
    <x v="3"/>
    <x v="2"/>
    <x v="2"/>
    <n v="9.9499999999999993"/>
    <n v="29.849999999999998"/>
    <x v="1"/>
  </r>
  <r>
    <s v="CEI-64785-463"/>
    <x v="621"/>
    <s v="18989-93094-OE"/>
    <s v="E-L-2"/>
    <n v="5"/>
    <x v="906"/>
    <s v="ugordon@cohen-mays.com"/>
    <x v="4"/>
    <x v="1"/>
    <x v="1"/>
    <x v="1"/>
    <n v="6.79"/>
    <n v="33.950000000000003"/>
    <x v="1"/>
  </r>
  <r>
    <s v="SNN-47081-789"/>
    <x v="622"/>
    <s v="39233-27352-MU"/>
    <s v="E-L-0.5"/>
    <n v="5"/>
    <x v="907"/>
    <s v="kevinmedina@hotmail.com"/>
    <x v="3"/>
    <x v="3"/>
    <x v="2"/>
    <x v="2"/>
    <n v="9.9499999999999993"/>
    <n v="49.75"/>
    <x v="1"/>
  </r>
  <r>
    <s v="GGD-77581-899"/>
    <x v="623"/>
    <s v="80570-44454-LI"/>
    <s v="E-L-1.5"/>
    <n v="2"/>
    <x v="908"/>
    <s v="christopheraustin@smith.info"/>
    <x v="1"/>
    <x v="0"/>
    <x v="0"/>
    <x v="0"/>
    <n v="8.18"/>
    <n v="16.36"/>
    <x v="0"/>
  </r>
  <r>
    <s v="AMH-71226-298"/>
    <x v="624"/>
    <s v="48350-63359-KX"/>
    <s v="E-L-0.5"/>
    <n v="3"/>
    <x v="909"/>
    <s v="angelacuevas@hotmail.com"/>
    <x v="4"/>
    <x v="3"/>
    <x v="2"/>
    <x v="2"/>
    <n v="9.9499999999999993"/>
    <n v="29.849999999999998"/>
    <x v="1"/>
  </r>
  <r>
    <s v="ZJH-85524-294"/>
    <x v="550"/>
    <s v="84415-83480-KM"/>
    <s v="E-L-0.5"/>
    <n v="2"/>
    <x v="910"/>
    <s v="jennifer10@hotmail.com"/>
    <x v="4"/>
    <x v="3"/>
    <x v="2"/>
    <x v="2"/>
    <n v="9.9499999999999993"/>
    <n v="19.899999999999999"/>
    <x v="0"/>
  </r>
  <r>
    <s v="GCM-24846-884"/>
    <x v="359"/>
    <s v="41932-26810-PP"/>
    <s v="E-L-2"/>
    <n v="5"/>
    <x v="911"/>
    <s v="reedsamantha@hotmail.com"/>
    <x v="4"/>
    <x v="1"/>
    <x v="1"/>
    <x v="1"/>
    <n v="6.79"/>
    <n v="33.950000000000003"/>
    <x v="1"/>
  </r>
  <r>
    <s v="PEZ-99123-887"/>
    <x v="180"/>
    <s v="39124-88907-XS"/>
    <s v="E-L-2"/>
    <n v="2"/>
    <x v="912"/>
    <s v="dawn58@gmail.com"/>
    <x v="4"/>
    <x v="1"/>
    <x v="1"/>
    <x v="1"/>
    <n v="6.79"/>
    <n v="13.58"/>
    <x v="0"/>
  </r>
  <r>
    <s v="EGB-95325-685"/>
    <x v="625"/>
    <s v="82556-54684-UJ"/>
    <s v="E-L-1.5"/>
    <n v="4"/>
    <x v="913"/>
    <s v="kellimontes@mendez.com"/>
    <x v="2"/>
    <x v="0"/>
    <x v="0"/>
    <x v="0"/>
    <n v="8.18"/>
    <n v="32.72"/>
    <x v="0"/>
  </r>
  <r>
    <s v="JFR-67208-151"/>
    <x v="202"/>
    <s v="83212-45632-VG"/>
    <s v="E-L-2"/>
    <n v="4"/>
    <x v="914"/>
    <s v="jackthompson@forbes.com"/>
    <x v="3"/>
    <x v="1"/>
    <x v="1"/>
    <x v="1"/>
    <n v="6.79"/>
    <n v="27.16"/>
    <x v="1"/>
  </r>
  <r>
    <s v="MRZ-68762-378"/>
    <x v="497"/>
    <s v="82568-36282-EY"/>
    <s v="E-L-2"/>
    <n v="2"/>
    <x v="915"/>
    <s v="leah12@gmail.com"/>
    <x v="3"/>
    <x v="1"/>
    <x v="1"/>
    <x v="1"/>
    <n v="6.79"/>
    <n v="13.58"/>
    <x v="1"/>
  </r>
  <r>
    <s v="QDT-13357-755"/>
    <x v="626"/>
    <s v="22867-78865-UL"/>
    <s v="E-L-0.5"/>
    <n v="4"/>
    <x v="916"/>
    <s v="wrightjenna@yahoo.com"/>
    <x v="0"/>
    <x v="3"/>
    <x v="2"/>
    <x v="2"/>
    <n v="9.9499999999999993"/>
    <n v="39.799999999999997"/>
    <x v="0"/>
  </r>
  <r>
    <s v="CWB-62312-850"/>
    <x v="582"/>
    <s v="47594-29658-DY"/>
    <s v="E-L-1"/>
    <n v="4"/>
    <x v="917"/>
    <s v="donna19@wiggins-baker.com"/>
    <x v="3"/>
    <x v="2"/>
    <x v="0"/>
    <x v="1"/>
    <n v="5.35"/>
    <n v="21.4"/>
    <x v="1"/>
  </r>
  <r>
    <s v="KOK-50250-995"/>
    <x v="329"/>
    <s v="97593-76459-NY"/>
    <s v="E-L-1.5"/>
    <n v="3"/>
    <x v="918"/>
    <s v="osbornecharles@diaz-bautista.com"/>
    <x v="0"/>
    <x v="0"/>
    <x v="0"/>
    <x v="0"/>
    <n v="8.18"/>
    <n v="24.54"/>
    <x v="1"/>
  </r>
  <r>
    <s v="MJU-91150-193"/>
    <x v="4"/>
    <s v="49198-31198-GX"/>
    <s v="E-L-0.5"/>
    <n v="2"/>
    <x v="919"/>
    <s v="pgalloway@hood.com"/>
    <x v="4"/>
    <x v="3"/>
    <x v="2"/>
    <x v="2"/>
    <n v="9.9499999999999993"/>
    <n v="19.899999999999999"/>
    <x v="1"/>
  </r>
  <r>
    <s v="IRC-23244-205"/>
    <x v="435"/>
    <s v="35567-76139-GC"/>
    <s v="E-L-1"/>
    <n v="2"/>
    <x v="920"/>
    <s v="louis62@stevens.org"/>
    <x v="4"/>
    <x v="2"/>
    <x v="0"/>
    <x v="1"/>
    <n v="5.35"/>
    <n v="10.7"/>
    <x v="0"/>
  </r>
  <r>
    <s v="CSC-68405-100"/>
    <x v="627"/>
    <s v="44981-54237-HS"/>
    <s v="E-L-0.5"/>
    <n v="5"/>
    <x v="921"/>
    <s v="shermangail@yahoo.com"/>
    <x v="4"/>
    <x v="3"/>
    <x v="2"/>
    <x v="2"/>
    <n v="9.9499999999999993"/>
    <n v="49.75"/>
    <x v="0"/>
  </r>
  <r>
    <s v="JMS-19277-414"/>
    <x v="128"/>
    <s v="57834-38536-ES"/>
    <s v="E-L-2"/>
    <n v="4"/>
    <x v="922"/>
    <s v="jameslopez@gmail.com"/>
    <x v="3"/>
    <x v="1"/>
    <x v="1"/>
    <x v="1"/>
    <n v="6.79"/>
    <n v="27.16"/>
    <x v="0"/>
  </r>
  <r>
    <s v="PMG-84711-217"/>
    <x v="628"/>
    <s v="66359-27309-CM"/>
    <s v="E-L-0.5"/>
    <n v="3"/>
    <x v="659"/>
    <s v="robersonbenjamin@hotmail.com"/>
    <x v="0"/>
    <x v="3"/>
    <x v="2"/>
    <x v="2"/>
    <n v="9.9499999999999993"/>
    <n v="29.849999999999998"/>
    <x v="1"/>
  </r>
  <r>
    <s v="HHY-56444-173"/>
    <x v="579"/>
    <s v="34397-40342-ZP"/>
    <s v="E-L-2"/>
    <n v="4"/>
    <x v="923"/>
    <s v="andradeblake@mendoza-schmidt.com"/>
    <x v="0"/>
    <x v="1"/>
    <x v="1"/>
    <x v="1"/>
    <n v="6.79"/>
    <n v="27.16"/>
    <x v="1"/>
  </r>
  <r>
    <s v="REQ-14424-919"/>
    <x v="437"/>
    <s v="89649-84316-ZB"/>
    <s v="E-L-0.5"/>
    <n v="1"/>
    <x v="924"/>
    <s v="crystal89@sanders.com"/>
    <x v="0"/>
    <x v="3"/>
    <x v="2"/>
    <x v="2"/>
    <n v="9.9499999999999993"/>
    <n v="9.9499999999999993"/>
    <x v="0"/>
  </r>
  <r>
    <s v="ANN-22312-353"/>
    <x v="258"/>
    <s v="71533-86835-GK"/>
    <s v="E-L-1.5"/>
    <n v="5"/>
    <x v="925"/>
    <s v="joshuathomas@todd.com"/>
    <x v="2"/>
    <x v="0"/>
    <x v="0"/>
    <x v="0"/>
    <n v="8.18"/>
    <n v="40.9"/>
    <x v="1"/>
  </r>
  <r>
    <s v="XGS-91935-263"/>
    <x v="629"/>
    <s v="71802-40388-SH"/>
    <s v="E-L-0.5"/>
    <n v="4"/>
    <x v="926"/>
    <s v="dalesanchez@yahoo.com"/>
    <x v="4"/>
    <x v="3"/>
    <x v="2"/>
    <x v="2"/>
    <n v="9.9499999999999993"/>
    <n v="39.799999999999997"/>
    <x v="0"/>
  </r>
  <r>
    <s v="CRN-53268-645"/>
    <x v="630"/>
    <s v="75206-56871-GT"/>
    <s v="E-L-1"/>
    <n v="2"/>
    <x v="927"/>
    <s v="brittanychase@yahoo.com"/>
    <x v="2"/>
    <x v="2"/>
    <x v="0"/>
    <x v="1"/>
    <n v="5.35"/>
    <n v="10.7"/>
    <x v="0"/>
  </r>
  <r>
    <s v="ZHH-49225-375"/>
    <x v="631"/>
    <s v="32152-50877-IS"/>
    <s v="E-L-0.5"/>
    <n v="4"/>
    <x v="928"/>
    <s v="nallen@matthews-mason.info"/>
    <x v="3"/>
    <x v="3"/>
    <x v="2"/>
    <x v="2"/>
    <n v="9.9499999999999993"/>
    <n v="39.799999999999997"/>
    <x v="1"/>
  </r>
  <r>
    <s v="UKD-89684-828"/>
    <x v="511"/>
    <s v="43241-94740-ZP"/>
    <s v="E-L-1"/>
    <n v="3"/>
    <x v="929"/>
    <s v="amanda13@kelley.net"/>
    <x v="0"/>
    <x v="2"/>
    <x v="0"/>
    <x v="1"/>
    <n v="5.35"/>
    <n v="16.049999999999997"/>
    <x v="0"/>
  </r>
  <r>
    <s v="VVX-87736-655"/>
    <x v="632"/>
    <s v="80099-81649-NW"/>
    <s v="E-L-0.5"/>
    <n v="4"/>
    <x v="930"/>
    <s v="ashleyrodriguez@gmail.com"/>
    <x v="1"/>
    <x v="3"/>
    <x v="2"/>
    <x v="2"/>
    <n v="9.9499999999999993"/>
    <n v="39.799999999999997"/>
    <x v="1"/>
  </r>
  <r>
    <s v="VXW-38121-234"/>
    <x v="633"/>
    <s v="92965-58082-AI"/>
    <s v="E-L-2"/>
    <n v="4"/>
    <x v="931"/>
    <s v="kbrown@hotmail.com"/>
    <x v="4"/>
    <x v="1"/>
    <x v="1"/>
    <x v="1"/>
    <n v="6.79"/>
    <n v="27.16"/>
    <x v="1"/>
  </r>
  <r>
    <s v="AKC-34718-491"/>
    <x v="511"/>
    <s v="94651-89242-KX"/>
    <s v="E-L-0.5"/>
    <n v="1"/>
    <x v="932"/>
    <s v="davidsondiane@dominguez.com"/>
    <x v="4"/>
    <x v="3"/>
    <x v="2"/>
    <x v="2"/>
    <n v="9.9499999999999993"/>
    <n v="9.9499999999999993"/>
    <x v="1"/>
  </r>
  <r>
    <s v="IYZ-30764-927"/>
    <x v="340"/>
    <s v="35734-55182-CY"/>
    <s v="E-L-1"/>
    <n v="1"/>
    <x v="933"/>
    <s v="leejennifer@costa.org"/>
    <x v="4"/>
    <x v="2"/>
    <x v="0"/>
    <x v="1"/>
    <n v="5.35"/>
    <n v="5.35"/>
    <x v="1"/>
  </r>
  <r>
    <s v="KUN-73836-858"/>
    <x v="634"/>
    <s v="75287-43450-AM"/>
    <s v="E-L-2"/>
    <n v="4"/>
    <x v="934"/>
    <s v="ibanks@gmail.com"/>
    <x v="0"/>
    <x v="1"/>
    <x v="1"/>
    <x v="1"/>
    <n v="6.79"/>
    <n v="27.16"/>
    <x v="1"/>
  </r>
  <r>
    <s v="WSH-78515-797"/>
    <x v="117"/>
    <s v="93543-96677-FE"/>
    <s v="E-L-1.5"/>
    <n v="5"/>
    <x v="935"/>
    <s v="mckinneychristopher@manning-phillips.com"/>
    <x v="0"/>
    <x v="0"/>
    <x v="0"/>
    <x v="0"/>
    <n v="8.18"/>
    <n v="40.9"/>
    <x v="1"/>
  </r>
  <r>
    <s v="CDC-90391-328"/>
    <x v="215"/>
    <s v="37678-19942-UI"/>
    <s v="E-L-1"/>
    <n v="3"/>
    <x v="936"/>
    <s v="dbrewer@sullivan.biz"/>
    <x v="4"/>
    <x v="2"/>
    <x v="0"/>
    <x v="1"/>
    <n v="5.35"/>
    <n v="16.049999999999997"/>
    <x v="1"/>
  </r>
  <r>
    <s v="OIO-87915-514"/>
    <x v="635"/>
    <s v="92972-62862-GC"/>
    <s v="E-L-1"/>
    <n v="5"/>
    <x v="937"/>
    <s v="oreid@gmail.com"/>
    <x v="0"/>
    <x v="2"/>
    <x v="0"/>
    <x v="1"/>
    <n v="5.35"/>
    <n v="26.75"/>
    <x v="1"/>
  </r>
  <r>
    <s v="VPA-62267-779"/>
    <x v="636"/>
    <s v="62982-89985-IL"/>
    <s v="E-L-2"/>
    <n v="5"/>
    <x v="938"/>
    <s v="aaron75@hotmail.com"/>
    <x v="1"/>
    <x v="1"/>
    <x v="1"/>
    <x v="1"/>
    <n v="6.79"/>
    <n v="33.950000000000003"/>
    <x v="1"/>
  </r>
  <r>
    <s v="YCB-54239-221"/>
    <x v="559"/>
    <s v="65621-32764-WS"/>
    <s v="E-L-2"/>
    <n v="4"/>
    <x v="939"/>
    <s v="solomonsherri@yahoo.com"/>
    <x v="0"/>
    <x v="1"/>
    <x v="1"/>
    <x v="1"/>
    <n v="6.79"/>
    <n v="27.16"/>
    <x v="1"/>
  </r>
  <r>
    <s v="PTI-29417-823"/>
    <x v="1"/>
    <s v="66155-81324-EI"/>
    <s v="E-L-0.5"/>
    <n v="1"/>
    <x v="940"/>
    <s v="jeffery53@yahoo.com"/>
    <x v="0"/>
    <x v="3"/>
    <x v="2"/>
    <x v="2"/>
    <n v="9.9499999999999993"/>
    <n v="9.9499999999999993"/>
    <x v="1"/>
  </r>
  <r>
    <s v="LNI-64650-895"/>
    <x v="105"/>
    <s v="22935-57912-TB"/>
    <s v="E-L-2"/>
    <n v="1"/>
    <x v="941"/>
    <s v="rebecca12@johnson-cooper.biz"/>
    <x v="3"/>
    <x v="1"/>
    <x v="1"/>
    <x v="1"/>
    <n v="6.79"/>
    <n v="6.79"/>
    <x v="0"/>
  </r>
  <r>
    <s v="VFN-88665-563"/>
    <x v="469"/>
    <s v="90707-59675-YE"/>
    <s v="E-L-0.5"/>
    <n v="1"/>
    <x v="942"/>
    <s v="kristen47@gmail.com"/>
    <x v="3"/>
    <x v="3"/>
    <x v="2"/>
    <x v="2"/>
    <n v="9.9499999999999993"/>
    <n v="9.9499999999999993"/>
    <x v="1"/>
  </r>
  <r>
    <s v="OJQ-54944-776"/>
    <x v="58"/>
    <s v="71498-64465-RB"/>
    <s v="E-L-2"/>
    <n v="2"/>
    <x v="943"/>
    <s v="paul61@cooper.com"/>
    <x v="3"/>
    <x v="1"/>
    <x v="1"/>
    <x v="1"/>
    <n v="6.79"/>
    <n v="13.58"/>
    <x v="1"/>
  </r>
  <r>
    <s v="EBU-29629-351"/>
    <x v="108"/>
    <s v="15559-91658-WG"/>
    <s v="E-L-2"/>
    <n v="4"/>
    <x v="944"/>
    <s v="sarah02@beck-hansen.net"/>
    <x v="2"/>
    <x v="1"/>
    <x v="1"/>
    <x v="1"/>
    <n v="6.79"/>
    <n v="27.16"/>
    <x v="1"/>
  </r>
  <r>
    <s v="OOU-52640-488"/>
    <x v="212"/>
    <s v="62664-59686-HJ"/>
    <s v="E-L-0.5"/>
    <n v="3"/>
    <x v="945"/>
    <s v="christopherolson@yahoo.com"/>
    <x v="1"/>
    <x v="3"/>
    <x v="2"/>
    <x v="2"/>
    <n v="9.9499999999999993"/>
    <n v="29.849999999999998"/>
    <x v="1"/>
  </r>
  <r>
    <s v="AHO-56465-794"/>
    <x v="456"/>
    <s v="70935-50977-MX"/>
    <s v="E-L-1.5"/>
    <n v="4"/>
    <x v="946"/>
    <s v="brivera@gmail.com"/>
    <x v="2"/>
    <x v="0"/>
    <x v="0"/>
    <x v="0"/>
    <n v="8.18"/>
    <n v="32.72"/>
    <x v="0"/>
  </r>
  <r>
    <s v="HKT-36425-523"/>
    <x v="637"/>
    <s v="98620-34979-EV"/>
    <s v="E-L-0.5"/>
    <n v="1"/>
    <x v="947"/>
    <s v="alexisjohnson@ho-wilson.com"/>
    <x v="0"/>
    <x v="3"/>
    <x v="2"/>
    <x v="2"/>
    <n v="9.9499999999999993"/>
    <n v="9.9499999999999993"/>
    <x v="0"/>
  </r>
  <r>
    <s v="AFH-24101-190"/>
    <x v="378"/>
    <s v="22143-80623-TV"/>
    <s v="E-L-1"/>
    <n v="4"/>
    <x v="948"/>
    <s v="zking@bond.com"/>
    <x v="3"/>
    <x v="2"/>
    <x v="0"/>
    <x v="1"/>
    <n v="5.35"/>
    <n v="21.4"/>
    <x v="0"/>
  </r>
  <r>
    <s v="YAC-67642-500"/>
    <x v="346"/>
    <s v="76458-42244-DC"/>
    <s v="E-L-1"/>
    <n v="1"/>
    <x v="949"/>
    <s v="samuelmoore@yahoo.com"/>
    <x v="1"/>
    <x v="2"/>
    <x v="0"/>
    <x v="1"/>
    <n v="5.35"/>
    <n v="5.35"/>
    <x v="1"/>
  </r>
  <r>
    <s v="XTE-24419-357"/>
    <x v="532"/>
    <s v="94785-98417-GT"/>
    <s v="E-L-1.5"/>
    <n v="2"/>
    <x v="950"/>
    <s v="uking@gmail.com"/>
    <x v="1"/>
    <x v="0"/>
    <x v="0"/>
    <x v="0"/>
    <n v="8.18"/>
    <n v="16.36"/>
    <x v="0"/>
  </r>
  <r>
    <s v="QZG-38231-337"/>
    <x v="638"/>
    <s v="17991-45149-KL"/>
    <s v="E-L-1.5"/>
    <n v="1"/>
    <x v="951"/>
    <s v="milleramanda@barry.org"/>
    <x v="3"/>
    <x v="0"/>
    <x v="0"/>
    <x v="0"/>
    <n v="8.18"/>
    <n v="8.18"/>
    <x v="1"/>
  </r>
  <r>
    <s v="RCU-65773-288"/>
    <x v="185"/>
    <s v="34891-68243-EB"/>
    <s v="E-L-0.5"/>
    <n v="4"/>
    <x v="952"/>
    <s v="carol40@gmail.com"/>
    <x v="1"/>
    <x v="3"/>
    <x v="2"/>
    <x v="2"/>
    <n v="9.9499999999999993"/>
    <n v="39.799999999999997"/>
    <x v="0"/>
  </r>
  <r>
    <s v="LTI-14786-805"/>
    <x v="639"/>
    <s v="46778-59174-UF"/>
    <s v="E-L-2"/>
    <n v="3"/>
    <x v="953"/>
    <s v="ambergreene@gmail.com"/>
    <x v="1"/>
    <x v="1"/>
    <x v="1"/>
    <x v="1"/>
    <n v="6.79"/>
    <n v="20.37"/>
    <x v="0"/>
  </r>
  <r>
    <s v="AMD-55710-622"/>
    <x v="640"/>
    <s v="96813-32995-BJ"/>
    <s v="E-L-0.5"/>
    <n v="4"/>
    <x v="954"/>
    <s v="hollystafford@yahoo.com"/>
    <x v="2"/>
    <x v="3"/>
    <x v="2"/>
    <x v="2"/>
    <n v="9.9499999999999993"/>
    <n v="39.799999999999997"/>
    <x v="0"/>
  </r>
  <r>
    <s v="WGZ-16321-797"/>
    <x v="388"/>
    <s v="81983-75711-VI"/>
    <s v="E-L-0.5"/>
    <n v="3"/>
    <x v="955"/>
    <s v="peterhanson@gmail.com"/>
    <x v="4"/>
    <x v="3"/>
    <x v="2"/>
    <x v="2"/>
    <n v="9.9499999999999993"/>
    <n v="29.849999999999998"/>
    <x v="1"/>
  </r>
  <r>
    <s v="LFC-86276-985"/>
    <x v="641"/>
    <s v="51428-16237-FA"/>
    <s v="E-L-1"/>
    <n v="3"/>
    <x v="956"/>
    <s v="craigjames@taylor-ayala.com"/>
    <x v="3"/>
    <x v="2"/>
    <x v="0"/>
    <x v="1"/>
    <n v="5.35"/>
    <n v="16.049999999999997"/>
    <x v="1"/>
  </r>
  <r>
    <s v="UYE-26673-430"/>
    <x v="642"/>
    <s v="73640-82907-NE"/>
    <s v="E-L-1"/>
    <n v="5"/>
    <x v="957"/>
    <s v="zhickman@harper.com"/>
    <x v="0"/>
    <x v="2"/>
    <x v="0"/>
    <x v="1"/>
    <n v="5.35"/>
    <n v="26.75"/>
    <x v="0"/>
  </r>
  <r>
    <s v="LSV-99472-878"/>
    <x v="643"/>
    <s v="82246-46441-JH"/>
    <s v="E-L-1"/>
    <n v="3"/>
    <x v="958"/>
    <s v="garciagregory@hotmail.com"/>
    <x v="1"/>
    <x v="2"/>
    <x v="0"/>
    <x v="1"/>
    <n v="5.35"/>
    <n v="16.049999999999997"/>
    <x v="1"/>
  </r>
  <r>
    <s v="HLK-47429-952"/>
    <x v="133"/>
    <s v="32529-40044-HF"/>
    <s v="E-L-0.5"/>
    <n v="4"/>
    <x v="959"/>
    <s v="jasonwatkins@yahoo.com"/>
    <x v="2"/>
    <x v="3"/>
    <x v="2"/>
    <x v="2"/>
    <n v="9.9499999999999993"/>
    <n v="39.799999999999997"/>
    <x v="0"/>
  </r>
  <r>
    <s v="GSZ-50558-697"/>
    <x v="223"/>
    <s v="61492-49440-FF"/>
    <s v="E-L-1"/>
    <n v="1"/>
    <x v="960"/>
    <s v="robinbender@hotmail.com"/>
    <x v="2"/>
    <x v="2"/>
    <x v="0"/>
    <x v="1"/>
    <n v="5.35"/>
    <n v="5.35"/>
    <x v="1"/>
  </r>
  <r>
    <s v="QQH-51064-553"/>
    <x v="288"/>
    <s v="33865-62952-VX"/>
    <s v="E-L-1.5"/>
    <n v="2"/>
    <x v="961"/>
    <s v="michael89@hotmail.com"/>
    <x v="4"/>
    <x v="0"/>
    <x v="0"/>
    <x v="0"/>
    <n v="8.18"/>
    <n v="16.36"/>
    <x v="1"/>
  </r>
  <r>
    <s v="MAP-43762-885"/>
    <x v="644"/>
    <s v="46255-92685-DA"/>
    <s v="E-L-0.5"/>
    <n v="2"/>
    <x v="962"/>
    <s v="craigdavis@lucas.com"/>
    <x v="2"/>
    <x v="3"/>
    <x v="2"/>
    <x v="2"/>
    <n v="9.9499999999999993"/>
    <n v="19.899999999999999"/>
    <x v="0"/>
  </r>
  <r>
    <s v="ZGO-96801-121"/>
    <x v="228"/>
    <s v="59007-33108-EX"/>
    <s v="E-L-0.5"/>
    <n v="3"/>
    <x v="963"/>
    <s v="susan07@dunn.biz"/>
    <x v="3"/>
    <x v="3"/>
    <x v="2"/>
    <x v="2"/>
    <n v="9.9499999999999993"/>
    <n v="29.849999999999998"/>
    <x v="1"/>
  </r>
  <r>
    <s v="BIY-85282-605"/>
    <x v="599"/>
    <s v="39472-80066-IP"/>
    <s v="E-L-0.5"/>
    <n v="2"/>
    <x v="964"/>
    <s v="william83@gmail.com"/>
    <x v="1"/>
    <x v="3"/>
    <x v="2"/>
    <x v="2"/>
    <n v="9.9499999999999993"/>
    <n v="19.899999999999999"/>
    <x v="0"/>
  </r>
  <r>
    <s v="MLW-62497-143"/>
    <x v="21"/>
    <s v="90734-42040-VN"/>
    <s v="E-L-1"/>
    <n v="2"/>
    <x v="965"/>
    <s v="smithcarol@torres.net"/>
    <x v="0"/>
    <x v="2"/>
    <x v="0"/>
    <x v="1"/>
    <n v="5.35"/>
    <n v="10.7"/>
    <x v="0"/>
  </r>
  <r>
    <s v="KKQ-10055-314"/>
    <x v="645"/>
    <s v="96615-27171-CK"/>
    <s v="E-L-1.5"/>
    <n v="1"/>
    <x v="966"/>
    <s v="nealmelissa@yahoo.com"/>
    <x v="1"/>
    <x v="0"/>
    <x v="0"/>
    <x v="0"/>
    <n v="8.18"/>
    <n v="8.18"/>
    <x v="1"/>
  </r>
  <r>
    <s v="LRZ-33362-375"/>
    <x v="646"/>
    <s v="24512-89801-RG"/>
    <s v="E-L-0.5"/>
    <n v="2"/>
    <x v="967"/>
    <s v="xphelps@gmail.com"/>
    <x v="1"/>
    <x v="3"/>
    <x v="2"/>
    <x v="2"/>
    <n v="9.9499999999999993"/>
    <n v="19.899999999999999"/>
    <x v="0"/>
  </r>
  <r>
    <s v="DQY-68365-596"/>
    <x v="410"/>
    <s v="46145-64349-VV"/>
    <s v="E-L-1"/>
    <n v="1"/>
    <x v="619"/>
    <s v="amy58@gmail.com"/>
    <x v="3"/>
    <x v="2"/>
    <x v="0"/>
    <x v="1"/>
    <n v="5.35"/>
    <n v="5.35"/>
    <x v="0"/>
  </r>
  <r>
    <s v="OQM-56269-259"/>
    <x v="647"/>
    <s v="89302-97373-FP"/>
    <s v="E-L-2"/>
    <n v="3"/>
    <x v="968"/>
    <s v="frobbins@hotmail.com"/>
    <x v="4"/>
    <x v="1"/>
    <x v="1"/>
    <x v="1"/>
    <n v="6.79"/>
    <n v="20.37"/>
    <x v="0"/>
  </r>
  <r>
    <s v="WWE-32450-940"/>
    <x v="648"/>
    <s v="45834-17274-RI"/>
    <s v="E-L-1.5"/>
    <n v="4"/>
    <x v="969"/>
    <s v="crystal80@hopkins.com"/>
    <x v="2"/>
    <x v="0"/>
    <x v="0"/>
    <x v="0"/>
    <n v="8.18"/>
    <n v="32.72"/>
    <x v="0"/>
  </r>
  <r>
    <s v="EGC-99633-427"/>
    <x v="548"/>
    <s v="18910-33337-UW"/>
    <s v="E-L-2"/>
    <n v="1"/>
    <x v="970"/>
    <s v="rachael71@hotmail.com"/>
    <x v="4"/>
    <x v="1"/>
    <x v="1"/>
    <x v="1"/>
    <n v="6.79"/>
    <n v="6.79"/>
    <x v="1"/>
  </r>
  <r>
    <s v="EBP-91941-856"/>
    <x v="162"/>
    <s v="40347-62366-AT"/>
    <s v="E-L-0.5"/>
    <n v="5"/>
    <x v="971"/>
    <s v="marybailey@wright-barnes.info"/>
    <x v="2"/>
    <x v="3"/>
    <x v="2"/>
    <x v="2"/>
    <n v="9.9499999999999993"/>
    <n v="49.75"/>
    <x v="1"/>
  </r>
  <r>
    <s v="GWC-70390-333"/>
    <x v="649"/>
    <s v="87025-54591-SH"/>
    <s v="E-L-1"/>
    <n v="3"/>
    <x v="972"/>
    <s v="gail89@yahoo.com"/>
    <x v="0"/>
    <x v="2"/>
    <x v="0"/>
    <x v="1"/>
    <n v="5.35"/>
    <n v="16.049999999999997"/>
    <x v="1"/>
  </r>
  <r>
    <s v="EBP-91991-876"/>
    <x v="618"/>
    <s v="85829-37196-DV"/>
    <s v="E-L-1"/>
    <n v="2"/>
    <x v="973"/>
    <s v="jenniferpatton@wilson.info"/>
    <x v="3"/>
    <x v="2"/>
    <x v="0"/>
    <x v="1"/>
    <n v="5.35"/>
    <n v="10.7"/>
    <x v="1"/>
  </r>
  <r>
    <s v="YHU-32913-420"/>
    <x v="73"/>
    <s v="85416-40310-EY"/>
    <s v="E-L-1"/>
    <n v="5"/>
    <x v="974"/>
    <s v="gregorymueller@garcia-marshall.com"/>
    <x v="2"/>
    <x v="2"/>
    <x v="0"/>
    <x v="1"/>
    <n v="5.35"/>
    <n v="26.75"/>
    <x v="1"/>
  </r>
  <r>
    <s v="KCH-42704-449"/>
    <x v="408"/>
    <s v="51890-85700-AP"/>
    <s v="E-L-2"/>
    <n v="5"/>
    <x v="975"/>
    <s v="kevin13@mann.com"/>
    <x v="4"/>
    <x v="1"/>
    <x v="1"/>
    <x v="1"/>
    <n v="6.79"/>
    <n v="33.950000000000003"/>
    <x v="0"/>
  </r>
  <r>
    <s v="OJM-81956-870"/>
    <x v="546"/>
    <s v="62715-97872-QX"/>
    <s v="E-L-1"/>
    <n v="4"/>
    <x v="976"/>
    <s v="stephensdonna@thomas.org"/>
    <x v="2"/>
    <x v="2"/>
    <x v="0"/>
    <x v="1"/>
    <n v="5.35"/>
    <n v="21.4"/>
    <x v="0"/>
  </r>
  <r>
    <s v="SMH-93654-926"/>
    <x v="317"/>
    <s v="61641-72707-DS"/>
    <s v="E-L-2"/>
    <n v="1"/>
    <x v="977"/>
    <s v="taylorjeffrey@curtis.com"/>
    <x v="2"/>
    <x v="1"/>
    <x v="1"/>
    <x v="1"/>
    <n v="6.79"/>
    <n v="6.79"/>
    <x v="1"/>
  </r>
  <r>
    <s v="YMV-99520-618"/>
    <x v="99"/>
    <s v="74541-15995-FQ"/>
    <s v="E-L-1"/>
    <n v="5"/>
    <x v="978"/>
    <s v="charles43@gibson-george.com"/>
    <x v="3"/>
    <x v="2"/>
    <x v="0"/>
    <x v="1"/>
    <n v="5.35"/>
    <n v="26.75"/>
    <x v="1"/>
  </r>
  <r>
    <s v="BVV-78560-757"/>
    <x v="268"/>
    <s v="89763-35599-QD"/>
    <s v="E-L-1.5"/>
    <n v="3"/>
    <x v="979"/>
    <s v="fullerscott@wilson.com"/>
    <x v="1"/>
    <x v="0"/>
    <x v="0"/>
    <x v="0"/>
    <n v="8.18"/>
    <n v="24.54"/>
    <x v="0"/>
  </r>
  <r>
    <s v="LFH-24766-350"/>
    <x v="330"/>
    <s v="77514-53573-MV"/>
    <s v="E-L-1.5"/>
    <n v="3"/>
    <x v="980"/>
    <s v="haleyturner@schroeder.com"/>
    <x v="0"/>
    <x v="0"/>
    <x v="0"/>
    <x v="0"/>
    <n v="8.18"/>
    <n v="24.54"/>
    <x v="1"/>
  </r>
  <r>
    <s v="ZJG-75022-505"/>
    <x v="104"/>
    <s v="80368-70611-HF"/>
    <s v="E-L-0.5"/>
    <n v="4"/>
    <x v="981"/>
    <s v="william98@sandoval.com"/>
    <x v="2"/>
    <x v="3"/>
    <x v="2"/>
    <x v="2"/>
    <n v="9.9499999999999993"/>
    <n v="39.799999999999997"/>
    <x v="0"/>
  </r>
  <r>
    <s v="AUN-54127-112"/>
    <x v="590"/>
    <s v="33035-32200-MF"/>
    <s v="E-L-2"/>
    <n v="4"/>
    <x v="982"/>
    <s v="troydixon@shepard.net"/>
    <x v="4"/>
    <x v="1"/>
    <x v="1"/>
    <x v="1"/>
    <n v="6.79"/>
    <n v="27.16"/>
    <x v="1"/>
  </r>
  <r>
    <s v="NZS-31360-722"/>
    <x v="460"/>
    <s v="51040-12400-SA"/>
    <s v="E-L-1"/>
    <n v="5"/>
    <x v="983"/>
    <s v="kcollins@hotmail.com"/>
    <x v="4"/>
    <x v="2"/>
    <x v="0"/>
    <x v="1"/>
    <n v="5.35"/>
    <n v="26.75"/>
    <x v="1"/>
  </r>
  <r>
    <s v="KON-53094-596"/>
    <x v="416"/>
    <s v="88267-52455-GC"/>
    <s v="E-L-0.5"/>
    <n v="4"/>
    <x v="984"/>
    <s v="mwilson@yahoo.com"/>
    <x v="2"/>
    <x v="3"/>
    <x v="2"/>
    <x v="2"/>
    <n v="9.9499999999999993"/>
    <n v="39.799999999999997"/>
    <x v="0"/>
  </r>
  <r>
    <s v="SDK-75038-594"/>
    <x v="401"/>
    <s v="55722-83632-DF"/>
    <s v="E-L-1.5"/>
    <n v="4"/>
    <x v="985"/>
    <s v="taylorsheila@hotmail.com"/>
    <x v="4"/>
    <x v="0"/>
    <x v="0"/>
    <x v="0"/>
    <n v="8.18"/>
    <n v="32.72"/>
    <x v="0"/>
  </r>
  <r>
    <s v="FUZ-65331-896"/>
    <x v="434"/>
    <s v="65745-56919-FR"/>
    <s v="E-L-1.5"/>
    <n v="4"/>
    <x v="986"/>
    <s v="jerryreed@estrada.info"/>
    <x v="3"/>
    <x v="0"/>
    <x v="0"/>
    <x v="0"/>
    <n v="8.18"/>
    <n v="32.72"/>
    <x v="1"/>
  </r>
  <r>
    <s v="BAC-84701-831"/>
    <x v="650"/>
    <s v="51791-71961-AS"/>
    <s v="E-L-0.5"/>
    <n v="5"/>
    <x v="987"/>
    <s v="amber41@yahoo.com"/>
    <x v="1"/>
    <x v="3"/>
    <x v="2"/>
    <x v="2"/>
    <n v="9.9499999999999993"/>
    <n v="49.75"/>
    <x v="0"/>
  </r>
  <r>
    <s v="KSH-12337-189"/>
    <x v="447"/>
    <s v="91473-91269-WW"/>
    <s v="E-L-2"/>
    <n v="5"/>
    <x v="988"/>
    <s v="kdavis@dean.com"/>
    <x v="0"/>
    <x v="1"/>
    <x v="1"/>
    <x v="1"/>
    <n v="6.79"/>
    <n v="33.950000000000003"/>
    <x v="1"/>
  </r>
  <r>
    <s v="HPT-55468-605"/>
    <x v="192"/>
    <s v="20273-14583-FG"/>
    <s v="E-L-1"/>
    <n v="4"/>
    <x v="989"/>
    <s v="bishopedward@johnson.info"/>
    <x v="4"/>
    <x v="2"/>
    <x v="0"/>
    <x v="1"/>
    <n v="5.35"/>
    <n v="21.4"/>
    <x v="0"/>
  </r>
  <r>
    <s v="SIU-33830-605"/>
    <x v="384"/>
    <s v="92242-13242-SA"/>
    <s v="E-L-2"/>
    <n v="4"/>
    <x v="990"/>
    <s v="matthew31@rhodes-jones.com"/>
    <x v="0"/>
    <x v="1"/>
    <x v="1"/>
    <x v="1"/>
    <n v="6.79"/>
    <n v="27.16"/>
    <x v="0"/>
  </r>
  <r>
    <s v="IOI-79527-103"/>
    <x v="565"/>
    <s v="42463-13874-UM"/>
    <s v="E-L-1"/>
    <n v="4"/>
    <x v="991"/>
    <s v="arianastephens@gmail.com"/>
    <x v="2"/>
    <x v="2"/>
    <x v="0"/>
    <x v="1"/>
    <n v="5.35"/>
    <n v="21.4"/>
    <x v="0"/>
  </r>
  <r>
    <s v="EOF-33544-832"/>
    <x v="486"/>
    <s v="53476-65440-BX"/>
    <s v="E-L-1"/>
    <n v="2"/>
    <x v="992"/>
    <s v="kathleenkelley@li.net"/>
    <x v="0"/>
    <x v="2"/>
    <x v="0"/>
    <x v="1"/>
    <n v="5.35"/>
    <n v="10.7"/>
    <x v="1"/>
  </r>
  <r>
    <s v="LGP-81280-300"/>
    <x v="58"/>
    <s v="75955-27942-IR"/>
    <s v="E-L-2"/>
    <n v="3"/>
    <x v="993"/>
    <s v="uburke@yahoo.com"/>
    <x v="1"/>
    <x v="1"/>
    <x v="1"/>
    <x v="1"/>
    <n v="6.79"/>
    <n v="20.37"/>
    <x v="0"/>
  </r>
  <r>
    <s v="EOM-57311-487"/>
    <x v="651"/>
    <s v="53981-16903-CQ"/>
    <s v="E-L-0.5"/>
    <n v="1"/>
    <x v="994"/>
    <s v="linda45@browning.org"/>
    <x v="1"/>
    <x v="3"/>
    <x v="2"/>
    <x v="2"/>
    <n v="9.9499999999999993"/>
    <n v="9.9499999999999993"/>
    <x v="0"/>
  </r>
  <r>
    <s v="DPJ-17824-628"/>
    <x v="323"/>
    <s v="81355-22794-DJ"/>
    <s v="E-L-2"/>
    <n v="4"/>
    <x v="995"/>
    <s v="brookskristi@yahoo.com"/>
    <x v="0"/>
    <x v="1"/>
    <x v="1"/>
    <x v="1"/>
    <n v="6.79"/>
    <n v="27.16"/>
    <x v="1"/>
  </r>
  <r>
    <s v="YUN-23211-324"/>
    <x v="652"/>
    <s v="98264-96542-TX"/>
    <s v="E-L-1.5"/>
    <n v="5"/>
    <x v="996"/>
    <s v="veronicamurphy@anderson-parrish.com"/>
    <x v="1"/>
    <x v="0"/>
    <x v="0"/>
    <x v="0"/>
    <n v="8.18"/>
    <n v="40.9"/>
    <x v="0"/>
  </r>
  <r>
    <s v="DVT-43833-435"/>
    <x v="653"/>
    <s v="42216-64229-TJ"/>
    <s v="E-L-2"/>
    <n v="3"/>
    <x v="997"/>
    <s v="ashleyalvarez@yahoo.com"/>
    <x v="0"/>
    <x v="1"/>
    <x v="1"/>
    <x v="1"/>
    <n v="6.79"/>
    <n v="20.37"/>
    <x v="1"/>
  </r>
  <r>
    <s v="GAB-40416-320"/>
    <x v="415"/>
    <s v="23349-89747-SI"/>
    <s v="E-L-1"/>
    <n v="1"/>
    <x v="998"/>
    <s v="samanthaclark@gmail.com"/>
    <x v="2"/>
    <x v="2"/>
    <x v="0"/>
    <x v="1"/>
    <n v="5.35"/>
    <n v="5.35"/>
    <x v="0"/>
  </r>
  <r>
    <s v="WNG-36494-346"/>
    <x v="546"/>
    <s v="42699-81797-ND"/>
    <s v="E-L-2"/>
    <n v="3"/>
    <x v="999"/>
    <s v="colleen69@obrien-carroll.org"/>
    <x v="0"/>
    <x v="1"/>
    <x v="1"/>
    <x v="1"/>
    <n v="6.79"/>
    <n v="20.37"/>
    <x v="0"/>
  </r>
  <r>
    <s v="PGA-47756-569"/>
    <x v="654"/>
    <s v="67794-50060-HP"/>
    <s v="E-L-1.5"/>
    <n v="2"/>
    <x v="1000"/>
    <s v="rebecca11@taylor.com"/>
    <x v="2"/>
    <x v="0"/>
    <x v="0"/>
    <x v="0"/>
    <n v="8.18"/>
    <n v="16.36"/>
    <x v="0"/>
  </r>
  <r>
    <s v="WGD-65819-322"/>
    <x v="655"/>
    <s v="88428-77052-UH"/>
    <s v="E-L-1"/>
    <n v="4"/>
    <x v="1001"/>
    <s v="cparsons@yahoo.com"/>
    <x v="3"/>
    <x v="2"/>
    <x v="0"/>
    <x v="1"/>
    <n v="5.35"/>
    <n v="21.4"/>
    <x v="0"/>
  </r>
  <r>
    <s v="GSG-17233-555"/>
    <x v="396"/>
    <s v="39081-57866-NJ"/>
    <s v="E-L-1.5"/>
    <n v="2"/>
    <x v="1002"/>
    <s v="chamberspamela@gmail.com"/>
    <x v="4"/>
    <x v="0"/>
    <x v="0"/>
    <x v="0"/>
    <n v="8.18"/>
    <n v="16.36"/>
    <x v="1"/>
  </r>
  <r>
    <s v="FLW-59192-220"/>
    <x v="557"/>
    <s v="57315-36098-FP"/>
    <s v="E-L-0.5"/>
    <n v="1"/>
    <x v="1003"/>
    <s v="meyerjoshua@hotmail.com"/>
    <x v="4"/>
    <x v="3"/>
    <x v="2"/>
    <x v="2"/>
    <n v="9.9499999999999993"/>
    <n v="9.9499999999999993"/>
    <x v="0"/>
  </r>
  <r>
    <s v="OBF-85439-305"/>
    <x v="656"/>
    <s v="87751-96335-EB"/>
    <s v="E-L-2"/>
    <n v="3"/>
    <x v="1004"/>
    <s v="bcarter@gmail.com"/>
    <x v="3"/>
    <x v="1"/>
    <x v="1"/>
    <x v="1"/>
    <n v="6.79"/>
    <n v="20.37"/>
    <x v="1"/>
  </r>
  <r>
    <s v="OUO-57352-635"/>
    <x v="40"/>
    <s v="61419-98553-RW"/>
    <s v="E-L-1.5"/>
    <n v="4"/>
    <x v="1005"/>
    <s v="lindasims@hall.org"/>
    <x v="3"/>
    <x v="0"/>
    <x v="0"/>
    <x v="0"/>
    <n v="8.18"/>
    <n v="32.72"/>
    <x v="1"/>
  </r>
  <r>
    <s v="JMH-85198-817"/>
    <x v="657"/>
    <s v="67835-19509-FZ"/>
    <s v="E-L-1"/>
    <n v="4"/>
    <x v="1006"/>
    <s v="amanda78@hotmail.com"/>
    <x v="2"/>
    <x v="2"/>
    <x v="0"/>
    <x v="1"/>
    <n v="5.35"/>
    <n v="21.4"/>
    <x v="1"/>
  </r>
  <r>
    <s v="TTP-92313-325"/>
    <x v="454"/>
    <s v="97855-61863-HZ"/>
    <s v="E-L-1.5"/>
    <n v="1"/>
    <x v="1007"/>
    <s v="theresa01@diaz-thomas.biz"/>
    <x v="2"/>
    <x v="0"/>
    <x v="0"/>
    <x v="0"/>
    <n v="8.18"/>
    <n v="8.18"/>
    <x v="1"/>
  </r>
  <r>
    <s v="TED-15225-429"/>
    <x v="658"/>
    <s v="32943-89586-PO"/>
    <s v="E-L-0.5"/>
    <n v="5"/>
    <x v="1008"/>
    <s v="michael12@johnston.com"/>
    <x v="4"/>
    <x v="3"/>
    <x v="2"/>
    <x v="2"/>
    <n v="9.9499999999999993"/>
    <n v="49.75"/>
    <x v="1"/>
  </r>
  <r>
    <s v="DCF-99390-132"/>
    <x v="650"/>
    <s v="46226-28092-ME"/>
    <s v="E-L-1"/>
    <n v="3"/>
    <x v="1009"/>
    <s v="lisajones@gmail.com"/>
    <x v="0"/>
    <x v="2"/>
    <x v="0"/>
    <x v="1"/>
    <n v="5.35"/>
    <n v="16.049999999999997"/>
    <x v="0"/>
  </r>
  <r>
    <s v="ZVG-74152-508"/>
    <x v="303"/>
    <s v="28526-75423-JF"/>
    <s v="E-L-1.5"/>
    <n v="3"/>
    <x v="1010"/>
    <s v="franklindebra@yahoo.com"/>
    <x v="3"/>
    <x v="0"/>
    <x v="0"/>
    <x v="0"/>
    <n v="8.18"/>
    <n v="24.54"/>
    <x v="0"/>
  </r>
  <r>
    <s v="ZBS-21479-805"/>
    <x v="34"/>
    <s v="49019-55050-GX"/>
    <s v="E-L-1"/>
    <n v="5"/>
    <x v="1011"/>
    <s v="deanbradford@yahoo.com"/>
    <x v="1"/>
    <x v="2"/>
    <x v="0"/>
    <x v="1"/>
    <n v="5.35"/>
    <n v="26.75"/>
    <x v="0"/>
  </r>
  <r>
    <s v="HPU-44640-905"/>
    <x v="83"/>
    <s v="53822-30805-WI"/>
    <s v="E-L-2"/>
    <n v="5"/>
    <x v="1012"/>
    <s v="eibarra@yahoo.com"/>
    <x v="2"/>
    <x v="1"/>
    <x v="1"/>
    <x v="1"/>
    <n v="6.79"/>
    <n v="33.950000000000003"/>
    <x v="1"/>
  </r>
  <r>
    <s v="XBP-15218-622"/>
    <x v="229"/>
    <s v="91778-28870-GG"/>
    <s v="E-L-2"/>
    <n v="2"/>
    <x v="1013"/>
    <s v="carlosjones@campbell.com"/>
    <x v="4"/>
    <x v="1"/>
    <x v="1"/>
    <x v="1"/>
    <n v="6.79"/>
    <n v="13.58"/>
    <x v="0"/>
  </r>
  <r>
    <s v="QWS-97455-296"/>
    <x v="659"/>
    <s v="75158-27017-UX"/>
    <s v="E-L-2"/>
    <n v="1"/>
    <x v="1014"/>
    <s v="melissa42@bishop-martinez.com"/>
    <x v="2"/>
    <x v="1"/>
    <x v="1"/>
    <x v="1"/>
    <n v="6.79"/>
    <n v="6.79"/>
    <x v="0"/>
  </r>
  <r>
    <s v="FDX-96038-762"/>
    <x v="605"/>
    <s v="77675-24344-PX"/>
    <s v="E-L-1.5"/>
    <n v="4"/>
    <x v="1015"/>
    <s v="johnsonyvonne@hotmail.com"/>
    <x v="0"/>
    <x v="0"/>
    <x v="0"/>
    <x v="0"/>
    <n v="8.18"/>
    <n v="32.72"/>
    <x v="1"/>
  </r>
  <r>
    <s v="SWC-52315-447"/>
    <x v="660"/>
    <s v="61113-12243-PO"/>
    <s v="E-L-1"/>
    <n v="5"/>
    <x v="1016"/>
    <s v="jbriggs@yahoo.com"/>
    <x v="4"/>
    <x v="2"/>
    <x v="0"/>
    <x v="1"/>
    <n v="5.35"/>
    <n v="26.75"/>
    <x v="1"/>
  </r>
  <r>
    <s v="CZU-61578-279"/>
    <x v="296"/>
    <s v="69145-51658-SW"/>
    <s v="E-L-2"/>
    <n v="2"/>
    <x v="1017"/>
    <s v="cynthia85@bailey.net"/>
    <x v="4"/>
    <x v="1"/>
    <x v="1"/>
    <x v="1"/>
    <n v="6.79"/>
    <n v="13.58"/>
    <x v="1"/>
  </r>
  <r>
    <s v="AQH-75291-658"/>
    <x v="95"/>
    <s v="93471-59442-WM"/>
    <s v="E-L-2"/>
    <n v="5"/>
    <x v="1018"/>
    <s v="ajones@yahoo.com"/>
    <x v="0"/>
    <x v="1"/>
    <x v="1"/>
    <x v="1"/>
    <n v="6.79"/>
    <n v="33.950000000000003"/>
    <x v="1"/>
  </r>
  <r>
    <s v="LBM-61502-924"/>
    <x v="661"/>
    <s v="59860-84414-FH"/>
    <s v="E-L-1"/>
    <n v="5"/>
    <x v="1019"/>
    <s v="tsullivan@allen.com"/>
    <x v="3"/>
    <x v="2"/>
    <x v="0"/>
    <x v="1"/>
    <n v="5.35"/>
    <n v="26.75"/>
    <x v="1"/>
  </r>
  <r>
    <s v="CNW-74679-401"/>
    <x v="662"/>
    <s v="58910-57410-XJ"/>
    <s v="E-L-2"/>
    <n v="3"/>
    <x v="789"/>
    <s v="dakotatownsend@gmail.com"/>
    <x v="1"/>
    <x v="1"/>
    <x v="1"/>
    <x v="1"/>
    <n v="6.79"/>
    <n v="20.37"/>
    <x v="1"/>
  </r>
  <r>
    <s v="EHD-63480-622"/>
    <x v="334"/>
    <s v="22444-51545-QR"/>
    <s v="E-L-1"/>
    <n v="1"/>
    <x v="1020"/>
    <s v="medinarichard@johnson-barber.com"/>
    <x v="4"/>
    <x v="2"/>
    <x v="0"/>
    <x v="1"/>
    <n v="5.35"/>
    <n v="5.35"/>
    <x v="1"/>
  </r>
  <r>
    <s v="XPL-59436-713"/>
    <x v="532"/>
    <s v="88794-87088-YC"/>
    <s v="E-L-2"/>
    <n v="1"/>
    <x v="1021"/>
    <s v="thompsonvanessa@yahoo.com"/>
    <x v="0"/>
    <x v="1"/>
    <x v="1"/>
    <x v="1"/>
    <n v="6.79"/>
    <n v="6.79"/>
    <x v="0"/>
  </r>
  <r>
    <s v="VJW-97195-710"/>
    <x v="580"/>
    <s v="98609-25044-MZ"/>
    <s v="E-L-1"/>
    <n v="3"/>
    <x v="1022"/>
    <s v="fsimpson@yahoo.com"/>
    <x v="3"/>
    <x v="2"/>
    <x v="0"/>
    <x v="1"/>
    <n v="5.35"/>
    <n v="16.049999999999997"/>
    <x v="0"/>
  </r>
  <r>
    <s v="HSF-33476-727"/>
    <x v="241"/>
    <s v="43261-15576-XU"/>
    <s v="E-L-0.5"/>
    <n v="5"/>
    <x v="1023"/>
    <s v="qblackburn@yahoo.com"/>
    <x v="2"/>
    <x v="3"/>
    <x v="2"/>
    <x v="2"/>
    <n v="9.9499999999999993"/>
    <n v="49.75"/>
    <x v="1"/>
  </r>
  <r>
    <s v="TCB-93376-138"/>
    <x v="614"/>
    <s v="17590-43899-RG"/>
    <s v="E-L-1.5"/>
    <n v="1"/>
    <x v="1024"/>
    <s v="gabrielleduncan@hotmail.com"/>
    <x v="3"/>
    <x v="0"/>
    <x v="0"/>
    <x v="0"/>
    <n v="8.18"/>
    <n v="8.18"/>
    <x v="0"/>
  </r>
  <r>
    <s v="VNF-80244-289"/>
    <x v="663"/>
    <s v="25025-80886-MX"/>
    <s v="E-L-1.5"/>
    <n v="3"/>
    <x v="1025"/>
    <s v="sean09@thompson.biz"/>
    <x v="2"/>
    <x v="0"/>
    <x v="0"/>
    <x v="0"/>
    <n v="8.18"/>
    <n v="24.54"/>
    <x v="1"/>
  </r>
  <r>
    <s v="NDA-33188-140"/>
    <x v="128"/>
    <s v="13731-44718-IV"/>
    <s v="E-L-0.5"/>
    <n v="1"/>
    <x v="1026"/>
    <s v="garneredward@hotmail.com"/>
    <x v="3"/>
    <x v="3"/>
    <x v="2"/>
    <x v="2"/>
    <n v="9.9499999999999993"/>
    <n v="9.9499999999999993"/>
    <x v="0"/>
  </r>
  <r>
    <s v="WRZ-55290-751"/>
    <x v="468"/>
    <s v="12012-65034-RC"/>
    <s v="E-L-1.5"/>
    <n v="5"/>
    <x v="1027"/>
    <s v="nprice@yahoo.com"/>
    <x v="4"/>
    <x v="0"/>
    <x v="0"/>
    <x v="0"/>
    <n v="8.18"/>
    <n v="40.9"/>
    <x v="1"/>
  </r>
  <r>
    <s v="RIR-24202-857"/>
    <x v="664"/>
    <s v="98368-88222-DL"/>
    <s v="E-L-2"/>
    <n v="5"/>
    <x v="1028"/>
    <s v="wardthomas@gmail.com"/>
    <x v="3"/>
    <x v="1"/>
    <x v="1"/>
    <x v="1"/>
    <n v="6.79"/>
    <n v="33.950000000000003"/>
    <x v="0"/>
  </r>
  <r>
    <s v="WUG-20853-877"/>
    <x v="286"/>
    <s v="88693-96790-DE"/>
    <s v="E-L-1.5"/>
    <n v="1"/>
    <x v="1029"/>
    <s v="kcarr@hotmail.com"/>
    <x v="1"/>
    <x v="0"/>
    <x v="0"/>
    <x v="0"/>
    <n v="8.18"/>
    <n v="8.18"/>
    <x v="1"/>
  </r>
  <r>
    <s v="YYP-22397-203"/>
    <x v="665"/>
    <s v="87321-85137-ZO"/>
    <s v="E-L-1.5"/>
    <n v="3"/>
    <x v="1030"/>
    <s v="shanevillarreal@mahoney-knight.com"/>
    <x v="2"/>
    <x v="0"/>
    <x v="0"/>
    <x v="0"/>
    <n v="8.18"/>
    <n v="24.54"/>
    <x v="1"/>
  </r>
  <r>
    <s v="ZVL-45296-306"/>
    <x v="666"/>
    <s v="62677-58271-CL"/>
    <s v="E-L-2"/>
    <n v="1"/>
    <x v="1031"/>
    <s v="amanda67@gmail.com"/>
    <x v="2"/>
    <x v="1"/>
    <x v="1"/>
    <x v="1"/>
    <n v="6.79"/>
    <n v="6.79"/>
    <x v="1"/>
  </r>
  <r>
    <s v="DNB-16607-125"/>
    <x v="74"/>
    <s v="18245-74514-CU"/>
    <s v="E-L-1"/>
    <n v="4"/>
    <x v="1032"/>
    <s v="john43@knox.com"/>
    <x v="3"/>
    <x v="2"/>
    <x v="0"/>
    <x v="1"/>
    <n v="5.35"/>
    <n v="21.4"/>
    <x v="1"/>
  </r>
  <r>
    <s v="ZGT-64263-503"/>
    <x v="475"/>
    <s v="51052-25056-GP"/>
    <s v="E-L-1.5"/>
    <n v="4"/>
    <x v="1033"/>
    <s v="cmcdonald@yahoo.com"/>
    <x v="3"/>
    <x v="0"/>
    <x v="0"/>
    <x v="0"/>
    <n v="8.18"/>
    <n v="32.72"/>
    <x v="1"/>
  </r>
  <r>
    <s v="TVZ-44112-720"/>
    <x v="667"/>
    <s v="10484-75950-WZ"/>
    <s v="E-L-2"/>
    <n v="5"/>
    <x v="1034"/>
    <s v="christianleach@yahoo.com"/>
    <x v="4"/>
    <x v="1"/>
    <x v="1"/>
    <x v="1"/>
    <n v="6.79"/>
    <n v="33.950000000000003"/>
    <x v="1"/>
  </r>
  <r>
    <s v="OXB-43896-355"/>
    <x v="603"/>
    <s v="96380-60293-XM"/>
    <s v="E-L-0.5"/>
    <n v="3"/>
    <x v="1035"/>
    <s v="roypope@gmail.com"/>
    <x v="2"/>
    <x v="3"/>
    <x v="2"/>
    <x v="2"/>
    <n v="9.9499999999999993"/>
    <n v="29.849999999999998"/>
    <x v="1"/>
  </r>
  <r>
    <s v="NWS-81082-880"/>
    <x v="312"/>
    <s v="50610-46543-XL"/>
    <s v="E-L-2"/>
    <n v="3"/>
    <x v="1036"/>
    <s v="gary51@yahoo.com"/>
    <x v="3"/>
    <x v="1"/>
    <x v="1"/>
    <x v="1"/>
    <n v="6.79"/>
    <n v="20.37"/>
    <x v="0"/>
  </r>
  <r>
    <s v="KHW-46049-650"/>
    <x v="668"/>
    <s v="62990-21722-LA"/>
    <s v="E-L-1.5"/>
    <n v="3"/>
    <x v="502"/>
    <s v="heatherclarke@gmail.com"/>
    <x v="2"/>
    <x v="0"/>
    <x v="0"/>
    <x v="0"/>
    <n v="8.18"/>
    <n v="24.54"/>
    <x v="1"/>
  </r>
  <r>
    <s v="GAU-86343-445"/>
    <x v="61"/>
    <s v="15064-20329-PJ"/>
    <s v="E-L-1.5"/>
    <n v="4"/>
    <x v="1037"/>
    <s v="lynn37@gmail.com"/>
    <x v="2"/>
    <x v="0"/>
    <x v="0"/>
    <x v="0"/>
    <n v="8.18"/>
    <n v="32.72"/>
    <x v="1"/>
  </r>
  <r>
    <s v="MUU-35023-214"/>
    <x v="669"/>
    <s v="17115-96184-NW"/>
    <s v="E-L-0.5"/>
    <n v="5"/>
    <x v="1038"/>
    <s v="zgray@yahoo.com"/>
    <x v="0"/>
    <x v="3"/>
    <x v="2"/>
    <x v="2"/>
    <n v="9.9499999999999993"/>
    <n v="49.75"/>
    <x v="0"/>
  </r>
  <r>
    <s v="MPX-81436-947"/>
    <x v="670"/>
    <s v="93885-62794-GH"/>
    <s v="E-L-0.5"/>
    <n v="3"/>
    <x v="1039"/>
    <s v="amanda69@hill.com"/>
    <x v="3"/>
    <x v="3"/>
    <x v="2"/>
    <x v="2"/>
    <n v="9.9499999999999993"/>
    <n v="29.849999999999998"/>
    <x v="1"/>
  </r>
  <r>
    <s v="UWB-33006-826"/>
    <x v="55"/>
    <s v="61030-31223-HA"/>
    <s v="E-L-0.5"/>
    <n v="2"/>
    <x v="1040"/>
    <s v="hawkinsbrian@white.com"/>
    <x v="3"/>
    <x v="3"/>
    <x v="2"/>
    <x v="2"/>
    <n v="9.9499999999999993"/>
    <n v="19.899999999999999"/>
    <x v="0"/>
  </r>
  <r>
    <s v="UNX-18411-416"/>
    <x v="546"/>
    <s v="71431-81392-CD"/>
    <s v="E-L-1"/>
    <n v="2"/>
    <x v="1041"/>
    <s v="gwilliams@gmail.com"/>
    <x v="1"/>
    <x v="2"/>
    <x v="0"/>
    <x v="1"/>
    <n v="5.35"/>
    <n v="10.7"/>
    <x v="0"/>
  </r>
  <r>
    <s v="FWV-39290-432"/>
    <x v="253"/>
    <s v="18954-22346-HG"/>
    <s v="E-L-1"/>
    <n v="3"/>
    <x v="1042"/>
    <s v="evanskenneth@hotmail.com"/>
    <x v="3"/>
    <x v="2"/>
    <x v="0"/>
    <x v="1"/>
    <n v="5.35"/>
    <n v="16.049999999999997"/>
    <x v="1"/>
  </r>
  <r>
    <s v="PTU-28885-994"/>
    <x v="659"/>
    <s v="39019-40523-FO"/>
    <s v="E-L-1.5"/>
    <n v="1"/>
    <x v="1043"/>
    <s v="stevenbarnes@rivera.com"/>
    <x v="0"/>
    <x v="0"/>
    <x v="0"/>
    <x v="0"/>
    <n v="8.18"/>
    <n v="8.18"/>
    <x v="1"/>
  </r>
  <r>
    <s v="XVS-17006-680"/>
    <x v="470"/>
    <s v="83566-54259-VD"/>
    <s v="E-L-1.5"/>
    <n v="4"/>
    <x v="1044"/>
    <s v="maryhenry@gmail.com"/>
    <x v="4"/>
    <x v="0"/>
    <x v="0"/>
    <x v="0"/>
    <n v="8.18"/>
    <n v="32.72"/>
    <x v="0"/>
  </r>
  <r>
    <s v="GNB-95643-274"/>
    <x v="671"/>
    <s v="33429-28677-JN"/>
    <s v="E-L-1"/>
    <n v="2"/>
    <x v="1045"/>
    <s v="campbelltanya@yahoo.com"/>
    <x v="1"/>
    <x v="2"/>
    <x v="0"/>
    <x v="1"/>
    <n v="5.35"/>
    <n v="10.7"/>
    <x v="1"/>
  </r>
  <r>
    <s v="EGL-45699-848"/>
    <x v="672"/>
    <s v="89887-12040-VK"/>
    <s v="E-L-1.5"/>
    <n v="3"/>
    <x v="1046"/>
    <s v="susandavis@calderon-hooper.com"/>
    <x v="0"/>
    <x v="0"/>
    <x v="0"/>
    <x v="0"/>
    <n v="8.18"/>
    <n v="24.54"/>
    <x v="1"/>
  </r>
  <r>
    <s v="TUR-88050-535"/>
    <x v="590"/>
    <s v="87655-43079-MS"/>
    <s v="E-L-2"/>
    <n v="2"/>
    <x v="1047"/>
    <s v="batesbrandon@myers.com"/>
    <x v="2"/>
    <x v="1"/>
    <x v="1"/>
    <x v="1"/>
    <n v="6.79"/>
    <n v="13.58"/>
    <x v="1"/>
  </r>
  <r>
    <s v="HUC-27058-831"/>
    <x v="182"/>
    <s v="55476-60586-SI"/>
    <s v="E-L-0.5"/>
    <n v="5"/>
    <x v="1048"/>
    <s v="milleroscar@nichols.org"/>
    <x v="1"/>
    <x v="3"/>
    <x v="2"/>
    <x v="2"/>
    <n v="9.9499999999999993"/>
    <n v="49.75"/>
    <x v="1"/>
  </r>
  <r>
    <s v="GGZ-67461-963"/>
    <x v="145"/>
    <s v="95349-49968-UP"/>
    <s v="E-L-0.5"/>
    <n v="3"/>
    <x v="1049"/>
    <s v="meganbrown@yahoo.com"/>
    <x v="4"/>
    <x v="3"/>
    <x v="2"/>
    <x v="2"/>
    <n v="9.9499999999999993"/>
    <n v="29.849999999999998"/>
    <x v="0"/>
  </r>
  <r>
    <s v="EED-13843-594"/>
    <x v="673"/>
    <s v="15532-98410-RC"/>
    <s v="E-L-1"/>
    <n v="1"/>
    <x v="1050"/>
    <s v="lavila@jackson.com"/>
    <x v="3"/>
    <x v="2"/>
    <x v="0"/>
    <x v="1"/>
    <n v="5.35"/>
    <n v="5.35"/>
    <x v="0"/>
  </r>
  <r>
    <s v="LEY-54587-668"/>
    <x v="674"/>
    <s v="43294-70451-NH"/>
    <s v="E-L-0.5"/>
    <n v="5"/>
    <x v="1051"/>
    <s v="elizabeth96@hotmail.com"/>
    <x v="1"/>
    <x v="3"/>
    <x v="2"/>
    <x v="2"/>
    <n v="9.9499999999999993"/>
    <n v="49.75"/>
    <x v="0"/>
  </r>
  <r>
    <s v="ARI-38452-175"/>
    <x v="238"/>
    <s v="30204-50476-NO"/>
    <s v="E-L-0.5"/>
    <n v="2"/>
    <x v="1052"/>
    <s v="clarkmindy@bishop.info"/>
    <x v="2"/>
    <x v="3"/>
    <x v="2"/>
    <x v="2"/>
    <n v="9.9499999999999993"/>
    <n v="19.899999999999999"/>
    <x v="1"/>
  </r>
  <r>
    <s v="NLT-29077-315"/>
    <x v="675"/>
    <s v="64830-52584-FQ"/>
    <s v="E-L-2"/>
    <n v="3"/>
    <x v="1053"/>
    <s v="donnaanderson@johnson-johnson.com"/>
    <x v="2"/>
    <x v="1"/>
    <x v="1"/>
    <x v="1"/>
    <n v="6.79"/>
    <n v="20.37"/>
    <x v="0"/>
  </r>
  <r>
    <s v="NXL-94831-510"/>
    <x v="433"/>
    <s v="20401-20900-LS"/>
    <s v="E-L-2"/>
    <n v="3"/>
    <x v="1054"/>
    <s v="samantha69@yahoo.com"/>
    <x v="2"/>
    <x v="1"/>
    <x v="1"/>
    <x v="1"/>
    <n v="6.79"/>
    <n v="20.37"/>
    <x v="1"/>
  </r>
  <r>
    <s v="VPH-35494-308"/>
    <x v="475"/>
    <s v="62141-58672-GK"/>
    <s v="E-L-0.5"/>
    <n v="2"/>
    <x v="1055"/>
    <s v="jenniferhowell@rose-williams.org"/>
    <x v="2"/>
    <x v="3"/>
    <x v="2"/>
    <x v="2"/>
    <n v="9.9499999999999993"/>
    <n v="19.899999999999999"/>
    <x v="1"/>
  </r>
  <r>
    <s v="OPS-95289-596"/>
    <x v="270"/>
    <s v="24024-75445-EE"/>
    <s v="E-L-1"/>
    <n v="1"/>
    <x v="1056"/>
    <s v="paullopez@yahoo.com"/>
    <x v="2"/>
    <x v="2"/>
    <x v="0"/>
    <x v="1"/>
    <n v="5.35"/>
    <n v="5.35"/>
    <x v="0"/>
  </r>
  <r>
    <s v="RMR-25463-281"/>
    <x v="676"/>
    <s v="42475-56091-JC"/>
    <s v="E-L-2"/>
    <n v="1"/>
    <x v="1057"/>
    <s v="rachelpaul@nunez.com"/>
    <x v="3"/>
    <x v="1"/>
    <x v="1"/>
    <x v="1"/>
    <n v="6.79"/>
    <n v="6.79"/>
    <x v="0"/>
  </r>
  <r>
    <s v="JAW-10750-365"/>
    <x v="677"/>
    <s v="87707-86775-AS"/>
    <s v="E-L-2"/>
    <n v="5"/>
    <x v="1058"/>
    <s v="kbell@hotmail.com"/>
    <x v="2"/>
    <x v="1"/>
    <x v="1"/>
    <x v="1"/>
    <n v="6.79"/>
    <n v="33.950000000000003"/>
    <x v="0"/>
  </r>
  <r>
    <s v="VOE-28616-913"/>
    <x v="481"/>
    <s v="97901-65847-WP"/>
    <s v="E-L-1.5"/>
    <n v="4"/>
    <x v="1059"/>
    <s v="drogers@wong.com"/>
    <x v="4"/>
    <x v="0"/>
    <x v="0"/>
    <x v="0"/>
    <n v="8.18"/>
    <n v="32.72"/>
    <x v="0"/>
  </r>
  <r>
    <s v="PCY-92723-859"/>
    <x v="553"/>
    <s v="95363-44292-GX"/>
    <s v="E-L-1.5"/>
    <n v="4"/>
    <x v="1060"/>
    <s v="riverawilliam@yahoo.com"/>
    <x v="3"/>
    <x v="0"/>
    <x v="0"/>
    <x v="0"/>
    <n v="8.18"/>
    <n v="32.72"/>
    <x v="0"/>
  </r>
  <r>
    <s v="QCE-92265-542"/>
    <x v="131"/>
    <s v="19204-71754-OR"/>
    <s v="E-L-1"/>
    <n v="3"/>
    <x v="1061"/>
    <s v="cgay@long.biz"/>
    <x v="0"/>
    <x v="2"/>
    <x v="0"/>
    <x v="1"/>
    <n v="5.35"/>
    <n v="16.049999999999997"/>
    <x v="0"/>
  </r>
  <r>
    <s v="QEI-21224-877"/>
    <x v="543"/>
    <s v="63717-88283-JY"/>
    <s v="E-L-1"/>
    <n v="3"/>
    <x v="1062"/>
    <s v="kevinsmith@hughes.com"/>
    <x v="4"/>
    <x v="2"/>
    <x v="0"/>
    <x v="1"/>
    <n v="5.35"/>
    <n v="16.049999999999997"/>
    <x v="1"/>
  </r>
  <r>
    <s v="BKF-22051-408"/>
    <x v="678"/>
    <s v="55447-44114-CF"/>
    <s v="E-L-1.5"/>
    <n v="3"/>
    <x v="1063"/>
    <s v="april97@hotmail.com"/>
    <x v="4"/>
    <x v="0"/>
    <x v="0"/>
    <x v="0"/>
    <n v="8.18"/>
    <n v="24.54"/>
    <x v="0"/>
  </r>
  <r>
    <s v="DHY-72925-323"/>
    <x v="605"/>
    <s v="77213-50844-DX"/>
    <s v="E-L-1"/>
    <n v="1"/>
    <x v="1064"/>
    <s v="daniel35@morales.com"/>
    <x v="0"/>
    <x v="2"/>
    <x v="0"/>
    <x v="1"/>
    <n v="5.35"/>
    <n v="5.35"/>
    <x v="0"/>
  </r>
  <r>
    <s v="UVN-86486-739"/>
    <x v="295"/>
    <s v="37363-59636-MD"/>
    <s v="E-L-1.5"/>
    <n v="4"/>
    <x v="1065"/>
    <s v="norristhomas@lopez-rogers.com"/>
    <x v="4"/>
    <x v="0"/>
    <x v="0"/>
    <x v="0"/>
    <n v="8.18"/>
    <n v="32.72"/>
    <x v="1"/>
  </r>
  <r>
    <s v="KRI-89655-918"/>
    <x v="408"/>
    <s v="99809-90876-LZ"/>
    <s v="E-L-1.5"/>
    <n v="2"/>
    <x v="1066"/>
    <s v="jamesroberts@hotmail.com"/>
    <x v="3"/>
    <x v="0"/>
    <x v="0"/>
    <x v="0"/>
    <n v="8.18"/>
    <n v="16.36"/>
    <x v="0"/>
  </r>
  <r>
    <s v="RZR-50653-638"/>
    <x v="32"/>
    <s v="66813-70033-KJ"/>
    <s v="E-L-1.5"/>
    <n v="4"/>
    <x v="1067"/>
    <s v="steveross@palmer.com"/>
    <x v="1"/>
    <x v="0"/>
    <x v="0"/>
    <x v="0"/>
    <n v="8.18"/>
    <n v="32.72"/>
    <x v="1"/>
  </r>
  <r>
    <s v="NEK-28178-918"/>
    <x v="144"/>
    <s v="83201-49164-PC"/>
    <s v="E-L-1.5"/>
    <n v="2"/>
    <x v="1068"/>
    <s v="barbara30@hotmail.com"/>
    <x v="4"/>
    <x v="0"/>
    <x v="0"/>
    <x v="0"/>
    <n v="8.18"/>
    <n v="16.36"/>
    <x v="1"/>
  </r>
  <r>
    <s v="IOR-89213-575"/>
    <x v="56"/>
    <s v="98117-27510-KK"/>
    <s v="E-L-1"/>
    <n v="2"/>
    <x v="1069"/>
    <s v="uhill@jenkins.info"/>
    <x v="2"/>
    <x v="2"/>
    <x v="0"/>
    <x v="1"/>
    <n v="5.35"/>
    <n v="10.7"/>
    <x v="1"/>
  </r>
  <r>
    <s v="WOB-60528-383"/>
    <x v="2"/>
    <s v="44266-96573-IX"/>
    <s v="E-L-0.5"/>
    <n v="1"/>
    <x v="1070"/>
    <s v="xramsey@hotmail.com"/>
    <x v="2"/>
    <x v="3"/>
    <x v="2"/>
    <x v="2"/>
    <n v="9.9499999999999993"/>
    <n v="9.9499999999999993"/>
    <x v="1"/>
  </r>
  <r>
    <s v="AMW-54064-363"/>
    <x v="679"/>
    <s v="97889-55500-JK"/>
    <s v="E-L-2"/>
    <n v="4"/>
    <x v="1071"/>
    <s v="ijones@beard.com"/>
    <x v="0"/>
    <x v="1"/>
    <x v="1"/>
    <x v="1"/>
    <n v="6.79"/>
    <n v="27.16"/>
    <x v="1"/>
  </r>
  <r>
    <s v="TFA-14687-393"/>
    <x v="199"/>
    <s v="12051-71724-OM"/>
    <s v="E-L-2"/>
    <n v="4"/>
    <x v="1072"/>
    <s v="scott23@gmail.com"/>
    <x v="4"/>
    <x v="1"/>
    <x v="1"/>
    <x v="1"/>
    <n v="6.79"/>
    <n v="27.16"/>
    <x v="1"/>
  </r>
  <r>
    <s v="XOU-21558-186"/>
    <x v="680"/>
    <s v="51933-48273-SA"/>
    <s v="E-L-1"/>
    <n v="1"/>
    <x v="1073"/>
    <s v="xwoods@durham.net"/>
    <x v="2"/>
    <x v="2"/>
    <x v="0"/>
    <x v="1"/>
    <n v="5.35"/>
    <n v="5.35"/>
    <x v="1"/>
  </r>
  <r>
    <s v="MFE-27063-245"/>
    <x v="260"/>
    <s v="17887-51023-AK"/>
    <s v="E-L-1.5"/>
    <n v="5"/>
    <x v="1074"/>
    <s v="evelynhodges@gmail.com"/>
    <x v="4"/>
    <x v="0"/>
    <x v="0"/>
    <x v="0"/>
    <n v="8.18"/>
    <n v="40.9"/>
    <x v="0"/>
  </r>
  <r>
    <s v="QHJ-83424-747"/>
    <x v="643"/>
    <s v="68977-27727-LJ"/>
    <s v="E-L-0.5"/>
    <n v="4"/>
    <x v="1075"/>
    <s v="andersonjessica@wise.com"/>
    <x v="4"/>
    <x v="3"/>
    <x v="2"/>
    <x v="2"/>
    <n v="9.9499999999999993"/>
    <n v="39.799999999999997"/>
    <x v="0"/>
  </r>
  <r>
    <s v="AEE-96517-701"/>
    <x v="681"/>
    <s v="88911-85306-BN"/>
    <s v="E-L-0.5"/>
    <n v="3"/>
    <x v="1076"/>
    <s v="eburnett@lewis.net"/>
    <x v="4"/>
    <x v="3"/>
    <x v="2"/>
    <x v="2"/>
    <n v="9.9499999999999993"/>
    <n v="29.849999999999998"/>
    <x v="1"/>
  </r>
  <r>
    <s v="SMQ-42544-776"/>
    <x v="84"/>
    <s v="11943-60193-IY"/>
    <s v="E-L-2"/>
    <n v="1"/>
    <x v="1077"/>
    <s v="jillianvega@gmail.com"/>
    <x v="1"/>
    <x v="1"/>
    <x v="1"/>
    <x v="1"/>
    <n v="6.79"/>
    <n v="6.79"/>
    <x v="1"/>
  </r>
  <r>
    <s v="GDI-29780-826"/>
    <x v="74"/>
    <s v="60078-33419-KO"/>
    <s v="E-L-1.5"/>
    <n v="1"/>
    <x v="1078"/>
    <s v="jennifer88@pearson-smith.com"/>
    <x v="0"/>
    <x v="0"/>
    <x v="0"/>
    <x v="0"/>
    <n v="8.18"/>
    <n v="8.18"/>
    <x v="1"/>
  </r>
  <r>
    <s v="ZHX-36024-826"/>
    <x v="74"/>
    <s v="23360-97356-KM"/>
    <s v="E-L-2"/>
    <n v="3"/>
    <x v="1079"/>
    <s v="brittanyobrien@davis.biz"/>
    <x v="1"/>
    <x v="1"/>
    <x v="1"/>
    <x v="1"/>
    <n v="6.79"/>
    <n v="20.37"/>
    <x v="0"/>
  </r>
  <r>
    <s v="QHL-93821-762"/>
    <x v="682"/>
    <s v="82312-42733-HH"/>
    <s v="E-L-2"/>
    <n v="4"/>
    <x v="1080"/>
    <s v="christopher16@gmail.com"/>
    <x v="2"/>
    <x v="1"/>
    <x v="1"/>
    <x v="1"/>
    <n v="6.79"/>
    <n v="27.16"/>
    <x v="0"/>
  </r>
  <r>
    <s v="OLG-16324-715"/>
    <x v="107"/>
    <s v="27099-10334-VO"/>
    <s v="E-L-1"/>
    <n v="2"/>
    <x v="1081"/>
    <s v="daniel58@hotmail.com"/>
    <x v="3"/>
    <x v="2"/>
    <x v="0"/>
    <x v="1"/>
    <n v="5.35"/>
    <n v="10.7"/>
    <x v="1"/>
  </r>
  <r>
    <s v="AHS-96347-707"/>
    <x v="28"/>
    <s v="84683-27708-ZN"/>
    <s v="E-L-2"/>
    <n v="3"/>
    <x v="1082"/>
    <s v="josephmurphy@weaver.net"/>
    <x v="2"/>
    <x v="1"/>
    <x v="1"/>
    <x v="1"/>
    <n v="6.79"/>
    <n v="20.37"/>
    <x v="0"/>
  </r>
  <r>
    <s v="CPG-19589-511"/>
    <x v="616"/>
    <s v="64533-88680-ZX"/>
    <s v="E-L-1"/>
    <n v="3"/>
    <x v="1083"/>
    <s v="michaelmcdonald@hotmail.com"/>
    <x v="2"/>
    <x v="2"/>
    <x v="0"/>
    <x v="1"/>
    <n v="5.35"/>
    <n v="16.049999999999997"/>
    <x v="1"/>
  </r>
  <r>
    <s v="GFB-97150-809"/>
    <x v="683"/>
    <s v="83853-82492-SA"/>
    <s v="E-L-2"/>
    <n v="4"/>
    <x v="1084"/>
    <s v="fwilson@rhodes.com"/>
    <x v="3"/>
    <x v="1"/>
    <x v="1"/>
    <x v="1"/>
    <n v="6.79"/>
    <n v="27.16"/>
    <x v="0"/>
  </r>
  <r>
    <s v="JKL-26594-187"/>
    <x v="684"/>
    <s v="34373-55750-EL"/>
    <s v="E-L-1"/>
    <n v="4"/>
    <x v="1085"/>
    <s v="tammyritter@hotmail.com"/>
    <x v="3"/>
    <x v="2"/>
    <x v="0"/>
    <x v="1"/>
    <n v="5.35"/>
    <n v="21.4"/>
    <x v="0"/>
  </r>
  <r>
    <s v="CKL-19776-954"/>
    <x v="685"/>
    <s v="10037-88790-FD"/>
    <s v="E-L-1.5"/>
    <n v="5"/>
    <x v="1086"/>
    <s v="ann06@yahoo.com"/>
    <x v="2"/>
    <x v="0"/>
    <x v="0"/>
    <x v="0"/>
    <n v="8.18"/>
    <n v="40.9"/>
    <x v="0"/>
  </r>
  <r>
    <s v="QTH-47320-548"/>
    <x v="475"/>
    <s v="41081-46274-AC"/>
    <s v="E-L-1"/>
    <n v="1"/>
    <x v="1087"/>
    <s v="dbell@hotmail.com"/>
    <x v="1"/>
    <x v="2"/>
    <x v="0"/>
    <x v="1"/>
    <n v="5.35"/>
    <n v="5.35"/>
    <x v="1"/>
  </r>
  <r>
    <s v="YYA-45937-488"/>
    <x v="686"/>
    <s v="87452-98108-SQ"/>
    <s v="E-L-2"/>
    <n v="1"/>
    <x v="1088"/>
    <s v="andrea48@cooper.info"/>
    <x v="4"/>
    <x v="1"/>
    <x v="1"/>
    <x v="1"/>
    <n v="6.79"/>
    <n v="6.79"/>
    <x v="1"/>
  </r>
  <r>
    <s v="WKC-25979-894"/>
    <x v="333"/>
    <s v="51184-80458-PO"/>
    <s v="E-L-0.5"/>
    <n v="4"/>
    <x v="1089"/>
    <s v="keithdavid@green.com"/>
    <x v="4"/>
    <x v="3"/>
    <x v="2"/>
    <x v="2"/>
    <n v="9.9499999999999993"/>
    <n v="39.799999999999997"/>
    <x v="1"/>
  </r>
  <r>
    <s v="DSA-87871-857"/>
    <x v="687"/>
    <s v="38864-40796-AX"/>
    <s v="E-L-2"/>
    <n v="5"/>
    <x v="1090"/>
    <s v="masseytina@walker-webster.com"/>
    <x v="1"/>
    <x v="1"/>
    <x v="1"/>
    <x v="1"/>
    <n v="6.79"/>
    <n v="33.950000000000003"/>
    <x v="0"/>
  </r>
  <r>
    <s v="BFR-27698-918"/>
    <x v="223"/>
    <s v="11257-30292-YB"/>
    <s v="E-L-0.5"/>
    <n v="4"/>
    <x v="1091"/>
    <s v="thatfield@yahoo.com"/>
    <x v="4"/>
    <x v="3"/>
    <x v="2"/>
    <x v="2"/>
    <n v="9.9499999999999993"/>
    <n v="39.799999999999997"/>
    <x v="1"/>
  </r>
  <r>
    <s v="RXX-86020-909"/>
    <x v="688"/>
    <s v="35744-35566-GO"/>
    <s v="E-L-0.5"/>
    <n v="4"/>
    <x v="1092"/>
    <s v="myersjeffrey@gmail.com"/>
    <x v="1"/>
    <x v="3"/>
    <x v="2"/>
    <x v="2"/>
    <n v="9.9499999999999993"/>
    <n v="39.799999999999997"/>
    <x v="1"/>
  </r>
  <r>
    <s v="TCS-93887-185"/>
    <x v="649"/>
    <s v="36167-55844-ZU"/>
    <s v="E-L-2"/>
    <n v="1"/>
    <x v="1093"/>
    <s v="rachel16@morgan-berry.biz"/>
    <x v="3"/>
    <x v="1"/>
    <x v="1"/>
    <x v="1"/>
    <n v="6.79"/>
    <n v="6.79"/>
    <x v="0"/>
  </r>
  <r>
    <s v="XLA-35724-443"/>
    <x v="211"/>
    <s v="92054-18077-RM"/>
    <s v="E-L-1.5"/>
    <n v="3"/>
    <x v="1094"/>
    <s v="williamsjohn@hotmail.com"/>
    <x v="3"/>
    <x v="0"/>
    <x v="0"/>
    <x v="0"/>
    <n v="8.18"/>
    <n v="24.54"/>
    <x v="1"/>
  </r>
  <r>
    <s v="QLM-16755-705"/>
    <x v="689"/>
    <s v="87393-69393-CP"/>
    <s v="E-L-1.5"/>
    <n v="4"/>
    <x v="1095"/>
    <s v="sweeneywilliam@johnson-vargas.biz"/>
    <x v="3"/>
    <x v="0"/>
    <x v="0"/>
    <x v="0"/>
    <n v="8.18"/>
    <n v="32.72"/>
    <x v="1"/>
  </r>
  <r>
    <s v="JIC-37092-657"/>
    <x v="400"/>
    <s v="38338-26312-XA"/>
    <s v="E-L-2"/>
    <n v="5"/>
    <x v="1096"/>
    <s v="ryansaunders@brown.com"/>
    <x v="4"/>
    <x v="1"/>
    <x v="1"/>
    <x v="1"/>
    <n v="6.79"/>
    <n v="33.950000000000003"/>
    <x v="0"/>
  </r>
  <r>
    <s v="UZG-79224-330"/>
    <x v="690"/>
    <s v="98031-91317-BO"/>
    <s v="E-L-1.5"/>
    <n v="5"/>
    <x v="1097"/>
    <s v="goodmanjennifer@sims-collins.biz"/>
    <x v="3"/>
    <x v="0"/>
    <x v="0"/>
    <x v="0"/>
    <n v="8.18"/>
    <n v="40.9"/>
    <x v="0"/>
  </r>
  <r>
    <s v="TLV-12860-724"/>
    <x v="288"/>
    <s v="65097-44145-EN"/>
    <s v="E-L-1.5"/>
    <n v="4"/>
    <x v="1098"/>
    <s v="sarah14@palmer.org"/>
    <x v="2"/>
    <x v="0"/>
    <x v="0"/>
    <x v="0"/>
    <n v="8.18"/>
    <n v="32.72"/>
    <x v="0"/>
  </r>
  <r>
    <s v="FTK-76859-276"/>
    <x v="691"/>
    <s v="61707-74905-AQ"/>
    <s v="E-L-0.5"/>
    <n v="5"/>
    <x v="1099"/>
    <s v="owalker@yahoo.com"/>
    <x v="2"/>
    <x v="3"/>
    <x v="2"/>
    <x v="2"/>
    <n v="9.9499999999999993"/>
    <n v="49.75"/>
    <x v="0"/>
  </r>
  <r>
    <s v="ETM-29907-290"/>
    <x v="194"/>
    <s v="78495-77960-AS"/>
    <s v="E-L-0.5"/>
    <n v="4"/>
    <x v="1100"/>
    <s v="ybrown@yahoo.com"/>
    <x v="4"/>
    <x v="3"/>
    <x v="2"/>
    <x v="2"/>
    <n v="9.9499999999999993"/>
    <n v="39.799999999999997"/>
    <x v="0"/>
  </r>
  <r>
    <s v="LZC-32159-808"/>
    <x v="208"/>
    <s v="56484-71140-MA"/>
    <s v="E-L-1"/>
    <n v="2"/>
    <x v="1101"/>
    <s v="cwilliams@patrick-snyder.com"/>
    <x v="3"/>
    <x v="2"/>
    <x v="0"/>
    <x v="1"/>
    <n v="5.35"/>
    <n v="10.7"/>
    <x v="0"/>
  </r>
  <r>
    <s v="ILK-10914-134"/>
    <x v="328"/>
    <s v="62785-23347-GC"/>
    <s v="E-L-1"/>
    <n v="2"/>
    <x v="1102"/>
    <s v="hillcameron@hotmail.com"/>
    <x v="0"/>
    <x v="2"/>
    <x v="0"/>
    <x v="1"/>
    <n v="5.35"/>
    <n v="10.7"/>
    <x v="1"/>
  </r>
  <r>
    <s v="KZV-73836-168"/>
    <x v="26"/>
    <s v="40479-53375-DJ"/>
    <s v="E-L-2"/>
    <n v="5"/>
    <x v="1103"/>
    <s v="laurenorr@yahoo.com"/>
    <x v="3"/>
    <x v="1"/>
    <x v="1"/>
    <x v="1"/>
    <n v="6.79"/>
    <n v="33.950000000000003"/>
    <x v="1"/>
  </r>
  <r>
    <s v="SCY-62102-164"/>
    <x v="692"/>
    <s v="49289-18749-YQ"/>
    <s v="E-L-1"/>
    <n v="5"/>
    <x v="1104"/>
    <s v="rneal@hernandez-stokes.com"/>
    <x v="4"/>
    <x v="2"/>
    <x v="0"/>
    <x v="1"/>
    <n v="5.35"/>
    <n v="26.75"/>
    <x v="1"/>
  </r>
  <r>
    <s v="DCT-65641-861"/>
    <x v="286"/>
    <s v="66002-77462-UA"/>
    <s v="E-L-0.5"/>
    <n v="5"/>
    <x v="1105"/>
    <s v="tcastro@gmail.com"/>
    <x v="4"/>
    <x v="3"/>
    <x v="2"/>
    <x v="2"/>
    <n v="9.9499999999999993"/>
    <n v="49.75"/>
    <x v="0"/>
  </r>
  <r>
    <s v="WOZ-78839-558"/>
    <x v="693"/>
    <s v="40975-60359-TT"/>
    <s v="E-L-0.5"/>
    <n v="4"/>
    <x v="234"/>
    <s v="stephanie17@golden.com"/>
    <x v="1"/>
    <x v="3"/>
    <x v="2"/>
    <x v="2"/>
    <n v="9.9499999999999993"/>
    <n v="39.799999999999997"/>
    <x v="0"/>
  </r>
  <r>
    <s v="BKI-54320-497"/>
    <x v="458"/>
    <s v="29125-64612-SS"/>
    <s v="E-L-0.5"/>
    <n v="2"/>
    <x v="1106"/>
    <s v="cynthia21@parker.com"/>
    <x v="4"/>
    <x v="3"/>
    <x v="2"/>
    <x v="2"/>
    <n v="9.9499999999999993"/>
    <n v="19.899999999999999"/>
    <x v="1"/>
  </r>
  <r>
    <s v="LIB-14155-972"/>
    <x v="694"/>
    <s v="97494-45390-JB"/>
    <s v="E-L-2"/>
    <n v="2"/>
    <x v="1107"/>
    <s v="leeamanda@yahoo.com"/>
    <x v="3"/>
    <x v="1"/>
    <x v="1"/>
    <x v="1"/>
    <n v="6.79"/>
    <n v="13.58"/>
    <x v="0"/>
  </r>
  <r>
    <s v="QFJ-22609-654"/>
    <x v="554"/>
    <s v="92800-26034-GJ"/>
    <s v="E-L-1"/>
    <n v="1"/>
    <x v="1108"/>
    <s v="christensencole@watson.com"/>
    <x v="0"/>
    <x v="2"/>
    <x v="0"/>
    <x v="1"/>
    <n v="5.35"/>
    <n v="5.35"/>
    <x v="0"/>
  </r>
  <r>
    <s v="QNW-22538-306"/>
    <x v="10"/>
    <s v="58692-63816-GY"/>
    <s v="E-L-2"/>
    <n v="2"/>
    <x v="1109"/>
    <s v="ybernard@saunders.com"/>
    <x v="4"/>
    <x v="1"/>
    <x v="1"/>
    <x v="1"/>
    <n v="6.79"/>
    <n v="13.58"/>
    <x v="0"/>
  </r>
  <r>
    <s v="JPT-34618-177"/>
    <x v="94"/>
    <s v="28143-90623-IA"/>
    <s v="E-L-1"/>
    <n v="4"/>
    <x v="1110"/>
    <s v="amanda59@barajas.com"/>
    <x v="3"/>
    <x v="2"/>
    <x v="0"/>
    <x v="1"/>
    <n v="5.35"/>
    <n v="21.4"/>
    <x v="0"/>
  </r>
  <r>
    <s v="KKP-73174-572"/>
    <x v="238"/>
    <s v="49296-74353-XK"/>
    <s v="E-L-1"/>
    <n v="5"/>
    <x v="1111"/>
    <s v="daviskathy@gmail.com"/>
    <x v="4"/>
    <x v="2"/>
    <x v="0"/>
    <x v="1"/>
    <n v="5.35"/>
    <n v="26.75"/>
    <x v="1"/>
  </r>
  <r>
    <s v="SNB-53238-831"/>
    <x v="186"/>
    <s v="55411-78183-NH"/>
    <s v="E-L-0.5"/>
    <n v="4"/>
    <x v="1112"/>
    <s v="mcbridestacy@gmail.com"/>
    <x v="4"/>
    <x v="3"/>
    <x v="2"/>
    <x v="2"/>
    <n v="9.9499999999999993"/>
    <n v="39.799999999999997"/>
    <x v="0"/>
  </r>
  <r>
    <s v="KFC-20032-683"/>
    <x v="479"/>
    <s v="99405-74305-EV"/>
    <s v="E-L-2"/>
    <n v="4"/>
    <x v="1113"/>
    <s v="jessica17@morris-edwards.com"/>
    <x v="0"/>
    <x v="1"/>
    <x v="1"/>
    <x v="1"/>
    <n v="6.79"/>
    <n v="27.16"/>
    <x v="0"/>
  </r>
  <r>
    <s v="AST-71538-277"/>
    <x v="153"/>
    <s v="91624-40170-RZ"/>
    <s v="E-L-0.5"/>
    <n v="3"/>
    <x v="1114"/>
    <s v="michael83@hotmail.com"/>
    <x v="1"/>
    <x v="3"/>
    <x v="2"/>
    <x v="2"/>
    <n v="9.9499999999999993"/>
    <n v="29.849999999999998"/>
    <x v="1"/>
  </r>
  <r>
    <s v="WES-90345-261"/>
    <x v="695"/>
    <s v="18752-72194-OF"/>
    <s v="E-L-1"/>
    <n v="3"/>
    <x v="1115"/>
    <s v="wwilliams@chavez.com"/>
    <x v="4"/>
    <x v="2"/>
    <x v="0"/>
    <x v="1"/>
    <n v="5.35"/>
    <n v="16.049999999999997"/>
    <x v="1"/>
  </r>
  <r>
    <s v="TMY-50211-489"/>
    <x v="10"/>
    <s v="59382-65285-BQ"/>
    <s v="E-L-1"/>
    <n v="1"/>
    <x v="1116"/>
    <s v="karencabrera@hotmail.com"/>
    <x v="0"/>
    <x v="2"/>
    <x v="0"/>
    <x v="1"/>
    <n v="5.35"/>
    <n v="5.35"/>
    <x v="0"/>
  </r>
  <r>
    <s v="CMJ-86741-536"/>
    <x v="566"/>
    <s v="38317-56517-GX"/>
    <s v="E-L-0.5"/>
    <n v="4"/>
    <x v="1117"/>
    <s v="lrodriguez@gmail.com"/>
    <x v="2"/>
    <x v="3"/>
    <x v="2"/>
    <x v="2"/>
    <n v="9.9499999999999993"/>
    <n v="39.799999999999997"/>
    <x v="0"/>
  </r>
  <r>
    <s v="UXY-91057-525"/>
    <x v="150"/>
    <s v="27811-15441-JC"/>
    <s v="E-L-1"/>
    <n v="5"/>
    <x v="1118"/>
    <s v="umartin@yahoo.com"/>
    <x v="1"/>
    <x v="2"/>
    <x v="0"/>
    <x v="1"/>
    <n v="5.35"/>
    <n v="26.75"/>
    <x v="0"/>
  </r>
  <r>
    <s v="FAG-38817-881"/>
    <x v="288"/>
    <s v="42828-90720-RY"/>
    <s v="E-L-0.5"/>
    <n v="1"/>
    <x v="1119"/>
    <s v="tchapman@smith.com"/>
    <x v="1"/>
    <x v="3"/>
    <x v="2"/>
    <x v="2"/>
    <n v="9.9499999999999993"/>
    <n v="9.9499999999999993"/>
    <x v="0"/>
  </r>
  <r>
    <s v="UGN-56144-347"/>
    <x v="660"/>
    <s v="80252-89129-MS"/>
    <s v="E-L-0.5"/>
    <n v="3"/>
    <x v="1120"/>
    <s v="teresacollins@yahoo.com"/>
    <x v="3"/>
    <x v="3"/>
    <x v="2"/>
    <x v="2"/>
    <n v="9.9499999999999993"/>
    <n v="29.849999999999998"/>
    <x v="0"/>
  </r>
  <r>
    <s v="OVK-51575-905"/>
    <x v="560"/>
    <s v="74199-17423-FG"/>
    <s v="E-L-1"/>
    <n v="1"/>
    <x v="1121"/>
    <s v="benjamin03@yahoo.com"/>
    <x v="2"/>
    <x v="2"/>
    <x v="0"/>
    <x v="1"/>
    <n v="5.35"/>
    <n v="5.35"/>
    <x v="0"/>
  </r>
  <r>
    <s v="WOA-35917-328"/>
    <x v="156"/>
    <s v="63469-94696-EW"/>
    <s v="E-L-0.5"/>
    <n v="5"/>
    <x v="1122"/>
    <s v="marianovak@thomas.com"/>
    <x v="4"/>
    <x v="3"/>
    <x v="2"/>
    <x v="2"/>
    <n v="9.9499999999999993"/>
    <n v="49.75"/>
    <x v="0"/>
  </r>
  <r>
    <s v="QDO-33385-899"/>
    <x v="159"/>
    <s v="46892-79444-EY"/>
    <s v="E-L-2"/>
    <n v="3"/>
    <x v="1123"/>
    <s v="kstanley@gmail.com"/>
    <x v="2"/>
    <x v="1"/>
    <x v="1"/>
    <x v="1"/>
    <n v="6.79"/>
    <n v="20.37"/>
    <x v="0"/>
  </r>
  <r>
    <s v="FJC-62008-672"/>
    <x v="111"/>
    <s v="53116-95884-LJ"/>
    <s v="E-L-0.5"/>
    <n v="2"/>
    <x v="1124"/>
    <s v="jmcgee@mueller.org"/>
    <x v="2"/>
    <x v="3"/>
    <x v="2"/>
    <x v="2"/>
    <n v="9.9499999999999993"/>
    <n v="19.899999999999999"/>
    <x v="1"/>
  </r>
  <r>
    <s v="WST-48587-940"/>
    <x v="696"/>
    <s v="73765-36658-FP"/>
    <s v="E-L-0.5"/>
    <n v="3"/>
    <x v="1125"/>
    <s v="brownchristopher@garcia.com"/>
    <x v="2"/>
    <x v="3"/>
    <x v="2"/>
    <x v="2"/>
    <n v="9.9499999999999993"/>
    <n v="29.849999999999998"/>
    <x v="0"/>
  </r>
  <r>
    <s v="MEO-11548-554"/>
    <x v="369"/>
    <s v="58950-54250-TO"/>
    <s v="E-L-1.5"/>
    <n v="1"/>
    <x v="1126"/>
    <s v="bcox@gmail.com"/>
    <x v="3"/>
    <x v="0"/>
    <x v="0"/>
    <x v="0"/>
    <n v="8.18"/>
    <n v="8.18"/>
    <x v="0"/>
  </r>
  <r>
    <s v="TKS-44808-313"/>
    <x v="464"/>
    <s v="51320-99653-LQ"/>
    <s v="E-L-1"/>
    <n v="2"/>
    <x v="1127"/>
    <s v="btaylor@berry-miller.com"/>
    <x v="0"/>
    <x v="2"/>
    <x v="0"/>
    <x v="1"/>
    <n v="5.35"/>
    <n v="10.7"/>
    <x v="0"/>
  </r>
  <r>
    <s v="JJD-58241-975"/>
    <x v="697"/>
    <s v="24313-24371-KK"/>
    <s v="E-L-2"/>
    <n v="3"/>
    <x v="1128"/>
    <s v="vasqueztroy@ramirez.com"/>
    <x v="4"/>
    <x v="1"/>
    <x v="1"/>
    <x v="1"/>
    <n v="6.79"/>
    <n v="20.37"/>
    <x v="1"/>
  </r>
  <r>
    <s v="DMO-19822-759"/>
    <x v="404"/>
    <s v="62839-61372-YW"/>
    <s v="E-L-1.5"/>
    <n v="2"/>
    <x v="1129"/>
    <s v="smithashley@cooley.info"/>
    <x v="0"/>
    <x v="0"/>
    <x v="0"/>
    <x v="0"/>
    <n v="8.18"/>
    <n v="16.36"/>
    <x v="1"/>
  </r>
  <r>
    <s v="WVS-34424-853"/>
    <x v="53"/>
    <s v="99066-90931-JW"/>
    <s v="E-L-1.5"/>
    <n v="2"/>
    <x v="1130"/>
    <s v="nbooker@lowe-kirby.org"/>
    <x v="2"/>
    <x v="0"/>
    <x v="0"/>
    <x v="0"/>
    <n v="8.18"/>
    <n v="16.36"/>
    <x v="0"/>
  </r>
  <r>
    <s v="XMJ-64106-636"/>
    <x v="374"/>
    <s v="53325-52462-EE"/>
    <s v="E-L-0.5"/>
    <n v="3"/>
    <x v="1131"/>
    <s v="hgreen@hotmail.com"/>
    <x v="2"/>
    <x v="3"/>
    <x v="2"/>
    <x v="2"/>
    <n v="9.9499999999999993"/>
    <n v="29.849999999999998"/>
    <x v="1"/>
  </r>
  <r>
    <s v="QRE-55818-534"/>
    <x v="601"/>
    <s v="43305-88523-VB"/>
    <s v="E-L-1.5"/>
    <n v="5"/>
    <x v="1132"/>
    <s v="nancy20@gmail.com"/>
    <x v="4"/>
    <x v="0"/>
    <x v="0"/>
    <x v="0"/>
    <n v="8.18"/>
    <n v="40.9"/>
    <x v="0"/>
  </r>
  <r>
    <s v="QDJ-26827-592"/>
    <x v="698"/>
    <s v="90911-84826-YR"/>
    <s v="E-L-1.5"/>
    <n v="1"/>
    <x v="1133"/>
    <s v="jamierobinson@hotmail.com"/>
    <x v="4"/>
    <x v="0"/>
    <x v="0"/>
    <x v="0"/>
    <n v="8.18"/>
    <n v="8.18"/>
    <x v="0"/>
  </r>
  <r>
    <s v="ALA-77116-260"/>
    <x v="579"/>
    <s v="40446-23383-BY"/>
    <s v="E-L-2"/>
    <n v="3"/>
    <x v="1134"/>
    <s v="erin89@gmail.com"/>
    <x v="3"/>
    <x v="1"/>
    <x v="1"/>
    <x v="1"/>
    <n v="6.79"/>
    <n v="20.37"/>
    <x v="1"/>
  </r>
  <r>
    <s v="ZUZ-49522-391"/>
    <x v="615"/>
    <s v="25302-31845-RA"/>
    <s v="E-L-1.5"/>
    <n v="3"/>
    <x v="1135"/>
    <s v="popewilliam@hotmail.com"/>
    <x v="0"/>
    <x v="0"/>
    <x v="0"/>
    <x v="0"/>
    <n v="8.18"/>
    <n v="24.54"/>
    <x v="1"/>
  </r>
  <r>
    <s v="HNN-80127-508"/>
    <x v="699"/>
    <s v="81620-33876-WZ"/>
    <s v="E-L-1.5"/>
    <n v="3"/>
    <x v="1136"/>
    <s v="kelly75@patrick.com"/>
    <x v="1"/>
    <x v="0"/>
    <x v="0"/>
    <x v="0"/>
    <n v="8.18"/>
    <n v="24.54"/>
    <x v="0"/>
  </r>
  <r>
    <s v="PLL-92010-912"/>
    <x v="618"/>
    <s v="15832-44476-JF"/>
    <s v="E-L-0.5"/>
    <n v="2"/>
    <x v="1137"/>
    <s v="ylewis@johnson.com"/>
    <x v="4"/>
    <x v="3"/>
    <x v="2"/>
    <x v="2"/>
    <n v="9.9499999999999993"/>
    <n v="19.899999999999999"/>
    <x v="1"/>
  </r>
  <r>
    <s v="DOM-59125-487"/>
    <x v="700"/>
    <s v="64682-69058-IX"/>
    <s v="E-L-1.5"/>
    <n v="1"/>
    <x v="1138"/>
    <s v="anthonymonica@gmail.com"/>
    <x v="4"/>
    <x v="0"/>
    <x v="0"/>
    <x v="0"/>
    <n v="8.18"/>
    <n v="8.18"/>
    <x v="0"/>
  </r>
  <r>
    <s v="THP-65073-659"/>
    <x v="552"/>
    <s v="53636-98619-QP"/>
    <s v="E-L-1"/>
    <n v="4"/>
    <x v="1139"/>
    <s v="marygentry@kelley-sims.info"/>
    <x v="0"/>
    <x v="2"/>
    <x v="0"/>
    <x v="1"/>
    <n v="5.35"/>
    <n v="21.4"/>
    <x v="1"/>
  </r>
  <r>
    <s v="PNY-49937-734"/>
    <x v="627"/>
    <s v="51926-40471-LG"/>
    <s v="E-L-1"/>
    <n v="3"/>
    <x v="1140"/>
    <s v="nicholsonmark@baker.com"/>
    <x v="3"/>
    <x v="2"/>
    <x v="0"/>
    <x v="1"/>
    <n v="5.35"/>
    <n v="16.049999999999997"/>
    <x v="1"/>
  </r>
  <r>
    <s v="PJK-82370-550"/>
    <x v="38"/>
    <s v="41057-45408-DW"/>
    <s v="E-L-2"/>
    <n v="2"/>
    <x v="1141"/>
    <s v="amyalvarez@byrd-brooks.com"/>
    <x v="2"/>
    <x v="1"/>
    <x v="1"/>
    <x v="1"/>
    <n v="6.79"/>
    <n v="13.58"/>
    <x v="0"/>
  </r>
  <r>
    <s v="KFD-35668-209"/>
    <x v="524"/>
    <s v="33279-54518-SY"/>
    <s v="E-L-2"/>
    <n v="2"/>
    <x v="1142"/>
    <s v="hector54@hotmail.com"/>
    <x v="0"/>
    <x v="1"/>
    <x v="1"/>
    <x v="1"/>
    <n v="6.79"/>
    <n v="13.58"/>
    <x v="0"/>
  </r>
  <r>
    <s v="AXB-44686-272"/>
    <x v="181"/>
    <s v="92633-36453-AK"/>
    <s v="E-L-1.5"/>
    <n v="5"/>
    <x v="1143"/>
    <s v="tamilogan@reynolds.com"/>
    <x v="0"/>
    <x v="0"/>
    <x v="0"/>
    <x v="0"/>
    <n v="8.18"/>
    <n v="40.9"/>
    <x v="1"/>
  </r>
  <r>
    <s v="BLH-44770-788"/>
    <x v="701"/>
    <s v="46184-37596-DD"/>
    <s v="E-L-1"/>
    <n v="2"/>
    <x v="1144"/>
    <s v="veronicabaldwin@hotmail.com"/>
    <x v="0"/>
    <x v="2"/>
    <x v="0"/>
    <x v="1"/>
    <n v="5.35"/>
    <n v="10.7"/>
    <x v="0"/>
  </r>
  <r>
    <s v="PUB-54565-225"/>
    <x v="688"/>
    <s v="55119-85498-HM"/>
    <s v="E-L-0.5"/>
    <n v="2"/>
    <x v="1145"/>
    <s v="walterperez@hotmail.com"/>
    <x v="3"/>
    <x v="3"/>
    <x v="2"/>
    <x v="2"/>
    <n v="9.9499999999999993"/>
    <n v="19.899999999999999"/>
    <x v="1"/>
  </r>
  <r>
    <s v="RHP-85629-206"/>
    <x v="235"/>
    <s v="95108-60954-SI"/>
    <s v="E-L-0.5"/>
    <n v="2"/>
    <x v="1146"/>
    <s v="acherry@anderson-rivera.com"/>
    <x v="0"/>
    <x v="3"/>
    <x v="2"/>
    <x v="2"/>
    <n v="9.9499999999999993"/>
    <n v="19.899999999999999"/>
    <x v="1"/>
  </r>
  <r>
    <s v="PJT-21292-147"/>
    <x v="196"/>
    <s v="29356-98975-FY"/>
    <s v="E-L-2"/>
    <n v="4"/>
    <x v="1147"/>
    <s v="lgriffin@gmail.com"/>
    <x v="0"/>
    <x v="1"/>
    <x v="1"/>
    <x v="1"/>
    <n v="6.79"/>
    <n v="27.16"/>
    <x v="1"/>
  </r>
  <r>
    <s v="KGM-39780-926"/>
    <x v="16"/>
    <s v="69153-63187-RL"/>
    <s v="E-L-0.5"/>
    <n v="3"/>
    <x v="1148"/>
    <s v="brennanpaige@manning-shelton.com"/>
    <x v="3"/>
    <x v="3"/>
    <x v="2"/>
    <x v="2"/>
    <n v="9.9499999999999993"/>
    <n v="29.849999999999998"/>
    <x v="1"/>
  </r>
  <r>
    <s v="BIF-73882-195"/>
    <x v="702"/>
    <s v="49239-64653-RB"/>
    <s v="E-L-2"/>
    <n v="5"/>
    <x v="1149"/>
    <s v="harrisbrooke@haynes-jones.com"/>
    <x v="3"/>
    <x v="1"/>
    <x v="1"/>
    <x v="1"/>
    <n v="6.79"/>
    <n v="33.950000000000003"/>
    <x v="1"/>
  </r>
  <r>
    <s v="PGL-79751-342"/>
    <x v="681"/>
    <s v="86196-95536-CP"/>
    <s v="E-L-1"/>
    <n v="1"/>
    <x v="964"/>
    <s v="howardlisa@yahoo.com"/>
    <x v="0"/>
    <x v="2"/>
    <x v="0"/>
    <x v="1"/>
    <n v="5.35"/>
    <n v="5.35"/>
    <x v="0"/>
  </r>
  <r>
    <s v="TSR-55591-496"/>
    <x v="483"/>
    <s v="55479-98096-TO"/>
    <s v="E-L-1"/>
    <n v="2"/>
    <x v="1150"/>
    <s v="amber58@yahoo.com"/>
    <x v="2"/>
    <x v="2"/>
    <x v="0"/>
    <x v="1"/>
    <n v="5.35"/>
    <n v="10.7"/>
    <x v="1"/>
  </r>
  <r>
    <s v="SLQ-30949-654"/>
    <x v="703"/>
    <s v="67886-14487-MP"/>
    <s v="E-L-1.5"/>
    <n v="5"/>
    <x v="1151"/>
    <s v="nvega@yahoo.com"/>
    <x v="3"/>
    <x v="0"/>
    <x v="0"/>
    <x v="0"/>
    <n v="8.18"/>
    <n v="40.9"/>
    <x v="1"/>
  </r>
  <r>
    <s v="BLN-70105-489"/>
    <x v="655"/>
    <s v="28880-53616-FS"/>
    <s v="E-L-2"/>
    <n v="5"/>
    <x v="1152"/>
    <s v="rhodges@jones-spencer.com"/>
    <x v="3"/>
    <x v="1"/>
    <x v="1"/>
    <x v="1"/>
    <n v="6.79"/>
    <n v="33.950000000000003"/>
    <x v="1"/>
  </r>
  <r>
    <s v="MDJ-17101-344"/>
    <x v="30"/>
    <s v="82616-62028-EL"/>
    <s v="E-L-1.5"/>
    <n v="3"/>
    <x v="1153"/>
    <s v="johnsonjustin@yahoo.com"/>
    <x v="1"/>
    <x v="0"/>
    <x v="0"/>
    <x v="0"/>
    <n v="8.18"/>
    <n v="24.54"/>
    <x v="1"/>
  </r>
  <r>
    <s v="OXU-84609-991"/>
    <x v="704"/>
    <s v="32112-12440-AT"/>
    <s v="E-L-1.5"/>
    <n v="4"/>
    <x v="1154"/>
    <s v="patty80@vargas.net"/>
    <x v="1"/>
    <x v="0"/>
    <x v="0"/>
    <x v="0"/>
    <n v="8.18"/>
    <n v="32.72"/>
    <x v="0"/>
  </r>
  <r>
    <s v="LVP-77053-897"/>
    <x v="235"/>
    <s v="88765-33766-XT"/>
    <s v="E-L-1.5"/>
    <n v="2"/>
    <x v="1155"/>
    <s v="shawn33@ramirez.info"/>
    <x v="3"/>
    <x v="0"/>
    <x v="0"/>
    <x v="0"/>
    <n v="8.18"/>
    <n v="16.36"/>
    <x v="1"/>
  </r>
  <r>
    <s v="QAC-38037-873"/>
    <x v="560"/>
    <s v="82177-90603-SS"/>
    <s v="E-L-1"/>
    <n v="2"/>
    <x v="1156"/>
    <s v="michaelnewman@ross.com"/>
    <x v="4"/>
    <x v="2"/>
    <x v="0"/>
    <x v="1"/>
    <n v="5.35"/>
    <n v="10.7"/>
    <x v="1"/>
  </r>
  <r>
    <s v="MCD-69230-592"/>
    <x v="53"/>
    <s v="53812-65239-YO"/>
    <s v="E-L-1"/>
    <n v="3"/>
    <x v="1157"/>
    <s v="ncox@yahoo.com"/>
    <x v="0"/>
    <x v="2"/>
    <x v="0"/>
    <x v="1"/>
    <n v="5.35"/>
    <n v="16.049999999999997"/>
    <x v="0"/>
  </r>
  <r>
    <s v="JEZ-26689-330"/>
    <x v="705"/>
    <s v="70413-25246-CP"/>
    <s v="E-L-1.5"/>
    <n v="5"/>
    <x v="1158"/>
    <s v="xlopez@hotmail.com"/>
    <x v="0"/>
    <x v="0"/>
    <x v="0"/>
    <x v="0"/>
    <n v="8.18"/>
    <n v="40.9"/>
    <x v="1"/>
  </r>
  <r>
    <s v="UIV-40821-958"/>
    <x v="343"/>
    <s v="63323-47833-DL"/>
    <s v="E-L-0.5"/>
    <n v="4"/>
    <x v="1159"/>
    <s v="roy67@gmail.com"/>
    <x v="2"/>
    <x v="3"/>
    <x v="2"/>
    <x v="2"/>
    <n v="9.9499999999999993"/>
    <n v="39.799999999999997"/>
    <x v="0"/>
  </r>
  <r>
    <s v="LIW-16902-361"/>
    <x v="706"/>
    <s v="14061-83407-JD"/>
    <s v="E-L-2"/>
    <n v="1"/>
    <x v="1160"/>
    <s v="kathleenbartlett@chapman.com"/>
    <x v="3"/>
    <x v="1"/>
    <x v="1"/>
    <x v="1"/>
    <n v="6.79"/>
    <n v="6.79"/>
    <x v="1"/>
  </r>
  <r>
    <s v="ROL-69149-500"/>
    <x v="707"/>
    <s v="70330-43760-XN"/>
    <s v="E-L-1"/>
    <n v="5"/>
    <x v="1161"/>
    <s v="bellnicole@yahoo.com"/>
    <x v="0"/>
    <x v="2"/>
    <x v="0"/>
    <x v="1"/>
    <n v="5.35"/>
    <n v="26.75"/>
    <x v="1"/>
  </r>
  <r>
    <s v="AQK-59149-432"/>
    <x v="311"/>
    <s v="80166-37001-QF"/>
    <s v="E-L-0.5"/>
    <n v="2"/>
    <x v="1162"/>
    <s v="macdonalddavid@hotmail.com"/>
    <x v="0"/>
    <x v="3"/>
    <x v="2"/>
    <x v="2"/>
    <n v="9.9499999999999993"/>
    <n v="19.899999999999999"/>
    <x v="0"/>
  </r>
  <r>
    <s v="BDF-83084-669"/>
    <x v="510"/>
    <s v="21438-14775-KH"/>
    <s v="E-L-1.5"/>
    <n v="5"/>
    <x v="1163"/>
    <s v="kingjames@gmail.com"/>
    <x v="3"/>
    <x v="0"/>
    <x v="0"/>
    <x v="0"/>
    <n v="8.18"/>
    <n v="40.9"/>
    <x v="1"/>
  </r>
  <r>
    <s v="AAZ-77725-535"/>
    <x v="708"/>
    <s v="80137-36580-XT"/>
    <s v="E-L-0.5"/>
    <n v="5"/>
    <x v="1164"/>
    <s v="johnsonkara@yahoo.com"/>
    <x v="0"/>
    <x v="3"/>
    <x v="2"/>
    <x v="2"/>
    <n v="9.9499999999999993"/>
    <n v="49.75"/>
    <x v="1"/>
  </r>
  <r>
    <s v="GWE-64511-316"/>
    <x v="34"/>
    <s v="50373-67145-LK"/>
    <s v="E-L-1"/>
    <n v="5"/>
    <x v="1165"/>
    <s v="lrodriguez@hotmail.com"/>
    <x v="0"/>
    <x v="2"/>
    <x v="0"/>
    <x v="1"/>
    <n v="5.35"/>
    <n v="26.75"/>
    <x v="1"/>
  </r>
  <r>
    <s v="KXA-60029-105"/>
    <x v="312"/>
    <s v="71122-32580-TZ"/>
    <s v="E-L-1"/>
    <n v="1"/>
    <x v="1166"/>
    <s v="hawkinskaren@thomas.net"/>
    <x v="3"/>
    <x v="2"/>
    <x v="0"/>
    <x v="1"/>
    <n v="5.35"/>
    <n v="5.35"/>
    <x v="1"/>
  </r>
  <r>
    <s v="VEZ-63034-261"/>
    <x v="197"/>
    <s v="75380-35117-HM"/>
    <s v="E-L-1"/>
    <n v="4"/>
    <x v="1167"/>
    <s v="nmorris@yahoo.com"/>
    <x v="1"/>
    <x v="2"/>
    <x v="0"/>
    <x v="1"/>
    <n v="5.35"/>
    <n v="21.4"/>
    <x v="0"/>
  </r>
  <r>
    <s v="VNU-93702-411"/>
    <x v="640"/>
    <s v="56648-13554-IZ"/>
    <s v="E-L-2"/>
    <n v="3"/>
    <x v="1168"/>
    <s v="kelly29@gmail.com"/>
    <x v="2"/>
    <x v="1"/>
    <x v="1"/>
    <x v="1"/>
    <n v="6.79"/>
    <n v="20.37"/>
    <x v="0"/>
  </r>
  <r>
    <s v="ETL-46267-543"/>
    <x v="423"/>
    <s v="80587-40590-MR"/>
    <s v="E-L-0.5"/>
    <n v="4"/>
    <x v="1169"/>
    <s v="garyadkins@hamilton.com"/>
    <x v="3"/>
    <x v="3"/>
    <x v="2"/>
    <x v="2"/>
    <n v="9.9499999999999993"/>
    <n v="39.799999999999997"/>
    <x v="1"/>
  </r>
  <r>
    <s v="YOU-25677-682"/>
    <x v="637"/>
    <s v="33240-20149-FF"/>
    <s v="E-L-1.5"/>
    <n v="1"/>
    <x v="1170"/>
    <s v="tara02@yahoo.com"/>
    <x v="4"/>
    <x v="0"/>
    <x v="0"/>
    <x v="0"/>
    <n v="8.18"/>
    <n v="8.18"/>
    <x v="1"/>
  </r>
  <r>
    <s v="WRK-43706-808"/>
    <x v="432"/>
    <s v="97583-24042-UN"/>
    <s v="E-L-1"/>
    <n v="2"/>
    <x v="1171"/>
    <s v="rosejoshua@hotmail.com"/>
    <x v="2"/>
    <x v="2"/>
    <x v="0"/>
    <x v="1"/>
    <n v="5.35"/>
    <n v="10.7"/>
    <x v="1"/>
  </r>
  <r>
    <s v="OPB-28728-406"/>
    <x v="709"/>
    <s v="32480-59514-KD"/>
    <s v="E-L-1"/>
    <n v="3"/>
    <x v="1172"/>
    <s v="ytrujillo@gmail.com"/>
    <x v="1"/>
    <x v="2"/>
    <x v="0"/>
    <x v="1"/>
    <n v="5.35"/>
    <n v="16.049999999999997"/>
    <x v="0"/>
  </r>
  <r>
    <s v="AFS-94274-878"/>
    <x v="672"/>
    <s v="72479-29143-HF"/>
    <s v="E-L-0.5"/>
    <n v="3"/>
    <x v="1173"/>
    <s v="amanda47@yahoo.com"/>
    <x v="3"/>
    <x v="3"/>
    <x v="2"/>
    <x v="2"/>
    <n v="9.9499999999999993"/>
    <n v="29.849999999999998"/>
    <x v="0"/>
  </r>
  <r>
    <s v="WVD-24448-756"/>
    <x v="710"/>
    <s v="57142-46397-NL"/>
    <s v="E-L-1"/>
    <n v="1"/>
    <x v="1174"/>
    <s v="zjohnson@jones.com"/>
    <x v="4"/>
    <x v="2"/>
    <x v="0"/>
    <x v="1"/>
    <n v="5.35"/>
    <n v="5.35"/>
    <x v="0"/>
  </r>
  <r>
    <s v="VZV-58090-204"/>
    <x v="711"/>
    <s v="93230-90837-SJ"/>
    <s v="E-L-2"/>
    <n v="2"/>
    <x v="1175"/>
    <s v="michellehall@yahoo.com"/>
    <x v="2"/>
    <x v="1"/>
    <x v="1"/>
    <x v="1"/>
    <n v="6.79"/>
    <n v="13.58"/>
    <x v="1"/>
  </r>
  <r>
    <s v="LOV-42367-527"/>
    <x v="106"/>
    <s v="80794-20202-VY"/>
    <s v="E-L-1"/>
    <n v="3"/>
    <x v="1176"/>
    <s v="dnewton@hotmail.com"/>
    <x v="2"/>
    <x v="2"/>
    <x v="0"/>
    <x v="1"/>
    <n v="5.35"/>
    <n v="16.049999999999997"/>
    <x v="0"/>
  </r>
  <r>
    <s v="TCM-11176-187"/>
    <x v="712"/>
    <s v="62248-43723-TN"/>
    <s v="E-L-1.5"/>
    <n v="2"/>
    <x v="1177"/>
    <s v="ashley25@gmail.com"/>
    <x v="2"/>
    <x v="0"/>
    <x v="0"/>
    <x v="0"/>
    <n v="8.18"/>
    <n v="16.36"/>
    <x v="1"/>
  </r>
  <r>
    <s v="AWZ-86429-918"/>
    <x v="521"/>
    <s v="45748-98030-ES"/>
    <s v="E-L-1.5"/>
    <n v="3"/>
    <x v="1178"/>
    <s v="ggallegos@hotmail.com"/>
    <x v="3"/>
    <x v="0"/>
    <x v="0"/>
    <x v="0"/>
    <n v="8.18"/>
    <n v="24.54"/>
    <x v="1"/>
  </r>
  <r>
    <s v="LWC-42892-919"/>
    <x v="287"/>
    <s v="80947-65231-ID"/>
    <s v="E-L-1.5"/>
    <n v="4"/>
    <x v="1179"/>
    <s v="monicaroman@yahoo.com"/>
    <x v="2"/>
    <x v="0"/>
    <x v="0"/>
    <x v="0"/>
    <n v="8.18"/>
    <n v="32.72"/>
    <x v="1"/>
  </r>
  <r>
    <s v="EJP-48058-727"/>
    <x v="176"/>
    <s v="38096-89197-QL"/>
    <s v="E-L-0.5"/>
    <n v="2"/>
    <x v="1180"/>
    <s v="bobby73@gmail.com"/>
    <x v="1"/>
    <x v="3"/>
    <x v="2"/>
    <x v="2"/>
    <n v="9.9499999999999993"/>
    <n v="19.899999999999999"/>
    <x v="0"/>
  </r>
  <r>
    <s v="ELT-93912-902"/>
    <x v="674"/>
    <s v="69290-64215-EK"/>
    <s v="E-L-1.5"/>
    <n v="2"/>
    <x v="1181"/>
    <s v="breannavaughn@gmail.com"/>
    <x v="4"/>
    <x v="0"/>
    <x v="0"/>
    <x v="0"/>
    <n v="8.18"/>
    <n v="16.36"/>
    <x v="1"/>
  </r>
  <r>
    <s v="EDE-39151-981"/>
    <x v="713"/>
    <s v="47451-83363-SH"/>
    <s v="E-L-0.5"/>
    <n v="4"/>
    <x v="1182"/>
    <s v="heatherbennett@smith.com"/>
    <x v="1"/>
    <x v="3"/>
    <x v="2"/>
    <x v="2"/>
    <n v="9.9499999999999993"/>
    <n v="39.799999999999997"/>
    <x v="0"/>
  </r>
  <r>
    <s v="LSA-70129-133"/>
    <x v="714"/>
    <s v="59489-60563-ZD"/>
    <s v="E-L-2"/>
    <n v="4"/>
    <x v="1183"/>
    <s v="andersonrobert@yahoo.com"/>
    <x v="3"/>
    <x v="1"/>
    <x v="1"/>
    <x v="1"/>
    <n v="6.79"/>
    <n v="27.16"/>
    <x v="1"/>
  </r>
  <r>
    <s v="UUB-95405-835"/>
    <x v="96"/>
    <s v="58386-52919-MK"/>
    <s v="E-L-1"/>
    <n v="1"/>
    <x v="1184"/>
    <s v="jacobssteven@hardy.com"/>
    <x v="0"/>
    <x v="2"/>
    <x v="0"/>
    <x v="1"/>
    <n v="5.35"/>
    <n v="5.35"/>
    <x v="0"/>
  </r>
  <r>
    <s v="HPQ-39786-353"/>
    <x v="520"/>
    <s v="30056-90027-OB"/>
    <s v="E-L-2"/>
    <n v="2"/>
    <x v="1185"/>
    <s v="ronaldturner@west-williams.com"/>
    <x v="4"/>
    <x v="1"/>
    <x v="1"/>
    <x v="1"/>
    <n v="6.79"/>
    <n v="13.58"/>
    <x v="0"/>
  </r>
  <r>
    <s v="GMD-83226-778"/>
    <x v="48"/>
    <s v="74054-94650-AO"/>
    <s v="E-L-1"/>
    <n v="2"/>
    <x v="1186"/>
    <s v="smithbrandon@dunlap.info"/>
    <x v="1"/>
    <x v="2"/>
    <x v="0"/>
    <x v="1"/>
    <n v="5.35"/>
    <n v="10.7"/>
    <x v="0"/>
  </r>
  <r>
    <s v="MNF-80378-937"/>
    <x v="715"/>
    <s v="78652-90256-WH"/>
    <s v="E-L-1.5"/>
    <n v="4"/>
    <x v="1187"/>
    <s v="smartinez@young-henry.net"/>
    <x v="2"/>
    <x v="0"/>
    <x v="0"/>
    <x v="0"/>
    <n v="8.18"/>
    <n v="32.72"/>
    <x v="0"/>
  </r>
  <r>
    <s v="YBO-82005-315"/>
    <x v="716"/>
    <s v="50550-18421-XG"/>
    <s v="E-L-0.5"/>
    <n v="5"/>
    <x v="1188"/>
    <s v="donaldbrown@roy.net"/>
    <x v="2"/>
    <x v="3"/>
    <x v="2"/>
    <x v="2"/>
    <n v="9.9499999999999993"/>
    <n v="49.75"/>
    <x v="1"/>
  </r>
  <r>
    <s v="QAT-83007-707"/>
    <x v="717"/>
    <s v="85516-46427-GL"/>
    <s v="E-L-1.5"/>
    <n v="2"/>
    <x v="1189"/>
    <s v="ggonzalez@yahoo.com"/>
    <x v="3"/>
    <x v="0"/>
    <x v="0"/>
    <x v="0"/>
    <n v="8.18"/>
    <n v="16.36"/>
    <x v="0"/>
  </r>
  <r>
    <s v="NZP-42888-415"/>
    <x v="292"/>
    <s v="11863-51768-FJ"/>
    <s v="E-L-1"/>
    <n v="5"/>
    <x v="1190"/>
    <s v="moralesmelanie@gutierrez.com"/>
    <x v="1"/>
    <x v="2"/>
    <x v="0"/>
    <x v="1"/>
    <n v="5.35"/>
    <n v="26.75"/>
    <x v="1"/>
  </r>
  <r>
    <s v="MHM-28300-717"/>
    <x v="109"/>
    <s v="92344-16318-AQ"/>
    <s v="E-L-1.5"/>
    <n v="2"/>
    <x v="1191"/>
    <s v="cassandramiller@hotmail.com"/>
    <x v="2"/>
    <x v="0"/>
    <x v="0"/>
    <x v="0"/>
    <n v="8.18"/>
    <n v="16.36"/>
    <x v="0"/>
  </r>
  <r>
    <s v="NXL-14417-685"/>
    <x v="502"/>
    <s v="67249-76705-NK"/>
    <s v="E-L-1"/>
    <n v="2"/>
    <x v="1192"/>
    <s v="laurasilva@hotmail.com"/>
    <x v="2"/>
    <x v="2"/>
    <x v="0"/>
    <x v="1"/>
    <n v="5.35"/>
    <n v="10.7"/>
    <x v="1"/>
  </r>
  <r>
    <s v="TBP-57500-228"/>
    <x v="718"/>
    <s v="79054-58991-NO"/>
    <s v="E-L-1"/>
    <n v="1"/>
    <x v="1193"/>
    <s v="baileyjorge@jones-beck.com"/>
    <x v="2"/>
    <x v="2"/>
    <x v="0"/>
    <x v="1"/>
    <n v="5.35"/>
    <n v="5.35"/>
    <x v="0"/>
  </r>
  <r>
    <s v="IKP-93173-487"/>
    <x v="719"/>
    <s v="99980-22175-DU"/>
    <s v="E-L-2"/>
    <n v="1"/>
    <x v="1194"/>
    <s v="brittany97@gmail.com"/>
    <x v="0"/>
    <x v="1"/>
    <x v="1"/>
    <x v="1"/>
    <n v="6.79"/>
    <n v="6.79"/>
    <x v="0"/>
  </r>
  <r>
    <s v="CSN-58687-477"/>
    <x v="351"/>
    <s v="74790-25408-BE"/>
    <s v="E-L-0.5"/>
    <n v="3"/>
    <x v="1195"/>
    <s v="rhonda84@gomez-robinson.biz"/>
    <x v="1"/>
    <x v="3"/>
    <x v="2"/>
    <x v="2"/>
    <n v="9.9499999999999993"/>
    <n v="29.849999999999998"/>
    <x v="1"/>
  </r>
  <r>
    <s v="TNJ-26118-919"/>
    <x v="241"/>
    <s v="51206-53523-EY"/>
    <s v="E-L-2"/>
    <n v="5"/>
    <x v="1196"/>
    <s v="rburch@lopez.com"/>
    <x v="0"/>
    <x v="1"/>
    <x v="1"/>
    <x v="1"/>
    <n v="6.79"/>
    <n v="33.950000000000003"/>
    <x v="0"/>
  </r>
  <r>
    <s v="VOB-97891-744"/>
    <x v="720"/>
    <s v="51566-22368-IW"/>
    <s v="E-L-1.5"/>
    <n v="4"/>
    <x v="1197"/>
    <s v="hinesbradley@richardson.org"/>
    <x v="1"/>
    <x v="0"/>
    <x v="0"/>
    <x v="0"/>
    <n v="8.18"/>
    <n v="32.72"/>
    <x v="1"/>
  </r>
  <r>
    <s v="OZF-53597-186"/>
    <x v="374"/>
    <s v="19388-98496-EV"/>
    <s v="E-L-2"/>
    <n v="1"/>
    <x v="1198"/>
    <s v="deanna88@young-cortez.com"/>
    <x v="1"/>
    <x v="1"/>
    <x v="1"/>
    <x v="1"/>
    <n v="6.79"/>
    <n v="6.79"/>
    <x v="0"/>
  </r>
  <r>
    <s v="ZYX-61607-409"/>
    <x v="429"/>
    <s v="40574-99584-ZJ"/>
    <s v="E-L-1.5"/>
    <n v="2"/>
    <x v="1199"/>
    <s v="masonmoore@hotmail.com"/>
    <x v="4"/>
    <x v="0"/>
    <x v="0"/>
    <x v="0"/>
    <n v="8.18"/>
    <n v="16.36"/>
    <x v="0"/>
  </r>
  <r>
    <s v="EBG-69790-790"/>
    <x v="619"/>
    <s v="95991-25218-WO"/>
    <s v="E-L-1.5"/>
    <n v="5"/>
    <x v="1200"/>
    <s v="francisbrandon@harrington.com"/>
    <x v="3"/>
    <x v="0"/>
    <x v="0"/>
    <x v="0"/>
    <n v="8.18"/>
    <n v="40.9"/>
    <x v="1"/>
  </r>
  <r>
    <s v="KDS-97706-189"/>
    <x v="721"/>
    <s v="10330-87534-TZ"/>
    <s v="E-L-0.5"/>
    <n v="3"/>
    <x v="1201"/>
    <s v="christophermiller@graham-rodriguez.com"/>
    <x v="3"/>
    <x v="3"/>
    <x v="2"/>
    <x v="2"/>
    <n v="9.9499999999999993"/>
    <n v="29.849999999999998"/>
    <x v="0"/>
  </r>
  <r>
    <s v="XCR-50390-706"/>
    <x v="397"/>
    <s v="79678-35485-SZ"/>
    <s v="E-L-1"/>
    <n v="5"/>
    <x v="1202"/>
    <s v="josephharrison@smith.net"/>
    <x v="0"/>
    <x v="2"/>
    <x v="0"/>
    <x v="1"/>
    <n v="5.35"/>
    <n v="26.75"/>
    <x v="1"/>
  </r>
  <r>
    <s v="ZSW-67788-100"/>
    <x v="185"/>
    <s v="97007-98949-SN"/>
    <s v="E-L-1.5"/>
    <n v="2"/>
    <x v="1203"/>
    <s v="matthewwatson@nelson.com"/>
    <x v="1"/>
    <x v="0"/>
    <x v="0"/>
    <x v="0"/>
    <n v="8.18"/>
    <n v="16.36"/>
    <x v="1"/>
  </r>
  <r>
    <s v="HNF-95080-228"/>
    <x v="665"/>
    <s v="89875-70046-PE"/>
    <s v="E-L-2"/>
    <n v="3"/>
    <x v="1204"/>
    <s v="blee@perez-warner.com"/>
    <x v="4"/>
    <x v="1"/>
    <x v="1"/>
    <x v="1"/>
    <n v="6.79"/>
    <n v="20.37"/>
    <x v="1"/>
  </r>
  <r>
    <s v="LZE-70632-483"/>
    <x v="722"/>
    <s v="37884-25565-QL"/>
    <s v="E-L-1.5"/>
    <n v="1"/>
    <x v="1205"/>
    <s v="christopher00@nelson.com"/>
    <x v="4"/>
    <x v="0"/>
    <x v="0"/>
    <x v="0"/>
    <n v="8.18"/>
    <n v="8.18"/>
    <x v="1"/>
  </r>
  <r>
    <s v="JOZ-76640-363"/>
    <x v="487"/>
    <s v="33005-36974-TL"/>
    <s v="E-L-1.5"/>
    <n v="5"/>
    <x v="1206"/>
    <s v="catherinesmith@yahoo.com"/>
    <x v="2"/>
    <x v="0"/>
    <x v="0"/>
    <x v="0"/>
    <n v="8.18"/>
    <n v="40.9"/>
    <x v="0"/>
  </r>
  <r>
    <s v="PSE-52123-420"/>
    <x v="723"/>
    <s v="81619-44013-QE"/>
    <s v="E-L-1.5"/>
    <n v="3"/>
    <x v="1207"/>
    <s v="jbrewer@jones.com"/>
    <x v="3"/>
    <x v="0"/>
    <x v="0"/>
    <x v="0"/>
    <n v="8.18"/>
    <n v="24.54"/>
    <x v="1"/>
  </r>
  <r>
    <s v="WOL-80159-444"/>
    <x v="522"/>
    <s v="20375-15492-TV"/>
    <s v="E-L-1"/>
    <n v="5"/>
    <x v="1208"/>
    <s v="cjohnson@gmail.com"/>
    <x v="2"/>
    <x v="2"/>
    <x v="0"/>
    <x v="1"/>
    <n v="5.35"/>
    <n v="26.75"/>
    <x v="1"/>
  </r>
  <r>
    <s v="HES-63366-509"/>
    <x v="724"/>
    <s v="12447-82249-BE"/>
    <s v="E-L-2"/>
    <n v="1"/>
    <x v="1209"/>
    <s v="gjones@yahoo.com"/>
    <x v="1"/>
    <x v="1"/>
    <x v="1"/>
    <x v="1"/>
    <n v="6.79"/>
    <n v="6.79"/>
    <x v="1"/>
  </r>
  <r>
    <s v="GLU-76386-103"/>
    <x v="155"/>
    <s v="69779-53416-WT"/>
    <s v="E-L-2"/>
    <n v="3"/>
    <x v="1210"/>
    <s v="richardhernandez@barber-hobbs.info"/>
    <x v="0"/>
    <x v="1"/>
    <x v="1"/>
    <x v="1"/>
    <n v="6.79"/>
    <n v="20.37"/>
    <x v="1"/>
  </r>
  <r>
    <s v="HLJ-82893-396"/>
    <x v="725"/>
    <s v="77182-73629-MC"/>
    <s v="E-L-1.5"/>
    <n v="2"/>
    <x v="1211"/>
    <s v="alexanderbradley@mills-hudson.com"/>
    <x v="4"/>
    <x v="0"/>
    <x v="0"/>
    <x v="0"/>
    <n v="8.18"/>
    <n v="16.36"/>
    <x v="0"/>
  </r>
  <r>
    <s v="QJZ-87051-791"/>
    <x v="656"/>
    <s v="22745-94015-JS"/>
    <s v="E-L-1.5"/>
    <n v="5"/>
    <x v="1212"/>
    <s v="gperez@yahoo.com"/>
    <x v="1"/>
    <x v="0"/>
    <x v="0"/>
    <x v="0"/>
    <n v="8.18"/>
    <n v="40.9"/>
    <x v="1"/>
  </r>
  <r>
    <s v="CXG-28708-519"/>
    <x v="627"/>
    <s v="75289-61261-OS"/>
    <s v="E-L-0.5"/>
    <n v="5"/>
    <x v="1213"/>
    <s v="fjacobson@yahoo.com"/>
    <x v="3"/>
    <x v="3"/>
    <x v="2"/>
    <x v="2"/>
    <n v="9.9499999999999993"/>
    <n v="49.75"/>
    <x v="0"/>
  </r>
  <r>
    <s v="YNK-94086-129"/>
    <x v="551"/>
    <s v="72915-11002-GA"/>
    <s v="E-L-2"/>
    <n v="5"/>
    <x v="1214"/>
    <s v="bobbytanner@yahoo.com"/>
    <x v="2"/>
    <x v="1"/>
    <x v="1"/>
    <x v="1"/>
    <n v="6.79"/>
    <n v="33.950000000000003"/>
    <x v="0"/>
  </r>
  <r>
    <s v="RSH-33280-986"/>
    <x v="632"/>
    <s v="11002-79523-XD"/>
    <s v="E-L-1"/>
    <n v="2"/>
    <x v="1215"/>
    <s v="qsmith@gmail.com"/>
    <x v="4"/>
    <x v="2"/>
    <x v="0"/>
    <x v="1"/>
    <n v="5.35"/>
    <n v="10.7"/>
    <x v="1"/>
  </r>
  <r>
    <s v="DOB-71383-275"/>
    <x v="77"/>
    <s v="60509-35093-HS"/>
    <s v="E-L-1.5"/>
    <n v="1"/>
    <x v="1216"/>
    <s v="hansenlogan@nelson.com"/>
    <x v="4"/>
    <x v="0"/>
    <x v="0"/>
    <x v="0"/>
    <n v="8.18"/>
    <n v="8.18"/>
    <x v="1"/>
  </r>
  <r>
    <s v="SSB-38646-528"/>
    <x v="337"/>
    <s v="38635-49887-VQ"/>
    <s v="E-L-1"/>
    <n v="2"/>
    <x v="1217"/>
    <s v="coledonna@thompson.com"/>
    <x v="0"/>
    <x v="2"/>
    <x v="0"/>
    <x v="1"/>
    <n v="5.35"/>
    <n v="10.7"/>
    <x v="1"/>
  </r>
  <r>
    <s v="DBS-14114-562"/>
    <x v="88"/>
    <s v="28155-84719-DT"/>
    <s v="E-L-1"/>
    <n v="2"/>
    <x v="1218"/>
    <s v="juan85@gmail.com"/>
    <x v="1"/>
    <x v="2"/>
    <x v="0"/>
    <x v="1"/>
    <n v="5.35"/>
    <n v="10.7"/>
    <x v="0"/>
  </r>
  <r>
    <s v="AFQ-25463-314"/>
    <x v="726"/>
    <s v="44837-60147-GB"/>
    <s v="E-L-1.5"/>
    <n v="5"/>
    <x v="1219"/>
    <s v="cassandra12@gmail.com"/>
    <x v="2"/>
    <x v="0"/>
    <x v="0"/>
    <x v="0"/>
    <n v="8.18"/>
    <n v="40.9"/>
    <x v="0"/>
  </r>
  <r>
    <s v="GLA-55462-552"/>
    <x v="320"/>
    <s v="73034-96832-BY"/>
    <s v="E-L-1"/>
    <n v="5"/>
    <x v="1220"/>
    <s v="jacob28@yahoo.com"/>
    <x v="1"/>
    <x v="2"/>
    <x v="0"/>
    <x v="1"/>
    <n v="5.35"/>
    <n v="26.75"/>
    <x v="0"/>
  </r>
  <r>
    <s v="FYX-86162-469"/>
    <x v="486"/>
    <s v="47463-91509-CX"/>
    <s v="E-L-0.5"/>
    <n v="1"/>
    <x v="1221"/>
    <s v="mikedennis@villegas.com"/>
    <x v="2"/>
    <x v="3"/>
    <x v="2"/>
    <x v="2"/>
    <n v="9.9499999999999993"/>
    <n v="9.9499999999999993"/>
    <x v="1"/>
  </r>
  <r>
    <s v="LZI-67664-947"/>
    <x v="727"/>
    <s v="68730-47427-ZP"/>
    <s v="E-L-1"/>
    <n v="5"/>
    <x v="1222"/>
    <s v="danasimmons@lopez.com"/>
    <x v="1"/>
    <x v="2"/>
    <x v="0"/>
    <x v="1"/>
    <n v="5.35"/>
    <n v="26.75"/>
    <x v="1"/>
  </r>
  <r>
    <s v="NRU-88215-827"/>
    <x v="24"/>
    <s v="84950-88719-KF"/>
    <s v="E-L-1"/>
    <n v="3"/>
    <x v="1223"/>
    <s v="jacksonstephen@taylor.org"/>
    <x v="1"/>
    <x v="2"/>
    <x v="0"/>
    <x v="1"/>
    <n v="5.35"/>
    <n v="16.049999999999997"/>
    <x v="1"/>
  </r>
  <r>
    <s v="ZNN-30590-488"/>
    <x v="296"/>
    <s v="61968-35893-VM"/>
    <s v="E-L-0.5"/>
    <n v="4"/>
    <x v="1224"/>
    <s v="fernandezapril@yahoo.com"/>
    <x v="3"/>
    <x v="3"/>
    <x v="2"/>
    <x v="2"/>
    <n v="9.9499999999999993"/>
    <n v="39.799999999999997"/>
    <x v="1"/>
  </r>
  <r>
    <s v="AFI-93572-671"/>
    <x v="728"/>
    <s v="88745-53378-YF"/>
    <s v="E-L-1.5"/>
    <n v="1"/>
    <x v="1225"/>
    <s v="nmartin@nichols.info"/>
    <x v="3"/>
    <x v="0"/>
    <x v="0"/>
    <x v="0"/>
    <n v="8.18"/>
    <n v="8.18"/>
    <x v="1"/>
  </r>
  <r>
    <s v="HTR-31507-327"/>
    <x v="729"/>
    <s v="75921-74765-QQ"/>
    <s v="E-L-1"/>
    <n v="5"/>
    <x v="1226"/>
    <s v="david03@cobb.net"/>
    <x v="1"/>
    <x v="2"/>
    <x v="0"/>
    <x v="1"/>
    <n v="5.35"/>
    <n v="26.75"/>
    <x v="0"/>
  </r>
  <r>
    <s v="QCU-58551-681"/>
    <x v="506"/>
    <s v="60440-65930-JL"/>
    <s v="E-L-1.5"/>
    <n v="1"/>
    <x v="1227"/>
    <s v="jeffreygarcia@byrd.net"/>
    <x v="0"/>
    <x v="0"/>
    <x v="0"/>
    <x v="0"/>
    <n v="8.18"/>
    <n v="8.18"/>
    <x v="0"/>
  </r>
  <r>
    <s v="MUA-60816-244"/>
    <x v="600"/>
    <s v="63266-29061-ST"/>
    <s v="E-L-2"/>
    <n v="5"/>
    <x v="1228"/>
    <s v="ladams@yahoo.com"/>
    <x v="2"/>
    <x v="1"/>
    <x v="1"/>
    <x v="1"/>
    <n v="6.79"/>
    <n v="33.950000000000003"/>
    <x v="1"/>
  </r>
  <r>
    <s v="KDN-33481-207"/>
    <x v="348"/>
    <s v="82776-61196-XC"/>
    <s v="E-L-1.5"/>
    <n v="4"/>
    <x v="1229"/>
    <s v="jkim@rodriguez-white.com"/>
    <x v="1"/>
    <x v="0"/>
    <x v="0"/>
    <x v="0"/>
    <n v="8.18"/>
    <n v="32.72"/>
    <x v="0"/>
  </r>
  <r>
    <s v="SCV-82212-719"/>
    <x v="520"/>
    <s v="62582-57188-YY"/>
    <s v="E-L-2"/>
    <n v="3"/>
    <x v="1230"/>
    <s v="myates@schneider-barker.com"/>
    <x v="1"/>
    <x v="1"/>
    <x v="1"/>
    <x v="1"/>
    <n v="6.79"/>
    <n v="20.37"/>
    <x v="0"/>
  </r>
  <r>
    <s v="JJB-69595-754"/>
    <x v="251"/>
    <s v="84485-96701-BT"/>
    <s v="E-L-0.5"/>
    <n v="5"/>
    <x v="1231"/>
    <s v="michael90@hotmail.com"/>
    <x v="4"/>
    <x v="3"/>
    <x v="2"/>
    <x v="2"/>
    <n v="9.9499999999999993"/>
    <n v="49.75"/>
    <x v="1"/>
  </r>
  <r>
    <s v="NWT-10563-337"/>
    <x v="730"/>
    <s v="83996-67985-AP"/>
    <s v="E-L-1.5"/>
    <n v="2"/>
    <x v="1232"/>
    <s v="ubell@hotmail.com"/>
    <x v="1"/>
    <x v="0"/>
    <x v="0"/>
    <x v="0"/>
    <n v="8.18"/>
    <n v="16.36"/>
    <x v="1"/>
  </r>
  <r>
    <s v="BIB-43367-282"/>
    <x v="517"/>
    <s v="29638-27359-BV"/>
    <s v="E-L-2"/>
    <n v="1"/>
    <x v="1233"/>
    <s v="djenkins@hotmail.com"/>
    <x v="2"/>
    <x v="1"/>
    <x v="1"/>
    <x v="1"/>
    <n v="6.79"/>
    <n v="6.79"/>
    <x v="0"/>
  </r>
  <r>
    <s v="JRA-70880-761"/>
    <x v="731"/>
    <s v="86439-18878-IW"/>
    <s v="E-L-1.5"/>
    <n v="3"/>
    <x v="1234"/>
    <s v="esmith@beasley.com"/>
    <x v="0"/>
    <x v="0"/>
    <x v="0"/>
    <x v="0"/>
    <n v="8.18"/>
    <n v="24.54"/>
    <x v="1"/>
  </r>
  <r>
    <s v="XGT-12085-810"/>
    <x v="463"/>
    <s v="75084-99007-GL"/>
    <s v="E-L-0.5"/>
    <n v="1"/>
    <x v="1235"/>
    <s v="rebeccajohnson@collins.com"/>
    <x v="4"/>
    <x v="3"/>
    <x v="2"/>
    <x v="2"/>
    <n v="9.9499999999999993"/>
    <n v="9.9499999999999993"/>
    <x v="0"/>
  </r>
  <r>
    <s v="DFF-90927-317"/>
    <x v="315"/>
    <s v="66683-52103-QQ"/>
    <s v="E-L-1"/>
    <n v="4"/>
    <x v="1236"/>
    <s v="robertwatkins@hotmail.com"/>
    <x v="1"/>
    <x v="2"/>
    <x v="0"/>
    <x v="1"/>
    <n v="5.35"/>
    <n v="21.4"/>
    <x v="1"/>
  </r>
  <r>
    <s v="LUG-26616-674"/>
    <x v="408"/>
    <s v="24993-45612-BI"/>
    <s v="E-L-1.5"/>
    <n v="3"/>
    <x v="1237"/>
    <s v="autumnbaker@espinoza.com"/>
    <x v="4"/>
    <x v="0"/>
    <x v="0"/>
    <x v="0"/>
    <n v="8.18"/>
    <n v="24.54"/>
    <x v="0"/>
  </r>
  <r>
    <s v="OJS-71102-662"/>
    <x v="732"/>
    <s v="55844-20758-IQ"/>
    <s v="E-L-1.5"/>
    <n v="5"/>
    <x v="1238"/>
    <s v="knighttiffany@allen.com"/>
    <x v="3"/>
    <x v="0"/>
    <x v="0"/>
    <x v="0"/>
    <n v="8.18"/>
    <n v="40.9"/>
    <x v="1"/>
  </r>
  <r>
    <s v="BAB-51264-167"/>
    <x v="468"/>
    <s v="83943-81913-CV"/>
    <s v="E-L-0.5"/>
    <n v="5"/>
    <x v="1239"/>
    <s v="carla13@gmail.com"/>
    <x v="1"/>
    <x v="3"/>
    <x v="2"/>
    <x v="2"/>
    <n v="9.9499999999999993"/>
    <n v="49.75"/>
    <x v="0"/>
  </r>
  <r>
    <s v="JCM-92741-258"/>
    <x v="697"/>
    <s v="60084-44604-JQ"/>
    <s v="E-L-0.5"/>
    <n v="3"/>
    <x v="1240"/>
    <s v="hartmansarah@brown.com"/>
    <x v="0"/>
    <x v="3"/>
    <x v="2"/>
    <x v="2"/>
    <n v="9.9499999999999993"/>
    <n v="29.849999999999998"/>
    <x v="0"/>
  </r>
  <r>
    <s v="AKC-60121-919"/>
    <x v="733"/>
    <s v="72050-34701-QQ"/>
    <s v="E-L-0.5"/>
    <n v="4"/>
    <x v="1241"/>
    <s v="thompsonfrederick@gmail.com"/>
    <x v="1"/>
    <x v="3"/>
    <x v="2"/>
    <x v="2"/>
    <n v="9.9499999999999993"/>
    <n v="39.799999999999997"/>
    <x v="0"/>
  </r>
  <r>
    <s v="BMI-23790-826"/>
    <x v="651"/>
    <s v="94201-36208-BH"/>
    <s v="E-L-2"/>
    <n v="4"/>
    <x v="1242"/>
    <s v="ichan@lam.org"/>
    <x v="3"/>
    <x v="1"/>
    <x v="1"/>
    <x v="1"/>
    <n v="6.79"/>
    <n v="27.16"/>
    <x v="1"/>
  </r>
  <r>
    <s v="MYE-45870-982"/>
    <x v="236"/>
    <s v="28650-80994-WO"/>
    <s v="E-L-1.5"/>
    <n v="2"/>
    <x v="1243"/>
    <s v="philip55@johnson.com"/>
    <x v="4"/>
    <x v="0"/>
    <x v="0"/>
    <x v="0"/>
    <n v="8.18"/>
    <n v="16.36"/>
    <x v="0"/>
  </r>
  <r>
    <s v="GOA-36737-845"/>
    <x v="675"/>
    <s v="85297-44143-LS"/>
    <s v="E-L-1.5"/>
    <n v="1"/>
    <x v="1244"/>
    <s v="kellymartin@hotmail.com"/>
    <x v="2"/>
    <x v="0"/>
    <x v="0"/>
    <x v="0"/>
    <n v="8.18"/>
    <n v="8.18"/>
    <x v="1"/>
  </r>
  <r>
    <s v="ILB-59663-592"/>
    <x v="491"/>
    <s v="20343-31777-FR"/>
    <s v="E-L-2"/>
    <n v="2"/>
    <x v="1245"/>
    <s v="nstevens@sweeney.com"/>
    <x v="3"/>
    <x v="1"/>
    <x v="1"/>
    <x v="1"/>
    <n v="6.79"/>
    <n v="13.58"/>
    <x v="0"/>
  </r>
  <r>
    <s v="ZPZ-76892-385"/>
    <x v="20"/>
    <s v="54156-71535-RR"/>
    <s v="E-L-0.5"/>
    <n v="3"/>
    <x v="1246"/>
    <s v="kenneth59@gmail.com"/>
    <x v="4"/>
    <x v="3"/>
    <x v="2"/>
    <x v="2"/>
    <n v="9.9499999999999993"/>
    <n v="29.849999999999998"/>
    <x v="0"/>
  </r>
  <r>
    <s v="VPF-68751-583"/>
    <x v="381"/>
    <s v="78115-43834-LW"/>
    <s v="E-L-0.5"/>
    <n v="2"/>
    <x v="1247"/>
    <s v="robert22@yahoo.com"/>
    <x v="3"/>
    <x v="3"/>
    <x v="2"/>
    <x v="2"/>
    <n v="9.9499999999999993"/>
    <n v="19.899999999999999"/>
    <x v="1"/>
  </r>
  <r>
    <s v="YJQ-43192-122"/>
    <x v="734"/>
    <s v="67683-30399-OM"/>
    <s v="E-L-0.5"/>
    <n v="5"/>
    <x v="1248"/>
    <s v="hcurry@marquez-gonzalez.com"/>
    <x v="1"/>
    <x v="3"/>
    <x v="2"/>
    <x v="2"/>
    <n v="9.9499999999999993"/>
    <n v="49.75"/>
    <x v="1"/>
  </r>
  <r>
    <s v="RCU-16643-608"/>
    <x v="413"/>
    <s v="41717-26382-IE"/>
    <s v="E-L-2"/>
    <n v="3"/>
    <x v="1249"/>
    <s v="jacobrichardson@gmail.com"/>
    <x v="3"/>
    <x v="1"/>
    <x v="1"/>
    <x v="1"/>
    <n v="6.79"/>
    <n v="20.37"/>
    <x v="0"/>
  </r>
  <r>
    <s v="WEV-18462-141"/>
    <x v="735"/>
    <s v="50448-95268-KB"/>
    <s v="E-L-1.5"/>
    <n v="3"/>
    <x v="1250"/>
    <s v="marcleonard@morris.info"/>
    <x v="3"/>
    <x v="0"/>
    <x v="0"/>
    <x v="0"/>
    <n v="8.18"/>
    <n v="24.54"/>
    <x v="0"/>
  </r>
  <r>
    <s v="EMV-29297-356"/>
    <x v="672"/>
    <s v="89240-74384-IH"/>
    <s v="E-L-1.5"/>
    <n v="1"/>
    <x v="1251"/>
    <s v="richardsnicole@hotmail.com"/>
    <x v="4"/>
    <x v="0"/>
    <x v="0"/>
    <x v="0"/>
    <n v="8.18"/>
    <n v="8.18"/>
    <x v="0"/>
  </r>
  <r>
    <s v="GRD-18936-841"/>
    <x v="146"/>
    <s v="46460-21319-ZG"/>
    <s v="E-L-1"/>
    <n v="4"/>
    <x v="1252"/>
    <s v="colemanronald@yahoo.com"/>
    <x v="4"/>
    <x v="2"/>
    <x v="0"/>
    <x v="1"/>
    <n v="5.35"/>
    <n v="21.4"/>
    <x v="1"/>
  </r>
  <r>
    <s v="VZJ-28883-538"/>
    <x v="272"/>
    <s v="30862-51543-WY"/>
    <s v="E-L-2"/>
    <n v="5"/>
    <x v="1253"/>
    <s v="josesmith@yahoo.com"/>
    <x v="0"/>
    <x v="1"/>
    <x v="1"/>
    <x v="1"/>
    <n v="6.79"/>
    <n v="33.950000000000003"/>
    <x v="1"/>
  </r>
  <r>
    <s v="LQY-14729-124"/>
    <x v="692"/>
    <s v="30748-44837-AO"/>
    <s v="E-L-1.5"/>
    <n v="2"/>
    <x v="1254"/>
    <s v="iwhite@chandler-gill.biz"/>
    <x v="3"/>
    <x v="0"/>
    <x v="0"/>
    <x v="0"/>
    <n v="8.18"/>
    <n v="16.36"/>
    <x v="0"/>
  </r>
  <r>
    <s v="PWP-26711-784"/>
    <x v="603"/>
    <s v="44160-96576-DG"/>
    <s v="E-L-1"/>
    <n v="3"/>
    <x v="1255"/>
    <s v="rodney77@hanson-douglas.info"/>
    <x v="4"/>
    <x v="2"/>
    <x v="0"/>
    <x v="1"/>
    <n v="5.35"/>
    <n v="16.049999999999997"/>
    <x v="0"/>
  </r>
  <r>
    <s v="MPX-37400-913"/>
    <x v="736"/>
    <s v="87178-17367-GO"/>
    <s v="E-L-2"/>
    <n v="4"/>
    <x v="1256"/>
    <s v="heather91@hotmail.com"/>
    <x v="1"/>
    <x v="1"/>
    <x v="1"/>
    <x v="1"/>
    <n v="6.79"/>
    <n v="27.16"/>
    <x v="1"/>
  </r>
  <r>
    <s v="QYY-73698-974"/>
    <x v="23"/>
    <s v="95123-10529-OD"/>
    <s v="E-L-1"/>
    <n v="1"/>
    <x v="1257"/>
    <s v="morrisondonald@hotmail.com"/>
    <x v="2"/>
    <x v="2"/>
    <x v="0"/>
    <x v="1"/>
    <n v="5.35"/>
    <n v="5.35"/>
    <x v="0"/>
  </r>
  <r>
    <s v="BFE-39059-933"/>
    <x v="236"/>
    <s v="59193-49268-VL"/>
    <s v="E-L-0.5"/>
    <n v="4"/>
    <x v="1258"/>
    <s v="jasonstephens@carroll.com"/>
    <x v="2"/>
    <x v="3"/>
    <x v="2"/>
    <x v="2"/>
    <n v="9.9499999999999993"/>
    <n v="39.799999999999997"/>
    <x v="1"/>
  </r>
  <r>
    <s v="WGE-15395-398"/>
    <x v="732"/>
    <s v="42540-56171-FD"/>
    <s v="E-L-0.5"/>
    <n v="4"/>
    <x v="1259"/>
    <s v="oroy@yahoo.com"/>
    <x v="0"/>
    <x v="3"/>
    <x v="2"/>
    <x v="2"/>
    <n v="9.9499999999999993"/>
    <n v="39.799999999999997"/>
    <x v="0"/>
  </r>
  <r>
    <s v="TWR-96721-914"/>
    <x v="583"/>
    <s v="28385-77226-RE"/>
    <s v="E-L-0.5"/>
    <n v="3"/>
    <x v="1260"/>
    <s v="andrew35@wilson.info"/>
    <x v="4"/>
    <x v="3"/>
    <x v="2"/>
    <x v="2"/>
    <n v="9.9499999999999993"/>
    <n v="29.849999999999998"/>
    <x v="0"/>
  </r>
  <r>
    <s v="MZB-97281-689"/>
    <x v="485"/>
    <s v="99194-56617-OF"/>
    <s v="E-L-1.5"/>
    <n v="1"/>
    <x v="1261"/>
    <s v="steven47@yahoo.com"/>
    <x v="1"/>
    <x v="0"/>
    <x v="0"/>
    <x v="0"/>
    <n v="8.18"/>
    <n v="8.18"/>
    <x v="0"/>
  </r>
  <r>
    <s v="SRJ-60191-161"/>
    <x v="443"/>
    <s v="51966-33152-JA"/>
    <s v="E-L-0.5"/>
    <n v="1"/>
    <x v="508"/>
    <s v="markgonzalez@parks.com"/>
    <x v="0"/>
    <x v="3"/>
    <x v="2"/>
    <x v="2"/>
    <n v="9.9499999999999993"/>
    <n v="9.9499999999999993"/>
    <x v="1"/>
  </r>
  <r>
    <s v="EIF-34693-201"/>
    <x v="737"/>
    <s v="71771-42394-CZ"/>
    <s v="E-L-2"/>
    <n v="2"/>
    <x v="1262"/>
    <s v="emilyrivera@hotmail.com"/>
    <x v="0"/>
    <x v="1"/>
    <x v="1"/>
    <x v="1"/>
    <n v="6.79"/>
    <n v="13.58"/>
    <x v="0"/>
  </r>
  <r>
    <s v="WWX-20902-309"/>
    <x v="738"/>
    <s v="45932-64726-KV"/>
    <s v="E-L-1"/>
    <n v="2"/>
    <x v="1263"/>
    <s v="carl90@holmes-powell.com"/>
    <x v="2"/>
    <x v="2"/>
    <x v="0"/>
    <x v="1"/>
    <n v="5.35"/>
    <n v="10.7"/>
    <x v="1"/>
  </r>
  <r>
    <s v="KYJ-98728-566"/>
    <x v="566"/>
    <s v="87453-91527-VH"/>
    <s v="E-L-1.5"/>
    <n v="1"/>
    <x v="1264"/>
    <s v="colepatel@collins.biz"/>
    <x v="4"/>
    <x v="0"/>
    <x v="0"/>
    <x v="0"/>
    <n v="8.18"/>
    <n v="8.18"/>
    <x v="0"/>
  </r>
  <r>
    <s v="YKV-53766-182"/>
    <x v="440"/>
    <s v="31838-89954-SG"/>
    <s v="E-L-0.5"/>
    <n v="4"/>
    <x v="1265"/>
    <s v="thorntonjessica@sharp.com"/>
    <x v="0"/>
    <x v="3"/>
    <x v="2"/>
    <x v="2"/>
    <n v="9.9499999999999993"/>
    <n v="39.799999999999997"/>
    <x v="0"/>
  </r>
  <r>
    <s v="NWY-59176-417"/>
    <x v="739"/>
    <s v="73439-87368-DO"/>
    <s v="E-L-1.5"/>
    <n v="4"/>
    <x v="1266"/>
    <s v="elliottbrittany@underwood.org"/>
    <x v="0"/>
    <x v="0"/>
    <x v="0"/>
    <x v="0"/>
    <n v="8.18"/>
    <n v="32.72"/>
    <x v="1"/>
  </r>
  <r>
    <s v="YFW-80303-587"/>
    <x v="196"/>
    <s v="52206-52048-NJ"/>
    <s v="E-L-2"/>
    <n v="3"/>
    <x v="1267"/>
    <s v="wongscott@gmail.com"/>
    <x v="4"/>
    <x v="1"/>
    <x v="1"/>
    <x v="1"/>
    <n v="6.79"/>
    <n v="20.37"/>
    <x v="1"/>
  </r>
  <r>
    <s v="RJY-44659-193"/>
    <x v="212"/>
    <s v="78435-21882-LQ"/>
    <s v="E-L-1"/>
    <n v="3"/>
    <x v="1268"/>
    <s v="nathan20@yahoo.com"/>
    <x v="2"/>
    <x v="2"/>
    <x v="0"/>
    <x v="1"/>
    <n v="5.35"/>
    <n v="16.049999999999997"/>
    <x v="1"/>
  </r>
  <r>
    <s v="JUG-15294-587"/>
    <x v="706"/>
    <s v="19801-58796-TQ"/>
    <s v="E-L-2"/>
    <n v="5"/>
    <x v="1269"/>
    <s v="allison72@gonzales.com"/>
    <x v="2"/>
    <x v="1"/>
    <x v="1"/>
    <x v="1"/>
    <n v="6.79"/>
    <n v="33.950000000000003"/>
    <x v="1"/>
  </r>
  <r>
    <s v="RFH-67920-792"/>
    <x v="740"/>
    <s v="44686-56083-JS"/>
    <s v="E-L-2"/>
    <n v="2"/>
    <x v="1270"/>
    <s v="cabreravanessa@adams.info"/>
    <x v="3"/>
    <x v="1"/>
    <x v="1"/>
    <x v="1"/>
    <n v="6.79"/>
    <n v="13.58"/>
    <x v="0"/>
  </r>
  <r>
    <s v="PNU-47007-290"/>
    <x v="741"/>
    <s v="17402-81008-PC"/>
    <s v="E-L-1"/>
    <n v="5"/>
    <x v="1271"/>
    <s v="rogersmichael@horne.org"/>
    <x v="4"/>
    <x v="2"/>
    <x v="0"/>
    <x v="1"/>
    <n v="5.35"/>
    <n v="26.75"/>
    <x v="1"/>
  </r>
  <r>
    <s v="QOT-75870-386"/>
    <x v="84"/>
    <s v="37089-22406-AR"/>
    <s v="E-L-1"/>
    <n v="2"/>
    <x v="1272"/>
    <s v="ahoover@gmail.com"/>
    <x v="0"/>
    <x v="2"/>
    <x v="0"/>
    <x v="1"/>
    <n v="5.35"/>
    <n v="10.7"/>
    <x v="0"/>
  </r>
  <r>
    <s v="QNL-90273-855"/>
    <x v="24"/>
    <s v="43572-85855-KP"/>
    <s v="E-L-1"/>
    <n v="1"/>
    <x v="1273"/>
    <s v="douglasriley@watts.net"/>
    <x v="0"/>
    <x v="2"/>
    <x v="0"/>
    <x v="1"/>
    <n v="5.35"/>
    <n v="5.35"/>
    <x v="0"/>
  </r>
  <r>
    <s v="TKO-89334-884"/>
    <x v="338"/>
    <s v="85508-83815-UD"/>
    <s v="E-L-1.5"/>
    <n v="3"/>
    <x v="1274"/>
    <s v="barbarabrown@thomas.net"/>
    <x v="0"/>
    <x v="0"/>
    <x v="0"/>
    <x v="0"/>
    <n v="8.18"/>
    <n v="24.54"/>
    <x v="0"/>
  </r>
  <r>
    <s v="APP-29259-781"/>
    <x v="377"/>
    <s v="12737-35484-OB"/>
    <s v="E-L-1"/>
    <n v="1"/>
    <x v="1275"/>
    <s v="avilarichard@wang.info"/>
    <x v="2"/>
    <x v="2"/>
    <x v="0"/>
    <x v="1"/>
    <n v="5.35"/>
    <n v="5.35"/>
    <x v="0"/>
  </r>
  <r>
    <s v="JBW-98493-724"/>
    <x v="742"/>
    <s v="45884-32807-AX"/>
    <s v="E-L-2"/>
    <n v="4"/>
    <x v="1276"/>
    <s v="wjacobs@gmail.com"/>
    <x v="2"/>
    <x v="1"/>
    <x v="1"/>
    <x v="1"/>
    <n v="6.79"/>
    <n v="27.16"/>
    <x v="1"/>
  </r>
  <r>
    <s v="CSN-63697-163"/>
    <x v="743"/>
    <s v="47340-16853-FQ"/>
    <s v="E-L-1.5"/>
    <n v="5"/>
    <x v="1277"/>
    <s v="laurapratt@hotmail.com"/>
    <x v="0"/>
    <x v="0"/>
    <x v="0"/>
    <x v="0"/>
    <n v="8.18"/>
    <n v="40.9"/>
    <x v="1"/>
  </r>
  <r>
    <s v="RZW-60200-986"/>
    <x v="530"/>
    <s v="94856-10369-DR"/>
    <s v="E-L-1.5"/>
    <n v="2"/>
    <x v="1278"/>
    <s v="wburke@gmail.com"/>
    <x v="2"/>
    <x v="0"/>
    <x v="0"/>
    <x v="0"/>
    <n v="8.18"/>
    <n v="16.36"/>
    <x v="1"/>
  </r>
  <r>
    <s v="ZSZ-55771-397"/>
    <x v="744"/>
    <s v="64472-37918-ST"/>
    <s v="E-L-2"/>
    <n v="3"/>
    <x v="1279"/>
    <s v="williamsstephanie@pollard-lewis.com"/>
    <x v="2"/>
    <x v="1"/>
    <x v="1"/>
    <x v="1"/>
    <n v="6.79"/>
    <n v="20.37"/>
    <x v="1"/>
  </r>
  <r>
    <s v="AOJ-19099-552"/>
    <x v="484"/>
    <s v="37651-44762-PB"/>
    <s v="E-L-1.5"/>
    <n v="3"/>
    <x v="1280"/>
    <s v="melissajones@yahoo.com"/>
    <x v="4"/>
    <x v="0"/>
    <x v="0"/>
    <x v="0"/>
    <n v="8.18"/>
    <n v="24.54"/>
    <x v="0"/>
  </r>
  <r>
    <s v="XGG-81540-411"/>
    <x v="745"/>
    <s v="98007-93589-HD"/>
    <s v="E-L-2"/>
    <n v="4"/>
    <x v="1281"/>
    <s v="bryan79@cole-buckley.com"/>
    <x v="0"/>
    <x v="1"/>
    <x v="1"/>
    <x v="1"/>
    <n v="6.79"/>
    <n v="27.16"/>
    <x v="1"/>
  </r>
  <r>
    <s v="RKA-79534-714"/>
    <x v="746"/>
    <s v="62861-96719-IV"/>
    <s v="E-L-2"/>
    <n v="5"/>
    <x v="1282"/>
    <s v="phernandez@gmail.com"/>
    <x v="2"/>
    <x v="1"/>
    <x v="1"/>
    <x v="1"/>
    <n v="6.79"/>
    <n v="33.950000000000003"/>
    <x v="1"/>
  </r>
  <r>
    <s v="HNZ-20479-950"/>
    <x v="747"/>
    <s v="73507-10232-FD"/>
    <s v="E-L-2"/>
    <n v="1"/>
    <x v="1283"/>
    <s v="jessicawilliams@gmail.com"/>
    <x v="1"/>
    <x v="1"/>
    <x v="1"/>
    <x v="1"/>
    <n v="6.79"/>
    <n v="6.79"/>
    <x v="0"/>
  </r>
  <r>
    <s v="WTA-22065-354"/>
    <x v="615"/>
    <s v="15590-10809-UD"/>
    <s v="E-L-1.5"/>
    <n v="2"/>
    <x v="1284"/>
    <s v="rodriguezdavid@gmail.com"/>
    <x v="4"/>
    <x v="0"/>
    <x v="0"/>
    <x v="0"/>
    <n v="8.18"/>
    <n v="16.36"/>
    <x v="0"/>
  </r>
  <r>
    <s v="ZKI-15773-314"/>
    <x v="13"/>
    <s v="97307-47638-AX"/>
    <s v="E-L-1"/>
    <n v="2"/>
    <x v="1285"/>
    <s v="andersonrobyn@yahoo.com"/>
    <x v="1"/>
    <x v="2"/>
    <x v="0"/>
    <x v="1"/>
    <n v="5.35"/>
    <n v="10.7"/>
    <x v="0"/>
  </r>
  <r>
    <s v="ABH-10160-798"/>
    <x v="748"/>
    <s v="84717-57936-KG"/>
    <s v="E-L-2"/>
    <n v="4"/>
    <x v="1286"/>
    <s v="kylefisher@hotmail.com"/>
    <x v="3"/>
    <x v="1"/>
    <x v="1"/>
    <x v="1"/>
    <n v="6.79"/>
    <n v="27.16"/>
    <x v="1"/>
  </r>
  <r>
    <s v="XRI-48303-841"/>
    <x v="749"/>
    <s v="77821-21333-FC"/>
    <s v="E-L-1.5"/>
    <n v="1"/>
    <x v="1287"/>
    <s v="angelasmith@smith-williamson.biz"/>
    <x v="0"/>
    <x v="0"/>
    <x v="0"/>
    <x v="0"/>
    <n v="8.18"/>
    <n v="8.18"/>
    <x v="1"/>
  </r>
  <r>
    <s v="ONP-25610-305"/>
    <x v="750"/>
    <s v="76375-29054-DJ"/>
    <s v="E-L-1"/>
    <n v="4"/>
    <x v="1288"/>
    <s v="elizabeth38@yahoo.com"/>
    <x v="1"/>
    <x v="2"/>
    <x v="0"/>
    <x v="1"/>
    <n v="5.35"/>
    <n v="21.4"/>
    <x v="0"/>
  </r>
  <r>
    <s v="BMD-75247-943"/>
    <x v="140"/>
    <s v="85616-25363-VQ"/>
    <s v="E-L-1"/>
    <n v="2"/>
    <x v="1289"/>
    <s v="inelson@hotmail.com"/>
    <x v="0"/>
    <x v="2"/>
    <x v="0"/>
    <x v="1"/>
    <n v="5.35"/>
    <n v="10.7"/>
    <x v="1"/>
  </r>
  <r>
    <s v="HCT-38814-655"/>
    <x v="751"/>
    <s v="57541-63520-QJ"/>
    <s v="E-L-0.5"/>
    <n v="3"/>
    <x v="1290"/>
    <s v="mosleymary@ray.com"/>
    <x v="2"/>
    <x v="3"/>
    <x v="2"/>
    <x v="2"/>
    <n v="9.9499999999999993"/>
    <n v="29.849999999999998"/>
    <x v="1"/>
  </r>
  <r>
    <s v="QAL-44182-618"/>
    <x v="237"/>
    <s v="58278-81990-CZ"/>
    <s v="E-L-2"/>
    <n v="4"/>
    <x v="1291"/>
    <s v="delgadonicholas@scott-rios.biz"/>
    <x v="3"/>
    <x v="1"/>
    <x v="1"/>
    <x v="1"/>
    <n v="6.79"/>
    <n v="27.16"/>
    <x v="1"/>
  </r>
  <r>
    <s v="BXS-43185-905"/>
    <x v="180"/>
    <s v="15780-57780-TV"/>
    <s v="E-L-0.5"/>
    <n v="4"/>
    <x v="1292"/>
    <s v="richardgibson@dawson.com"/>
    <x v="2"/>
    <x v="3"/>
    <x v="2"/>
    <x v="2"/>
    <n v="9.9499999999999993"/>
    <n v="39.799999999999997"/>
    <x v="1"/>
  </r>
  <r>
    <s v="UKP-87500-915"/>
    <x v="752"/>
    <s v="44134-53798-EH"/>
    <s v="E-L-0.5"/>
    <n v="1"/>
    <x v="1293"/>
    <s v="torresdaniel@roberts.com"/>
    <x v="0"/>
    <x v="3"/>
    <x v="2"/>
    <x v="2"/>
    <n v="9.9499999999999993"/>
    <n v="9.9499999999999993"/>
    <x v="1"/>
  </r>
  <r>
    <s v="MOP-76707-751"/>
    <x v="753"/>
    <s v="83949-46751-FK"/>
    <s v="E-L-1.5"/>
    <n v="5"/>
    <x v="1294"/>
    <s v="dbarton@knapp.com"/>
    <x v="0"/>
    <x v="0"/>
    <x v="0"/>
    <x v="0"/>
    <n v="8.18"/>
    <n v="40.9"/>
    <x v="0"/>
  </r>
  <r>
    <s v="LBZ-65839-316"/>
    <x v="453"/>
    <s v="80955-25410-UU"/>
    <s v="E-L-0.5"/>
    <n v="2"/>
    <x v="1295"/>
    <s v="cochranmichael@snyder.com"/>
    <x v="0"/>
    <x v="3"/>
    <x v="2"/>
    <x v="2"/>
    <n v="9.9499999999999993"/>
    <n v="19.899999999999999"/>
    <x v="0"/>
  </r>
  <r>
    <s v="YCH-38386-196"/>
    <x v="323"/>
    <s v="75663-59077-VR"/>
    <s v="E-L-1.5"/>
    <n v="1"/>
    <x v="1296"/>
    <s v="qdavis@mccann.com"/>
    <x v="1"/>
    <x v="0"/>
    <x v="0"/>
    <x v="0"/>
    <n v="8.18"/>
    <n v="8.18"/>
    <x v="0"/>
  </r>
  <r>
    <s v="MSK-55694-886"/>
    <x v="303"/>
    <s v="26482-51632-HH"/>
    <s v="E-L-1.5"/>
    <n v="3"/>
    <x v="1297"/>
    <s v="erin21@hotmail.com"/>
    <x v="1"/>
    <x v="0"/>
    <x v="0"/>
    <x v="0"/>
    <n v="8.18"/>
    <n v="24.54"/>
    <x v="1"/>
  </r>
  <r>
    <s v="AJA-24197-617"/>
    <x v="754"/>
    <s v="85783-95726-ZR"/>
    <s v="E-L-1.5"/>
    <n v="5"/>
    <x v="1298"/>
    <s v="sara04@griffin.info"/>
    <x v="0"/>
    <x v="0"/>
    <x v="0"/>
    <x v="0"/>
    <n v="8.18"/>
    <n v="40.9"/>
    <x v="1"/>
  </r>
  <r>
    <s v="VYF-27981-965"/>
    <x v="755"/>
    <s v="19323-99037-LS"/>
    <s v="E-L-1"/>
    <n v="3"/>
    <x v="1299"/>
    <s v="barbarafloyd@yahoo.com"/>
    <x v="3"/>
    <x v="2"/>
    <x v="0"/>
    <x v="1"/>
    <n v="5.35"/>
    <n v="16.049999999999997"/>
    <x v="0"/>
  </r>
  <r>
    <s v="TMA-67334-608"/>
    <x v="756"/>
    <s v="66009-23708-ZP"/>
    <s v="E-L-0.5"/>
    <n v="5"/>
    <x v="1300"/>
    <s v="phernandez@yahoo.com"/>
    <x v="1"/>
    <x v="3"/>
    <x v="2"/>
    <x v="2"/>
    <n v="9.9499999999999993"/>
    <n v="49.75"/>
    <x v="1"/>
  </r>
  <r>
    <s v="UKN-37849-643"/>
    <x v="757"/>
    <s v="29428-14244-BO"/>
    <s v="E-L-0.5"/>
    <n v="4"/>
    <x v="1301"/>
    <s v="halljessica@hotmail.com"/>
    <x v="4"/>
    <x v="3"/>
    <x v="2"/>
    <x v="2"/>
    <n v="9.9499999999999993"/>
    <n v="39.799999999999997"/>
    <x v="0"/>
  </r>
  <r>
    <s v="QKE-22341-495"/>
    <x v="710"/>
    <s v="49898-65916-KI"/>
    <s v="E-L-0.5"/>
    <n v="4"/>
    <x v="1302"/>
    <s v="walter72@fowler.info"/>
    <x v="0"/>
    <x v="3"/>
    <x v="2"/>
    <x v="2"/>
    <n v="9.9499999999999993"/>
    <n v="39.799999999999997"/>
    <x v="1"/>
  </r>
  <r>
    <s v="UHR-69921-926"/>
    <x v="748"/>
    <s v="15832-81486-UX"/>
    <s v="E-L-1.5"/>
    <n v="3"/>
    <x v="1303"/>
    <s v="carlsonmichael@gibson-andrews.com"/>
    <x v="1"/>
    <x v="0"/>
    <x v="0"/>
    <x v="0"/>
    <n v="8.18"/>
    <n v="24.54"/>
    <x v="0"/>
  </r>
  <r>
    <s v="FZN-47216-923"/>
    <x v="412"/>
    <s v="30310-99113-BS"/>
    <s v="E-L-1"/>
    <n v="2"/>
    <x v="1304"/>
    <s v="johndavidson@rodriguez.info"/>
    <x v="3"/>
    <x v="2"/>
    <x v="0"/>
    <x v="1"/>
    <n v="5.35"/>
    <n v="10.7"/>
    <x v="0"/>
  </r>
  <r>
    <s v="DLP-19630-802"/>
    <x v="680"/>
    <s v="52304-47108-ZH"/>
    <s v="E-L-1.5"/>
    <n v="3"/>
    <x v="1305"/>
    <s v="kelly68@wagner-lewis.com"/>
    <x v="0"/>
    <x v="0"/>
    <x v="0"/>
    <x v="0"/>
    <n v="8.18"/>
    <n v="24.54"/>
    <x v="1"/>
  </r>
  <r>
    <s v="YHT-73496-940"/>
    <x v="398"/>
    <s v="55677-99012-PI"/>
    <s v="E-L-1"/>
    <n v="3"/>
    <x v="1306"/>
    <s v="lbaker@hansen.com"/>
    <x v="0"/>
    <x v="2"/>
    <x v="0"/>
    <x v="1"/>
    <n v="5.35"/>
    <n v="16.049999999999997"/>
    <x v="0"/>
  </r>
  <r>
    <s v="AXL-43068-386"/>
    <x v="698"/>
    <s v="87018-11084-WK"/>
    <s v="E-L-2"/>
    <n v="3"/>
    <x v="1307"/>
    <s v="espinozavictoria@vega-mercado.info"/>
    <x v="0"/>
    <x v="1"/>
    <x v="1"/>
    <x v="1"/>
    <n v="6.79"/>
    <n v="20.37"/>
    <x v="0"/>
  </r>
  <r>
    <s v="URI-73916-493"/>
    <x v="742"/>
    <s v="25507-92957-BW"/>
    <s v="E-L-1"/>
    <n v="2"/>
    <x v="1308"/>
    <s v="bryan86@hotmail.com"/>
    <x v="2"/>
    <x v="2"/>
    <x v="0"/>
    <x v="1"/>
    <n v="5.35"/>
    <n v="10.7"/>
    <x v="1"/>
  </r>
  <r>
    <s v="XWD-93890-174"/>
    <x v="138"/>
    <s v="64400-19461-RJ"/>
    <s v="E-L-1.5"/>
    <n v="3"/>
    <x v="1309"/>
    <s v="webbcorey@yahoo.com"/>
    <x v="1"/>
    <x v="0"/>
    <x v="0"/>
    <x v="0"/>
    <n v="8.18"/>
    <n v="24.54"/>
    <x v="1"/>
  </r>
  <r>
    <s v="PZF-12155-940"/>
    <x v="471"/>
    <s v="95502-25419-NY"/>
    <s v="E-L-1"/>
    <n v="4"/>
    <x v="1310"/>
    <s v="dstone@yahoo.com"/>
    <x v="1"/>
    <x v="2"/>
    <x v="0"/>
    <x v="1"/>
    <n v="5.35"/>
    <n v="21.4"/>
    <x v="1"/>
  </r>
  <r>
    <s v="UOX-71150-659"/>
    <x v="758"/>
    <s v="80783-51636-EV"/>
    <s v="E-L-0.5"/>
    <n v="2"/>
    <x v="1311"/>
    <s v="vasquezsamantha@hunter-sampson.info"/>
    <x v="3"/>
    <x v="3"/>
    <x v="2"/>
    <x v="2"/>
    <n v="9.9499999999999993"/>
    <n v="19.899999999999999"/>
    <x v="1"/>
  </r>
  <r>
    <s v="HDP-77204-222"/>
    <x v="515"/>
    <s v="21610-48912-ST"/>
    <s v="E-L-2"/>
    <n v="3"/>
    <x v="1312"/>
    <s v="wilsonbrian@gmail.com"/>
    <x v="3"/>
    <x v="1"/>
    <x v="1"/>
    <x v="1"/>
    <n v="6.79"/>
    <n v="20.37"/>
    <x v="0"/>
  </r>
  <r>
    <s v="GYY-35500-891"/>
    <x v="278"/>
    <s v="97256-60004-DG"/>
    <s v="E-L-2"/>
    <n v="3"/>
    <x v="1313"/>
    <s v="jennifer80@jackson.com"/>
    <x v="2"/>
    <x v="1"/>
    <x v="1"/>
    <x v="1"/>
    <n v="6.79"/>
    <n v="20.37"/>
    <x v="0"/>
  </r>
  <r>
    <s v="QYI-34327-904"/>
    <x v="169"/>
    <s v="29523-19961-SP"/>
    <s v="E-L-0.5"/>
    <n v="2"/>
    <x v="1314"/>
    <s v="mckinneydavid@johnson-butler.com"/>
    <x v="0"/>
    <x v="3"/>
    <x v="2"/>
    <x v="2"/>
    <n v="9.9499999999999993"/>
    <n v="19.899999999999999"/>
    <x v="1"/>
  </r>
  <r>
    <s v="TBF-28015-413"/>
    <x v="759"/>
    <s v="12723-82402-ZP"/>
    <s v="E-L-0.5"/>
    <n v="3"/>
    <x v="1315"/>
    <s v="charles34@gmail.com"/>
    <x v="0"/>
    <x v="3"/>
    <x v="2"/>
    <x v="2"/>
    <n v="9.9499999999999993"/>
    <n v="29.849999999999998"/>
    <x v="1"/>
  </r>
  <r>
    <s v="TFA-59808-102"/>
    <x v="760"/>
    <s v="56030-46810-IH"/>
    <s v="E-L-0.5"/>
    <n v="1"/>
    <x v="1316"/>
    <s v="denise34@page.com"/>
    <x v="2"/>
    <x v="3"/>
    <x v="2"/>
    <x v="2"/>
    <n v="9.9499999999999993"/>
    <n v="9.9499999999999993"/>
    <x v="0"/>
  </r>
  <r>
    <s v="CAB-44156-380"/>
    <x v="608"/>
    <s v="82410-70982-MZ"/>
    <s v="E-L-1.5"/>
    <n v="3"/>
    <x v="1317"/>
    <s v="zlee@rose.org"/>
    <x v="2"/>
    <x v="0"/>
    <x v="0"/>
    <x v="0"/>
    <n v="8.18"/>
    <n v="24.54"/>
    <x v="0"/>
  </r>
  <r>
    <s v="BHS-85988-763"/>
    <x v="761"/>
    <s v="79841-18853-VC"/>
    <s v="E-L-1"/>
    <n v="5"/>
    <x v="1318"/>
    <s v="jessica80@gmail.com"/>
    <x v="3"/>
    <x v="2"/>
    <x v="0"/>
    <x v="1"/>
    <n v="5.35"/>
    <n v="26.75"/>
    <x v="0"/>
  </r>
  <r>
    <s v="HTI-11793-821"/>
    <x v="242"/>
    <s v="98405-23622-UI"/>
    <s v="E-L-1"/>
    <n v="4"/>
    <x v="1319"/>
    <s v="xpowers@gmail.com"/>
    <x v="4"/>
    <x v="2"/>
    <x v="0"/>
    <x v="1"/>
    <n v="5.35"/>
    <n v="21.4"/>
    <x v="0"/>
  </r>
  <r>
    <s v="VSH-77819-713"/>
    <x v="178"/>
    <s v="28237-11727-ER"/>
    <s v="E-L-1.5"/>
    <n v="1"/>
    <x v="1320"/>
    <s v="anthonymcgee@hotmail.com"/>
    <x v="0"/>
    <x v="0"/>
    <x v="0"/>
    <x v="0"/>
    <n v="8.18"/>
    <n v="8.18"/>
    <x v="1"/>
  </r>
  <r>
    <s v="CNN-31974-579"/>
    <x v="295"/>
    <s v="26013-77250-RX"/>
    <s v="E-L-1"/>
    <n v="5"/>
    <x v="1321"/>
    <s v="dandrews@davis-lawrence.com"/>
    <x v="3"/>
    <x v="2"/>
    <x v="0"/>
    <x v="1"/>
    <n v="5.35"/>
    <n v="26.75"/>
    <x v="0"/>
  </r>
  <r>
    <s v="ZMZ-20038-225"/>
    <x v="762"/>
    <s v="62014-70772-QD"/>
    <s v="E-L-1"/>
    <n v="1"/>
    <x v="1322"/>
    <s v="milesamber@lee.com"/>
    <x v="3"/>
    <x v="2"/>
    <x v="0"/>
    <x v="1"/>
    <n v="5.35"/>
    <n v="5.35"/>
    <x v="0"/>
  </r>
  <r>
    <s v="XOL-12485-943"/>
    <x v="763"/>
    <s v="76452-70991-GQ"/>
    <s v="E-L-1"/>
    <n v="5"/>
    <x v="1323"/>
    <s v="michael65@shaw.com"/>
    <x v="4"/>
    <x v="2"/>
    <x v="0"/>
    <x v="1"/>
    <n v="5.35"/>
    <n v="26.75"/>
    <x v="0"/>
  </r>
  <r>
    <s v="ASF-48287-622"/>
    <x v="361"/>
    <s v="36724-73514-LP"/>
    <s v="E-L-1.5"/>
    <n v="1"/>
    <x v="1324"/>
    <s v="christensenapril@ballard.biz"/>
    <x v="1"/>
    <x v="0"/>
    <x v="0"/>
    <x v="0"/>
    <n v="8.18"/>
    <n v="8.18"/>
    <x v="1"/>
  </r>
  <r>
    <s v="TZI-93089-674"/>
    <x v="764"/>
    <s v="52372-78261-GC"/>
    <s v="E-L-1"/>
    <n v="3"/>
    <x v="1325"/>
    <s v="renee36@anderson-roman.com"/>
    <x v="3"/>
    <x v="2"/>
    <x v="0"/>
    <x v="1"/>
    <n v="5.35"/>
    <n v="16.049999999999997"/>
    <x v="1"/>
  </r>
  <r>
    <s v="XYV-73442-336"/>
    <x v="765"/>
    <s v="41918-62535-BF"/>
    <s v="E-L-1"/>
    <n v="4"/>
    <x v="1326"/>
    <s v="marissakerr@benson.com"/>
    <x v="0"/>
    <x v="2"/>
    <x v="0"/>
    <x v="1"/>
    <n v="5.35"/>
    <n v="21.4"/>
    <x v="1"/>
  </r>
  <r>
    <s v="LBW-78070-487"/>
    <x v="45"/>
    <s v="17826-76058-FV"/>
    <s v="E-L-2"/>
    <n v="2"/>
    <x v="1327"/>
    <s v="hudsonmichael@yahoo.com"/>
    <x v="3"/>
    <x v="1"/>
    <x v="1"/>
    <x v="1"/>
    <n v="6.79"/>
    <n v="13.58"/>
    <x v="0"/>
  </r>
  <r>
    <s v="MRK-75773-768"/>
    <x v="29"/>
    <s v="55634-28395-MV"/>
    <s v="E-L-1.5"/>
    <n v="2"/>
    <x v="1328"/>
    <s v="zellis@reed.com"/>
    <x v="1"/>
    <x v="0"/>
    <x v="0"/>
    <x v="0"/>
    <n v="8.18"/>
    <n v="16.36"/>
    <x v="1"/>
  </r>
  <r>
    <s v="VTW-80301-912"/>
    <x v="101"/>
    <s v="38144-88976-RN"/>
    <s v="E-L-1.5"/>
    <n v="2"/>
    <x v="1329"/>
    <s v="ryanfields@yahoo.com"/>
    <x v="0"/>
    <x v="0"/>
    <x v="0"/>
    <x v="0"/>
    <n v="8.18"/>
    <n v="16.36"/>
    <x v="0"/>
  </r>
  <r>
    <s v="YYY-62190-357"/>
    <x v="468"/>
    <s v="16115-15445-JM"/>
    <s v="E-L-2"/>
    <n v="3"/>
    <x v="1330"/>
    <s v="christopherhernandez@chapman.org"/>
    <x v="0"/>
    <x v="1"/>
    <x v="1"/>
    <x v="1"/>
    <n v="6.79"/>
    <n v="20.37"/>
    <x v="0"/>
  </r>
  <r>
    <s v="CHT-85560-922"/>
    <x v="654"/>
    <s v="16557-48121-OY"/>
    <s v="E-L-1"/>
    <n v="5"/>
    <x v="1331"/>
    <s v="gford@hotmail.com"/>
    <x v="1"/>
    <x v="2"/>
    <x v="0"/>
    <x v="1"/>
    <n v="5.35"/>
    <n v="26.75"/>
    <x v="1"/>
  </r>
  <r>
    <s v="VLE-87673-615"/>
    <x v="503"/>
    <s v="27385-35024-VL"/>
    <s v="E-L-0.5"/>
    <n v="2"/>
    <x v="1332"/>
    <s v="joshua74@williams.com"/>
    <x v="0"/>
    <x v="3"/>
    <x v="2"/>
    <x v="2"/>
    <n v="9.9499999999999993"/>
    <n v="19.899999999999999"/>
    <x v="0"/>
  </r>
  <r>
    <s v="GSZ-53034-249"/>
    <x v="276"/>
    <s v="89773-84061-RN"/>
    <s v="E-L-0.5"/>
    <n v="5"/>
    <x v="1333"/>
    <s v="heather33@young.com"/>
    <x v="2"/>
    <x v="3"/>
    <x v="2"/>
    <x v="2"/>
    <n v="9.9499999999999993"/>
    <n v="49.75"/>
    <x v="0"/>
  </r>
  <r>
    <s v="WTT-49628-996"/>
    <x v="354"/>
    <s v="75490-59452-PU"/>
    <s v="E-L-1.5"/>
    <n v="1"/>
    <x v="1334"/>
    <s v="heathergray@nicholson-wall.com"/>
    <x v="1"/>
    <x v="0"/>
    <x v="0"/>
    <x v="0"/>
    <n v="8.18"/>
    <n v="8.18"/>
    <x v="0"/>
  </r>
  <r>
    <s v="VIW-28845-566"/>
    <x v="623"/>
    <s v="34557-68789-AF"/>
    <s v="E-L-2"/>
    <n v="1"/>
    <x v="1335"/>
    <s v="patricia86@yahoo.com"/>
    <x v="2"/>
    <x v="1"/>
    <x v="1"/>
    <x v="1"/>
    <n v="6.79"/>
    <n v="6.79"/>
    <x v="1"/>
  </r>
  <r>
    <s v="LHH-71595-475"/>
    <x v="34"/>
    <s v="44245-71264-RI"/>
    <s v="E-L-2"/>
    <n v="2"/>
    <x v="1336"/>
    <s v="fhughes@jackson-robertson.com"/>
    <x v="1"/>
    <x v="1"/>
    <x v="1"/>
    <x v="1"/>
    <n v="6.79"/>
    <n v="13.58"/>
    <x v="0"/>
  </r>
  <r>
    <s v="IWB-25424-275"/>
    <x v="687"/>
    <s v="94072-69995-ZP"/>
    <s v="E-L-1"/>
    <n v="2"/>
    <x v="1337"/>
    <s v="alicia78@gmail.com"/>
    <x v="4"/>
    <x v="2"/>
    <x v="0"/>
    <x v="1"/>
    <n v="5.35"/>
    <n v="10.7"/>
    <x v="1"/>
  </r>
  <r>
    <s v="LUO-74830-671"/>
    <x v="595"/>
    <s v="13236-50322-GZ"/>
    <s v="E-L-1.5"/>
    <n v="4"/>
    <x v="1338"/>
    <s v="abarnes@pearson.biz"/>
    <x v="0"/>
    <x v="0"/>
    <x v="0"/>
    <x v="0"/>
    <n v="8.18"/>
    <n v="32.72"/>
    <x v="1"/>
  </r>
  <r>
    <s v="ZOS-10175-582"/>
    <x v="177"/>
    <s v="82828-55931-OI"/>
    <s v="E-L-1"/>
    <n v="1"/>
    <x v="1339"/>
    <s v="kimrichard@gmail.com"/>
    <x v="4"/>
    <x v="2"/>
    <x v="0"/>
    <x v="1"/>
    <n v="5.35"/>
    <n v="5.35"/>
    <x v="1"/>
  </r>
  <r>
    <s v="RTK-81787-498"/>
    <x v="476"/>
    <s v="23887-75814-PP"/>
    <s v="E-L-1.5"/>
    <n v="2"/>
    <x v="1340"/>
    <s v="stanleytyler@miller.com"/>
    <x v="3"/>
    <x v="0"/>
    <x v="0"/>
    <x v="0"/>
    <n v="8.18"/>
    <n v="16.36"/>
    <x v="0"/>
  </r>
  <r>
    <s v="SKS-61332-949"/>
    <x v="766"/>
    <s v="61410-67368-GI"/>
    <s v="E-L-1"/>
    <n v="3"/>
    <x v="1341"/>
    <s v="pamela72@gmail.com"/>
    <x v="2"/>
    <x v="2"/>
    <x v="0"/>
    <x v="1"/>
    <n v="5.35"/>
    <n v="16.049999999999997"/>
    <x v="0"/>
  </r>
  <r>
    <s v="SGE-34832-743"/>
    <x v="224"/>
    <s v="62472-67730-UD"/>
    <s v="E-L-1.5"/>
    <n v="5"/>
    <x v="1342"/>
    <s v="wmcdonald@davis-brown.net"/>
    <x v="4"/>
    <x v="0"/>
    <x v="0"/>
    <x v="0"/>
    <n v="8.18"/>
    <n v="40.9"/>
    <x v="0"/>
  </r>
  <r>
    <s v="QUT-70443-671"/>
    <x v="275"/>
    <s v="55300-87091-PS"/>
    <s v="E-L-1.5"/>
    <n v="5"/>
    <x v="1343"/>
    <s v="kathrynjenkins@martin.com"/>
    <x v="2"/>
    <x v="0"/>
    <x v="0"/>
    <x v="0"/>
    <n v="8.18"/>
    <n v="40.9"/>
    <x v="0"/>
  </r>
  <r>
    <s v="XNW-37160-896"/>
    <x v="365"/>
    <s v="63974-28707-GF"/>
    <s v="E-L-1.5"/>
    <n v="2"/>
    <x v="1344"/>
    <s v="nicole98@hotmail.com"/>
    <x v="2"/>
    <x v="0"/>
    <x v="0"/>
    <x v="0"/>
    <n v="8.18"/>
    <n v="16.36"/>
    <x v="1"/>
  </r>
  <r>
    <s v="CUB-70385-198"/>
    <x v="767"/>
    <s v="67992-19128-IQ"/>
    <s v="E-L-0.5"/>
    <n v="1"/>
    <x v="1345"/>
    <s v="lwood@torres-mahoney.com"/>
    <x v="2"/>
    <x v="3"/>
    <x v="2"/>
    <x v="2"/>
    <n v="9.9499999999999993"/>
    <n v="9.9499999999999993"/>
    <x v="1"/>
  </r>
  <r>
    <s v="BVO-83233-921"/>
    <x v="639"/>
    <s v="55140-65687-QU"/>
    <s v="E-L-1"/>
    <n v="4"/>
    <x v="1346"/>
    <s v="fnorris@keller-patterson.com"/>
    <x v="0"/>
    <x v="2"/>
    <x v="0"/>
    <x v="1"/>
    <n v="5.35"/>
    <n v="21.4"/>
    <x v="0"/>
  </r>
  <r>
    <s v="XQA-36470-370"/>
    <x v="768"/>
    <s v="41660-93125-WG"/>
    <s v="E-L-1.5"/>
    <n v="1"/>
    <x v="1347"/>
    <s v="justin68@hotmail.com"/>
    <x v="0"/>
    <x v="0"/>
    <x v="0"/>
    <x v="0"/>
    <n v="8.18"/>
    <n v="8.18"/>
    <x v="1"/>
  </r>
  <r>
    <s v="CMY-50421-587"/>
    <x v="738"/>
    <s v="52703-32386-ND"/>
    <s v="E-L-0.5"/>
    <n v="1"/>
    <x v="1348"/>
    <s v="schroederanthony@martin-hernandez.org"/>
    <x v="1"/>
    <x v="3"/>
    <x v="2"/>
    <x v="2"/>
    <n v="9.9499999999999993"/>
    <n v="9.9499999999999993"/>
    <x v="0"/>
  </r>
  <r>
    <s v="YAE-53885-894"/>
    <x v="769"/>
    <s v="12483-53133-VI"/>
    <s v="E-L-0.5"/>
    <n v="1"/>
    <x v="1349"/>
    <s v="jamesallen@hotmail.com"/>
    <x v="2"/>
    <x v="3"/>
    <x v="2"/>
    <x v="2"/>
    <n v="9.9499999999999993"/>
    <n v="9.9499999999999993"/>
    <x v="0"/>
  </r>
  <r>
    <s v="WEW-83080-286"/>
    <x v="554"/>
    <s v="47769-17141-OV"/>
    <s v="E-L-1"/>
    <n v="5"/>
    <x v="1350"/>
    <s v="chris20@hotmail.com"/>
    <x v="2"/>
    <x v="2"/>
    <x v="0"/>
    <x v="1"/>
    <n v="5.35"/>
    <n v="26.75"/>
    <x v="0"/>
  </r>
  <r>
    <s v="PRC-20489-434"/>
    <x v="770"/>
    <s v="21335-20307-LT"/>
    <s v="E-L-0.5"/>
    <n v="2"/>
    <x v="1351"/>
    <s v="rivasandrea@sanchez.com"/>
    <x v="2"/>
    <x v="3"/>
    <x v="2"/>
    <x v="2"/>
    <n v="9.9499999999999993"/>
    <n v="19.899999999999999"/>
    <x v="0"/>
  </r>
  <r>
    <s v="KSH-41040-839"/>
    <x v="771"/>
    <s v="92730-32472-UO"/>
    <s v="E-L-1"/>
    <n v="1"/>
    <x v="1352"/>
    <s v="raymondsilva@castillo.com"/>
    <x v="1"/>
    <x v="2"/>
    <x v="0"/>
    <x v="1"/>
    <n v="5.35"/>
    <n v="5.35"/>
    <x v="0"/>
  </r>
  <r>
    <s v="SEN-35534-616"/>
    <x v="268"/>
    <s v="61838-39898-SR"/>
    <s v="E-L-0.5"/>
    <n v="3"/>
    <x v="1353"/>
    <s v="johnpadilla@yoder.com"/>
    <x v="3"/>
    <x v="3"/>
    <x v="2"/>
    <x v="2"/>
    <n v="9.9499999999999993"/>
    <n v="29.849999999999998"/>
    <x v="1"/>
  </r>
  <r>
    <s v="CWY-91510-778"/>
    <x v="465"/>
    <s v="22882-89776-NE"/>
    <s v="E-L-0.5"/>
    <n v="1"/>
    <x v="1354"/>
    <s v="brianmorris@hall-stephenson.com"/>
    <x v="2"/>
    <x v="3"/>
    <x v="2"/>
    <x v="2"/>
    <n v="9.9499999999999993"/>
    <n v="9.9499999999999993"/>
    <x v="0"/>
  </r>
  <r>
    <s v="NSH-49103-546"/>
    <x v="428"/>
    <s v="24289-81725-MD"/>
    <s v="E-L-1"/>
    <n v="5"/>
    <x v="1355"/>
    <s v="yconner@gmail.com"/>
    <x v="1"/>
    <x v="2"/>
    <x v="0"/>
    <x v="1"/>
    <n v="5.35"/>
    <n v="26.75"/>
    <x v="1"/>
  </r>
  <r>
    <s v="OIA-43273-276"/>
    <x v="432"/>
    <s v="27632-35169-GZ"/>
    <s v="E-L-0.5"/>
    <n v="3"/>
    <x v="1356"/>
    <s v="lwilliams@hotmail.com"/>
    <x v="2"/>
    <x v="3"/>
    <x v="2"/>
    <x v="2"/>
    <n v="9.9499999999999993"/>
    <n v="29.849999999999998"/>
    <x v="1"/>
  </r>
  <r>
    <s v="AAQ-11862-825"/>
    <x v="712"/>
    <s v="42210-62938-OE"/>
    <s v="E-L-1"/>
    <n v="3"/>
    <x v="1357"/>
    <s v="garciakyle@butler.biz"/>
    <x v="3"/>
    <x v="2"/>
    <x v="0"/>
    <x v="1"/>
    <n v="5.35"/>
    <n v="16.049999999999997"/>
    <x v="0"/>
  </r>
  <r>
    <s v="VDN-20479-499"/>
    <x v="288"/>
    <s v="30385-55552-UW"/>
    <s v="E-L-1"/>
    <n v="2"/>
    <x v="1358"/>
    <s v="ylewis@harris.net"/>
    <x v="0"/>
    <x v="2"/>
    <x v="0"/>
    <x v="1"/>
    <n v="5.35"/>
    <n v="10.7"/>
    <x v="0"/>
  </r>
  <r>
    <s v="RLB-35099-866"/>
    <x v="728"/>
    <s v="35417-47457-XP"/>
    <s v="E-L-1.5"/>
    <n v="4"/>
    <x v="1359"/>
    <s v="jesse91@lopez.biz"/>
    <x v="2"/>
    <x v="0"/>
    <x v="0"/>
    <x v="0"/>
    <n v="8.18"/>
    <n v="32.72"/>
    <x v="1"/>
  </r>
  <r>
    <s v="YRX-26953-448"/>
    <x v="142"/>
    <s v="45937-59287-BR"/>
    <s v="E-L-2"/>
    <n v="2"/>
    <x v="1360"/>
    <s v="brenda24@yahoo.com"/>
    <x v="2"/>
    <x v="1"/>
    <x v="1"/>
    <x v="1"/>
    <n v="6.79"/>
    <n v="13.58"/>
    <x v="0"/>
  </r>
  <r>
    <s v="MYE-96369-522"/>
    <x v="772"/>
    <s v="48740-96246-JQ"/>
    <s v="E-L-1.5"/>
    <n v="2"/>
    <x v="1361"/>
    <s v="shawn27@yahoo.com"/>
    <x v="1"/>
    <x v="0"/>
    <x v="0"/>
    <x v="0"/>
    <n v="8.18"/>
    <n v="16.36"/>
    <x v="1"/>
  </r>
  <r>
    <s v="DCD-41711-719"/>
    <x v="723"/>
    <s v="35741-28398-YA"/>
    <s v="E-L-0.5"/>
    <n v="2"/>
    <x v="1362"/>
    <s v="cabrerakristi@hotmail.com"/>
    <x v="1"/>
    <x v="3"/>
    <x v="2"/>
    <x v="2"/>
    <n v="9.9499999999999993"/>
    <n v="19.899999999999999"/>
    <x v="0"/>
  </r>
  <r>
    <s v="GGV-43148-868"/>
    <x v="248"/>
    <s v="70213-33498-JV"/>
    <s v="E-L-1"/>
    <n v="4"/>
    <x v="1363"/>
    <s v="nbrown@gmail.com"/>
    <x v="4"/>
    <x v="2"/>
    <x v="0"/>
    <x v="1"/>
    <n v="5.35"/>
    <n v="21.4"/>
    <x v="1"/>
  </r>
  <r>
    <s v="NEP-40620-784"/>
    <x v="773"/>
    <s v="46883-58977-NR"/>
    <s v="E-L-2"/>
    <n v="3"/>
    <x v="1364"/>
    <s v="christine81@hotmail.com"/>
    <x v="4"/>
    <x v="1"/>
    <x v="1"/>
    <x v="1"/>
    <n v="6.79"/>
    <n v="20.37"/>
    <x v="0"/>
  </r>
  <r>
    <s v="QSR-28782-653"/>
    <x v="544"/>
    <s v="98831-56058-XP"/>
    <s v="E-L-0.5"/>
    <n v="3"/>
    <x v="1365"/>
    <s v="williamschristopher@hotmail.com"/>
    <x v="0"/>
    <x v="3"/>
    <x v="2"/>
    <x v="2"/>
    <n v="9.9499999999999993"/>
    <n v="29.849999999999998"/>
    <x v="0"/>
  </r>
  <r>
    <s v="FZM-43058-123"/>
    <x v="774"/>
    <s v="15963-96883-WZ"/>
    <s v="E-L-1.5"/>
    <n v="5"/>
    <x v="1366"/>
    <s v="kendrahall@yahoo.com"/>
    <x v="1"/>
    <x v="0"/>
    <x v="0"/>
    <x v="0"/>
    <n v="8.18"/>
    <n v="40.9"/>
    <x v="0"/>
  </r>
  <r>
    <s v="VKF-13143-336"/>
    <x v="775"/>
    <s v="25739-35752-QU"/>
    <s v="E-L-2"/>
    <n v="1"/>
    <x v="1367"/>
    <s v="cynthia79@gmail.com"/>
    <x v="0"/>
    <x v="1"/>
    <x v="1"/>
    <x v="1"/>
    <n v="6.79"/>
    <n v="6.79"/>
    <x v="1"/>
  </r>
  <r>
    <s v="NOE-11030-500"/>
    <x v="99"/>
    <s v="33297-42157-ZY"/>
    <s v="E-L-1.5"/>
    <n v="1"/>
    <x v="1368"/>
    <s v="melissarichardson@burch.net"/>
    <x v="3"/>
    <x v="0"/>
    <x v="0"/>
    <x v="0"/>
    <n v="8.18"/>
    <n v="8.18"/>
    <x v="1"/>
  </r>
  <r>
    <s v="IHA-25637-990"/>
    <x v="776"/>
    <s v="62935-54372-WI"/>
    <s v="E-L-0.5"/>
    <n v="3"/>
    <x v="1369"/>
    <s v="yhall@hotmail.com"/>
    <x v="2"/>
    <x v="3"/>
    <x v="2"/>
    <x v="2"/>
    <n v="9.9499999999999993"/>
    <n v="29.849999999999998"/>
    <x v="1"/>
  </r>
  <r>
    <s v="TZC-68702-523"/>
    <x v="499"/>
    <s v="28485-93783-DI"/>
    <s v="E-L-2"/>
    <n v="4"/>
    <x v="1370"/>
    <s v="bestcraig@gmail.com"/>
    <x v="3"/>
    <x v="1"/>
    <x v="1"/>
    <x v="1"/>
    <n v="6.79"/>
    <n v="27.16"/>
    <x v="1"/>
  </r>
  <r>
    <s v="VVP-67914-800"/>
    <x v="535"/>
    <s v="99527-21304-KE"/>
    <s v="E-L-1.5"/>
    <n v="3"/>
    <x v="1371"/>
    <s v="qsingh@robles.com"/>
    <x v="1"/>
    <x v="0"/>
    <x v="0"/>
    <x v="0"/>
    <n v="8.18"/>
    <n v="24.54"/>
    <x v="1"/>
  </r>
  <r>
    <s v="LUP-21898-769"/>
    <x v="546"/>
    <s v="61309-78011-DT"/>
    <s v="E-L-2"/>
    <n v="1"/>
    <x v="1372"/>
    <s v="travistorres@wall.biz"/>
    <x v="4"/>
    <x v="1"/>
    <x v="1"/>
    <x v="1"/>
    <n v="6.79"/>
    <n v="6.79"/>
    <x v="0"/>
  </r>
  <r>
    <s v="EOO-15767-602"/>
    <x v="650"/>
    <s v="19900-87130-DZ"/>
    <s v="E-L-1.5"/>
    <n v="5"/>
    <x v="1373"/>
    <s v="ljimenez@york.com"/>
    <x v="2"/>
    <x v="0"/>
    <x v="0"/>
    <x v="0"/>
    <n v="8.18"/>
    <n v="40.9"/>
    <x v="0"/>
  </r>
  <r>
    <s v="LGU-74618-244"/>
    <x v="37"/>
    <s v="38964-37217-XW"/>
    <s v="E-L-0.5"/>
    <n v="2"/>
    <x v="1374"/>
    <s v="kenneth07@ho-hale.com"/>
    <x v="0"/>
    <x v="3"/>
    <x v="2"/>
    <x v="2"/>
    <n v="9.9499999999999993"/>
    <n v="19.899999999999999"/>
    <x v="0"/>
  </r>
  <r>
    <s v="YZL-86343-230"/>
    <x v="488"/>
    <s v="10198-39715-BM"/>
    <s v="E-L-0.5"/>
    <n v="3"/>
    <x v="1375"/>
    <s v="joseph20@hotmail.com"/>
    <x v="3"/>
    <x v="3"/>
    <x v="2"/>
    <x v="2"/>
    <n v="9.9499999999999993"/>
    <n v="29.849999999999998"/>
    <x v="1"/>
  </r>
  <r>
    <s v="NPZ-20735-108"/>
    <x v="531"/>
    <s v="91732-95679-UK"/>
    <s v="E-L-1.5"/>
    <n v="1"/>
    <x v="1376"/>
    <s v="freyes@stokes-williams.com"/>
    <x v="4"/>
    <x v="0"/>
    <x v="0"/>
    <x v="0"/>
    <n v="8.18"/>
    <n v="8.18"/>
    <x v="1"/>
  </r>
  <r>
    <s v="ZSR-68637-111"/>
    <x v="324"/>
    <s v="23956-69051-FY"/>
    <s v="E-L-0.5"/>
    <n v="4"/>
    <x v="1377"/>
    <s v="gonzalezisaac@barnes.org"/>
    <x v="0"/>
    <x v="3"/>
    <x v="2"/>
    <x v="2"/>
    <n v="9.9499999999999993"/>
    <n v="39.799999999999997"/>
    <x v="0"/>
  </r>
  <r>
    <s v="QZR-96663-187"/>
    <x v="328"/>
    <s v="65406-99959-EH"/>
    <s v="E-L-1.5"/>
    <n v="4"/>
    <x v="1378"/>
    <s v="mccoycory@hotmail.com"/>
    <x v="1"/>
    <x v="0"/>
    <x v="0"/>
    <x v="0"/>
    <n v="8.18"/>
    <n v="32.72"/>
    <x v="0"/>
  </r>
  <r>
    <s v="XRY-93562-391"/>
    <x v="88"/>
    <s v="91419-91853-XD"/>
    <s v="E-L-2"/>
    <n v="4"/>
    <x v="482"/>
    <s v="bwilliams@hotmail.com"/>
    <x v="0"/>
    <x v="1"/>
    <x v="1"/>
    <x v="1"/>
    <n v="6.79"/>
    <n v="27.16"/>
    <x v="1"/>
  </r>
  <r>
    <s v="BMG-16096-172"/>
    <x v="689"/>
    <s v="19097-12997-EL"/>
    <s v="E-L-2"/>
    <n v="4"/>
    <x v="1379"/>
    <s v="cpatrick@flores.org"/>
    <x v="2"/>
    <x v="1"/>
    <x v="1"/>
    <x v="1"/>
    <n v="6.79"/>
    <n v="27.16"/>
    <x v="1"/>
  </r>
  <r>
    <s v="VSA-50177-596"/>
    <x v="391"/>
    <s v="79886-50834-RM"/>
    <s v="E-L-1.5"/>
    <n v="5"/>
    <x v="1380"/>
    <s v="matthewcarrillo@castaneda.info"/>
    <x v="3"/>
    <x v="0"/>
    <x v="0"/>
    <x v="0"/>
    <n v="8.18"/>
    <n v="40.9"/>
    <x v="1"/>
  </r>
  <r>
    <s v="JCH-21547-611"/>
    <x v="777"/>
    <s v="59339-95100-WC"/>
    <s v="E-L-1"/>
    <n v="3"/>
    <x v="1381"/>
    <s v="kayla24@lewis.com"/>
    <x v="2"/>
    <x v="2"/>
    <x v="0"/>
    <x v="1"/>
    <n v="5.35"/>
    <n v="16.049999999999997"/>
    <x v="1"/>
  </r>
  <r>
    <s v="KFQ-63592-965"/>
    <x v="430"/>
    <s v="82329-95450-VN"/>
    <s v="E-L-0.5"/>
    <n v="1"/>
    <x v="1382"/>
    <s v="whurley@yahoo.com"/>
    <x v="4"/>
    <x v="3"/>
    <x v="2"/>
    <x v="2"/>
    <n v="9.9499999999999993"/>
    <n v="9.9499999999999993"/>
    <x v="0"/>
  </r>
  <r>
    <s v="VSL-38707-401"/>
    <x v="778"/>
    <s v="81488-63102-TG"/>
    <s v="E-L-1.5"/>
    <n v="1"/>
    <x v="1383"/>
    <s v="jennifer14@myers-wilson.com"/>
    <x v="3"/>
    <x v="0"/>
    <x v="0"/>
    <x v="0"/>
    <n v="8.18"/>
    <n v="8.18"/>
    <x v="1"/>
  </r>
  <r>
    <s v="QXY-75193-146"/>
    <x v="225"/>
    <s v="40089-54406-QK"/>
    <s v="E-L-1"/>
    <n v="3"/>
    <x v="1384"/>
    <s v="cmason@hotmail.com"/>
    <x v="1"/>
    <x v="2"/>
    <x v="0"/>
    <x v="1"/>
    <n v="5.35"/>
    <n v="16.049999999999997"/>
    <x v="0"/>
  </r>
  <r>
    <s v="WEL-28565-330"/>
    <x v="202"/>
    <s v="20027-73092-WW"/>
    <s v="E-L-0.5"/>
    <n v="1"/>
    <x v="1385"/>
    <s v="oadams@gonzalez.com"/>
    <x v="4"/>
    <x v="3"/>
    <x v="2"/>
    <x v="2"/>
    <n v="9.9499999999999993"/>
    <n v="9.9499999999999993"/>
    <x v="1"/>
  </r>
  <r>
    <s v="QRD-32337-894"/>
    <x v="124"/>
    <s v="91802-55840-BR"/>
    <s v="E-L-1"/>
    <n v="3"/>
    <x v="1386"/>
    <s v="turnercalvin@yahoo.com"/>
    <x v="4"/>
    <x v="2"/>
    <x v="0"/>
    <x v="1"/>
    <n v="5.35"/>
    <n v="16.049999999999997"/>
    <x v="0"/>
  </r>
  <r>
    <s v="IQU-39398-498"/>
    <x v="279"/>
    <s v="58621-68402-IF"/>
    <s v="E-L-1.5"/>
    <n v="5"/>
    <x v="1387"/>
    <s v="bryantcarly@hotmail.com"/>
    <x v="3"/>
    <x v="0"/>
    <x v="0"/>
    <x v="0"/>
    <n v="8.18"/>
    <n v="40.9"/>
    <x v="0"/>
  </r>
  <r>
    <s v="SXN-54375-431"/>
    <x v="611"/>
    <s v="38914-10876-AI"/>
    <s v="E-L-2"/>
    <n v="5"/>
    <x v="1388"/>
    <s v="isaaccordova@gmail.com"/>
    <x v="3"/>
    <x v="1"/>
    <x v="1"/>
    <x v="1"/>
    <n v="6.79"/>
    <n v="33.950000000000003"/>
    <x v="1"/>
  </r>
  <r>
    <s v="VFR-61846-330"/>
    <x v="779"/>
    <s v="90663-30037-BB"/>
    <s v="E-L-0.5"/>
    <n v="3"/>
    <x v="1389"/>
    <s v="josephjones@trevino.com"/>
    <x v="1"/>
    <x v="3"/>
    <x v="2"/>
    <x v="2"/>
    <n v="9.9499999999999993"/>
    <n v="29.849999999999998"/>
    <x v="1"/>
  </r>
  <r>
    <s v="YFH-76738-110"/>
    <x v="357"/>
    <s v="86637-67207-FQ"/>
    <s v="E-L-0.5"/>
    <n v="3"/>
    <x v="1390"/>
    <s v="graycharles@gmail.com"/>
    <x v="4"/>
    <x v="3"/>
    <x v="2"/>
    <x v="2"/>
    <n v="9.9499999999999993"/>
    <n v="29.849999999999998"/>
    <x v="0"/>
  </r>
  <r>
    <s v="XWG-99386-404"/>
    <x v="780"/>
    <s v="45418-76064-SY"/>
    <s v="E-L-0.5"/>
    <n v="1"/>
    <x v="1391"/>
    <s v="amymurray@yahoo.com"/>
    <x v="0"/>
    <x v="3"/>
    <x v="2"/>
    <x v="2"/>
    <n v="9.9499999999999993"/>
    <n v="9.9499999999999993"/>
    <x v="1"/>
  </r>
  <r>
    <s v="XFT-37765-494"/>
    <x v="781"/>
    <s v="73698-39463-AK"/>
    <s v="E-L-0.5"/>
    <n v="4"/>
    <x v="1392"/>
    <s v="jacobdominguez@yahoo.com"/>
    <x v="3"/>
    <x v="3"/>
    <x v="2"/>
    <x v="2"/>
    <n v="9.9499999999999993"/>
    <n v="39.799999999999997"/>
    <x v="1"/>
  </r>
  <r>
    <s v="CUC-21280-971"/>
    <x v="505"/>
    <s v="38421-95590-ES"/>
    <s v="E-L-1.5"/>
    <n v="4"/>
    <x v="1393"/>
    <s v="hayesyvonne@herrera-george.com"/>
    <x v="0"/>
    <x v="0"/>
    <x v="0"/>
    <x v="0"/>
    <n v="8.18"/>
    <n v="32.72"/>
    <x v="0"/>
  </r>
  <r>
    <s v="QIQ-78229-538"/>
    <x v="782"/>
    <s v="47323-21414-PO"/>
    <s v="E-L-1"/>
    <n v="3"/>
    <x v="1394"/>
    <s v="gilbertdeborah@terry.com"/>
    <x v="1"/>
    <x v="2"/>
    <x v="0"/>
    <x v="1"/>
    <n v="5.35"/>
    <n v="16.049999999999997"/>
    <x v="0"/>
  </r>
  <r>
    <s v="PAE-12890-254"/>
    <x v="783"/>
    <s v="92299-87651-SO"/>
    <s v="E-L-1"/>
    <n v="3"/>
    <x v="1077"/>
    <s v="ingramwayne@roach-colon.com"/>
    <x v="2"/>
    <x v="2"/>
    <x v="0"/>
    <x v="1"/>
    <n v="5.35"/>
    <n v="16.049999999999997"/>
    <x v="0"/>
  </r>
  <r>
    <s v="KYA-96818-717"/>
    <x v="263"/>
    <s v="58209-11924-VI"/>
    <s v="E-L-1"/>
    <n v="2"/>
    <x v="1395"/>
    <s v="sbrown@morris-scott.org"/>
    <x v="0"/>
    <x v="2"/>
    <x v="0"/>
    <x v="1"/>
    <n v="5.35"/>
    <n v="10.7"/>
    <x v="1"/>
  </r>
  <r>
    <s v="WQM-36764-546"/>
    <x v="518"/>
    <s v="94680-44874-XE"/>
    <s v="E-L-1"/>
    <n v="5"/>
    <x v="1396"/>
    <s v="petersonerin@yahoo.com"/>
    <x v="0"/>
    <x v="2"/>
    <x v="0"/>
    <x v="1"/>
    <n v="5.35"/>
    <n v="26.75"/>
    <x v="1"/>
  </r>
  <r>
    <s v="TYW-26113-333"/>
    <x v="784"/>
    <s v="56263-30413-DD"/>
    <s v="E-L-1.5"/>
    <n v="4"/>
    <x v="1397"/>
    <s v="melinda88@hotmail.com"/>
    <x v="0"/>
    <x v="0"/>
    <x v="0"/>
    <x v="0"/>
    <n v="8.18"/>
    <n v="32.72"/>
    <x v="0"/>
  </r>
  <r>
    <s v="CQD-76588-574"/>
    <x v="403"/>
    <s v="22759-40516-WN"/>
    <s v="E-L-1"/>
    <n v="1"/>
    <x v="1398"/>
    <s v="psnyder@blake.info"/>
    <x v="1"/>
    <x v="2"/>
    <x v="0"/>
    <x v="1"/>
    <n v="5.35"/>
    <n v="5.35"/>
    <x v="0"/>
  </r>
  <r>
    <s v="CYR-62308-406"/>
    <x v="785"/>
    <s v="54272-74259-EM"/>
    <s v="E-L-1.5"/>
    <n v="4"/>
    <x v="1399"/>
    <s v="josephscott@miller.com"/>
    <x v="2"/>
    <x v="0"/>
    <x v="0"/>
    <x v="0"/>
    <n v="8.18"/>
    <n v="32.72"/>
    <x v="0"/>
  </r>
  <r>
    <s v="LGF-15308-340"/>
    <x v="786"/>
    <s v="77818-48555-KK"/>
    <s v="E-L-1.5"/>
    <n v="5"/>
    <x v="1400"/>
    <s v="jeffrey83@gmail.com"/>
    <x v="1"/>
    <x v="0"/>
    <x v="0"/>
    <x v="0"/>
    <n v="8.18"/>
    <n v="40.9"/>
    <x v="0"/>
  </r>
  <r>
    <s v="FQJ-15483-938"/>
    <x v="396"/>
    <s v="68860-77590-EQ"/>
    <s v="E-L-1"/>
    <n v="4"/>
    <x v="1401"/>
    <s v="vharris@johnson.info"/>
    <x v="4"/>
    <x v="2"/>
    <x v="0"/>
    <x v="1"/>
    <n v="5.35"/>
    <n v="21.4"/>
    <x v="1"/>
  </r>
  <r>
    <s v="MCC-61459-328"/>
    <x v="787"/>
    <s v="34297-21544-XY"/>
    <s v="E-L-1"/>
    <n v="3"/>
    <x v="1402"/>
    <s v="sjimenez@yahoo.com"/>
    <x v="1"/>
    <x v="2"/>
    <x v="0"/>
    <x v="1"/>
    <n v="5.35"/>
    <n v="16.049999999999997"/>
    <x v="1"/>
  </r>
  <r>
    <s v="NUF-77638-697"/>
    <x v="675"/>
    <s v="93338-27344-PN"/>
    <s v="E-L-2"/>
    <n v="5"/>
    <x v="1403"/>
    <s v="justin94@green-lewis.biz"/>
    <x v="2"/>
    <x v="1"/>
    <x v="1"/>
    <x v="1"/>
    <n v="6.79"/>
    <n v="33.950000000000003"/>
    <x v="1"/>
  </r>
  <r>
    <s v="XNK-38870-568"/>
    <x v="552"/>
    <s v="18758-78310-QB"/>
    <s v="E-L-0.5"/>
    <n v="2"/>
    <x v="1404"/>
    <s v="thomascynthia@dickerson.org"/>
    <x v="4"/>
    <x v="3"/>
    <x v="2"/>
    <x v="2"/>
    <n v="9.9499999999999993"/>
    <n v="19.899999999999999"/>
    <x v="1"/>
  </r>
  <r>
    <s v="VMQ-69091-443"/>
    <x v="788"/>
    <s v="36640-90198-HH"/>
    <s v="E-L-2"/>
    <n v="2"/>
    <x v="1405"/>
    <s v="pday@hotmail.com"/>
    <x v="3"/>
    <x v="1"/>
    <x v="1"/>
    <x v="1"/>
    <n v="6.79"/>
    <n v="13.58"/>
    <x v="0"/>
  </r>
  <r>
    <s v="SAW-19216-821"/>
    <x v="14"/>
    <s v="20064-13067-AT"/>
    <s v="E-L-1.5"/>
    <n v="5"/>
    <x v="1406"/>
    <s v="lloydblake@obrien.com"/>
    <x v="2"/>
    <x v="0"/>
    <x v="0"/>
    <x v="0"/>
    <n v="8.18"/>
    <n v="40.9"/>
    <x v="1"/>
  </r>
  <r>
    <s v="WGO-81123-856"/>
    <x v="356"/>
    <s v="80282-79301-BC"/>
    <s v="E-L-0.5"/>
    <n v="5"/>
    <x v="1407"/>
    <s v="kelly22@graham.com"/>
    <x v="4"/>
    <x v="3"/>
    <x v="2"/>
    <x v="2"/>
    <n v="9.9499999999999993"/>
    <n v="49.75"/>
    <x v="1"/>
  </r>
  <r>
    <s v="CET-82520-282"/>
    <x v="301"/>
    <s v="31437-82492-TY"/>
    <s v="E-L-2"/>
    <n v="3"/>
    <x v="1408"/>
    <s v="bsmith@hotmail.com"/>
    <x v="3"/>
    <x v="1"/>
    <x v="1"/>
    <x v="1"/>
    <n v="6.79"/>
    <n v="20.37"/>
    <x v="1"/>
  </r>
  <r>
    <s v="OCE-71105-368"/>
    <x v="189"/>
    <s v="99063-94897-XT"/>
    <s v="E-L-1.5"/>
    <n v="2"/>
    <x v="1409"/>
    <s v="jaydavis@gmail.com"/>
    <x v="4"/>
    <x v="0"/>
    <x v="0"/>
    <x v="0"/>
    <n v="8.18"/>
    <n v="16.36"/>
    <x v="0"/>
  </r>
  <r>
    <s v="QGL-54556-763"/>
    <x v="127"/>
    <s v="69222-81578-FN"/>
    <s v="E-L-2"/>
    <n v="1"/>
    <x v="1410"/>
    <s v="mbrewer@davis.biz"/>
    <x v="1"/>
    <x v="1"/>
    <x v="1"/>
    <x v="1"/>
    <n v="6.79"/>
    <n v="6.79"/>
    <x v="1"/>
  </r>
  <r>
    <s v="XBR-17043-716"/>
    <x v="789"/>
    <s v="44854-89440-GN"/>
    <s v="E-L-0.5"/>
    <n v="5"/>
    <x v="1411"/>
    <s v="wtodd@gmail.com"/>
    <x v="2"/>
    <x v="3"/>
    <x v="2"/>
    <x v="2"/>
    <n v="9.9499999999999993"/>
    <n v="49.75"/>
    <x v="1"/>
  </r>
  <r>
    <s v="WUZ-20386-250"/>
    <x v="397"/>
    <s v="27286-46025-QG"/>
    <s v="E-L-1"/>
    <n v="2"/>
    <x v="1412"/>
    <s v="davenportstephanie@delgado.com"/>
    <x v="0"/>
    <x v="2"/>
    <x v="0"/>
    <x v="1"/>
    <n v="5.35"/>
    <n v="10.7"/>
    <x v="0"/>
  </r>
  <r>
    <s v="YKZ-90109-307"/>
    <x v="790"/>
    <s v="75189-87287-MA"/>
    <s v="E-L-0.5"/>
    <n v="1"/>
    <x v="1413"/>
    <s v="josephshaw@gmail.com"/>
    <x v="4"/>
    <x v="3"/>
    <x v="2"/>
    <x v="2"/>
    <n v="9.9499999999999993"/>
    <n v="9.9499999999999993"/>
    <x v="1"/>
  </r>
  <r>
    <s v="VUM-16132-467"/>
    <x v="280"/>
    <s v="78278-54891-SV"/>
    <s v="E-L-0.5"/>
    <n v="4"/>
    <x v="1414"/>
    <s v="hillzachary@bentley.com"/>
    <x v="1"/>
    <x v="3"/>
    <x v="2"/>
    <x v="2"/>
    <n v="9.9499999999999993"/>
    <n v="39.799999999999997"/>
    <x v="0"/>
  </r>
  <r>
    <s v="MTQ-98260-989"/>
    <x v="489"/>
    <s v="99421-22903-CN"/>
    <s v="E-L-1"/>
    <n v="2"/>
    <x v="1415"/>
    <s v="susanlivingston@james-matthews.com"/>
    <x v="3"/>
    <x v="2"/>
    <x v="0"/>
    <x v="1"/>
    <n v="5.35"/>
    <n v="10.7"/>
    <x v="1"/>
  </r>
  <r>
    <s v="PYT-87272-454"/>
    <x v="791"/>
    <s v="50199-68968-MA"/>
    <s v="E-L-0.5"/>
    <n v="5"/>
    <x v="1416"/>
    <s v="iwalters@gmail.com"/>
    <x v="4"/>
    <x v="3"/>
    <x v="2"/>
    <x v="2"/>
    <n v="9.9499999999999993"/>
    <n v="49.75"/>
    <x v="1"/>
  </r>
  <r>
    <s v="MJM-57203-909"/>
    <x v="792"/>
    <s v="19849-31509-LU"/>
    <s v="E-L-2"/>
    <n v="3"/>
    <x v="1417"/>
    <s v="ytaylor@hotmail.com"/>
    <x v="4"/>
    <x v="1"/>
    <x v="1"/>
    <x v="1"/>
    <n v="6.79"/>
    <n v="20.37"/>
    <x v="0"/>
  </r>
  <r>
    <s v="HJO-16524-690"/>
    <x v="22"/>
    <s v="64143-77702-MC"/>
    <s v="E-L-0.5"/>
    <n v="1"/>
    <x v="1418"/>
    <s v="robert09@hotmail.com"/>
    <x v="4"/>
    <x v="3"/>
    <x v="2"/>
    <x v="2"/>
    <n v="9.9499999999999993"/>
    <n v="9.9499999999999993"/>
    <x v="0"/>
  </r>
  <r>
    <s v="FGW-21413-868"/>
    <x v="278"/>
    <s v="63688-51573-YP"/>
    <s v="E-L-2"/>
    <n v="3"/>
    <x v="1419"/>
    <s v="olivervicki@yahoo.com"/>
    <x v="2"/>
    <x v="1"/>
    <x v="1"/>
    <x v="1"/>
    <n v="6.79"/>
    <n v="20.37"/>
    <x v="0"/>
  </r>
  <r>
    <s v="ORQ-37501-557"/>
    <x v="680"/>
    <s v="39634-80412-WJ"/>
    <s v="E-L-1"/>
    <n v="1"/>
    <x v="1420"/>
    <s v="dhawkins@weaver.com"/>
    <x v="0"/>
    <x v="2"/>
    <x v="0"/>
    <x v="1"/>
    <n v="5.35"/>
    <n v="5.35"/>
    <x v="0"/>
  </r>
  <r>
    <s v="YLI-12828-577"/>
    <x v="793"/>
    <s v="75193-18568-JJ"/>
    <s v="E-L-1.5"/>
    <n v="2"/>
    <x v="1421"/>
    <s v="rbond@hotmail.com"/>
    <x v="1"/>
    <x v="0"/>
    <x v="0"/>
    <x v="0"/>
    <n v="8.18"/>
    <n v="16.36"/>
    <x v="1"/>
  </r>
  <r>
    <s v="GWF-22963-897"/>
    <x v="426"/>
    <s v="97979-61955-LU"/>
    <s v="E-L-0.5"/>
    <n v="3"/>
    <x v="1422"/>
    <s v="jared10@gmail.com"/>
    <x v="4"/>
    <x v="3"/>
    <x v="2"/>
    <x v="2"/>
    <n v="9.9499999999999993"/>
    <n v="29.849999999999998"/>
    <x v="1"/>
  </r>
  <r>
    <s v="UPZ-59730-393"/>
    <x v="56"/>
    <s v="71561-18100-VF"/>
    <s v="E-L-2"/>
    <n v="5"/>
    <x v="1423"/>
    <s v="heathernicholson@berry.net"/>
    <x v="2"/>
    <x v="1"/>
    <x v="1"/>
    <x v="1"/>
    <n v="6.79"/>
    <n v="33.950000000000003"/>
    <x v="1"/>
  </r>
  <r>
    <s v="XLZ-83947-495"/>
    <x v="146"/>
    <s v="99404-80443-KF"/>
    <s v="E-L-1.5"/>
    <n v="2"/>
    <x v="1424"/>
    <s v="michael39@hotmail.com"/>
    <x v="0"/>
    <x v="0"/>
    <x v="0"/>
    <x v="0"/>
    <n v="8.18"/>
    <n v="16.36"/>
    <x v="1"/>
  </r>
  <r>
    <s v="TSJ-98733-136"/>
    <x v="794"/>
    <s v="74458-91241-KL"/>
    <s v="E-L-1"/>
    <n v="1"/>
    <x v="1425"/>
    <s v="adam49@wilson.com"/>
    <x v="3"/>
    <x v="2"/>
    <x v="0"/>
    <x v="1"/>
    <n v="5.35"/>
    <n v="5.35"/>
    <x v="1"/>
  </r>
  <r>
    <s v="CMI-40728-117"/>
    <x v="701"/>
    <s v="65843-13827-QJ"/>
    <s v="E-L-1"/>
    <n v="3"/>
    <x v="1426"/>
    <s v="jhanson@bryan.com"/>
    <x v="0"/>
    <x v="2"/>
    <x v="0"/>
    <x v="1"/>
    <n v="5.35"/>
    <n v="16.049999999999997"/>
    <x v="0"/>
  </r>
  <r>
    <s v="HRX-68966-678"/>
    <x v="795"/>
    <s v="83316-87468-QN"/>
    <s v="E-L-1.5"/>
    <n v="1"/>
    <x v="1427"/>
    <s v="penamichael@yahoo.com"/>
    <x v="4"/>
    <x v="0"/>
    <x v="0"/>
    <x v="0"/>
    <n v="8.18"/>
    <n v="8.18"/>
    <x v="1"/>
  </r>
  <r>
    <s v="UWN-32376-304"/>
    <x v="796"/>
    <s v="99553-96527-UE"/>
    <s v="E-L-1"/>
    <n v="2"/>
    <x v="1428"/>
    <s v="goldenkaren@benitez.net"/>
    <x v="0"/>
    <x v="2"/>
    <x v="0"/>
    <x v="1"/>
    <n v="5.35"/>
    <n v="10.7"/>
    <x v="0"/>
  </r>
  <r>
    <s v="HOH-77989-160"/>
    <x v="253"/>
    <s v="12906-71451-SU"/>
    <s v="E-L-0.5"/>
    <n v="2"/>
    <x v="1429"/>
    <s v="lopezmichael@estrada.org"/>
    <x v="4"/>
    <x v="3"/>
    <x v="2"/>
    <x v="2"/>
    <n v="9.9499999999999993"/>
    <n v="19.899999999999999"/>
    <x v="0"/>
  </r>
  <r>
    <s v="BYA-67357-933"/>
    <x v="125"/>
    <s v="78053-84956-AN"/>
    <s v="E-L-1"/>
    <n v="5"/>
    <x v="1430"/>
    <s v="krios@hotmail.com"/>
    <x v="2"/>
    <x v="2"/>
    <x v="0"/>
    <x v="1"/>
    <n v="5.35"/>
    <n v="26.75"/>
    <x v="1"/>
  </r>
  <r>
    <s v="LHD-37768-760"/>
    <x v="797"/>
    <s v="78845-22167-DX"/>
    <s v="E-L-2"/>
    <n v="1"/>
    <x v="1431"/>
    <s v="bowmanalexander@yahoo.com"/>
    <x v="2"/>
    <x v="1"/>
    <x v="1"/>
    <x v="1"/>
    <n v="6.79"/>
    <n v="6.79"/>
    <x v="0"/>
  </r>
  <r>
    <s v="IDB-34481-252"/>
    <x v="798"/>
    <s v="60702-77048-AU"/>
    <s v="E-L-1"/>
    <n v="5"/>
    <x v="1432"/>
    <s v="banksalisha@barnes.org"/>
    <x v="3"/>
    <x v="2"/>
    <x v="0"/>
    <x v="1"/>
    <n v="5.35"/>
    <n v="26.75"/>
    <x v="0"/>
  </r>
  <r>
    <s v="WUN-62391-570"/>
    <x v="458"/>
    <s v="74659-15603-QL"/>
    <s v="E-L-1"/>
    <n v="4"/>
    <x v="1433"/>
    <s v="jthompson@yahoo.com"/>
    <x v="0"/>
    <x v="2"/>
    <x v="0"/>
    <x v="1"/>
    <n v="5.35"/>
    <n v="21.4"/>
    <x v="0"/>
  </r>
  <r>
    <s v="IHE-60222-944"/>
    <x v="799"/>
    <s v="32285-57796-JQ"/>
    <s v="E-L-0.5"/>
    <n v="4"/>
    <x v="1434"/>
    <s v="kristinetaylor@stafford-hall.biz"/>
    <x v="4"/>
    <x v="3"/>
    <x v="2"/>
    <x v="2"/>
    <n v="9.9499999999999993"/>
    <n v="39.799999999999997"/>
    <x v="0"/>
  </r>
  <r>
    <s v="UOX-55407-690"/>
    <x v="725"/>
    <s v="73247-57146-RN"/>
    <s v="E-L-1"/>
    <n v="2"/>
    <x v="1435"/>
    <s v="mariahernandez@johnson.com"/>
    <x v="2"/>
    <x v="2"/>
    <x v="0"/>
    <x v="1"/>
    <n v="5.35"/>
    <n v="10.7"/>
    <x v="0"/>
  </r>
  <r>
    <s v="YIO-19562-371"/>
    <x v="171"/>
    <s v="32257-90813-JU"/>
    <s v="E-L-1.5"/>
    <n v="5"/>
    <x v="1436"/>
    <s v="harrisonjeremy@yahoo.com"/>
    <x v="3"/>
    <x v="0"/>
    <x v="0"/>
    <x v="0"/>
    <n v="8.18"/>
    <n v="40.9"/>
    <x v="0"/>
  </r>
  <r>
    <s v="TEB-87179-533"/>
    <x v="212"/>
    <s v="20243-86367-FV"/>
    <s v="E-L-1"/>
    <n v="5"/>
    <x v="1437"/>
    <s v="georgewilliam@gmail.com"/>
    <x v="2"/>
    <x v="2"/>
    <x v="0"/>
    <x v="1"/>
    <n v="5.35"/>
    <n v="26.75"/>
    <x v="0"/>
  </r>
  <r>
    <s v="CUZ-23921-770"/>
    <x v="245"/>
    <s v="99460-39452-JU"/>
    <s v="E-L-2"/>
    <n v="1"/>
    <x v="1197"/>
    <s v="mitchelljonathon@gmail.com"/>
    <x v="1"/>
    <x v="1"/>
    <x v="1"/>
    <x v="1"/>
    <n v="6.79"/>
    <n v="6.79"/>
    <x v="1"/>
  </r>
  <r>
    <s v="RJK-94649-622"/>
    <x v="444"/>
    <s v="87326-67020-CU"/>
    <s v="E-L-2"/>
    <n v="2"/>
    <x v="1438"/>
    <s v="estessharon@gmail.com"/>
    <x v="0"/>
    <x v="1"/>
    <x v="1"/>
    <x v="1"/>
    <n v="6.79"/>
    <n v="13.58"/>
    <x v="0"/>
  </r>
  <r>
    <s v="IHV-31161-519"/>
    <x v="167"/>
    <s v="73604-43780-NN"/>
    <s v="E-L-2"/>
    <n v="4"/>
    <x v="1439"/>
    <s v="sramirez@gmail.com"/>
    <x v="2"/>
    <x v="1"/>
    <x v="1"/>
    <x v="1"/>
    <n v="6.79"/>
    <n v="27.16"/>
    <x v="1"/>
  </r>
  <r>
    <s v="SWX-29005-476"/>
    <x v="55"/>
    <s v="17424-94047-EP"/>
    <s v="E-L-0.5"/>
    <n v="2"/>
    <x v="1440"/>
    <s v="dominique35@hotmail.com"/>
    <x v="0"/>
    <x v="3"/>
    <x v="2"/>
    <x v="2"/>
    <n v="9.9499999999999993"/>
    <n v="19.899999999999999"/>
    <x v="1"/>
  </r>
  <r>
    <s v="CBP-51318-619"/>
    <x v="121"/>
    <s v="87285-44354-WI"/>
    <s v="E-L-1.5"/>
    <n v="3"/>
    <x v="1441"/>
    <s v="gwong@woodward-johnson.org"/>
    <x v="2"/>
    <x v="0"/>
    <x v="0"/>
    <x v="0"/>
    <n v="8.18"/>
    <n v="24.54"/>
    <x v="0"/>
  </r>
  <r>
    <s v="QMO-98429-143"/>
    <x v="124"/>
    <s v="86627-42907-AI"/>
    <s v="E-L-2"/>
    <n v="2"/>
    <x v="1442"/>
    <s v="oguerra@cook.com"/>
    <x v="4"/>
    <x v="1"/>
    <x v="1"/>
    <x v="1"/>
    <n v="6.79"/>
    <n v="13.58"/>
    <x v="1"/>
  </r>
  <r>
    <s v="WYA-45686-665"/>
    <x v="17"/>
    <s v="68183-11222-CU"/>
    <s v="E-L-2"/>
    <n v="1"/>
    <x v="1443"/>
    <s v="cannonnathan@yahoo.com"/>
    <x v="0"/>
    <x v="1"/>
    <x v="1"/>
    <x v="1"/>
    <n v="6.79"/>
    <n v="6.79"/>
    <x v="1"/>
  </r>
  <r>
    <s v="ROZ-94523-336"/>
    <x v="800"/>
    <s v="26122-69410-AA"/>
    <s v="E-L-0.5"/>
    <n v="1"/>
    <x v="1444"/>
    <s v="teresahunt@hotmail.com"/>
    <x v="3"/>
    <x v="3"/>
    <x v="2"/>
    <x v="2"/>
    <n v="9.9499999999999993"/>
    <n v="9.9499999999999993"/>
    <x v="0"/>
  </r>
  <r>
    <s v="IKW-64433-463"/>
    <x v="743"/>
    <s v="28719-88796-MH"/>
    <s v="E-L-1"/>
    <n v="5"/>
    <x v="1445"/>
    <s v="rcarey@yahoo.com"/>
    <x v="0"/>
    <x v="2"/>
    <x v="0"/>
    <x v="1"/>
    <n v="5.35"/>
    <n v="26.75"/>
    <x v="0"/>
  </r>
  <r>
    <s v="ZDD-85757-362"/>
    <x v="302"/>
    <s v="47566-72038-MP"/>
    <s v="E-L-2"/>
    <n v="5"/>
    <x v="1446"/>
    <s v="tranmaurice@gmail.com"/>
    <x v="4"/>
    <x v="1"/>
    <x v="1"/>
    <x v="1"/>
    <n v="6.79"/>
    <n v="33.950000000000003"/>
    <x v="1"/>
  </r>
  <r>
    <s v="AZF-73404-324"/>
    <x v="149"/>
    <s v="78667-72763-NY"/>
    <s v="E-L-1"/>
    <n v="1"/>
    <x v="1447"/>
    <s v="jessejones@phelps.info"/>
    <x v="0"/>
    <x v="2"/>
    <x v="0"/>
    <x v="1"/>
    <n v="5.35"/>
    <n v="5.35"/>
    <x v="1"/>
  </r>
  <r>
    <s v="QYN-55758-796"/>
    <x v="796"/>
    <s v="67264-27710-BN"/>
    <s v="E-L-0.5"/>
    <n v="5"/>
    <x v="1448"/>
    <s v="corey97@gmail.com"/>
    <x v="0"/>
    <x v="3"/>
    <x v="2"/>
    <x v="2"/>
    <n v="9.9499999999999993"/>
    <n v="49.75"/>
    <x v="0"/>
  </r>
  <r>
    <s v="QXH-41189-542"/>
    <x v="175"/>
    <s v="11852-41518-CS"/>
    <s v="E-L-1.5"/>
    <n v="2"/>
    <x v="1449"/>
    <s v="gray@hotmail.com"/>
    <x v="1"/>
    <x v="0"/>
    <x v="0"/>
    <x v="0"/>
    <n v="8.18"/>
    <n v="16.36"/>
    <x v="0"/>
  </r>
  <r>
    <s v="XNN-91069-355"/>
    <x v="153"/>
    <s v="61040-62120-KZ"/>
    <s v="E-L-0.5"/>
    <n v="3"/>
    <x v="1450"/>
    <s v="dmartinez@torres.com"/>
    <x v="4"/>
    <x v="3"/>
    <x v="2"/>
    <x v="2"/>
    <n v="9.9499999999999993"/>
    <n v="29.849999999999998"/>
    <x v="0"/>
  </r>
  <r>
    <s v="YBK-66526-272"/>
    <x v="101"/>
    <s v="45483-45639-PG"/>
    <s v="E-L-1"/>
    <n v="2"/>
    <x v="1451"/>
    <s v="alexis57@moody.com"/>
    <x v="0"/>
    <x v="2"/>
    <x v="0"/>
    <x v="1"/>
    <n v="5.35"/>
    <n v="10.7"/>
    <x v="0"/>
  </r>
  <r>
    <s v="FBV-83187-991"/>
    <x v="737"/>
    <s v="31690-12008-XA"/>
    <s v="E-L-1"/>
    <n v="4"/>
    <x v="1452"/>
    <s v="dawnwilliams@may-franklin.com"/>
    <x v="3"/>
    <x v="2"/>
    <x v="0"/>
    <x v="1"/>
    <n v="5.35"/>
    <n v="21.4"/>
    <x v="0"/>
  </r>
  <r>
    <s v="XDY-53645-930"/>
    <x v="748"/>
    <s v="17663-97214-KZ"/>
    <s v="E-L-1.5"/>
    <n v="2"/>
    <x v="1453"/>
    <s v="scotterin@yahoo.com"/>
    <x v="2"/>
    <x v="0"/>
    <x v="0"/>
    <x v="0"/>
    <n v="8.18"/>
    <n v="16.36"/>
    <x v="0"/>
  </r>
  <r>
    <s v="HMQ-34213-441"/>
    <x v="801"/>
    <s v="15069-47871-YE"/>
    <s v="E-L-1"/>
    <n v="2"/>
    <x v="1454"/>
    <s v="ilittle@yahoo.com"/>
    <x v="0"/>
    <x v="2"/>
    <x v="0"/>
    <x v="1"/>
    <n v="5.35"/>
    <n v="10.7"/>
    <x v="1"/>
  </r>
  <r>
    <s v="FYV-58192-516"/>
    <x v="586"/>
    <s v="74309-63152-PV"/>
    <s v="E-L-1"/>
    <n v="5"/>
    <x v="1455"/>
    <s v="mccormickrachel@hotmail.com"/>
    <x v="2"/>
    <x v="2"/>
    <x v="0"/>
    <x v="1"/>
    <n v="5.35"/>
    <n v="26.75"/>
    <x v="1"/>
  </r>
  <r>
    <s v="FEY-15677-577"/>
    <x v="802"/>
    <s v="88048-27942-BR"/>
    <s v="E-L-2"/>
    <n v="2"/>
    <x v="1456"/>
    <s v="danielwalsh@jacobs.biz"/>
    <x v="3"/>
    <x v="1"/>
    <x v="1"/>
    <x v="1"/>
    <n v="6.79"/>
    <n v="13.58"/>
    <x v="1"/>
  </r>
  <r>
    <s v="AFG-11916-519"/>
    <x v="413"/>
    <s v="15203-60995-BS"/>
    <s v="E-L-1"/>
    <n v="3"/>
    <x v="1457"/>
    <s v="gravesmary@gutierrez.info"/>
    <x v="3"/>
    <x v="2"/>
    <x v="0"/>
    <x v="1"/>
    <n v="5.35"/>
    <n v="16.049999999999997"/>
    <x v="0"/>
  </r>
  <r>
    <s v="KAJ-80371-297"/>
    <x v="97"/>
    <s v="28918-55551-NQ"/>
    <s v="E-L-1"/>
    <n v="1"/>
    <x v="1458"/>
    <s v="grahamdeborah@cox.com"/>
    <x v="3"/>
    <x v="2"/>
    <x v="0"/>
    <x v="1"/>
    <n v="5.35"/>
    <n v="5.35"/>
    <x v="1"/>
  </r>
  <r>
    <s v="DQR-80694-756"/>
    <x v="497"/>
    <s v="49889-41404-HP"/>
    <s v="E-L-0.5"/>
    <n v="4"/>
    <x v="1459"/>
    <s v="melissa40@yahoo.com"/>
    <x v="1"/>
    <x v="3"/>
    <x v="2"/>
    <x v="2"/>
    <n v="9.9499999999999993"/>
    <n v="39.799999999999997"/>
    <x v="0"/>
  </r>
  <r>
    <s v="YQE-65933-437"/>
    <x v="396"/>
    <s v="64161-72900-BX"/>
    <s v="E-L-1.5"/>
    <n v="5"/>
    <x v="1283"/>
    <s v="thomassmith@gmail.com"/>
    <x v="1"/>
    <x v="0"/>
    <x v="0"/>
    <x v="0"/>
    <n v="8.18"/>
    <n v="40.9"/>
    <x v="1"/>
  </r>
  <r>
    <s v="BCZ-67283-893"/>
    <x v="241"/>
    <s v="78757-52876-HG"/>
    <s v="E-L-0.5"/>
    <n v="2"/>
    <x v="1460"/>
    <s v="jon51@hotmail.com"/>
    <x v="2"/>
    <x v="3"/>
    <x v="2"/>
    <x v="2"/>
    <n v="9.9499999999999993"/>
    <n v="19.899999999999999"/>
    <x v="1"/>
  </r>
  <r>
    <s v="YVT-98895-700"/>
    <x v="803"/>
    <s v="69013-78071-PX"/>
    <s v="E-L-1.5"/>
    <n v="1"/>
    <x v="1461"/>
    <s v="jenniferwalker@yahoo.com"/>
    <x v="4"/>
    <x v="0"/>
    <x v="0"/>
    <x v="0"/>
    <n v="8.18"/>
    <n v="8.18"/>
    <x v="0"/>
  </r>
  <r>
    <s v="QNO-38908-813"/>
    <x v="428"/>
    <s v="65604-57292-XG"/>
    <s v="E-L-2"/>
    <n v="4"/>
    <x v="1462"/>
    <s v="hintonbrandon@hotmail.com"/>
    <x v="3"/>
    <x v="1"/>
    <x v="1"/>
    <x v="1"/>
    <n v="6.79"/>
    <n v="27.16"/>
    <x v="1"/>
  </r>
  <r>
    <s v="SGL-42628-582"/>
    <x v="653"/>
    <s v="89323-52041-EM"/>
    <s v="E-L-1"/>
    <n v="3"/>
    <x v="1463"/>
    <s v="irodriguez@gmail.com"/>
    <x v="2"/>
    <x v="2"/>
    <x v="0"/>
    <x v="1"/>
    <n v="5.35"/>
    <n v="16.049999999999997"/>
    <x v="0"/>
  </r>
  <r>
    <s v="RDZ-59581-601"/>
    <x v="262"/>
    <s v="69670-58690-OP"/>
    <s v="E-L-0.5"/>
    <n v="4"/>
    <x v="1464"/>
    <s v="kimberly34@page.com"/>
    <x v="2"/>
    <x v="3"/>
    <x v="2"/>
    <x v="2"/>
    <n v="9.9499999999999993"/>
    <n v="39.799999999999997"/>
    <x v="1"/>
  </r>
  <r>
    <s v="IWD-26983-670"/>
    <x v="368"/>
    <s v="38974-35335-SB"/>
    <s v="E-L-1"/>
    <n v="1"/>
    <x v="1465"/>
    <s v="eatonlee@hotmail.com"/>
    <x v="0"/>
    <x v="2"/>
    <x v="0"/>
    <x v="1"/>
    <n v="5.35"/>
    <n v="5.35"/>
    <x v="1"/>
  </r>
  <r>
    <s v="PIC-29477-312"/>
    <x v="501"/>
    <s v="89858-21283-EK"/>
    <s v="E-L-1.5"/>
    <n v="5"/>
    <x v="1466"/>
    <s v="yeseniagutierrez@lopez-werner.com"/>
    <x v="3"/>
    <x v="0"/>
    <x v="0"/>
    <x v="0"/>
    <n v="8.18"/>
    <n v="40.9"/>
    <x v="1"/>
  </r>
  <r>
    <s v="ISB-90597-150"/>
    <x v="377"/>
    <s v="58672-79100-JE"/>
    <s v="E-L-0.5"/>
    <n v="4"/>
    <x v="1467"/>
    <s v="peckgwendolyn@yahoo.com"/>
    <x v="4"/>
    <x v="3"/>
    <x v="2"/>
    <x v="2"/>
    <n v="9.9499999999999993"/>
    <n v="39.799999999999997"/>
    <x v="0"/>
  </r>
  <r>
    <s v="IHD-28631-434"/>
    <x v="210"/>
    <s v="31947-62391-GJ"/>
    <s v="E-L-1.5"/>
    <n v="2"/>
    <x v="1468"/>
    <s v="andersonmichelle@yahoo.com"/>
    <x v="4"/>
    <x v="0"/>
    <x v="0"/>
    <x v="0"/>
    <n v="8.18"/>
    <n v="16.36"/>
    <x v="0"/>
  </r>
  <r>
    <s v="MZT-43807-911"/>
    <x v="804"/>
    <s v="59517-77518-PI"/>
    <s v="E-L-1"/>
    <n v="5"/>
    <x v="1469"/>
    <s v="jessica02@hotmail.com"/>
    <x v="3"/>
    <x v="2"/>
    <x v="0"/>
    <x v="1"/>
    <n v="5.35"/>
    <n v="26.75"/>
    <x v="0"/>
  </r>
  <r>
    <s v="LIE-12317-163"/>
    <x v="276"/>
    <s v="12731-89800-LT"/>
    <s v="E-L-2"/>
    <n v="2"/>
    <x v="1470"/>
    <s v="felicia55@yahoo.com"/>
    <x v="0"/>
    <x v="1"/>
    <x v="1"/>
    <x v="1"/>
    <n v="6.79"/>
    <n v="13.58"/>
    <x v="1"/>
  </r>
  <r>
    <s v="DWM-51563-691"/>
    <x v="805"/>
    <s v="98817-12498-ZV"/>
    <s v="E-L-1.5"/>
    <n v="4"/>
    <x v="1471"/>
    <s v="mcdonaldcaleb@hotmail.com"/>
    <x v="0"/>
    <x v="0"/>
    <x v="0"/>
    <x v="0"/>
    <n v="8.18"/>
    <n v="32.72"/>
    <x v="1"/>
  </r>
  <r>
    <s v="SMA-13574-410"/>
    <x v="657"/>
    <s v="38830-84965-KT"/>
    <s v="E-L-0.5"/>
    <n v="2"/>
    <x v="1472"/>
    <s v="ypeters@espinoza.biz"/>
    <x v="3"/>
    <x v="3"/>
    <x v="2"/>
    <x v="2"/>
    <n v="9.9499999999999993"/>
    <n v="19.899999999999999"/>
    <x v="1"/>
  </r>
  <r>
    <s v="LEK-24437-870"/>
    <x v="366"/>
    <s v="35076-22928-VS"/>
    <s v="E-L-2"/>
    <n v="1"/>
    <x v="1473"/>
    <s v="dunlapderek@yahoo.com"/>
    <x v="0"/>
    <x v="1"/>
    <x v="1"/>
    <x v="1"/>
    <n v="6.79"/>
    <n v="6.79"/>
    <x v="1"/>
  </r>
  <r>
    <s v="NCM-58218-112"/>
    <x v="806"/>
    <s v="74702-79047-VG"/>
    <s v="E-L-2"/>
    <n v="2"/>
    <x v="1474"/>
    <s v="moranantonio@wilson.com"/>
    <x v="4"/>
    <x v="1"/>
    <x v="1"/>
    <x v="1"/>
    <n v="6.79"/>
    <n v="13.58"/>
    <x v="1"/>
  </r>
  <r>
    <s v="SJR-69234-402"/>
    <x v="807"/>
    <s v="43266-30216-DR"/>
    <s v="E-L-2"/>
    <n v="5"/>
    <x v="1475"/>
    <s v="richardgrant@smith-johnson.com"/>
    <x v="4"/>
    <x v="1"/>
    <x v="1"/>
    <x v="1"/>
    <n v="6.79"/>
    <n v="33.950000000000003"/>
    <x v="1"/>
  </r>
  <r>
    <s v="WXD-90236-235"/>
    <x v="657"/>
    <s v="55817-89369-NC"/>
    <s v="E-L-1"/>
    <n v="1"/>
    <x v="1476"/>
    <s v="jennifer43@hess.com"/>
    <x v="1"/>
    <x v="2"/>
    <x v="0"/>
    <x v="1"/>
    <n v="5.35"/>
    <n v="5.35"/>
    <x v="0"/>
  </r>
  <r>
    <s v="UZZ-68581-579"/>
    <x v="535"/>
    <s v="51112-57182-WP"/>
    <s v="E-L-0.5"/>
    <n v="1"/>
    <x v="1477"/>
    <s v="orusso@yahoo.com"/>
    <x v="4"/>
    <x v="3"/>
    <x v="2"/>
    <x v="2"/>
    <n v="9.9499999999999993"/>
    <n v="9.9499999999999993"/>
    <x v="0"/>
  </r>
  <r>
    <s v="ZDL-91328-601"/>
    <x v="570"/>
    <s v="25079-77184-NS"/>
    <s v="E-L-1"/>
    <n v="3"/>
    <x v="1478"/>
    <s v="hayleyruiz@andrews.com"/>
    <x v="2"/>
    <x v="2"/>
    <x v="0"/>
    <x v="1"/>
    <n v="5.35"/>
    <n v="16.049999999999997"/>
    <x v="0"/>
  </r>
  <r>
    <s v="QGZ-21009-476"/>
    <x v="325"/>
    <s v="81959-48424-YV"/>
    <s v="E-L-1.5"/>
    <n v="5"/>
    <x v="1479"/>
    <s v="alexis13@reyes-byrd.biz"/>
    <x v="3"/>
    <x v="0"/>
    <x v="0"/>
    <x v="0"/>
    <n v="8.18"/>
    <n v="40.9"/>
    <x v="0"/>
  </r>
  <r>
    <s v="IVB-38504-968"/>
    <x v="681"/>
    <s v="72470-68833-NB"/>
    <s v="E-L-2"/>
    <n v="5"/>
    <x v="1480"/>
    <s v="holmeskatie@coleman.com"/>
    <x v="2"/>
    <x v="1"/>
    <x v="1"/>
    <x v="1"/>
    <n v="6.79"/>
    <n v="33.950000000000003"/>
    <x v="1"/>
  </r>
  <r>
    <s v="XBZ-83982-201"/>
    <x v="684"/>
    <s v="51970-78767-PG"/>
    <s v="E-L-1.5"/>
    <n v="1"/>
    <x v="1481"/>
    <s v="shelby39@hotmail.com"/>
    <x v="1"/>
    <x v="0"/>
    <x v="0"/>
    <x v="0"/>
    <n v="8.18"/>
    <n v="8.18"/>
    <x v="1"/>
  </r>
  <r>
    <s v="INO-28776-418"/>
    <x v="808"/>
    <s v="35627-93606-VT"/>
    <s v="E-L-1"/>
    <n v="4"/>
    <x v="1482"/>
    <s v="qsullivan@villarreal.com"/>
    <x v="4"/>
    <x v="2"/>
    <x v="0"/>
    <x v="1"/>
    <n v="5.35"/>
    <n v="21.4"/>
    <x v="1"/>
  </r>
  <r>
    <s v="KDG-72834-591"/>
    <x v="538"/>
    <s v="65961-27825-DN"/>
    <s v="E-L-2"/>
    <n v="2"/>
    <x v="1483"/>
    <s v="wbrooks@hotmail.com"/>
    <x v="4"/>
    <x v="1"/>
    <x v="1"/>
    <x v="1"/>
    <n v="6.79"/>
    <n v="13.58"/>
    <x v="0"/>
  </r>
  <r>
    <s v="DAY-38757-839"/>
    <x v="707"/>
    <s v="66833-27700-DN"/>
    <s v="E-L-2"/>
    <n v="4"/>
    <x v="1484"/>
    <s v="georgemarquez@sullivan.com"/>
    <x v="1"/>
    <x v="1"/>
    <x v="1"/>
    <x v="1"/>
    <n v="6.79"/>
    <n v="27.16"/>
    <x v="0"/>
  </r>
  <r>
    <s v="KCG-94553-678"/>
    <x v="809"/>
    <s v="18476-20041-GW"/>
    <s v="E-L-1"/>
    <n v="4"/>
    <x v="1485"/>
    <s v="tiffany65@hotmail.com"/>
    <x v="1"/>
    <x v="2"/>
    <x v="0"/>
    <x v="1"/>
    <n v="5.35"/>
    <n v="21.4"/>
    <x v="0"/>
  </r>
  <r>
    <s v="LCT-79688-398"/>
    <x v="230"/>
    <s v="44479-43827-FO"/>
    <s v="E-L-1"/>
    <n v="1"/>
    <x v="1486"/>
    <s v="smedina@davis.com"/>
    <x v="2"/>
    <x v="2"/>
    <x v="0"/>
    <x v="1"/>
    <n v="5.35"/>
    <n v="5.35"/>
    <x v="0"/>
  </r>
  <r>
    <s v="IRD-14257-238"/>
    <x v="231"/>
    <s v="75648-43577-OA"/>
    <s v="E-L-2"/>
    <n v="3"/>
    <x v="1487"/>
    <s v="andersonchad@crosby.com"/>
    <x v="3"/>
    <x v="1"/>
    <x v="1"/>
    <x v="1"/>
    <n v="6.79"/>
    <n v="20.37"/>
    <x v="1"/>
  </r>
  <r>
    <s v="CRT-56895-412"/>
    <x v="535"/>
    <s v="34800-82110-RV"/>
    <s v="E-L-1.5"/>
    <n v="1"/>
    <x v="1488"/>
    <s v="gomezjohn@chang.net"/>
    <x v="3"/>
    <x v="0"/>
    <x v="0"/>
    <x v="0"/>
    <n v="8.18"/>
    <n v="8.18"/>
    <x v="1"/>
  </r>
  <r>
    <s v="VVN-24957-204"/>
    <x v="380"/>
    <s v="22893-99343-WK"/>
    <s v="E-L-1"/>
    <n v="2"/>
    <x v="1489"/>
    <s v="matthew30@yahoo.com"/>
    <x v="3"/>
    <x v="2"/>
    <x v="0"/>
    <x v="1"/>
    <n v="5.35"/>
    <n v="10.7"/>
    <x v="0"/>
  </r>
  <r>
    <s v="KHU-24033-290"/>
    <x v="810"/>
    <s v="62959-82904-AS"/>
    <s v="E-L-1.5"/>
    <n v="1"/>
    <x v="1490"/>
    <s v="sharon66@liu.com"/>
    <x v="3"/>
    <x v="0"/>
    <x v="0"/>
    <x v="0"/>
    <n v="8.18"/>
    <n v="8.18"/>
    <x v="0"/>
  </r>
  <r>
    <s v="MGV-94308-856"/>
    <x v="7"/>
    <s v="94799-23984-NX"/>
    <s v="E-L-2"/>
    <n v="2"/>
    <x v="1491"/>
    <s v="pgonzalez@yahoo.com"/>
    <x v="3"/>
    <x v="1"/>
    <x v="1"/>
    <x v="1"/>
    <n v="6.79"/>
    <n v="13.58"/>
    <x v="0"/>
  </r>
  <r>
    <s v="PTG-57035-732"/>
    <x v="500"/>
    <s v="80305-32833-IP"/>
    <s v="E-L-1"/>
    <n v="5"/>
    <x v="1492"/>
    <s v="lgay@yahoo.com"/>
    <x v="4"/>
    <x v="2"/>
    <x v="0"/>
    <x v="1"/>
    <n v="5.35"/>
    <n v="26.75"/>
    <x v="1"/>
  </r>
  <r>
    <s v="FFU-53789-196"/>
    <x v="210"/>
    <s v="71564-70517-VW"/>
    <s v="E-L-1"/>
    <n v="3"/>
    <x v="1493"/>
    <s v="ajenkins@nunez.org"/>
    <x v="1"/>
    <x v="2"/>
    <x v="0"/>
    <x v="1"/>
    <n v="5.35"/>
    <n v="16.049999999999997"/>
    <x v="1"/>
  </r>
  <r>
    <s v="RBR-48110-780"/>
    <x v="811"/>
    <s v="77567-39555-TB"/>
    <s v="E-L-0.5"/>
    <n v="1"/>
    <x v="1494"/>
    <s v="lsanchez@yahoo.com"/>
    <x v="1"/>
    <x v="3"/>
    <x v="2"/>
    <x v="2"/>
    <n v="9.9499999999999993"/>
    <n v="9.9499999999999993"/>
    <x v="0"/>
  </r>
  <r>
    <s v="LIY-43036-236"/>
    <x v="812"/>
    <s v="27092-52841-XM"/>
    <s v="E-L-2"/>
    <n v="4"/>
    <x v="1495"/>
    <s v="willisalexis@hotmail.com"/>
    <x v="4"/>
    <x v="1"/>
    <x v="1"/>
    <x v="1"/>
    <n v="6.79"/>
    <n v="27.16"/>
    <x v="1"/>
  </r>
  <r>
    <s v="CUI-81862-313"/>
    <x v="553"/>
    <s v="98075-81783-VU"/>
    <s v="E-L-0.5"/>
    <n v="2"/>
    <x v="1496"/>
    <s v="mitchelladam@shepard.org"/>
    <x v="1"/>
    <x v="3"/>
    <x v="2"/>
    <x v="2"/>
    <n v="9.9499999999999993"/>
    <n v="19.899999999999999"/>
    <x v="1"/>
  </r>
  <r>
    <s v="IEG-69537-479"/>
    <x v="507"/>
    <s v="23607-63467-WW"/>
    <s v="E-L-1.5"/>
    <n v="4"/>
    <x v="1497"/>
    <s v="thomashill@underwood.com"/>
    <x v="3"/>
    <x v="0"/>
    <x v="0"/>
    <x v="0"/>
    <n v="8.18"/>
    <n v="32.72"/>
    <x v="1"/>
  </r>
  <r>
    <s v="RAN-83106-830"/>
    <x v="813"/>
    <s v="72338-38162-DC"/>
    <s v="E-L-1"/>
    <n v="3"/>
    <x v="1498"/>
    <s v="gkelly@evans.info"/>
    <x v="2"/>
    <x v="2"/>
    <x v="0"/>
    <x v="1"/>
    <n v="5.35"/>
    <n v="16.049999999999997"/>
    <x v="0"/>
  </r>
  <r>
    <s v="PTR-16241-166"/>
    <x v="329"/>
    <s v="91931-44890-HA"/>
    <s v="E-L-0.5"/>
    <n v="4"/>
    <x v="1499"/>
    <s v="daniel15@gmail.com"/>
    <x v="2"/>
    <x v="3"/>
    <x v="2"/>
    <x v="2"/>
    <n v="9.9499999999999993"/>
    <n v="39.799999999999997"/>
    <x v="0"/>
  </r>
  <r>
    <s v="HJB-70133-407"/>
    <x v="614"/>
    <s v="59477-61040-EN"/>
    <s v="E-L-0.5"/>
    <n v="3"/>
    <x v="1500"/>
    <s v="joshuaberry@gmail.com"/>
    <x v="1"/>
    <x v="3"/>
    <x v="2"/>
    <x v="2"/>
    <n v="9.9499999999999993"/>
    <n v="29.849999999999998"/>
    <x v="0"/>
  </r>
  <r>
    <s v="DJQ-44608-865"/>
    <x v="722"/>
    <s v="71132-22938-FJ"/>
    <s v="E-L-1"/>
    <n v="1"/>
    <x v="1501"/>
    <s v="walkeramanda@hotmail.com"/>
    <x v="4"/>
    <x v="2"/>
    <x v="0"/>
    <x v="1"/>
    <n v="5.35"/>
    <n v="5.35"/>
    <x v="0"/>
  </r>
  <r>
    <s v="FIL-58380-544"/>
    <x v="814"/>
    <s v="85114-37362-RZ"/>
    <s v="E-L-1.5"/>
    <n v="5"/>
    <x v="1502"/>
    <s v="moralesseth@hotmail.com"/>
    <x v="2"/>
    <x v="0"/>
    <x v="0"/>
    <x v="0"/>
    <n v="8.18"/>
    <n v="40.9"/>
    <x v="0"/>
  </r>
  <r>
    <s v="HPW-19621-779"/>
    <x v="296"/>
    <s v="32990-26154-MO"/>
    <s v="E-L-1"/>
    <n v="1"/>
    <x v="1503"/>
    <s v="evansjennifer@hunter-turner.org"/>
    <x v="0"/>
    <x v="2"/>
    <x v="0"/>
    <x v="1"/>
    <n v="5.35"/>
    <n v="5.35"/>
    <x v="0"/>
  </r>
  <r>
    <s v="CTR-48535-113"/>
    <x v="404"/>
    <s v="82507-88962-HS"/>
    <s v="E-L-0.5"/>
    <n v="1"/>
    <x v="1504"/>
    <s v="greensharon@gmail.com"/>
    <x v="3"/>
    <x v="3"/>
    <x v="2"/>
    <x v="2"/>
    <n v="9.9499999999999993"/>
    <n v="9.9499999999999993"/>
    <x v="1"/>
  </r>
  <r>
    <s v="NEI-97707-561"/>
    <x v="393"/>
    <s v="31578-69455-JY"/>
    <s v="E-L-1.5"/>
    <n v="2"/>
    <x v="1505"/>
    <s v="thomas61@yahoo.com"/>
    <x v="1"/>
    <x v="0"/>
    <x v="0"/>
    <x v="0"/>
    <n v="8.18"/>
    <n v="16.36"/>
    <x v="0"/>
  </r>
  <r>
    <s v="VCU-80296-749"/>
    <x v="815"/>
    <s v="90349-72721-LJ"/>
    <s v="E-L-0.5"/>
    <n v="3"/>
    <x v="1506"/>
    <s v="nalexander@foster-bright.net"/>
    <x v="4"/>
    <x v="3"/>
    <x v="2"/>
    <x v="2"/>
    <n v="9.9499999999999993"/>
    <n v="29.849999999999998"/>
    <x v="1"/>
  </r>
  <r>
    <s v="DIK-78920-445"/>
    <x v="560"/>
    <s v="98096-93798-BT"/>
    <s v="E-L-2"/>
    <n v="3"/>
    <x v="1507"/>
    <s v="cclark@yahoo.com"/>
    <x v="0"/>
    <x v="1"/>
    <x v="1"/>
    <x v="1"/>
    <n v="6.79"/>
    <n v="20.37"/>
    <x v="0"/>
  </r>
  <r>
    <s v="PRE-39406-505"/>
    <x v="42"/>
    <s v="65733-74146-RQ"/>
    <s v="E-L-1"/>
    <n v="3"/>
    <x v="1508"/>
    <s v="robyncruz@hobbs.com"/>
    <x v="1"/>
    <x v="2"/>
    <x v="0"/>
    <x v="1"/>
    <n v="5.35"/>
    <n v="16.049999999999997"/>
    <x v="0"/>
  </r>
  <r>
    <s v="WQK-27360-391"/>
    <x v="538"/>
    <s v="94256-52469-ZS"/>
    <s v="E-L-1.5"/>
    <n v="4"/>
    <x v="1509"/>
    <s v="jonathan42@gmail.com"/>
    <x v="1"/>
    <x v="0"/>
    <x v="0"/>
    <x v="0"/>
    <n v="8.18"/>
    <n v="32.72"/>
    <x v="1"/>
  </r>
  <r>
    <s v="JUO-95973-243"/>
    <x v="816"/>
    <s v="11387-17706-TO"/>
    <s v="E-L-2"/>
    <n v="2"/>
    <x v="1510"/>
    <s v="nmcbride@yahoo.com"/>
    <x v="2"/>
    <x v="1"/>
    <x v="1"/>
    <x v="1"/>
    <n v="6.79"/>
    <n v="13.58"/>
    <x v="0"/>
  </r>
  <r>
    <s v="TQE-94815-677"/>
    <x v="669"/>
    <s v="86858-60932-YK"/>
    <s v="E-L-2"/>
    <n v="2"/>
    <x v="1511"/>
    <s v="simsjennifer@yahoo.com"/>
    <x v="2"/>
    <x v="1"/>
    <x v="1"/>
    <x v="1"/>
    <n v="6.79"/>
    <n v="13.58"/>
    <x v="0"/>
  </r>
  <r>
    <s v="PAX-97392-460"/>
    <x v="597"/>
    <s v="21479-93015-OQ"/>
    <s v="E-L-2"/>
    <n v="5"/>
    <x v="1512"/>
    <s v="gutierrezdawn@yahoo.com"/>
    <x v="1"/>
    <x v="1"/>
    <x v="1"/>
    <x v="1"/>
    <n v="6.79"/>
    <n v="33.950000000000003"/>
    <x v="0"/>
  </r>
  <r>
    <s v="JUP-81983-808"/>
    <x v="432"/>
    <s v="86677-92411-ZK"/>
    <s v="E-L-0.5"/>
    <n v="3"/>
    <x v="1513"/>
    <s v="shawnmcintyre@yoder.com"/>
    <x v="1"/>
    <x v="3"/>
    <x v="2"/>
    <x v="2"/>
    <n v="9.9499999999999993"/>
    <n v="29.849999999999998"/>
    <x v="0"/>
  </r>
  <r>
    <s v="BRB-75836-538"/>
    <x v="191"/>
    <s v="47364-29065-HN"/>
    <s v="E-L-2"/>
    <n v="3"/>
    <x v="1514"/>
    <s v="joshua48@yahoo.com"/>
    <x v="4"/>
    <x v="1"/>
    <x v="1"/>
    <x v="1"/>
    <n v="6.79"/>
    <n v="20.37"/>
    <x v="0"/>
  </r>
  <r>
    <s v="ONL-23168-624"/>
    <x v="761"/>
    <s v="61604-27790-LP"/>
    <s v="E-L-1.5"/>
    <n v="5"/>
    <x v="1515"/>
    <s v="snewman@walker.com"/>
    <x v="0"/>
    <x v="0"/>
    <x v="0"/>
    <x v="0"/>
    <n v="8.18"/>
    <n v="40.9"/>
    <x v="0"/>
  </r>
  <r>
    <s v="SQH-60345-611"/>
    <x v="457"/>
    <s v="86982-37846-UW"/>
    <s v="E-L-1"/>
    <n v="4"/>
    <x v="1516"/>
    <s v="zrobertson@mcgee.info"/>
    <x v="2"/>
    <x v="2"/>
    <x v="0"/>
    <x v="1"/>
    <n v="5.35"/>
    <n v="21.4"/>
    <x v="0"/>
  </r>
  <r>
    <s v="NEW-97002-763"/>
    <x v="716"/>
    <s v="51248-50466-FT"/>
    <s v="E-L-2"/>
    <n v="4"/>
    <x v="1517"/>
    <s v="donald04@burns-arias.com"/>
    <x v="4"/>
    <x v="1"/>
    <x v="1"/>
    <x v="1"/>
    <n v="6.79"/>
    <n v="27.16"/>
    <x v="1"/>
  </r>
  <r>
    <s v="BDO-41952-762"/>
    <x v="346"/>
    <s v="57255-91197-QB"/>
    <s v="E-L-1.5"/>
    <n v="3"/>
    <x v="1518"/>
    <s v="lori81@gmail.com"/>
    <x v="4"/>
    <x v="0"/>
    <x v="0"/>
    <x v="0"/>
    <n v="8.18"/>
    <n v="24.54"/>
    <x v="1"/>
  </r>
  <r>
    <s v="KWS-47609-468"/>
    <x v="359"/>
    <s v="34712-70265-TK"/>
    <s v="E-L-2"/>
    <n v="2"/>
    <x v="1519"/>
    <s v="johnsonrebecca@nelson.org"/>
    <x v="4"/>
    <x v="1"/>
    <x v="1"/>
    <x v="1"/>
    <n v="6.79"/>
    <n v="13.58"/>
    <x v="1"/>
  </r>
  <r>
    <s v="QOK-88008-584"/>
    <x v="817"/>
    <s v="42994-66034-IS"/>
    <s v="E-L-0.5"/>
    <n v="5"/>
    <x v="1520"/>
    <s v="nicole29@arnold.com"/>
    <x v="0"/>
    <x v="3"/>
    <x v="2"/>
    <x v="2"/>
    <n v="9.9499999999999993"/>
    <n v="49.75"/>
    <x v="0"/>
  </r>
  <r>
    <s v="COM-41457-884"/>
    <x v="636"/>
    <s v="94314-77666-VF"/>
    <s v="E-L-1"/>
    <n v="2"/>
    <x v="1521"/>
    <s v="gibsonfrancisco@hotmail.com"/>
    <x v="2"/>
    <x v="2"/>
    <x v="0"/>
    <x v="1"/>
    <n v="5.35"/>
    <n v="10.7"/>
    <x v="0"/>
  </r>
  <r>
    <s v="FXJ-54481-791"/>
    <x v="801"/>
    <s v="66914-54256-XS"/>
    <s v="E-L-0.5"/>
    <n v="1"/>
    <x v="1522"/>
    <s v="petersonandrea@jones-andrade.com"/>
    <x v="4"/>
    <x v="3"/>
    <x v="2"/>
    <x v="2"/>
    <n v="9.9499999999999993"/>
    <n v="9.9499999999999993"/>
    <x v="1"/>
  </r>
  <r>
    <s v="ZBZ-36241-472"/>
    <x v="758"/>
    <s v="26435-18947-RH"/>
    <s v="E-L-1"/>
    <n v="3"/>
    <x v="1523"/>
    <s v="ubaker@yahoo.com"/>
    <x v="3"/>
    <x v="2"/>
    <x v="0"/>
    <x v="1"/>
    <n v="5.35"/>
    <n v="16.049999999999997"/>
    <x v="1"/>
  </r>
  <r>
    <s v="NHT-73107-757"/>
    <x v="548"/>
    <s v="38705-80324-KX"/>
    <s v="E-L-0.5"/>
    <n v="2"/>
    <x v="1524"/>
    <s v="jefferymendoza@elliott.com"/>
    <x v="2"/>
    <x v="3"/>
    <x v="2"/>
    <x v="2"/>
    <n v="9.9499999999999993"/>
    <n v="19.899999999999999"/>
    <x v="1"/>
  </r>
  <r>
    <s v="BAL-74231-889"/>
    <x v="520"/>
    <s v="79630-44114-DF"/>
    <s v="E-L-2"/>
    <n v="2"/>
    <x v="1525"/>
    <s v="julia38@patel.info"/>
    <x v="1"/>
    <x v="1"/>
    <x v="1"/>
    <x v="1"/>
    <n v="6.79"/>
    <n v="13.58"/>
    <x v="0"/>
  </r>
  <r>
    <s v="IKE-22079-421"/>
    <x v="818"/>
    <s v="13953-92102-CE"/>
    <s v="E-L-2"/>
    <n v="1"/>
    <x v="1526"/>
    <s v="denisebowers@hotmail.com"/>
    <x v="2"/>
    <x v="1"/>
    <x v="1"/>
    <x v="1"/>
    <n v="6.79"/>
    <n v="6.79"/>
    <x v="0"/>
  </r>
  <r>
    <s v="BLT-93586-969"/>
    <x v="312"/>
    <s v="47285-44297-DB"/>
    <s v="E-L-1"/>
    <n v="3"/>
    <x v="1527"/>
    <s v="rachel96@yahoo.com"/>
    <x v="3"/>
    <x v="2"/>
    <x v="0"/>
    <x v="1"/>
    <n v="5.35"/>
    <n v="16.049999999999997"/>
    <x v="0"/>
  </r>
  <r>
    <s v="JZL-65249-473"/>
    <x v="584"/>
    <s v="38997-37041-XH"/>
    <s v="E-L-2"/>
    <n v="2"/>
    <x v="1528"/>
    <s v="barnettkyle@gmail.com"/>
    <x v="2"/>
    <x v="1"/>
    <x v="1"/>
    <x v="1"/>
    <n v="6.79"/>
    <n v="13.58"/>
    <x v="0"/>
  </r>
  <r>
    <s v="IRF-45602-239"/>
    <x v="611"/>
    <s v="24428-17563-PE"/>
    <s v="E-L-1"/>
    <n v="3"/>
    <x v="1529"/>
    <s v="gardnerjason@rush.com"/>
    <x v="4"/>
    <x v="2"/>
    <x v="0"/>
    <x v="1"/>
    <n v="5.35"/>
    <n v="16.049999999999997"/>
    <x v="1"/>
  </r>
  <r>
    <s v="SOK-10403-378"/>
    <x v="466"/>
    <s v="62508-91612-DT"/>
    <s v="E-L-0.5"/>
    <n v="4"/>
    <x v="1530"/>
    <s v="zmacdonald@barrera.info"/>
    <x v="4"/>
    <x v="3"/>
    <x v="2"/>
    <x v="2"/>
    <n v="9.9499999999999993"/>
    <n v="39.799999999999997"/>
    <x v="0"/>
  </r>
  <r>
    <s v="SVR-64449-560"/>
    <x v="767"/>
    <s v="41987-86575-GV"/>
    <s v="E-L-1"/>
    <n v="4"/>
    <x v="1531"/>
    <s v="hbyrd@hotmail.com"/>
    <x v="0"/>
    <x v="2"/>
    <x v="0"/>
    <x v="1"/>
    <n v="5.35"/>
    <n v="21.4"/>
    <x v="0"/>
  </r>
  <r>
    <s v="ZBQ-73549-712"/>
    <x v="136"/>
    <s v="54142-60324-JT"/>
    <s v="E-L-2"/>
    <n v="3"/>
    <x v="1532"/>
    <s v="ewells@gmail.com"/>
    <x v="4"/>
    <x v="1"/>
    <x v="1"/>
    <x v="1"/>
    <n v="6.79"/>
    <n v="20.37"/>
    <x v="1"/>
  </r>
  <r>
    <s v="USF-65411-377"/>
    <x v="535"/>
    <s v="40130-39660-GQ"/>
    <s v="E-L-1"/>
    <n v="4"/>
    <x v="1533"/>
    <s v="danielle76@hotmail.com"/>
    <x v="2"/>
    <x v="2"/>
    <x v="0"/>
    <x v="1"/>
    <n v="5.35"/>
    <n v="21.4"/>
    <x v="1"/>
  </r>
  <r>
    <s v="DKX-39202-780"/>
    <x v="457"/>
    <s v="71366-61162-YN"/>
    <s v="E-L-2"/>
    <n v="4"/>
    <x v="1534"/>
    <s v="jason37@mejia.info"/>
    <x v="3"/>
    <x v="1"/>
    <x v="1"/>
    <x v="1"/>
    <n v="6.79"/>
    <n v="27.16"/>
    <x v="1"/>
  </r>
  <r>
    <s v="GNL-13787-791"/>
    <x v="264"/>
    <s v="37531-28169-ZM"/>
    <s v="E-L-2"/>
    <n v="2"/>
    <x v="1535"/>
    <s v="veronica79@quinn.com"/>
    <x v="3"/>
    <x v="1"/>
    <x v="1"/>
    <x v="1"/>
    <n v="6.79"/>
    <n v="13.58"/>
    <x v="1"/>
  </r>
  <r>
    <s v="RMO-15846-747"/>
    <x v="414"/>
    <s v="10679-21228-FP"/>
    <s v="E-L-2"/>
    <n v="3"/>
    <x v="1536"/>
    <s v="lhanson@gmail.com"/>
    <x v="2"/>
    <x v="1"/>
    <x v="1"/>
    <x v="1"/>
    <n v="6.79"/>
    <n v="20.37"/>
    <x v="1"/>
  </r>
  <r>
    <s v="YZH-29952-409"/>
    <x v="305"/>
    <s v="45191-92859-LY"/>
    <s v="E-L-1"/>
    <n v="2"/>
    <x v="1537"/>
    <s v="gregoryadams@hotmail.com"/>
    <x v="3"/>
    <x v="2"/>
    <x v="0"/>
    <x v="1"/>
    <n v="5.35"/>
    <n v="10.7"/>
    <x v="1"/>
  </r>
  <r>
    <s v="VMA-85896-639"/>
    <x v="819"/>
    <s v="73916-35149-IR"/>
    <s v="E-L-0.5"/>
    <n v="4"/>
    <x v="1538"/>
    <s v="bookerdean@martinez.info"/>
    <x v="3"/>
    <x v="3"/>
    <x v="2"/>
    <x v="2"/>
    <n v="9.9499999999999993"/>
    <n v="39.799999999999997"/>
    <x v="0"/>
  </r>
  <r>
    <s v="VYA-42997-897"/>
    <x v="122"/>
    <s v="72357-59036-LD"/>
    <s v="E-L-1.5"/>
    <n v="1"/>
    <x v="1539"/>
    <s v="denisefields@yahoo.com"/>
    <x v="2"/>
    <x v="0"/>
    <x v="0"/>
    <x v="0"/>
    <n v="8.18"/>
    <n v="8.18"/>
    <x v="1"/>
  </r>
  <r>
    <s v="DQL-10718-160"/>
    <x v="278"/>
    <s v="63005-45228-LD"/>
    <s v="E-L-1.5"/>
    <n v="2"/>
    <x v="1540"/>
    <s v="lisa64@yahoo.com"/>
    <x v="1"/>
    <x v="0"/>
    <x v="0"/>
    <x v="0"/>
    <n v="8.18"/>
    <n v="16.36"/>
    <x v="1"/>
  </r>
  <r>
    <s v="BIY-52465-389"/>
    <x v="202"/>
    <s v="85592-21085-SN"/>
    <s v="E-L-0.5"/>
    <n v="2"/>
    <x v="1541"/>
    <s v="shellybrewer@reilly.com"/>
    <x v="0"/>
    <x v="3"/>
    <x v="2"/>
    <x v="2"/>
    <n v="9.9499999999999993"/>
    <n v="19.899999999999999"/>
    <x v="1"/>
  </r>
  <r>
    <s v="XDF-12821-782"/>
    <x v="472"/>
    <s v="98107-67315-HZ"/>
    <s v="E-L-1"/>
    <n v="3"/>
    <x v="1542"/>
    <s v="schneiderjerry@allen.com"/>
    <x v="1"/>
    <x v="2"/>
    <x v="0"/>
    <x v="1"/>
    <n v="5.35"/>
    <n v="16.049999999999997"/>
    <x v="0"/>
  </r>
  <r>
    <s v="WLL-28728-204"/>
    <x v="279"/>
    <s v="54636-52809-FU"/>
    <s v="E-L-2"/>
    <n v="1"/>
    <x v="1543"/>
    <s v="dylanrosales@yahoo.com"/>
    <x v="1"/>
    <x v="1"/>
    <x v="1"/>
    <x v="1"/>
    <n v="6.79"/>
    <n v="6.79"/>
    <x v="0"/>
  </r>
  <r>
    <s v="ADG-72741-236"/>
    <x v="820"/>
    <s v="81658-95350-BD"/>
    <s v="E-L-1"/>
    <n v="2"/>
    <x v="1544"/>
    <s v="mendozadavid@barnett.com"/>
    <x v="2"/>
    <x v="2"/>
    <x v="0"/>
    <x v="1"/>
    <n v="5.35"/>
    <n v="10.7"/>
    <x v="1"/>
  </r>
  <r>
    <s v="UOL-33480-117"/>
    <x v="821"/>
    <s v="68239-53125-QO"/>
    <s v="E-L-1.5"/>
    <n v="2"/>
    <x v="417"/>
    <s v="goodwinbrianna@thompson.com"/>
    <x v="4"/>
    <x v="0"/>
    <x v="0"/>
    <x v="0"/>
    <n v="8.18"/>
    <n v="16.36"/>
    <x v="0"/>
  </r>
  <r>
    <s v="IWX-86485-981"/>
    <x v="169"/>
    <s v="19775-25869-ZQ"/>
    <s v="E-L-0.5"/>
    <n v="4"/>
    <x v="1545"/>
    <s v="williamssamantha@gonzalez.com"/>
    <x v="0"/>
    <x v="3"/>
    <x v="2"/>
    <x v="2"/>
    <n v="9.9499999999999993"/>
    <n v="39.799999999999997"/>
    <x v="0"/>
  </r>
  <r>
    <s v="LJE-92427-333"/>
    <x v="85"/>
    <s v="95770-40983-FD"/>
    <s v="E-L-1"/>
    <n v="3"/>
    <x v="1546"/>
    <s v="brendalambert@green.com"/>
    <x v="2"/>
    <x v="2"/>
    <x v="0"/>
    <x v="1"/>
    <n v="5.35"/>
    <n v="16.049999999999997"/>
    <x v="0"/>
  </r>
  <r>
    <s v="PJX-77063-759"/>
    <x v="589"/>
    <s v="85791-11560-YQ"/>
    <s v="E-L-1.5"/>
    <n v="3"/>
    <x v="1547"/>
    <s v="jonesisaiah@yahoo.com"/>
    <x v="1"/>
    <x v="0"/>
    <x v="0"/>
    <x v="0"/>
    <n v="8.18"/>
    <n v="24.54"/>
    <x v="0"/>
  </r>
  <r>
    <s v="PRQ-49865-467"/>
    <x v="443"/>
    <s v="39207-66014-RY"/>
    <s v="E-L-0.5"/>
    <n v="5"/>
    <x v="1548"/>
    <s v="thompsonkatrina@willis.com"/>
    <x v="4"/>
    <x v="3"/>
    <x v="2"/>
    <x v="2"/>
    <n v="9.9499999999999993"/>
    <n v="49.75"/>
    <x v="1"/>
  </r>
  <r>
    <s v="UZA-31054-319"/>
    <x v="277"/>
    <s v="38299-75478-XK"/>
    <s v="E-L-0.5"/>
    <n v="1"/>
    <x v="1549"/>
    <s v="steven46@griffith-wilson.org"/>
    <x v="3"/>
    <x v="3"/>
    <x v="2"/>
    <x v="2"/>
    <n v="9.9499999999999993"/>
    <n v="9.9499999999999993"/>
    <x v="0"/>
  </r>
  <r>
    <s v="HQE-98670-329"/>
    <x v="138"/>
    <s v="35472-55203-KA"/>
    <s v="E-L-2"/>
    <n v="1"/>
    <x v="1550"/>
    <s v="whitesharon@malone.com"/>
    <x v="3"/>
    <x v="1"/>
    <x v="1"/>
    <x v="1"/>
    <n v="6.79"/>
    <n v="6.79"/>
    <x v="0"/>
  </r>
  <r>
    <s v="ORX-83513-723"/>
    <x v="45"/>
    <s v="60630-99538-GW"/>
    <s v="E-L-2"/>
    <n v="3"/>
    <x v="1551"/>
    <s v="evanssusan@yahoo.com"/>
    <x v="3"/>
    <x v="1"/>
    <x v="1"/>
    <x v="1"/>
    <n v="6.79"/>
    <n v="20.37"/>
    <x v="1"/>
  </r>
  <r>
    <s v="VBK-20883-576"/>
    <x v="251"/>
    <s v="37137-77194-BS"/>
    <s v="E-L-2"/>
    <n v="5"/>
    <x v="1552"/>
    <s v="bkane@hotmail.com"/>
    <x v="2"/>
    <x v="1"/>
    <x v="1"/>
    <x v="1"/>
    <n v="6.79"/>
    <n v="33.950000000000003"/>
    <x v="1"/>
  </r>
  <r>
    <s v="DDL-42514-276"/>
    <x v="802"/>
    <s v="33329-81769-UD"/>
    <s v="E-L-2"/>
    <n v="1"/>
    <x v="1553"/>
    <s v="monicamcgee@moran.com"/>
    <x v="0"/>
    <x v="1"/>
    <x v="1"/>
    <x v="1"/>
    <n v="6.79"/>
    <n v="6.79"/>
    <x v="0"/>
  </r>
  <r>
    <s v="CWB-27487-682"/>
    <x v="755"/>
    <s v="87937-40073-ZM"/>
    <s v="E-L-1.5"/>
    <n v="1"/>
    <x v="1554"/>
    <s v="belinda28@yahoo.com"/>
    <x v="0"/>
    <x v="0"/>
    <x v="0"/>
    <x v="0"/>
    <n v="8.18"/>
    <n v="8.18"/>
    <x v="1"/>
  </r>
  <r>
    <s v="ZWW-78327-665"/>
    <x v="54"/>
    <s v="66696-43877-QY"/>
    <s v="E-L-0.5"/>
    <n v="4"/>
    <x v="1555"/>
    <s v="scotthartman@wright-choi.org"/>
    <x v="2"/>
    <x v="3"/>
    <x v="2"/>
    <x v="2"/>
    <n v="9.9499999999999993"/>
    <n v="39.799999999999997"/>
    <x v="1"/>
  </r>
  <r>
    <s v="XNG-48586-988"/>
    <x v="822"/>
    <s v="75538-68102-EM"/>
    <s v="E-L-0.5"/>
    <n v="4"/>
    <x v="1556"/>
    <s v="ahernandez@conner.biz"/>
    <x v="0"/>
    <x v="3"/>
    <x v="2"/>
    <x v="2"/>
    <n v="9.9499999999999993"/>
    <n v="39.799999999999997"/>
    <x v="0"/>
  </r>
  <r>
    <s v="EPP-74934-565"/>
    <x v="234"/>
    <s v="73813-55342-DG"/>
    <s v="E-L-1"/>
    <n v="1"/>
    <x v="1557"/>
    <s v="shannonanderson@anderson.net"/>
    <x v="1"/>
    <x v="2"/>
    <x v="0"/>
    <x v="1"/>
    <n v="5.35"/>
    <n v="5.35"/>
    <x v="0"/>
  </r>
  <r>
    <s v="ISS-85530-538"/>
    <x v="73"/>
    <s v="74892-69737-RD"/>
    <s v="E-L-1.5"/>
    <n v="1"/>
    <x v="1558"/>
    <s v="hollandkimberly@lopez-jones.com"/>
    <x v="3"/>
    <x v="0"/>
    <x v="0"/>
    <x v="0"/>
    <n v="8.18"/>
    <n v="8.18"/>
    <x v="1"/>
  </r>
  <r>
    <s v="VBE-33327-966"/>
    <x v="823"/>
    <s v="50349-74201-AD"/>
    <s v="E-L-1"/>
    <n v="5"/>
    <x v="1559"/>
    <s v="evanseddie@hotmail.com"/>
    <x v="4"/>
    <x v="2"/>
    <x v="0"/>
    <x v="1"/>
    <n v="5.35"/>
    <n v="26.75"/>
    <x v="0"/>
  </r>
  <r>
    <s v="OFM-63488-568"/>
    <x v="660"/>
    <s v="31241-92841-UV"/>
    <s v="E-L-2"/>
    <n v="5"/>
    <x v="663"/>
    <s v="nandrade@hotmail.com"/>
    <x v="2"/>
    <x v="1"/>
    <x v="1"/>
    <x v="1"/>
    <n v="6.79"/>
    <n v="33.950000000000003"/>
    <x v="0"/>
  </r>
  <r>
    <s v="XPQ-18708-472"/>
    <x v="824"/>
    <s v="65637-62596-RG"/>
    <s v="E-L-1.5"/>
    <n v="3"/>
    <x v="1560"/>
    <s v="angela21@gmail.com"/>
    <x v="2"/>
    <x v="0"/>
    <x v="0"/>
    <x v="0"/>
    <n v="8.18"/>
    <n v="24.54"/>
    <x v="0"/>
  </r>
  <r>
    <s v="JKT-91155-313"/>
    <x v="825"/>
    <s v="17898-43435-MJ"/>
    <s v="E-L-2"/>
    <n v="4"/>
    <x v="1561"/>
    <s v="john91@peters.net"/>
    <x v="3"/>
    <x v="1"/>
    <x v="1"/>
    <x v="1"/>
    <n v="6.79"/>
    <n v="27.16"/>
    <x v="1"/>
  </r>
  <r>
    <s v="ENN-53811-229"/>
    <x v="826"/>
    <s v="27897-87504-IE"/>
    <s v="E-L-2"/>
    <n v="5"/>
    <x v="1562"/>
    <s v="karen85@lee-lewis.org"/>
    <x v="2"/>
    <x v="1"/>
    <x v="1"/>
    <x v="1"/>
    <n v="6.79"/>
    <n v="33.950000000000003"/>
    <x v="0"/>
  </r>
  <r>
    <s v="TFL-91154-747"/>
    <x v="827"/>
    <s v="49235-77325-BK"/>
    <s v="E-L-2"/>
    <n v="4"/>
    <x v="954"/>
    <s v="ashlee63@chung-stewart.com"/>
    <x v="0"/>
    <x v="1"/>
    <x v="1"/>
    <x v="1"/>
    <n v="6.79"/>
    <n v="27.16"/>
    <x v="1"/>
  </r>
  <r>
    <s v="FPS-39650-701"/>
    <x v="816"/>
    <s v="97402-36282-EM"/>
    <s v="E-L-0.5"/>
    <n v="5"/>
    <x v="1563"/>
    <s v="ldavis@francis.com"/>
    <x v="0"/>
    <x v="3"/>
    <x v="2"/>
    <x v="2"/>
    <n v="9.9499999999999993"/>
    <n v="49.75"/>
    <x v="0"/>
  </r>
  <r>
    <s v="NXQ-72034-875"/>
    <x v="712"/>
    <s v="21917-82288-ZO"/>
    <s v="E-L-0.5"/>
    <n v="2"/>
    <x v="1564"/>
    <s v="jessica67@hotmail.com"/>
    <x v="3"/>
    <x v="3"/>
    <x v="2"/>
    <x v="2"/>
    <n v="9.9499999999999993"/>
    <n v="19.899999999999999"/>
    <x v="1"/>
  </r>
  <r>
    <s v="MHA-60742-518"/>
    <x v="82"/>
    <s v="89785-81201-RV"/>
    <s v="E-L-2"/>
    <n v="4"/>
    <x v="1565"/>
    <s v="debbiesummers@gmail.com"/>
    <x v="3"/>
    <x v="1"/>
    <x v="1"/>
    <x v="1"/>
    <n v="6.79"/>
    <n v="27.16"/>
    <x v="0"/>
  </r>
  <r>
    <s v="RIS-66038-924"/>
    <x v="470"/>
    <s v="90371-44961-ZQ"/>
    <s v="E-L-2"/>
    <n v="5"/>
    <x v="1566"/>
    <s v="russell31@hotmail.com"/>
    <x v="1"/>
    <x v="1"/>
    <x v="1"/>
    <x v="1"/>
    <n v="6.79"/>
    <n v="33.950000000000003"/>
    <x v="1"/>
  </r>
  <r>
    <s v="DUT-63367-321"/>
    <x v="770"/>
    <s v="79292-71763-BJ"/>
    <s v="E-L-1"/>
    <n v="3"/>
    <x v="1567"/>
    <s v="felicia44@yahoo.com"/>
    <x v="3"/>
    <x v="2"/>
    <x v="0"/>
    <x v="1"/>
    <n v="5.35"/>
    <n v="16.049999999999997"/>
    <x v="1"/>
  </r>
  <r>
    <s v="OZA-51384-735"/>
    <x v="157"/>
    <s v="17533-88436-FY"/>
    <s v="E-L-1.5"/>
    <n v="3"/>
    <x v="1568"/>
    <s v="angelaturner@gmail.com"/>
    <x v="3"/>
    <x v="0"/>
    <x v="0"/>
    <x v="0"/>
    <n v="8.18"/>
    <n v="24.54"/>
    <x v="1"/>
  </r>
  <r>
    <s v="HRL-25039-450"/>
    <x v="160"/>
    <s v="74206-45244-GJ"/>
    <s v="E-L-1.5"/>
    <n v="3"/>
    <x v="1569"/>
    <s v="josephevans@gmail.com"/>
    <x v="1"/>
    <x v="0"/>
    <x v="0"/>
    <x v="0"/>
    <n v="8.18"/>
    <n v="24.54"/>
    <x v="1"/>
  </r>
  <r>
    <s v="SYA-50677-513"/>
    <x v="402"/>
    <s v="58708-68061-GU"/>
    <s v="E-L-1"/>
    <n v="3"/>
    <x v="1570"/>
    <s v="vvasquez@hotmail.com"/>
    <x v="3"/>
    <x v="2"/>
    <x v="0"/>
    <x v="1"/>
    <n v="5.35"/>
    <n v="16.049999999999997"/>
    <x v="0"/>
  </r>
  <r>
    <s v="OOV-71027-393"/>
    <x v="418"/>
    <s v="35013-99554-IC"/>
    <s v="E-L-1.5"/>
    <n v="1"/>
    <x v="1571"/>
    <s v="shannonbowman@gmail.com"/>
    <x v="3"/>
    <x v="0"/>
    <x v="0"/>
    <x v="0"/>
    <n v="8.18"/>
    <n v="8.18"/>
    <x v="0"/>
  </r>
  <r>
    <s v="DTM-57807-875"/>
    <x v="748"/>
    <s v="41572-64429-FZ"/>
    <s v="E-L-0.5"/>
    <n v="3"/>
    <x v="1572"/>
    <s v="wilcoxmegan@hensley-vasquez.com"/>
    <x v="3"/>
    <x v="3"/>
    <x v="2"/>
    <x v="2"/>
    <n v="9.9499999999999993"/>
    <n v="29.849999999999998"/>
    <x v="1"/>
  </r>
  <r>
    <s v="ORA-35516-956"/>
    <x v="699"/>
    <s v="75475-72467-DS"/>
    <s v="E-L-0.5"/>
    <n v="3"/>
    <x v="1573"/>
    <s v="jacksonchristopher@yahoo.com"/>
    <x v="0"/>
    <x v="3"/>
    <x v="2"/>
    <x v="2"/>
    <n v="9.9499999999999993"/>
    <n v="29.849999999999998"/>
    <x v="0"/>
  </r>
  <r>
    <s v="DUV-21726-427"/>
    <x v="246"/>
    <s v="27426-34730-XN"/>
    <s v="E-L-1.5"/>
    <n v="2"/>
    <x v="1574"/>
    <s v="simsmichael@hotmail.com"/>
    <x v="3"/>
    <x v="0"/>
    <x v="0"/>
    <x v="0"/>
    <n v="8.18"/>
    <n v="16.36"/>
    <x v="0"/>
  </r>
  <r>
    <s v="FPI-78867-990"/>
    <x v="503"/>
    <s v="18072-99956-VF"/>
    <s v="E-L-1.5"/>
    <n v="2"/>
    <x v="1575"/>
    <s v="richard32@smith.info"/>
    <x v="4"/>
    <x v="0"/>
    <x v="0"/>
    <x v="0"/>
    <n v="8.18"/>
    <n v="16.36"/>
    <x v="0"/>
  </r>
  <r>
    <s v="SPD-49273-600"/>
    <x v="828"/>
    <s v="38963-37391-WA"/>
    <s v="E-L-0.5"/>
    <n v="2"/>
    <x v="1576"/>
    <s v="stephen70@wood.com"/>
    <x v="0"/>
    <x v="3"/>
    <x v="2"/>
    <x v="2"/>
    <n v="9.9499999999999993"/>
    <n v="19.899999999999999"/>
    <x v="0"/>
  </r>
  <r>
    <s v="BDU-22710-575"/>
    <x v="6"/>
    <s v="16771-34895-LW"/>
    <s v="E-L-0.5"/>
    <n v="4"/>
    <x v="1577"/>
    <s v="cruzkevin@williamson-koch.net"/>
    <x v="4"/>
    <x v="3"/>
    <x v="2"/>
    <x v="2"/>
    <n v="9.9499999999999993"/>
    <n v="39.799999999999997"/>
    <x v="0"/>
  </r>
  <r>
    <s v="WSJ-10659-228"/>
    <x v="829"/>
    <s v="45642-39840-FN"/>
    <s v="E-L-1.5"/>
    <n v="2"/>
    <x v="1578"/>
    <s v="kimberlyfisher@hotmail.com"/>
    <x v="0"/>
    <x v="0"/>
    <x v="0"/>
    <x v="0"/>
    <n v="8.18"/>
    <n v="16.36"/>
    <x v="1"/>
  </r>
  <r>
    <s v="VRN-73373-818"/>
    <x v="677"/>
    <s v="60343-54838-NI"/>
    <s v="E-L-1"/>
    <n v="4"/>
    <x v="1579"/>
    <s v="patricia10@gmail.com"/>
    <x v="4"/>
    <x v="2"/>
    <x v="0"/>
    <x v="1"/>
    <n v="5.35"/>
    <n v="21.4"/>
    <x v="1"/>
  </r>
  <r>
    <s v="JQD-15114-905"/>
    <x v="392"/>
    <s v="27307-85056-VZ"/>
    <s v="E-L-2"/>
    <n v="5"/>
    <x v="1580"/>
    <s v="lcrawford@bell-baker.info"/>
    <x v="3"/>
    <x v="1"/>
    <x v="1"/>
    <x v="1"/>
    <n v="6.79"/>
    <n v="33.950000000000003"/>
    <x v="0"/>
  </r>
  <r>
    <s v="IQV-10558-876"/>
    <x v="777"/>
    <s v="88331-24876-JR"/>
    <s v="E-L-1.5"/>
    <n v="5"/>
    <x v="1581"/>
    <s v="anthony27@peterson.com"/>
    <x v="2"/>
    <x v="0"/>
    <x v="0"/>
    <x v="0"/>
    <n v="8.18"/>
    <n v="40.9"/>
    <x v="1"/>
  </r>
  <r>
    <s v="CSD-98656-181"/>
    <x v="566"/>
    <s v="13596-55418-XS"/>
    <s v="E-L-2"/>
    <n v="5"/>
    <x v="1582"/>
    <s v="andrew87@hanson-miller.com"/>
    <x v="4"/>
    <x v="1"/>
    <x v="1"/>
    <x v="1"/>
    <n v="6.79"/>
    <n v="33.950000000000003"/>
    <x v="0"/>
  </r>
  <r>
    <s v="IFG-43778-384"/>
    <x v="830"/>
    <s v="40556-87466-XV"/>
    <s v="E-L-1"/>
    <n v="1"/>
    <x v="1583"/>
    <s v="paulgrimes@martinez.com"/>
    <x v="1"/>
    <x v="2"/>
    <x v="0"/>
    <x v="1"/>
    <n v="5.35"/>
    <n v="5.35"/>
    <x v="1"/>
  </r>
  <r>
    <s v="XPY-22370-164"/>
    <x v="582"/>
    <s v="49511-69080-LJ"/>
    <s v="E-L-1"/>
    <n v="5"/>
    <x v="1584"/>
    <s v="manuelpeterson@hotmail.com"/>
    <x v="1"/>
    <x v="2"/>
    <x v="0"/>
    <x v="1"/>
    <n v="5.35"/>
    <n v="26.75"/>
    <x v="1"/>
  </r>
  <r>
    <s v="OQA-64815-999"/>
    <x v="744"/>
    <s v="75368-24709-PS"/>
    <s v="E-L-2"/>
    <n v="4"/>
    <x v="1585"/>
    <s v="debbie11@davis.net"/>
    <x v="0"/>
    <x v="1"/>
    <x v="1"/>
    <x v="1"/>
    <n v="6.79"/>
    <n v="27.16"/>
    <x v="0"/>
  </r>
  <r>
    <s v="AIH-34585-991"/>
    <x v="360"/>
    <s v="35872-10361-AJ"/>
    <s v="E-L-0.5"/>
    <n v="1"/>
    <x v="1586"/>
    <s v="angela47@fox.net"/>
    <x v="1"/>
    <x v="3"/>
    <x v="2"/>
    <x v="2"/>
    <n v="9.9499999999999993"/>
    <n v="9.9499999999999993"/>
    <x v="0"/>
  </r>
  <r>
    <s v="LUC-69701-744"/>
    <x v="831"/>
    <s v="15413-36698-MU"/>
    <s v="E-L-2"/>
    <n v="5"/>
    <x v="1587"/>
    <s v="danielle11@yahoo.com"/>
    <x v="0"/>
    <x v="1"/>
    <x v="1"/>
    <x v="1"/>
    <n v="6.79"/>
    <n v="33.950000000000003"/>
    <x v="1"/>
  </r>
  <r>
    <s v="NGB-72934-521"/>
    <x v="505"/>
    <s v="60799-87577-AT"/>
    <s v="E-L-0.5"/>
    <n v="5"/>
    <x v="1588"/>
    <s v="sheltondebra@hotmail.com"/>
    <x v="4"/>
    <x v="3"/>
    <x v="2"/>
    <x v="2"/>
    <n v="9.9499999999999993"/>
    <n v="49.75"/>
    <x v="1"/>
  </r>
  <r>
    <s v="KFT-75142-197"/>
    <x v="369"/>
    <s v="67841-47096-TQ"/>
    <s v="E-L-1.5"/>
    <n v="3"/>
    <x v="1589"/>
    <s v="cody70@hotmail.com"/>
    <x v="3"/>
    <x v="0"/>
    <x v="0"/>
    <x v="0"/>
    <n v="8.18"/>
    <n v="24.54"/>
    <x v="0"/>
  </r>
  <r>
    <s v="CJG-83982-730"/>
    <x v="796"/>
    <s v="22064-38260-PF"/>
    <s v="E-L-1"/>
    <n v="2"/>
    <x v="1590"/>
    <s v="brendamanning@tran.info"/>
    <x v="2"/>
    <x v="2"/>
    <x v="0"/>
    <x v="1"/>
    <n v="5.35"/>
    <n v="10.7"/>
    <x v="0"/>
  </r>
  <r>
    <s v="AWR-87069-225"/>
    <x v="817"/>
    <s v="67881-30565-NF"/>
    <s v="E-L-1"/>
    <n v="3"/>
    <x v="1591"/>
    <s v="kathrynlopez@gmail.com"/>
    <x v="0"/>
    <x v="2"/>
    <x v="0"/>
    <x v="1"/>
    <n v="5.35"/>
    <n v="16.049999999999997"/>
    <x v="1"/>
  </r>
  <r>
    <s v="KMB-85145-259"/>
    <x v="196"/>
    <s v="66538-66912-SN"/>
    <s v="E-L-1"/>
    <n v="2"/>
    <x v="1592"/>
    <s v="tina01@yahoo.com"/>
    <x v="2"/>
    <x v="2"/>
    <x v="0"/>
    <x v="1"/>
    <n v="5.35"/>
    <n v="10.7"/>
    <x v="1"/>
  </r>
  <r>
    <s v="ZHT-37081-171"/>
    <x v="624"/>
    <s v="20605-37592-ZS"/>
    <s v="E-L-1"/>
    <n v="3"/>
    <x v="1593"/>
    <s v="rebeccahansen@collins.com"/>
    <x v="4"/>
    <x v="2"/>
    <x v="0"/>
    <x v="1"/>
    <n v="5.35"/>
    <n v="16.049999999999997"/>
    <x v="0"/>
  </r>
  <r>
    <s v="SLP-55711-381"/>
    <x v="832"/>
    <s v="27469-64867-NT"/>
    <s v="E-L-1.5"/>
    <n v="1"/>
    <x v="1594"/>
    <s v="bedwards@yahoo.com"/>
    <x v="4"/>
    <x v="0"/>
    <x v="0"/>
    <x v="0"/>
    <n v="8.18"/>
    <n v="8.18"/>
    <x v="0"/>
  </r>
  <r>
    <s v="HGK-65884-432"/>
    <x v="118"/>
    <s v="99367-99342-SU"/>
    <s v="E-L-0.5"/>
    <n v="2"/>
    <x v="1595"/>
    <s v="rickorozco@hotmail.com"/>
    <x v="3"/>
    <x v="3"/>
    <x v="2"/>
    <x v="2"/>
    <n v="9.9499999999999993"/>
    <n v="19.899999999999999"/>
    <x v="1"/>
  </r>
  <r>
    <s v="SCJ-51442-335"/>
    <x v="477"/>
    <s v="71627-38661-DH"/>
    <s v="E-L-1.5"/>
    <n v="4"/>
    <x v="1596"/>
    <s v="chelseawalker@thompson-taylor.com"/>
    <x v="4"/>
    <x v="0"/>
    <x v="0"/>
    <x v="0"/>
    <n v="8.18"/>
    <n v="32.72"/>
    <x v="0"/>
  </r>
  <r>
    <s v="OME-11815-370"/>
    <x v="699"/>
    <s v="65410-59677-VU"/>
    <s v="E-L-1.5"/>
    <n v="1"/>
    <x v="1597"/>
    <s v="mauricemcdonald@riggs.biz"/>
    <x v="2"/>
    <x v="0"/>
    <x v="0"/>
    <x v="0"/>
    <n v="8.18"/>
    <n v="8.18"/>
    <x v="1"/>
  </r>
  <r>
    <s v="KES-30666-164"/>
    <x v="433"/>
    <s v="10917-84591-FL"/>
    <s v="E-L-1"/>
    <n v="4"/>
    <x v="1598"/>
    <s v="parrisheddie@hotmail.com"/>
    <x v="2"/>
    <x v="2"/>
    <x v="0"/>
    <x v="1"/>
    <n v="5.35"/>
    <n v="21.4"/>
    <x v="0"/>
  </r>
  <r>
    <s v="LWW-99682-775"/>
    <x v="754"/>
    <s v="99700-46694-ZQ"/>
    <s v="E-L-1"/>
    <n v="5"/>
    <x v="1599"/>
    <s v="marshallkelsey@gutierrez.org"/>
    <x v="0"/>
    <x v="2"/>
    <x v="0"/>
    <x v="1"/>
    <n v="5.35"/>
    <n v="26.75"/>
    <x v="1"/>
  </r>
  <r>
    <s v="POF-42022-927"/>
    <x v="833"/>
    <s v="53846-65250-LP"/>
    <s v="E-L-1"/>
    <n v="5"/>
    <x v="1600"/>
    <s v="ohudson@elliott.com"/>
    <x v="2"/>
    <x v="2"/>
    <x v="0"/>
    <x v="1"/>
    <n v="5.35"/>
    <n v="26.75"/>
    <x v="1"/>
  </r>
  <r>
    <s v="YSL-73966-902"/>
    <x v="88"/>
    <s v="18095-86097-DQ"/>
    <s v="E-L-1.5"/>
    <n v="5"/>
    <x v="1601"/>
    <s v="kirstencampos@hotmail.com"/>
    <x v="3"/>
    <x v="0"/>
    <x v="0"/>
    <x v="0"/>
    <n v="8.18"/>
    <n v="40.9"/>
    <x v="1"/>
  </r>
  <r>
    <s v="OHD-38509-110"/>
    <x v="312"/>
    <s v="80560-12456-QL"/>
    <s v="E-L-2"/>
    <n v="2"/>
    <x v="1602"/>
    <s v="marquezamanda@hicks.com"/>
    <x v="4"/>
    <x v="1"/>
    <x v="1"/>
    <x v="1"/>
    <n v="6.79"/>
    <n v="13.58"/>
    <x v="0"/>
  </r>
  <r>
    <s v="ZDL-65811-143"/>
    <x v="481"/>
    <s v="96829-90369-KP"/>
    <s v="E-L-1.5"/>
    <n v="1"/>
    <x v="1603"/>
    <s v="erinalexander@gmail.com"/>
    <x v="0"/>
    <x v="0"/>
    <x v="0"/>
    <x v="0"/>
    <n v="8.18"/>
    <n v="8.18"/>
    <x v="1"/>
  </r>
  <r>
    <s v="CYG-23749-717"/>
    <x v="659"/>
    <s v="55827-25891-UZ"/>
    <s v="E-L-1"/>
    <n v="3"/>
    <x v="1604"/>
    <s v="heatherwright@gmail.com"/>
    <x v="3"/>
    <x v="2"/>
    <x v="0"/>
    <x v="1"/>
    <n v="5.35"/>
    <n v="16.049999999999997"/>
    <x v="1"/>
  </r>
  <r>
    <s v="AMB-43705-506"/>
    <x v="597"/>
    <s v="34798-66785-JS"/>
    <s v="E-L-1.5"/>
    <n v="3"/>
    <x v="1605"/>
    <s v="faulknerluis@church.com"/>
    <x v="3"/>
    <x v="0"/>
    <x v="0"/>
    <x v="0"/>
    <n v="8.18"/>
    <n v="24.54"/>
    <x v="0"/>
  </r>
  <r>
    <s v="JRK-31033-618"/>
    <x v="802"/>
    <s v="68900-13473-VU"/>
    <s v="E-L-0.5"/>
    <n v="4"/>
    <x v="1606"/>
    <s v="cody99@gmail.com"/>
    <x v="1"/>
    <x v="3"/>
    <x v="2"/>
    <x v="2"/>
    <n v="9.9499999999999993"/>
    <n v="39.799999999999997"/>
    <x v="1"/>
  </r>
  <r>
    <s v="BRU-90719-272"/>
    <x v="670"/>
    <s v="44494-80231-YH"/>
    <s v="E-L-0.5"/>
    <n v="4"/>
    <x v="1607"/>
    <s v="smithbrandon@yahoo.com"/>
    <x v="3"/>
    <x v="3"/>
    <x v="2"/>
    <x v="2"/>
    <n v="9.9499999999999993"/>
    <n v="39.799999999999997"/>
    <x v="0"/>
  </r>
  <r>
    <s v="TDD-89052-853"/>
    <x v="702"/>
    <s v="55934-46008-MA"/>
    <s v="E-L-0.5"/>
    <n v="3"/>
    <x v="1608"/>
    <s v="taylor57@acosta-nguyen.com"/>
    <x v="4"/>
    <x v="3"/>
    <x v="2"/>
    <x v="2"/>
    <n v="9.9499999999999993"/>
    <n v="29.849999999999998"/>
    <x v="1"/>
  </r>
  <r>
    <s v="WSE-43623-228"/>
    <x v="144"/>
    <s v="17024-37748-JF"/>
    <s v="E-L-2"/>
    <n v="5"/>
    <x v="1609"/>
    <s v="lgarcia@garcia.com"/>
    <x v="2"/>
    <x v="1"/>
    <x v="1"/>
    <x v="1"/>
    <n v="6.79"/>
    <n v="33.950000000000003"/>
    <x v="0"/>
  </r>
  <r>
    <s v="PDQ-40597-451"/>
    <x v="146"/>
    <s v="42513-28861-AZ"/>
    <s v="E-L-0.5"/>
    <n v="3"/>
    <x v="1610"/>
    <s v="porterbrenda@hotmail.com"/>
    <x v="4"/>
    <x v="3"/>
    <x v="2"/>
    <x v="2"/>
    <n v="9.9499999999999993"/>
    <n v="29.849999999999998"/>
    <x v="0"/>
  </r>
  <r>
    <s v="UVH-47708-950"/>
    <x v="386"/>
    <s v="75302-39232-TT"/>
    <s v="E-L-1"/>
    <n v="4"/>
    <x v="1611"/>
    <s v="melanierichards@gmail.com"/>
    <x v="3"/>
    <x v="2"/>
    <x v="0"/>
    <x v="1"/>
    <n v="5.35"/>
    <n v="21.4"/>
    <x v="0"/>
  </r>
  <r>
    <s v="GPO-78569-134"/>
    <x v="834"/>
    <s v="35954-61202-NJ"/>
    <s v="E-L-0.5"/>
    <n v="1"/>
    <x v="1612"/>
    <s v="mitchellleslie@cole.org"/>
    <x v="0"/>
    <x v="3"/>
    <x v="2"/>
    <x v="2"/>
    <n v="9.9499999999999993"/>
    <n v="9.9499999999999993"/>
    <x v="0"/>
  </r>
  <r>
    <s v="YHJ-84441-305"/>
    <x v="543"/>
    <s v="41398-51968-YD"/>
    <s v="E-L-2"/>
    <n v="5"/>
    <x v="1613"/>
    <s v="markwall@wilson.info"/>
    <x v="2"/>
    <x v="1"/>
    <x v="1"/>
    <x v="1"/>
    <n v="6.79"/>
    <n v="33.950000000000003"/>
    <x v="1"/>
  </r>
  <r>
    <s v="JGO-11502-186"/>
    <x v="711"/>
    <s v="83360-61900-VM"/>
    <s v="E-L-2"/>
    <n v="1"/>
    <x v="1614"/>
    <s v="bmartin@yahoo.com"/>
    <x v="0"/>
    <x v="1"/>
    <x v="1"/>
    <x v="1"/>
    <n v="6.79"/>
    <n v="6.79"/>
    <x v="1"/>
  </r>
  <r>
    <s v="KSY-76086-973"/>
    <x v="584"/>
    <s v="36172-98852-OY"/>
    <s v="E-L-1.5"/>
    <n v="1"/>
    <x v="1615"/>
    <s v="jenniferlewis@estes.com"/>
    <x v="2"/>
    <x v="0"/>
    <x v="0"/>
    <x v="0"/>
    <n v="8.18"/>
    <n v="8.18"/>
    <x v="0"/>
  </r>
  <r>
    <s v="QTT-89702-295"/>
    <x v="781"/>
    <s v="36959-95776-PC"/>
    <s v="E-L-1.5"/>
    <n v="5"/>
    <x v="1616"/>
    <s v="michaelchoi@fischer-neal.com"/>
    <x v="3"/>
    <x v="0"/>
    <x v="0"/>
    <x v="0"/>
    <n v="8.18"/>
    <n v="40.9"/>
    <x v="0"/>
  </r>
  <r>
    <s v="TPS-78348-376"/>
    <x v="482"/>
    <s v="91393-19189-QJ"/>
    <s v="E-L-1.5"/>
    <n v="2"/>
    <x v="1617"/>
    <s v="terryprice@yahoo.com"/>
    <x v="3"/>
    <x v="0"/>
    <x v="0"/>
    <x v="0"/>
    <n v="8.18"/>
    <n v="16.36"/>
    <x v="1"/>
  </r>
  <r>
    <s v="DLG-78953-814"/>
    <x v="651"/>
    <s v="78457-38042-WL"/>
    <s v="E-L-1.5"/>
    <n v="4"/>
    <x v="1618"/>
    <s v="clementslisa@brooks-barrera.com"/>
    <x v="1"/>
    <x v="0"/>
    <x v="0"/>
    <x v="0"/>
    <n v="8.18"/>
    <n v="32.72"/>
    <x v="0"/>
  </r>
  <r>
    <s v="CWU-57751-746"/>
    <x v="242"/>
    <s v="38919-24117-HP"/>
    <s v="E-L-1"/>
    <n v="2"/>
    <x v="1619"/>
    <s v="nealashley@todd-english.org"/>
    <x v="0"/>
    <x v="2"/>
    <x v="0"/>
    <x v="1"/>
    <n v="5.35"/>
    <n v="10.7"/>
    <x v="1"/>
  </r>
  <r>
    <s v="PKT-42866-542"/>
    <x v="49"/>
    <s v="64488-15704-YH"/>
    <s v="E-L-1"/>
    <n v="4"/>
    <x v="1620"/>
    <s v="cmayo@yahoo.com"/>
    <x v="0"/>
    <x v="2"/>
    <x v="0"/>
    <x v="1"/>
    <n v="5.35"/>
    <n v="21.4"/>
    <x v="0"/>
  </r>
  <r>
    <s v="PMQ-36707-733"/>
    <x v="835"/>
    <s v="73710-39670-TP"/>
    <s v="E-L-1"/>
    <n v="3"/>
    <x v="1621"/>
    <s v="benitezryan@lowery.com"/>
    <x v="1"/>
    <x v="2"/>
    <x v="0"/>
    <x v="1"/>
    <n v="5.35"/>
    <n v="16.049999999999997"/>
    <x v="1"/>
  </r>
  <r>
    <s v="MOK-65673-343"/>
    <x v="836"/>
    <s v="45127-16208-UZ"/>
    <s v="E-L-2"/>
    <n v="4"/>
    <x v="1622"/>
    <s v="rmitchell@campbell.info"/>
    <x v="0"/>
    <x v="1"/>
    <x v="1"/>
    <x v="1"/>
    <n v="6.79"/>
    <n v="27.16"/>
    <x v="0"/>
  </r>
  <r>
    <s v="RGL-15749-908"/>
    <x v="723"/>
    <s v="35872-44434-MC"/>
    <s v="E-L-2"/>
    <n v="1"/>
    <x v="1623"/>
    <s v="brendabarnes@hotmail.com"/>
    <x v="3"/>
    <x v="1"/>
    <x v="1"/>
    <x v="1"/>
    <n v="6.79"/>
    <n v="6.79"/>
    <x v="0"/>
  </r>
  <r>
    <s v="RER-11954-767"/>
    <x v="346"/>
    <s v="46207-56469-ME"/>
    <s v="E-L-0.5"/>
    <n v="3"/>
    <x v="1624"/>
    <s v="nschneider@hotmail.com"/>
    <x v="3"/>
    <x v="3"/>
    <x v="2"/>
    <x v="2"/>
    <n v="9.9499999999999993"/>
    <n v="29.849999999999998"/>
    <x v="1"/>
  </r>
  <r>
    <s v="ZKB-60346-917"/>
    <x v="92"/>
    <s v="40340-44219-UX"/>
    <s v="E-L-1.5"/>
    <n v="5"/>
    <x v="1625"/>
    <s v="spencerdavis@scott.net"/>
    <x v="4"/>
    <x v="0"/>
    <x v="0"/>
    <x v="0"/>
    <n v="8.18"/>
    <n v="40.9"/>
    <x v="0"/>
  </r>
  <r>
    <s v="QCD-59263-118"/>
    <x v="773"/>
    <s v="68122-15391-GV"/>
    <s v="E-L-1"/>
    <n v="2"/>
    <x v="1626"/>
    <s v="michael21@yahoo.com"/>
    <x v="2"/>
    <x v="2"/>
    <x v="0"/>
    <x v="1"/>
    <n v="5.35"/>
    <n v="10.7"/>
    <x v="1"/>
  </r>
  <r>
    <s v="XWV-95849-214"/>
    <x v="342"/>
    <s v="55269-31083-CI"/>
    <s v="E-L-1"/>
    <n v="3"/>
    <x v="1627"/>
    <s v="millerheidi@mckinney.net"/>
    <x v="1"/>
    <x v="2"/>
    <x v="0"/>
    <x v="1"/>
    <n v="5.35"/>
    <n v="16.049999999999997"/>
    <x v="1"/>
  </r>
  <r>
    <s v="NIJ-73170-668"/>
    <x v="514"/>
    <s v="77760-22344-HJ"/>
    <s v="E-L-0.5"/>
    <n v="5"/>
    <x v="1628"/>
    <s v="matthewmartinez@tate.org"/>
    <x v="0"/>
    <x v="3"/>
    <x v="2"/>
    <x v="2"/>
    <n v="9.9499999999999993"/>
    <n v="49.75"/>
    <x v="0"/>
  </r>
  <r>
    <s v="GMA-65253-636"/>
    <x v="364"/>
    <s v="89157-19986-GT"/>
    <s v="E-L-2"/>
    <n v="4"/>
    <x v="1629"/>
    <s v="ajohnson@collins-long.com"/>
    <x v="1"/>
    <x v="1"/>
    <x v="1"/>
    <x v="1"/>
    <n v="6.79"/>
    <n v="27.16"/>
    <x v="1"/>
  </r>
  <r>
    <s v="NQJ-62316-404"/>
    <x v="700"/>
    <s v="99919-47123-LH"/>
    <s v="E-L-2"/>
    <n v="4"/>
    <x v="1630"/>
    <s v="bruceharmon@ruiz-black.com"/>
    <x v="4"/>
    <x v="1"/>
    <x v="1"/>
    <x v="1"/>
    <n v="6.79"/>
    <n v="27.16"/>
    <x v="0"/>
  </r>
  <r>
    <s v="NBF-26562-578"/>
    <x v="760"/>
    <s v="64187-94436-WR"/>
    <s v="E-L-0.5"/>
    <n v="1"/>
    <x v="1631"/>
    <s v="alexismercado@yahoo.com"/>
    <x v="2"/>
    <x v="3"/>
    <x v="2"/>
    <x v="2"/>
    <n v="9.9499999999999993"/>
    <n v="9.9499999999999993"/>
    <x v="1"/>
  </r>
  <r>
    <s v="SRW-38306-492"/>
    <x v="837"/>
    <s v="30186-44299-PT"/>
    <s v="E-L-1.5"/>
    <n v="4"/>
    <x v="1632"/>
    <s v="emilycarter@hotmail.com"/>
    <x v="1"/>
    <x v="0"/>
    <x v="0"/>
    <x v="0"/>
    <n v="8.18"/>
    <n v="32.72"/>
    <x v="1"/>
  </r>
  <r>
    <s v="TLA-56275-307"/>
    <x v="608"/>
    <s v="84870-24614-GM"/>
    <s v="E-L-1"/>
    <n v="5"/>
    <x v="1633"/>
    <s v="paulbonilla@guerrero.org"/>
    <x v="1"/>
    <x v="2"/>
    <x v="0"/>
    <x v="1"/>
    <n v="5.35"/>
    <n v="26.75"/>
    <x v="1"/>
  </r>
  <r>
    <s v="ELC-61680-323"/>
    <x v="11"/>
    <s v="24739-30973-RG"/>
    <s v="E-L-2"/>
    <n v="5"/>
    <x v="1634"/>
    <s v="travislewis@chan.biz"/>
    <x v="2"/>
    <x v="1"/>
    <x v="1"/>
    <x v="1"/>
    <n v="6.79"/>
    <n v="33.950000000000003"/>
    <x v="1"/>
  </r>
  <r>
    <s v="IRA-85302-756"/>
    <x v="740"/>
    <s v="88740-12615-QE"/>
    <s v="E-L-2"/>
    <n v="2"/>
    <x v="1635"/>
    <s v="jennifer99@hotmail.com"/>
    <x v="0"/>
    <x v="1"/>
    <x v="1"/>
    <x v="1"/>
    <n v="6.79"/>
    <n v="13.58"/>
    <x v="1"/>
  </r>
  <r>
    <s v="QND-55802-325"/>
    <x v="313"/>
    <s v="11855-61920-GM"/>
    <s v="E-L-1.5"/>
    <n v="2"/>
    <x v="1636"/>
    <s v="longscott@harrington.com"/>
    <x v="0"/>
    <x v="0"/>
    <x v="0"/>
    <x v="0"/>
    <n v="8.18"/>
    <n v="16.36"/>
    <x v="1"/>
  </r>
  <r>
    <s v="YBK-12177-220"/>
    <x v="838"/>
    <s v="14785-58946-BO"/>
    <s v="E-L-0.5"/>
    <n v="1"/>
    <x v="1637"/>
    <s v="adriana78@yahoo.com"/>
    <x v="1"/>
    <x v="3"/>
    <x v="2"/>
    <x v="2"/>
    <n v="9.9499999999999993"/>
    <n v="9.9499999999999993"/>
    <x v="1"/>
  </r>
  <r>
    <s v="IST-50878-465"/>
    <x v="839"/>
    <s v="45997-69336-LB"/>
    <s v="E-L-1.5"/>
    <n v="1"/>
    <x v="1638"/>
    <s v="heathershah@travis-rivera.com"/>
    <x v="2"/>
    <x v="0"/>
    <x v="0"/>
    <x v="0"/>
    <n v="8.18"/>
    <n v="8.18"/>
    <x v="0"/>
  </r>
  <r>
    <s v="RMB-34683-579"/>
    <x v="840"/>
    <s v="43538-64744-GE"/>
    <s v="E-L-2"/>
    <n v="2"/>
    <x v="1639"/>
    <s v="amber68@yahoo.com"/>
    <x v="0"/>
    <x v="1"/>
    <x v="1"/>
    <x v="1"/>
    <n v="6.79"/>
    <n v="13.58"/>
    <x v="1"/>
  </r>
  <r>
    <s v="YMJ-63077-728"/>
    <x v="841"/>
    <s v="20704-89346-JH"/>
    <s v="E-L-1.5"/>
    <n v="5"/>
    <x v="1640"/>
    <s v="mdavila@yahoo.com"/>
    <x v="0"/>
    <x v="0"/>
    <x v="0"/>
    <x v="0"/>
    <n v="8.18"/>
    <n v="40.9"/>
    <x v="1"/>
  </r>
  <r>
    <s v="VVD-37561-140"/>
    <x v="167"/>
    <s v="22386-73244-NL"/>
    <s v="E-L-1"/>
    <n v="5"/>
    <x v="1641"/>
    <s v="ianwerner@henry.info"/>
    <x v="3"/>
    <x v="2"/>
    <x v="0"/>
    <x v="1"/>
    <n v="5.35"/>
    <n v="26.75"/>
    <x v="1"/>
  </r>
  <r>
    <s v="CDV-27555-529"/>
    <x v="86"/>
    <s v="66376-11847-ZG"/>
    <s v="E-L-2"/>
    <n v="5"/>
    <x v="1642"/>
    <s v="htaylor@reed.com"/>
    <x v="4"/>
    <x v="1"/>
    <x v="1"/>
    <x v="1"/>
    <n v="6.79"/>
    <n v="33.950000000000003"/>
    <x v="0"/>
  </r>
  <r>
    <s v="KRO-83047-689"/>
    <x v="211"/>
    <s v="74814-50014-FG"/>
    <s v="E-L-1.5"/>
    <n v="3"/>
    <x v="1643"/>
    <s v="melissalong@miller.com"/>
    <x v="3"/>
    <x v="0"/>
    <x v="0"/>
    <x v="0"/>
    <n v="8.18"/>
    <n v="24.54"/>
    <x v="1"/>
  </r>
  <r>
    <s v="ZHL-98961-486"/>
    <x v="826"/>
    <s v="35155-12808-NK"/>
    <s v="E-L-1"/>
    <n v="1"/>
    <x v="1644"/>
    <s v="bethmurphy@foley-mason.info"/>
    <x v="4"/>
    <x v="2"/>
    <x v="0"/>
    <x v="1"/>
    <n v="5.35"/>
    <n v="5.35"/>
    <x v="0"/>
  </r>
  <r>
    <s v="HWO-93946-327"/>
    <x v="409"/>
    <s v="50061-58750-CQ"/>
    <s v="E-L-1.5"/>
    <n v="3"/>
    <x v="1645"/>
    <s v="walkerlisa@gmail.com"/>
    <x v="2"/>
    <x v="0"/>
    <x v="0"/>
    <x v="0"/>
    <n v="8.18"/>
    <n v="24.54"/>
    <x v="1"/>
  </r>
  <r>
    <s v="UPM-30739-333"/>
    <x v="417"/>
    <s v="98066-65105-EK"/>
    <s v="E-L-0.5"/>
    <n v="1"/>
    <x v="1646"/>
    <s v="sheila81@scott-english.com"/>
    <x v="1"/>
    <x v="3"/>
    <x v="2"/>
    <x v="2"/>
    <n v="9.9499999999999993"/>
    <n v="9.9499999999999993"/>
    <x v="1"/>
  </r>
  <r>
    <s v="ONR-56219-740"/>
    <x v="680"/>
    <s v="48152-67621-MI"/>
    <s v="E-L-2"/>
    <n v="5"/>
    <x v="1647"/>
    <s v="john92@hotmail.com"/>
    <x v="0"/>
    <x v="1"/>
    <x v="1"/>
    <x v="1"/>
    <n v="6.79"/>
    <n v="33.950000000000003"/>
    <x v="0"/>
  </r>
  <r>
    <s v="EET-24355-119"/>
    <x v="842"/>
    <s v="82758-72585-XY"/>
    <s v="E-L-2"/>
    <n v="5"/>
    <x v="1648"/>
    <s v="xanderson@yahoo.com"/>
    <x v="3"/>
    <x v="1"/>
    <x v="1"/>
    <x v="1"/>
    <n v="6.79"/>
    <n v="33.950000000000003"/>
    <x v="0"/>
  </r>
  <r>
    <s v="NEJ-94028-594"/>
    <x v="714"/>
    <s v="67292-61955-MX"/>
    <s v="E-L-0.5"/>
    <n v="1"/>
    <x v="1649"/>
    <s v="nruiz@smith.com"/>
    <x v="4"/>
    <x v="3"/>
    <x v="2"/>
    <x v="2"/>
    <n v="9.9499999999999993"/>
    <n v="9.9499999999999993"/>
    <x v="1"/>
  </r>
  <r>
    <s v="JHX-51529-462"/>
    <x v="645"/>
    <s v="39606-75676-HA"/>
    <s v="E-L-2"/>
    <n v="3"/>
    <x v="1650"/>
    <s v="aaron00@gmail.com"/>
    <x v="2"/>
    <x v="1"/>
    <x v="1"/>
    <x v="1"/>
    <n v="6.79"/>
    <n v="20.37"/>
    <x v="1"/>
  </r>
  <r>
    <s v="LBC-66359-540"/>
    <x v="843"/>
    <s v="50233-89713-HP"/>
    <s v="E-L-1"/>
    <n v="5"/>
    <x v="1651"/>
    <s v="andrew60@hotmail.com"/>
    <x v="0"/>
    <x v="2"/>
    <x v="0"/>
    <x v="1"/>
    <n v="5.35"/>
    <n v="26.75"/>
    <x v="1"/>
  </r>
  <r>
    <s v="ISE-66227-869"/>
    <x v="844"/>
    <s v="97976-65341-RP"/>
    <s v="E-L-0.5"/>
    <n v="5"/>
    <x v="1652"/>
    <s v="laurachambers@gmail.com"/>
    <x v="0"/>
    <x v="3"/>
    <x v="2"/>
    <x v="2"/>
    <n v="9.9499999999999993"/>
    <n v="49.75"/>
    <x v="0"/>
  </r>
  <r>
    <s v="UZL-77496-590"/>
    <x v="845"/>
    <s v="32758-71783-EH"/>
    <s v="E-L-0.5"/>
    <n v="3"/>
    <x v="1653"/>
    <s v="gbowers@davis.com"/>
    <x v="1"/>
    <x v="3"/>
    <x v="2"/>
    <x v="2"/>
    <n v="9.9499999999999993"/>
    <n v="29.849999999999998"/>
    <x v="1"/>
  </r>
  <r>
    <s v="FSW-27604-484"/>
    <x v="238"/>
    <s v="29982-66089-VN"/>
    <s v="E-L-0.5"/>
    <n v="5"/>
    <x v="1654"/>
    <s v="laurathomas@gmail.com"/>
    <x v="2"/>
    <x v="3"/>
    <x v="2"/>
    <x v="2"/>
    <n v="9.9499999999999993"/>
    <n v="49.75"/>
    <x v="0"/>
  </r>
  <r>
    <s v="LZO-20372-875"/>
    <x v="178"/>
    <s v="89450-79651-OO"/>
    <s v="E-L-1"/>
    <n v="2"/>
    <x v="1655"/>
    <s v="lisa17@gonzalez-price.com"/>
    <x v="4"/>
    <x v="2"/>
    <x v="0"/>
    <x v="1"/>
    <n v="5.35"/>
    <n v="10.7"/>
    <x v="0"/>
  </r>
  <r>
    <s v="YWQ-74831-141"/>
    <x v="840"/>
    <s v="88759-90121-SG"/>
    <s v="E-L-0.5"/>
    <n v="3"/>
    <x v="1656"/>
    <s v="amanda40@sullivan.com"/>
    <x v="3"/>
    <x v="3"/>
    <x v="2"/>
    <x v="2"/>
    <n v="9.9499999999999993"/>
    <n v="29.849999999999998"/>
    <x v="1"/>
  </r>
  <r>
    <s v="KQE-86113-368"/>
    <x v="846"/>
    <s v="97463-71477-XS"/>
    <s v="E-L-2"/>
    <n v="4"/>
    <x v="1657"/>
    <s v="rayala@johnson-hammond.net"/>
    <x v="1"/>
    <x v="1"/>
    <x v="1"/>
    <x v="1"/>
    <n v="6.79"/>
    <n v="27.16"/>
    <x v="0"/>
  </r>
  <r>
    <s v="TBW-69538-141"/>
    <x v="847"/>
    <s v="75647-18270-AA"/>
    <s v="E-L-0.5"/>
    <n v="2"/>
    <x v="1658"/>
    <s v="elizabethstokes@hess.com"/>
    <x v="0"/>
    <x v="3"/>
    <x v="2"/>
    <x v="2"/>
    <n v="9.9499999999999993"/>
    <n v="19.899999999999999"/>
    <x v="1"/>
  </r>
  <r>
    <s v="ROJ-22640-754"/>
    <x v="162"/>
    <s v="82984-34630-EK"/>
    <s v="E-L-2"/>
    <n v="5"/>
    <x v="1659"/>
    <s v="martinezmonica@hotmail.com"/>
    <x v="2"/>
    <x v="1"/>
    <x v="1"/>
    <x v="1"/>
    <n v="6.79"/>
    <n v="33.950000000000003"/>
    <x v="1"/>
  </r>
  <r>
    <s v="NEX-58111-958"/>
    <x v="848"/>
    <s v="53814-83491-OS"/>
    <s v="E-L-2"/>
    <n v="3"/>
    <x v="1660"/>
    <s v="leblancchristopher@silva.info"/>
    <x v="1"/>
    <x v="1"/>
    <x v="1"/>
    <x v="1"/>
    <n v="6.79"/>
    <n v="20.37"/>
    <x v="1"/>
  </r>
  <r>
    <s v="IGV-82389-661"/>
    <x v="849"/>
    <s v="47331-93305-PI"/>
    <s v="E-L-2"/>
    <n v="3"/>
    <x v="1661"/>
    <s v="ismith@gmail.com"/>
    <x v="4"/>
    <x v="1"/>
    <x v="1"/>
    <x v="1"/>
    <n v="6.79"/>
    <n v="20.37"/>
    <x v="1"/>
  </r>
  <r>
    <s v="IMM-84348-952"/>
    <x v="850"/>
    <s v="35561-31258-GU"/>
    <s v="E-L-1"/>
    <n v="2"/>
    <x v="1662"/>
    <s v="ggreen@gmail.com"/>
    <x v="3"/>
    <x v="2"/>
    <x v="0"/>
    <x v="1"/>
    <n v="5.35"/>
    <n v="10.7"/>
    <x v="1"/>
  </r>
  <r>
    <s v="JNN-43492-424"/>
    <x v="822"/>
    <s v="62524-78850-DY"/>
    <s v="E-L-1.5"/>
    <n v="1"/>
    <x v="1663"/>
    <s v="dpoole@gmail.com"/>
    <x v="4"/>
    <x v="0"/>
    <x v="0"/>
    <x v="0"/>
    <n v="8.18"/>
    <n v="8.18"/>
    <x v="1"/>
  </r>
  <r>
    <s v="CIQ-22036-119"/>
    <x v="851"/>
    <s v="48082-25319-ZF"/>
    <s v="E-L-1.5"/>
    <n v="1"/>
    <x v="1664"/>
    <s v="alyssaclayton@johnson.net"/>
    <x v="3"/>
    <x v="0"/>
    <x v="0"/>
    <x v="0"/>
    <n v="8.18"/>
    <n v="8.18"/>
    <x v="1"/>
  </r>
  <r>
    <s v="HYK-89516-376"/>
    <x v="27"/>
    <s v="29196-30871-ES"/>
    <s v="E-L-0.5"/>
    <n v="2"/>
    <x v="1665"/>
    <s v="bhernandez@jones.com"/>
    <x v="3"/>
    <x v="3"/>
    <x v="2"/>
    <x v="2"/>
    <n v="9.9499999999999993"/>
    <n v="19.899999999999999"/>
    <x v="1"/>
  </r>
  <r>
    <s v="FMY-41858-825"/>
    <x v="833"/>
    <s v="10039-40700-EL"/>
    <s v="E-L-0.5"/>
    <n v="5"/>
    <x v="1666"/>
    <s v="harrismonica@snyder.org"/>
    <x v="0"/>
    <x v="3"/>
    <x v="2"/>
    <x v="2"/>
    <n v="9.9499999999999993"/>
    <n v="49.75"/>
    <x v="0"/>
  </r>
  <r>
    <s v="GTA-41074-866"/>
    <x v="336"/>
    <s v="30095-84736-QI"/>
    <s v="E-L-1.5"/>
    <n v="2"/>
    <x v="689"/>
    <s v="zachary36@roberson.com"/>
    <x v="2"/>
    <x v="0"/>
    <x v="0"/>
    <x v="0"/>
    <n v="8.18"/>
    <n v="16.36"/>
    <x v="0"/>
  </r>
  <r>
    <s v="GWT-84630-795"/>
    <x v="59"/>
    <s v="39439-82667-HQ"/>
    <s v="E-L-0.5"/>
    <n v="1"/>
    <x v="1667"/>
    <s v="karenhernandez@hotmail.com"/>
    <x v="3"/>
    <x v="3"/>
    <x v="2"/>
    <x v="2"/>
    <n v="9.9499999999999993"/>
    <n v="9.9499999999999993"/>
    <x v="0"/>
  </r>
  <r>
    <s v="MGV-17234-431"/>
    <x v="852"/>
    <s v="25477-27833-RQ"/>
    <s v="E-L-0.5"/>
    <n v="3"/>
    <x v="1668"/>
    <s v="williamprice@morales-harris.com"/>
    <x v="0"/>
    <x v="3"/>
    <x v="2"/>
    <x v="2"/>
    <n v="9.9499999999999993"/>
    <n v="29.849999999999998"/>
    <x v="0"/>
  </r>
  <r>
    <s v="ZZI-23921-669"/>
    <x v="73"/>
    <s v="66954-87107-AJ"/>
    <s v="E-L-1.5"/>
    <n v="4"/>
    <x v="1669"/>
    <s v="michael52@mclean.com"/>
    <x v="0"/>
    <x v="0"/>
    <x v="0"/>
    <x v="0"/>
    <n v="8.18"/>
    <n v="32.72"/>
    <x v="1"/>
  </r>
  <r>
    <s v="LWH-33941-779"/>
    <x v="167"/>
    <s v="96425-43081-ZL"/>
    <s v="E-L-1.5"/>
    <n v="2"/>
    <x v="1670"/>
    <s v="scottjohnson@yahoo.com"/>
    <x v="1"/>
    <x v="0"/>
    <x v="0"/>
    <x v="0"/>
    <n v="8.18"/>
    <n v="16.36"/>
    <x v="1"/>
  </r>
  <r>
    <s v="RPP-60754-508"/>
    <x v="180"/>
    <s v="25831-55299-YW"/>
    <s v="E-L-0.5"/>
    <n v="5"/>
    <x v="1671"/>
    <s v="grahamjames@hotmail.com"/>
    <x v="3"/>
    <x v="3"/>
    <x v="2"/>
    <x v="2"/>
    <n v="9.9499999999999993"/>
    <n v="49.75"/>
    <x v="0"/>
  </r>
  <r>
    <s v="PNX-88905-384"/>
    <x v="514"/>
    <s v="94317-97039-VE"/>
    <s v="E-L-1"/>
    <n v="4"/>
    <x v="1672"/>
    <s v="andrewmoore@miller.com"/>
    <x v="3"/>
    <x v="2"/>
    <x v="0"/>
    <x v="1"/>
    <n v="5.35"/>
    <n v="21.4"/>
    <x v="0"/>
  </r>
  <r>
    <s v="MBG-61582-218"/>
    <x v="853"/>
    <s v="43166-86177-YM"/>
    <s v="E-L-1.5"/>
    <n v="4"/>
    <x v="1673"/>
    <s v="tammywright@lambert.com"/>
    <x v="4"/>
    <x v="0"/>
    <x v="0"/>
    <x v="0"/>
    <n v="8.18"/>
    <n v="32.72"/>
    <x v="1"/>
  </r>
  <r>
    <s v="LPO-24650-790"/>
    <x v="245"/>
    <s v="37630-54678-JF"/>
    <s v="E-L-0.5"/>
    <n v="1"/>
    <x v="1674"/>
    <s v="zrobinson@gmail.com"/>
    <x v="2"/>
    <x v="3"/>
    <x v="2"/>
    <x v="2"/>
    <n v="9.9499999999999993"/>
    <n v="9.9499999999999993"/>
    <x v="0"/>
  </r>
  <r>
    <s v="YPX-70001-778"/>
    <x v="344"/>
    <s v="96393-57037-LW"/>
    <s v="E-L-1.5"/>
    <n v="3"/>
    <x v="1675"/>
    <s v="amberwatkins@yahoo.com"/>
    <x v="2"/>
    <x v="0"/>
    <x v="0"/>
    <x v="0"/>
    <n v="8.18"/>
    <n v="24.54"/>
    <x v="1"/>
  </r>
  <r>
    <s v="ADV-59413-767"/>
    <x v="15"/>
    <s v="15509-18579-SB"/>
    <s v="E-L-2"/>
    <n v="3"/>
    <x v="1676"/>
    <s v="smithwilliam@payne.com"/>
    <x v="3"/>
    <x v="1"/>
    <x v="1"/>
    <x v="1"/>
    <n v="6.79"/>
    <n v="20.37"/>
    <x v="1"/>
  </r>
  <r>
    <s v="VLG-28447-882"/>
    <x v="183"/>
    <s v="28468-27714-WC"/>
    <s v="E-L-0.5"/>
    <n v="2"/>
    <x v="1677"/>
    <s v="benjaminwood@kelley-jordan.com"/>
    <x v="4"/>
    <x v="3"/>
    <x v="2"/>
    <x v="2"/>
    <n v="9.9499999999999993"/>
    <n v="19.899999999999999"/>
    <x v="1"/>
  </r>
  <r>
    <s v="UER-50046-372"/>
    <x v="573"/>
    <s v="30505-55654-MK"/>
    <s v="E-L-2"/>
    <n v="1"/>
    <x v="1678"/>
    <s v="davidfoster@valdez-baker.net"/>
    <x v="2"/>
    <x v="1"/>
    <x v="1"/>
    <x v="1"/>
    <n v="6.79"/>
    <n v="6.79"/>
    <x v="1"/>
  </r>
  <r>
    <s v="QGV-78040-553"/>
    <x v="195"/>
    <s v="81404-11690-EI"/>
    <s v="E-L-1"/>
    <n v="3"/>
    <x v="1679"/>
    <s v="angela87@bailey-cantu.info"/>
    <x v="3"/>
    <x v="2"/>
    <x v="0"/>
    <x v="1"/>
    <n v="5.35"/>
    <n v="16.049999999999997"/>
    <x v="1"/>
  </r>
  <r>
    <s v="LHR-73978-287"/>
    <x v="331"/>
    <s v="38397-92596-FP"/>
    <s v="E-L-0.5"/>
    <n v="4"/>
    <x v="1680"/>
    <s v="afranklin@hotmail.com"/>
    <x v="4"/>
    <x v="3"/>
    <x v="2"/>
    <x v="2"/>
    <n v="9.9499999999999993"/>
    <n v="39.799999999999997"/>
    <x v="1"/>
  </r>
  <r>
    <s v="VQT-72215-930"/>
    <x v="630"/>
    <s v="50891-95421-CN"/>
    <s v="E-L-0.5"/>
    <n v="4"/>
    <x v="1681"/>
    <s v="catherine45@gilbert-good.com"/>
    <x v="4"/>
    <x v="3"/>
    <x v="2"/>
    <x v="2"/>
    <n v="9.9499999999999993"/>
    <n v="39.799999999999997"/>
    <x v="1"/>
  </r>
  <r>
    <s v="BVD-43209-231"/>
    <x v="689"/>
    <s v="95894-22289-PK"/>
    <s v="E-L-0.5"/>
    <n v="3"/>
    <x v="1682"/>
    <s v="crystal52@yahoo.com"/>
    <x v="3"/>
    <x v="3"/>
    <x v="2"/>
    <x v="2"/>
    <n v="9.9499999999999993"/>
    <n v="29.849999999999998"/>
    <x v="0"/>
  </r>
  <r>
    <s v="PUZ-43604-496"/>
    <x v="63"/>
    <s v="27302-56652-FG"/>
    <s v="E-L-1.5"/>
    <n v="2"/>
    <x v="614"/>
    <s v="plane@douglas.com"/>
    <x v="4"/>
    <x v="0"/>
    <x v="0"/>
    <x v="0"/>
    <n v="8.18"/>
    <n v="16.36"/>
    <x v="0"/>
  </r>
  <r>
    <s v="KEY-66016-906"/>
    <x v="422"/>
    <s v="30533-88011-HL"/>
    <s v="E-L-0.5"/>
    <n v="2"/>
    <x v="1683"/>
    <s v="drakerhonda@kennedy.net"/>
    <x v="0"/>
    <x v="3"/>
    <x v="2"/>
    <x v="2"/>
    <n v="9.9499999999999993"/>
    <n v="19.899999999999999"/>
    <x v="1"/>
  </r>
  <r>
    <s v="KFC-48704-824"/>
    <x v="768"/>
    <s v="70234-60452-EV"/>
    <s v="E-L-2"/>
    <n v="1"/>
    <x v="1684"/>
    <s v="lopezsarah@yahoo.com"/>
    <x v="1"/>
    <x v="1"/>
    <x v="1"/>
    <x v="1"/>
    <n v="6.79"/>
    <n v="6.79"/>
    <x v="0"/>
  </r>
  <r>
    <s v="VHG-88718-780"/>
    <x v="136"/>
    <s v="79639-72942-XW"/>
    <s v="E-L-0.5"/>
    <n v="1"/>
    <x v="1685"/>
    <s v="leah79@yahoo.com"/>
    <x v="2"/>
    <x v="3"/>
    <x v="2"/>
    <x v="2"/>
    <n v="9.9499999999999993"/>
    <n v="9.9499999999999993"/>
    <x v="1"/>
  </r>
  <r>
    <s v="PLV-14352-216"/>
    <x v="524"/>
    <s v="45299-54963-MM"/>
    <s v="E-L-1.5"/>
    <n v="3"/>
    <x v="1686"/>
    <s v="toddlittle@ramirez-greer.net"/>
    <x v="3"/>
    <x v="0"/>
    <x v="0"/>
    <x v="0"/>
    <n v="8.18"/>
    <n v="24.54"/>
    <x v="0"/>
  </r>
  <r>
    <s v="URK-28214-875"/>
    <x v="262"/>
    <s v="61241-38972-SC"/>
    <s v="E-L-0.5"/>
    <n v="3"/>
    <x v="1687"/>
    <s v="aaronhernandez@hotmail.com"/>
    <x v="0"/>
    <x v="3"/>
    <x v="2"/>
    <x v="2"/>
    <n v="9.9499999999999993"/>
    <n v="29.849999999999998"/>
    <x v="1"/>
  </r>
  <r>
    <s v="RNP-28627-515"/>
    <x v="794"/>
    <s v="18692-33402-AY"/>
    <s v="E-L-2"/>
    <n v="2"/>
    <x v="1688"/>
    <s v="ramosdaniel@hotmail.com"/>
    <x v="0"/>
    <x v="1"/>
    <x v="1"/>
    <x v="1"/>
    <n v="6.79"/>
    <n v="13.58"/>
    <x v="0"/>
  </r>
  <r>
    <s v="MRQ-14923-678"/>
    <x v="843"/>
    <s v="27558-33174-XL"/>
    <s v="E-L-2"/>
    <n v="5"/>
    <x v="1689"/>
    <s v="franklinshelby@young.com"/>
    <x v="2"/>
    <x v="1"/>
    <x v="1"/>
    <x v="1"/>
    <n v="6.79"/>
    <n v="33.950000000000003"/>
    <x v="0"/>
  </r>
  <r>
    <s v="SYH-19084-288"/>
    <x v="854"/>
    <s v="83757-94420-TU"/>
    <s v="E-L-0.5"/>
    <n v="2"/>
    <x v="1690"/>
    <s v="johnaguilar@gmail.com"/>
    <x v="0"/>
    <x v="3"/>
    <x v="2"/>
    <x v="2"/>
    <n v="9.9499999999999993"/>
    <n v="19.899999999999999"/>
    <x v="1"/>
  </r>
  <r>
    <s v="HOS-98155-192"/>
    <x v="855"/>
    <s v="48815-38358-AG"/>
    <s v="E-L-0.5"/>
    <n v="3"/>
    <x v="1691"/>
    <s v="bakermaria@yahoo.com"/>
    <x v="2"/>
    <x v="3"/>
    <x v="2"/>
    <x v="2"/>
    <n v="9.9499999999999993"/>
    <n v="29.849999999999998"/>
    <x v="1"/>
  </r>
  <r>
    <s v="QSH-78117-566"/>
    <x v="754"/>
    <s v="65436-98400-AK"/>
    <s v="E-L-2"/>
    <n v="3"/>
    <x v="1692"/>
    <s v="lauraoneal@chen.com"/>
    <x v="2"/>
    <x v="1"/>
    <x v="1"/>
    <x v="1"/>
    <n v="6.79"/>
    <n v="20.37"/>
    <x v="0"/>
  </r>
  <r>
    <s v="EBW-89746-996"/>
    <x v="57"/>
    <s v="49666-43776-NK"/>
    <s v="E-L-1"/>
    <n v="5"/>
    <x v="1693"/>
    <s v="rogersharp@walker.com"/>
    <x v="2"/>
    <x v="2"/>
    <x v="0"/>
    <x v="1"/>
    <n v="5.35"/>
    <n v="26.75"/>
    <x v="1"/>
  </r>
  <r>
    <s v="BLV-66746-673"/>
    <x v="82"/>
    <s v="43015-54778-JA"/>
    <s v="E-L-0.5"/>
    <n v="2"/>
    <x v="1694"/>
    <s v="lisajones@gmail.com"/>
    <x v="4"/>
    <x v="3"/>
    <x v="2"/>
    <x v="2"/>
    <n v="9.9499999999999993"/>
    <n v="19.899999999999999"/>
    <x v="1"/>
  </r>
  <r>
    <s v="NPJ-99526-468"/>
    <x v="293"/>
    <s v="80478-32225-UI"/>
    <s v="E-L-1.5"/>
    <n v="3"/>
    <x v="1695"/>
    <s v="sarahallison@yahoo.com"/>
    <x v="4"/>
    <x v="0"/>
    <x v="0"/>
    <x v="0"/>
    <n v="8.18"/>
    <n v="24.54"/>
    <x v="0"/>
  </r>
  <r>
    <s v="KWT-42834-105"/>
    <x v="856"/>
    <s v="91518-51715-YW"/>
    <s v="E-L-2"/>
    <n v="3"/>
    <x v="1696"/>
    <s v="jeffreycolon@matthews.biz"/>
    <x v="4"/>
    <x v="1"/>
    <x v="1"/>
    <x v="1"/>
    <n v="6.79"/>
    <n v="20.37"/>
    <x v="1"/>
  </r>
  <r>
    <s v="RNH-56027-844"/>
    <x v="574"/>
    <s v="59802-21628-FX"/>
    <s v="E-L-1"/>
    <n v="5"/>
    <x v="1697"/>
    <s v="justin26@collins.biz"/>
    <x v="0"/>
    <x v="2"/>
    <x v="0"/>
    <x v="1"/>
    <n v="5.35"/>
    <n v="26.75"/>
    <x v="1"/>
  </r>
  <r>
    <s v="IJD-84312-923"/>
    <x v="182"/>
    <s v="27118-65812-OB"/>
    <s v="E-L-2"/>
    <n v="5"/>
    <x v="1698"/>
    <s v="glenda85@yahoo.com"/>
    <x v="2"/>
    <x v="1"/>
    <x v="1"/>
    <x v="1"/>
    <n v="6.79"/>
    <n v="33.950000000000003"/>
    <x v="0"/>
  </r>
  <r>
    <s v="NXQ-64907-769"/>
    <x v="857"/>
    <s v="40350-15218-FA"/>
    <s v="E-L-1.5"/>
    <n v="4"/>
    <x v="1699"/>
    <s v="deleonnicole@gmail.com"/>
    <x v="2"/>
    <x v="0"/>
    <x v="0"/>
    <x v="0"/>
    <n v="8.18"/>
    <n v="32.72"/>
    <x v="1"/>
  </r>
  <r>
    <s v="EIV-82609-360"/>
    <x v="130"/>
    <s v="55126-35354-JG"/>
    <s v="E-L-2"/>
    <n v="5"/>
    <x v="1700"/>
    <s v="yatesbrittany@diaz-phillips.com"/>
    <x v="1"/>
    <x v="1"/>
    <x v="1"/>
    <x v="1"/>
    <n v="6.79"/>
    <n v="33.950000000000003"/>
    <x v="0"/>
  </r>
  <r>
    <s v="KMR-66940-726"/>
    <x v="299"/>
    <s v="69297-88814-MB"/>
    <s v="E-L-0.5"/>
    <n v="2"/>
    <x v="1701"/>
    <s v="lorigonzalez@yahoo.com"/>
    <x v="3"/>
    <x v="3"/>
    <x v="2"/>
    <x v="2"/>
    <n v="9.9499999999999993"/>
    <n v="19.899999999999999"/>
    <x v="1"/>
  </r>
  <r>
    <s v="YYW-14485-930"/>
    <x v="238"/>
    <s v="81343-68242-GQ"/>
    <s v="E-L-1.5"/>
    <n v="3"/>
    <x v="1702"/>
    <s v="patrickmegan@collins-khan.com"/>
    <x v="2"/>
    <x v="0"/>
    <x v="0"/>
    <x v="0"/>
    <n v="8.18"/>
    <n v="24.54"/>
    <x v="1"/>
  </r>
  <r>
    <s v="YKL-56388-284"/>
    <x v="330"/>
    <s v="62800-42830-GL"/>
    <s v="E-L-1.5"/>
    <n v="5"/>
    <x v="1703"/>
    <s v="qschroeder@yahoo.com"/>
    <x v="2"/>
    <x v="0"/>
    <x v="0"/>
    <x v="0"/>
    <n v="8.18"/>
    <n v="40.9"/>
    <x v="0"/>
  </r>
  <r>
    <s v="ZLD-43330-998"/>
    <x v="506"/>
    <s v="43666-29889-FL"/>
    <s v="E-L-1"/>
    <n v="3"/>
    <x v="1704"/>
    <s v="smithcathy@hotmail.com"/>
    <x v="4"/>
    <x v="2"/>
    <x v="0"/>
    <x v="1"/>
    <n v="5.35"/>
    <n v="16.049999999999997"/>
    <x v="1"/>
  </r>
  <r>
    <s v="OFP-43047-146"/>
    <x v="352"/>
    <s v="81114-32002-YZ"/>
    <s v="E-L-1"/>
    <n v="1"/>
    <x v="1705"/>
    <s v="ojohnson@gmail.com"/>
    <x v="4"/>
    <x v="2"/>
    <x v="0"/>
    <x v="1"/>
    <n v="5.35"/>
    <n v="5.35"/>
    <x v="0"/>
  </r>
  <r>
    <s v="MYA-89297-431"/>
    <x v="630"/>
    <s v="52742-76857-CC"/>
    <s v="E-L-2"/>
    <n v="3"/>
    <x v="1706"/>
    <s v="hlee@gonzalez-thomas.net"/>
    <x v="4"/>
    <x v="1"/>
    <x v="1"/>
    <x v="1"/>
    <n v="6.79"/>
    <n v="20.37"/>
    <x v="1"/>
  </r>
  <r>
    <s v="COY-49679-725"/>
    <x v="858"/>
    <s v="69961-84315-VR"/>
    <s v="E-L-1.5"/>
    <n v="5"/>
    <x v="1707"/>
    <s v="brennanjennifer@serrano.biz"/>
    <x v="1"/>
    <x v="0"/>
    <x v="0"/>
    <x v="0"/>
    <n v="8.18"/>
    <n v="40.9"/>
    <x v="0"/>
  </r>
  <r>
    <s v="VFG-40045-493"/>
    <x v="859"/>
    <s v="65031-80435-EP"/>
    <s v="E-L-0.5"/>
    <n v="5"/>
    <x v="1708"/>
    <s v="fnorman@yahoo.com"/>
    <x v="3"/>
    <x v="3"/>
    <x v="2"/>
    <x v="2"/>
    <n v="9.9499999999999993"/>
    <n v="49.75"/>
    <x v="1"/>
  </r>
  <r>
    <s v="RCX-30180-465"/>
    <x v="664"/>
    <s v="47610-15263-WR"/>
    <s v="E-L-1"/>
    <n v="1"/>
    <x v="1709"/>
    <s v="bryananderson@jones.com"/>
    <x v="0"/>
    <x v="2"/>
    <x v="0"/>
    <x v="1"/>
    <n v="5.35"/>
    <n v="5.35"/>
    <x v="0"/>
  </r>
  <r>
    <s v="FSV-87979-521"/>
    <x v="369"/>
    <s v="30399-38166-JN"/>
    <s v="E-L-1.5"/>
    <n v="4"/>
    <x v="1710"/>
    <s v="petersondawn@jones.com"/>
    <x v="4"/>
    <x v="0"/>
    <x v="0"/>
    <x v="0"/>
    <n v="8.18"/>
    <n v="32.72"/>
    <x v="1"/>
  </r>
  <r>
    <s v="HYK-27705-846"/>
    <x v="426"/>
    <s v="36346-57024-EC"/>
    <s v="E-L-1"/>
    <n v="4"/>
    <x v="1711"/>
    <s v="matthewcarter@hotmail.com"/>
    <x v="4"/>
    <x v="2"/>
    <x v="0"/>
    <x v="1"/>
    <n v="5.35"/>
    <n v="21.4"/>
    <x v="0"/>
  </r>
  <r>
    <s v="PFY-26427-572"/>
    <x v="860"/>
    <s v="61873-45545-JX"/>
    <s v="E-L-1.5"/>
    <n v="5"/>
    <x v="1712"/>
    <s v="lewiskeith@hughes.com"/>
    <x v="4"/>
    <x v="0"/>
    <x v="0"/>
    <x v="0"/>
    <n v="8.18"/>
    <n v="40.9"/>
    <x v="0"/>
  </r>
  <r>
    <s v="USI-48036-587"/>
    <x v="487"/>
    <s v="79653-20779-XI"/>
    <s v="E-L-1"/>
    <n v="5"/>
    <x v="1713"/>
    <s v="susan20@key.com"/>
    <x v="3"/>
    <x v="2"/>
    <x v="0"/>
    <x v="1"/>
    <n v="5.35"/>
    <n v="26.75"/>
    <x v="1"/>
  </r>
  <r>
    <s v="GVO-88158-155"/>
    <x v="861"/>
    <s v="56533-52306-RZ"/>
    <s v="E-L-2"/>
    <n v="4"/>
    <x v="1714"/>
    <s v="paynekimberly@gmail.com"/>
    <x v="2"/>
    <x v="1"/>
    <x v="1"/>
    <x v="1"/>
    <n v="6.79"/>
    <n v="27.16"/>
    <x v="1"/>
  </r>
  <r>
    <s v="AHT-50579-892"/>
    <x v="823"/>
    <s v="68380-94373-UG"/>
    <s v="E-L-1"/>
    <n v="3"/>
    <x v="1715"/>
    <s v="jenniferstevenson@yahoo.com"/>
    <x v="1"/>
    <x v="2"/>
    <x v="0"/>
    <x v="1"/>
    <n v="5.35"/>
    <n v="16.049999999999997"/>
    <x v="1"/>
  </r>
  <r>
    <s v="JIV-49840-841"/>
    <x v="2"/>
    <s v="15964-29549-CP"/>
    <s v="E-L-0.5"/>
    <n v="2"/>
    <x v="1716"/>
    <s v="gwendolynking@hotmail.com"/>
    <x v="1"/>
    <x v="3"/>
    <x v="2"/>
    <x v="2"/>
    <n v="9.9499999999999993"/>
    <n v="19.899999999999999"/>
    <x v="0"/>
  </r>
  <r>
    <s v="GMI-31872-155"/>
    <x v="608"/>
    <s v="95163-74509-EQ"/>
    <s v="E-L-1"/>
    <n v="5"/>
    <x v="1717"/>
    <s v="xjones@jacobs.org"/>
    <x v="3"/>
    <x v="2"/>
    <x v="0"/>
    <x v="1"/>
    <n v="5.35"/>
    <n v="26.75"/>
    <x v="1"/>
  </r>
  <r>
    <s v="BYM-56071-619"/>
    <x v="862"/>
    <s v="52651-35299-GB"/>
    <s v="E-L-2"/>
    <n v="5"/>
    <x v="1718"/>
    <s v="rthomas@norman-jones.com"/>
    <x v="4"/>
    <x v="1"/>
    <x v="1"/>
    <x v="1"/>
    <n v="6.79"/>
    <n v="33.950000000000003"/>
    <x v="1"/>
  </r>
  <r>
    <s v="JUI-71491-294"/>
    <x v="804"/>
    <s v="60884-11770-LO"/>
    <s v="E-L-2"/>
    <n v="2"/>
    <x v="1719"/>
    <s v="georgehudson@campbell.org"/>
    <x v="4"/>
    <x v="1"/>
    <x v="1"/>
    <x v="1"/>
    <n v="6.79"/>
    <n v="13.58"/>
    <x v="1"/>
  </r>
  <r>
    <s v="MED-50233-203"/>
    <x v="618"/>
    <s v="27168-82597-FE"/>
    <s v="E-L-0.5"/>
    <n v="2"/>
    <x v="1720"/>
    <s v="thomas06@hotmail.com"/>
    <x v="0"/>
    <x v="3"/>
    <x v="2"/>
    <x v="2"/>
    <n v="9.9499999999999993"/>
    <n v="19.899999999999999"/>
    <x v="1"/>
  </r>
  <r>
    <s v="LGP-41518-570"/>
    <x v="781"/>
    <s v="51620-37267-ER"/>
    <s v="E-L-2"/>
    <n v="4"/>
    <x v="1721"/>
    <s v="kimberlymunoz@gmail.com"/>
    <x v="3"/>
    <x v="1"/>
    <x v="1"/>
    <x v="1"/>
    <n v="6.79"/>
    <n v="27.16"/>
    <x v="1"/>
  </r>
  <r>
    <s v="SUA-34158-808"/>
    <x v="863"/>
    <s v="50483-17666-ZL"/>
    <s v="E-L-2"/>
    <n v="4"/>
    <x v="1498"/>
    <s v="devon83@yahoo.com"/>
    <x v="0"/>
    <x v="1"/>
    <x v="1"/>
    <x v="1"/>
    <n v="6.79"/>
    <n v="27.16"/>
    <x v="1"/>
  </r>
  <r>
    <s v="DRX-57345-331"/>
    <x v="138"/>
    <s v="14748-30749-XR"/>
    <s v="E-L-1.5"/>
    <n v="2"/>
    <x v="1722"/>
    <s v="btownsend@yahoo.com"/>
    <x v="4"/>
    <x v="0"/>
    <x v="0"/>
    <x v="0"/>
    <n v="8.18"/>
    <n v="16.36"/>
    <x v="1"/>
  </r>
  <r>
    <s v="ZVX-58865-140"/>
    <x v="342"/>
    <s v="79722-87611-QZ"/>
    <s v="E-L-1"/>
    <n v="5"/>
    <x v="1723"/>
    <s v="livingstonamanda@ware.com"/>
    <x v="1"/>
    <x v="2"/>
    <x v="0"/>
    <x v="1"/>
    <n v="5.35"/>
    <n v="26.75"/>
    <x v="1"/>
  </r>
  <r>
    <s v="NGT-48634-255"/>
    <x v="253"/>
    <s v="50009-59708-KC"/>
    <s v="E-L-1.5"/>
    <n v="3"/>
    <x v="1724"/>
    <s v="nicole61@lane.com"/>
    <x v="3"/>
    <x v="0"/>
    <x v="0"/>
    <x v="0"/>
    <n v="8.18"/>
    <n v="24.54"/>
    <x v="1"/>
  </r>
  <r>
    <s v="OUL-34802-968"/>
    <x v="864"/>
    <s v="71462-34803-BO"/>
    <s v="E-L-0.5"/>
    <n v="2"/>
    <x v="1725"/>
    <s v="carmenroach@gmail.com"/>
    <x v="4"/>
    <x v="3"/>
    <x v="2"/>
    <x v="2"/>
    <n v="9.9499999999999993"/>
    <n v="19.899999999999999"/>
    <x v="1"/>
  </r>
  <r>
    <s v="MUS-55843-567"/>
    <x v="599"/>
    <s v="58131-79829-HO"/>
    <s v="E-L-1"/>
    <n v="2"/>
    <x v="1726"/>
    <s v="cvincent@ramirez.info"/>
    <x v="0"/>
    <x v="2"/>
    <x v="0"/>
    <x v="1"/>
    <n v="5.35"/>
    <n v="10.7"/>
    <x v="1"/>
  </r>
  <r>
    <s v="ZVG-98469-642"/>
    <x v="314"/>
    <s v="33969-20978-GP"/>
    <s v="E-L-2"/>
    <n v="4"/>
    <x v="1727"/>
    <s v="browndouglas@miller-figueroa.com"/>
    <x v="2"/>
    <x v="1"/>
    <x v="1"/>
    <x v="1"/>
    <n v="6.79"/>
    <n v="27.16"/>
    <x v="1"/>
  </r>
  <r>
    <s v="XBS-73397-293"/>
    <x v="317"/>
    <s v="53437-39049-UZ"/>
    <s v="E-L-2"/>
    <n v="5"/>
    <x v="1728"/>
    <s v="kristen08@welch-smith.biz"/>
    <x v="1"/>
    <x v="1"/>
    <x v="1"/>
    <x v="1"/>
    <n v="6.79"/>
    <n v="33.950000000000003"/>
    <x v="0"/>
  </r>
  <r>
    <s v="JMZ-15098-507"/>
    <x v="865"/>
    <s v="87759-45347-AX"/>
    <s v="E-L-2"/>
    <n v="1"/>
    <x v="1729"/>
    <s v="jacobspencer@hotmail.com"/>
    <x v="3"/>
    <x v="1"/>
    <x v="1"/>
    <x v="1"/>
    <n v="6.79"/>
    <n v="6.79"/>
    <x v="1"/>
  </r>
  <r>
    <s v="KED-11325-955"/>
    <x v="515"/>
    <s v="44091-47462-JR"/>
    <s v="E-L-1"/>
    <n v="2"/>
    <x v="1730"/>
    <s v="lprice@acevedo.com"/>
    <x v="3"/>
    <x v="2"/>
    <x v="0"/>
    <x v="1"/>
    <n v="5.35"/>
    <n v="10.7"/>
    <x v="0"/>
  </r>
  <r>
    <s v="SQG-60333-542"/>
    <x v="533"/>
    <s v="57853-48976-DH"/>
    <s v="E-L-1.5"/>
    <n v="2"/>
    <x v="1731"/>
    <s v="clarkandrew@gmail.com"/>
    <x v="0"/>
    <x v="0"/>
    <x v="0"/>
    <x v="0"/>
    <n v="8.18"/>
    <n v="16.36"/>
    <x v="1"/>
  </r>
  <r>
    <s v="ACK-33602-988"/>
    <x v="824"/>
    <s v="58998-53594-QT"/>
    <s v="E-L-1"/>
    <n v="2"/>
    <x v="1732"/>
    <s v="tammy80@hayes.com"/>
    <x v="3"/>
    <x v="2"/>
    <x v="0"/>
    <x v="1"/>
    <n v="5.35"/>
    <n v="10.7"/>
    <x v="1"/>
  </r>
  <r>
    <s v="ALE-67491-419"/>
    <x v="138"/>
    <s v="21409-49915-UD"/>
    <s v="E-L-0.5"/>
    <n v="2"/>
    <x v="1733"/>
    <s v="morrisdaniel@yahoo.com"/>
    <x v="4"/>
    <x v="3"/>
    <x v="2"/>
    <x v="2"/>
    <n v="9.9499999999999993"/>
    <n v="19.899999999999999"/>
    <x v="1"/>
  </r>
  <r>
    <s v="XSI-74348-119"/>
    <x v="762"/>
    <s v="81611-13263-OV"/>
    <s v="E-L-1"/>
    <n v="5"/>
    <x v="1734"/>
    <s v="olsenkaitlin@hotmail.com"/>
    <x v="1"/>
    <x v="2"/>
    <x v="0"/>
    <x v="1"/>
    <n v="5.35"/>
    <n v="26.75"/>
    <x v="0"/>
  </r>
  <r>
    <s v="URI-45954-903"/>
    <x v="503"/>
    <s v="23372-87839-KN"/>
    <s v="E-L-1"/>
    <n v="2"/>
    <x v="1735"/>
    <s v="robert74@yahoo.com"/>
    <x v="4"/>
    <x v="2"/>
    <x v="0"/>
    <x v="1"/>
    <n v="5.35"/>
    <n v="10.7"/>
    <x v="0"/>
  </r>
  <r>
    <s v="EWN-55121-227"/>
    <x v="866"/>
    <s v="52791-14446-BC"/>
    <s v="E-L-0.5"/>
    <n v="5"/>
    <x v="1736"/>
    <s v="josephmorales@chung.com"/>
    <x v="2"/>
    <x v="3"/>
    <x v="2"/>
    <x v="2"/>
    <n v="9.9499999999999993"/>
    <n v="49.75"/>
    <x v="1"/>
  </r>
  <r>
    <s v="LUE-21778-872"/>
    <x v="867"/>
    <s v="46485-61378-PQ"/>
    <s v="E-L-1"/>
    <n v="3"/>
    <x v="1737"/>
    <s v="gjames@hotmail.com"/>
    <x v="0"/>
    <x v="2"/>
    <x v="0"/>
    <x v="1"/>
    <n v="5.35"/>
    <n v="16.049999999999997"/>
    <x v="1"/>
  </r>
  <r>
    <s v="NAM-90944-703"/>
    <x v="868"/>
    <s v="56514-92517-VV"/>
    <s v="E-L-0.5"/>
    <n v="1"/>
    <x v="1738"/>
    <s v="oconnordonald@hotmail.com"/>
    <x v="4"/>
    <x v="3"/>
    <x v="2"/>
    <x v="2"/>
    <n v="9.9499999999999993"/>
    <n v="9.9499999999999993"/>
    <x v="1"/>
  </r>
  <r>
    <s v="UEM-55055-214"/>
    <x v="30"/>
    <s v="83256-68410-MS"/>
    <s v="E-L-2"/>
    <n v="3"/>
    <x v="1739"/>
    <s v="cgreene@roberts.com"/>
    <x v="2"/>
    <x v="1"/>
    <x v="1"/>
    <x v="1"/>
    <n v="6.79"/>
    <n v="20.37"/>
    <x v="0"/>
  </r>
  <r>
    <s v="EKA-46549-828"/>
    <x v="427"/>
    <s v="93532-26330-QR"/>
    <s v="E-L-1"/>
    <n v="3"/>
    <x v="1740"/>
    <s v="suzanne55@hotmail.com"/>
    <x v="3"/>
    <x v="2"/>
    <x v="0"/>
    <x v="1"/>
    <n v="5.35"/>
    <n v="16.049999999999997"/>
    <x v="0"/>
  </r>
  <r>
    <s v="EUJ-64661-627"/>
    <x v="259"/>
    <s v="90343-23143-DN"/>
    <s v="E-L-1"/>
    <n v="1"/>
    <x v="1741"/>
    <s v="bvaldez@gmail.com"/>
    <x v="4"/>
    <x v="2"/>
    <x v="0"/>
    <x v="1"/>
    <n v="5.35"/>
    <n v="5.35"/>
    <x v="0"/>
  </r>
  <r>
    <s v="QUT-59484-607"/>
    <x v="190"/>
    <s v="89003-48005-OU"/>
    <s v="E-L-2"/>
    <n v="4"/>
    <x v="1742"/>
    <s v="kevin69@adams.com"/>
    <x v="0"/>
    <x v="1"/>
    <x v="1"/>
    <x v="1"/>
    <n v="6.79"/>
    <n v="27.16"/>
    <x v="1"/>
  </r>
  <r>
    <s v="YTP-76597-830"/>
    <x v="869"/>
    <s v="54992-30206-VB"/>
    <s v="E-L-0.5"/>
    <n v="2"/>
    <x v="1743"/>
    <s v="davidkoch@gaines.com"/>
    <x v="3"/>
    <x v="3"/>
    <x v="2"/>
    <x v="2"/>
    <n v="9.9499999999999993"/>
    <n v="19.899999999999999"/>
    <x v="1"/>
  </r>
  <r>
    <s v="WMH-40096-368"/>
    <x v="296"/>
    <s v="66700-61505-DC"/>
    <s v="E-L-2"/>
    <n v="4"/>
    <x v="1744"/>
    <s v="summerdunlap@wright.com"/>
    <x v="0"/>
    <x v="1"/>
    <x v="1"/>
    <x v="1"/>
    <n v="6.79"/>
    <n v="27.16"/>
    <x v="1"/>
  </r>
  <r>
    <s v="NPZ-75005-559"/>
    <x v="58"/>
    <s v="99880-56304-OA"/>
    <s v="E-L-2"/>
    <n v="3"/>
    <x v="1745"/>
    <s v="kristine10@campbell.biz"/>
    <x v="2"/>
    <x v="1"/>
    <x v="1"/>
    <x v="1"/>
    <n v="6.79"/>
    <n v="20.37"/>
    <x v="1"/>
  </r>
  <r>
    <s v="BXW-16523-221"/>
    <x v="206"/>
    <s v="98531-31479-AY"/>
    <s v="E-L-0.5"/>
    <n v="2"/>
    <x v="1746"/>
    <s v="michele21@lewis-walton.com"/>
    <x v="3"/>
    <x v="3"/>
    <x v="2"/>
    <x v="2"/>
    <n v="9.9499999999999993"/>
    <n v="19.899999999999999"/>
    <x v="0"/>
  </r>
  <r>
    <s v="STM-48031-232"/>
    <x v="870"/>
    <s v="83083-18331-GY"/>
    <s v="E-L-2"/>
    <n v="1"/>
    <x v="1747"/>
    <s v="zward@gmail.com"/>
    <x v="0"/>
    <x v="1"/>
    <x v="1"/>
    <x v="1"/>
    <n v="6.79"/>
    <n v="6.79"/>
    <x v="1"/>
  </r>
  <r>
    <s v="MJS-78142-279"/>
    <x v="587"/>
    <s v="78349-50223-OJ"/>
    <s v="E-L-1"/>
    <n v="2"/>
    <x v="1748"/>
    <s v="barbaramcconnell@reynolds-pitts.biz"/>
    <x v="4"/>
    <x v="2"/>
    <x v="0"/>
    <x v="1"/>
    <n v="5.35"/>
    <n v="10.7"/>
    <x v="1"/>
  </r>
  <r>
    <s v="ISD-15293-185"/>
    <x v="252"/>
    <s v="44978-54483-HT"/>
    <s v="E-L-1"/>
    <n v="4"/>
    <x v="1749"/>
    <s v="abrown@yahoo.com"/>
    <x v="1"/>
    <x v="2"/>
    <x v="0"/>
    <x v="1"/>
    <n v="5.35"/>
    <n v="21.4"/>
    <x v="0"/>
  </r>
  <r>
    <s v="ALN-32779-115"/>
    <x v="165"/>
    <s v="96099-29257-SC"/>
    <s v="E-L-1"/>
    <n v="4"/>
    <x v="1750"/>
    <s v="curtismatthews@smith.com"/>
    <x v="3"/>
    <x v="2"/>
    <x v="0"/>
    <x v="1"/>
    <n v="5.35"/>
    <n v="21.4"/>
    <x v="1"/>
  </r>
  <r>
    <s v="LVJ-75734-787"/>
    <x v="754"/>
    <s v="83091-48413-BS"/>
    <s v="E-L-1.5"/>
    <n v="4"/>
    <x v="1751"/>
    <s v="donaldrodriguez@yahoo.com"/>
    <x v="0"/>
    <x v="0"/>
    <x v="0"/>
    <x v="0"/>
    <n v="8.18"/>
    <n v="32.72"/>
    <x v="1"/>
  </r>
  <r>
    <s v="UEC-78363-162"/>
    <x v="871"/>
    <s v="80227-40513-TU"/>
    <s v="E-L-2"/>
    <n v="1"/>
    <x v="1752"/>
    <s v="nwhite@yahoo.com"/>
    <x v="3"/>
    <x v="1"/>
    <x v="1"/>
    <x v="1"/>
    <n v="6.79"/>
    <n v="6.79"/>
    <x v="1"/>
  </r>
  <r>
    <s v="QAE-62588-231"/>
    <x v="30"/>
    <s v="97579-31609-KK"/>
    <s v="E-L-0.5"/>
    <n v="5"/>
    <x v="1753"/>
    <s v="theodorehamilton@butler.com"/>
    <x v="4"/>
    <x v="3"/>
    <x v="2"/>
    <x v="2"/>
    <n v="9.9499999999999993"/>
    <n v="49.75"/>
    <x v="1"/>
  </r>
  <r>
    <s v="ZQA-26198-574"/>
    <x v="118"/>
    <s v="49125-40866-HG"/>
    <s v="E-L-1"/>
    <n v="5"/>
    <x v="1754"/>
    <s v="erikasimpson@gmail.com"/>
    <x v="3"/>
    <x v="2"/>
    <x v="0"/>
    <x v="1"/>
    <n v="5.35"/>
    <n v="26.75"/>
    <x v="1"/>
  </r>
  <r>
    <s v="FYB-54237-336"/>
    <x v="298"/>
    <s v="14726-15103-FJ"/>
    <s v="E-L-2"/>
    <n v="2"/>
    <x v="1755"/>
    <s v="emilypittman@bowen-johnson.com"/>
    <x v="2"/>
    <x v="1"/>
    <x v="1"/>
    <x v="1"/>
    <n v="6.79"/>
    <n v="13.58"/>
    <x v="1"/>
  </r>
  <r>
    <s v="ADN-92479-192"/>
    <x v="796"/>
    <s v="61782-75668-GT"/>
    <s v="E-L-0.5"/>
    <n v="1"/>
    <x v="1756"/>
    <s v="cnichols@herrera.info"/>
    <x v="3"/>
    <x v="3"/>
    <x v="2"/>
    <x v="2"/>
    <n v="9.9499999999999993"/>
    <n v="9.9499999999999993"/>
    <x v="0"/>
  </r>
  <r>
    <s v="OBQ-42060-939"/>
    <x v="872"/>
    <s v="32698-43476-DE"/>
    <s v="E-L-1"/>
    <n v="5"/>
    <x v="1757"/>
    <s v="jamesfernandez@gmail.com"/>
    <x v="3"/>
    <x v="2"/>
    <x v="0"/>
    <x v="1"/>
    <n v="5.35"/>
    <n v="26.75"/>
    <x v="0"/>
  </r>
  <r>
    <s v="NXP-81654-623"/>
    <x v="665"/>
    <s v="55694-20403-SU"/>
    <s v="E-L-1"/>
    <n v="2"/>
    <x v="1758"/>
    <s v="patricia84@gmail.com"/>
    <x v="4"/>
    <x v="2"/>
    <x v="0"/>
    <x v="1"/>
    <n v="5.35"/>
    <n v="10.7"/>
    <x v="1"/>
  </r>
  <r>
    <s v="JAI-28495-971"/>
    <x v="769"/>
    <s v="21191-66010-HJ"/>
    <s v="E-L-1.5"/>
    <n v="5"/>
    <x v="1759"/>
    <s v="scottarmstrong@washington.com"/>
    <x v="2"/>
    <x v="0"/>
    <x v="0"/>
    <x v="0"/>
    <n v="8.18"/>
    <n v="40.9"/>
    <x v="0"/>
  </r>
  <r>
    <s v="LYH-60050-277"/>
    <x v="180"/>
    <s v="92356-10599-DO"/>
    <s v="E-L-0.5"/>
    <n v="2"/>
    <x v="1760"/>
    <s v="kelliflowers@gmail.com"/>
    <x v="4"/>
    <x v="3"/>
    <x v="2"/>
    <x v="2"/>
    <n v="9.9499999999999993"/>
    <n v="19.899999999999999"/>
    <x v="1"/>
  </r>
  <r>
    <s v="SBN-77547-540"/>
    <x v="873"/>
    <s v="58055-58255-FQ"/>
    <s v="E-L-0.5"/>
    <n v="4"/>
    <x v="1761"/>
    <s v="cannonrachel@gmail.com"/>
    <x v="1"/>
    <x v="3"/>
    <x v="2"/>
    <x v="2"/>
    <n v="9.9499999999999993"/>
    <n v="39.799999999999997"/>
    <x v="1"/>
  </r>
  <r>
    <s v="BNC-93069-986"/>
    <x v="748"/>
    <s v="84487-58876-JX"/>
    <s v="E-L-0.5"/>
    <n v="2"/>
    <x v="1762"/>
    <s v="jonestammy@campbell.com"/>
    <x v="2"/>
    <x v="3"/>
    <x v="2"/>
    <x v="2"/>
    <n v="9.9499999999999993"/>
    <n v="19.899999999999999"/>
    <x v="1"/>
  </r>
  <r>
    <s v="LVZ-39952-167"/>
    <x v="151"/>
    <s v="33062-71940-UF"/>
    <s v="E-L-2"/>
    <n v="4"/>
    <x v="1763"/>
    <s v="lisakeith@hotmail.com"/>
    <x v="3"/>
    <x v="1"/>
    <x v="1"/>
    <x v="1"/>
    <n v="6.79"/>
    <n v="27.16"/>
    <x v="1"/>
  </r>
  <r>
    <s v="RVN-86266-291"/>
    <x v="822"/>
    <s v="30199-99483-QM"/>
    <s v="E-L-1"/>
    <n v="4"/>
    <x v="1764"/>
    <s v="hjackson@gmail.com"/>
    <x v="0"/>
    <x v="2"/>
    <x v="0"/>
    <x v="1"/>
    <n v="5.35"/>
    <n v="21.4"/>
    <x v="0"/>
  </r>
  <r>
    <s v="LRL-39724-661"/>
    <x v="812"/>
    <s v="91053-88271-ZW"/>
    <s v="E-L-1.5"/>
    <n v="3"/>
    <x v="1765"/>
    <s v="melanie12@hotmail.com"/>
    <x v="1"/>
    <x v="0"/>
    <x v="0"/>
    <x v="0"/>
    <n v="8.18"/>
    <n v="24.54"/>
    <x v="1"/>
  </r>
  <r>
    <s v="MCF-15852-308"/>
    <x v="269"/>
    <s v="26976-20910-ZH"/>
    <s v="E-L-0.5"/>
    <n v="3"/>
    <x v="1766"/>
    <s v="sydney67@kim.com"/>
    <x v="4"/>
    <x v="3"/>
    <x v="2"/>
    <x v="2"/>
    <n v="9.9499999999999993"/>
    <n v="29.849999999999998"/>
    <x v="1"/>
  </r>
  <r>
    <s v="AXS-60724-596"/>
    <x v="296"/>
    <s v="15807-87563-HT"/>
    <s v="E-L-2"/>
    <n v="2"/>
    <x v="1767"/>
    <s v="carriewalker@stewart.com"/>
    <x v="3"/>
    <x v="1"/>
    <x v="1"/>
    <x v="1"/>
    <n v="6.79"/>
    <n v="13.58"/>
    <x v="1"/>
  </r>
  <r>
    <s v="WZE-75245-640"/>
    <x v="745"/>
    <s v="38259-82874-CY"/>
    <s v="E-L-1.5"/>
    <n v="1"/>
    <x v="1768"/>
    <s v="melissa11@bell-duncan.com"/>
    <x v="2"/>
    <x v="0"/>
    <x v="0"/>
    <x v="0"/>
    <n v="8.18"/>
    <n v="8.18"/>
    <x v="0"/>
  </r>
  <r>
    <s v="UBB-82114-797"/>
    <x v="796"/>
    <s v="56893-25519-HG"/>
    <s v="E-L-2"/>
    <n v="1"/>
    <x v="1769"/>
    <s v="gthomas@hotmail.com"/>
    <x v="2"/>
    <x v="1"/>
    <x v="1"/>
    <x v="1"/>
    <n v="6.79"/>
    <n v="6.79"/>
    <x v="0"/>
  </r>
  <r>
    <s v="BEQ-69544-405"/>
    <x v="463"/>
    <s v="63742-92528-CV"/>
    <s v="E-L-1"/>
    <n v="2"/>
    <x v="1770"/>
    <s v="shirley39@johnson-miller.com"/>
    <x v="4"/>
    <x v="2"/>
    <x v="0"/>
    <x v="1"/>
    <n v="5.35"/>
    <n v="10.7"/>
    <x v="1"/>
  </r>
  <r>
    <s v="ZWY-21541-844"/>
    <x v="848"/>
    <s v="45263-40067-JF"/>
    <s v="E-L-1.5"/>
    <n v="2"/>
    <x v="1771"/>
    <s v="chad88@reynolds-mcconnell.com"/>
    <x v="0"/>
    <x v="0"/>
    <x v="0"/>
    <x v="0"/>
    <n v="8.18"/>
    <n v="16.36"/>
    <x v="1"/>
  </r>
  <r>
    <s v="SYE-42827-187"/>
    <x v="267"/>
    <s v="69265-65778-RU"/>
    <s v="E-L-0.5"/>
    <n v="3"/>
    <x v="1772"/>
    <s v="oserrano@hartman.com"/>
    <x v="3"/>
    <x v="3"/>
    <x v="2"/>
    <x v="2"/>
    <n v="9.9499999999999993"/>
    <n v="29.849999999999998"/>
    <x v="1"/>
  </r>
  <r>
    <s v="TWJ-92233-101"/>
    <x v="874"/>
    <s v="94244-18250-NX"/>
    <s v="E-L-0.5"/>
    <n v="2"/>
    <x v="1773"/>
    <s v="upetty@harrell.biz"/>
    <x v="1"/>
    <x v="3"/>
    <x v="2"/>
    <x v="2"/>
    <n v="9.9499999999999993"/>
    <n v="19.899999999999999"/>
    <x v="1"/>
  </r>
  <r>
    <s v="WUU-98463-187"/>
    <x v="577"/>
    <s v="75127-14862-UB"/>
    <s v="E-L-1.5"/>
    <n v="1"/>
    <x v="1774"/>
    <s v="brett90@skinner.net"/>
    <x v="1"/>
    <x v="0"/>
    <x v="0"/>
    <x v="0"/>
    <n v="8.18"/>
    <n v="8.18"/>
    <x v="0"/>
  </r>
  <r>
    <s v="OXS-76429-525"/>
    <x v="636"/>
    <s v="33897-84573-QO"/>
    <s v="E-L-1.5"/>
    <n v="1"/>
    <x v="1775"/>
    <s v="marcus42@soto-williams.net"/>
    <x v="4"/>
    <x v="0"/>
    <x v="0"/>
    <x v="0"/>
    <n v="8.18"/>
    <n v="8.18"/>
    <x v="1"/>
  </r>
  <r>
    <s v="SYZ-74202-800"/>
    <x v="164"/>
    <s v="19948-92185-IP"/>
    <s v="E-L-0.5"/>
    <n v="5"/>
    <x v="1776"/>
    <s v="heather96@perkins.org"/>
    <x v="2"/>
    <x v="3"/>
    <x v="2"/>
    <x v="2"/>
    <n v="9.9499999999999993"/>
    <n v="49.75"/>
    <x v="0"/>
  </r>
  <r>
    <s v="GWY-40118-815"/>
    <x v="200"/>
    <s v="65019-94953-KS"/>
    <s v="E-L-1.5"/>
    <n v="2"/>
    <x v="1777"/>
    <s v="moorealexa@hotmail.com"/>
    <x v="1"/>
    <x v="0"/>
    <x v="0"/>
    <x v="0"/>
    <n v="8.18"/>
    <n v="16.36"/>
    <x v="1"/>
  </r>
  <r>
    <s v="YHB-66444-619"/>
    <x v="804"/>
    <s v="55235-68325-VY"/>
    <s v="E-L-0.5"/>
    <n v="2"/>
    <x v="1778"/>
    <s v="jacqueline26@yahoo.com"/>
    <x v="3"/>
    <x v="3"/>
    <x v="2"/>
    <x v="2"/>
    <n v="9.9499999999999993"/>
    <n v="19.899999999999999"/>
    <x v="1"/>
  </r>
  <r>
    <s v="NGI-94139-942"/>
    <x v="603"/>
    <s v="38291-59357-QO"/>
    <s v="E-L-2"/>
    <n v="1"/>
    <x v="1779"/>
    <s v="donna79@webb-miller.com"/>
    <x v="2"/>
    <x v="1"/>
    <x v="1"/>
    <x v="1"/>
    <n v="6.79"/>
    <n v="6.79"/>
    <x v="1"/>
  </r>
  <r>
    <s v="DOF-51604-896"/>
    <x v="651"/>
    <s v="86229-96532-ND"/>
    <s v="E-L-2"/>
    <n v="2"/>
    <x v="1780"/>
    <s v="hhenry@allen.com"/>
    <x v="3"/>
    <x v="1"/>
    <x v="1"/>
    <x v="1"/>
    <n v="6.79"/>
    <n v="13.58"/>
    <x v="0"/>
  </r>
  <r>
    <s v="LRR-23839-904"/>
    <x v="44"/>
    <s v="36546-60666-HX"/>
    <s v="E-L-1.5"/>
    <n v="3"/>
    <x v="1781"/>
    <s v="ericherrera@davis.info"/>
    <x v="2"/>
    <x v="0"/>
    <x v="0"/>
    <x v="0"/>
    <n v="8.18"/>
    <n v="24.54"/>
    <x v="1"/>
  </r>
  <r>
    <s v="VRX-83058-928"/>
    <x v="235"/>
    <s v="86892-50680-IH"/>
    <s v="E-L-2"/>
    <n v="2"/>
    <x v="1782"/>
    <s v="barkerkatrina@young.com"/>
    <x v="4"/>
    <x v="1"/>
    <x v="1"/>
    <x v="1"/>
    <n v="6.79"/>
    <n v="13.58"/>
    <x v="1"/>
  </r>
  <r>
    <s v="IPO-44652-186"/>
    <x v="667"/>
    <s v="26024-91988-EJ"/>
    <s v="E-L-1"/>
    <n v="1"/>
    <x v="1783"/>
    <s v="caitlin42@gmail.com"/>
    <x v="4"/>
    <x v="2"/>
    <x v="0"/>
    <x v="1"/>
    <n v="5.35"/>
    <n v="5.35"/>
    <x v="0"/>
  </r>
  <r>
    <s v="QVL-63128-815"/>
    <x v="875"/>
    <s v="23268-49205-IJ"/>
    <s v="E-L-2"/>
    <n v="1"/>
    <x v="1784"/>
    <s v="melissa40@hotmail.com"/>
    <x v="3"/>
    <x v="1"/>
    <x v="1"/>
    <x v="1"/>
    <n v="6.79"/>
    <n v="6.79"/>
    <x v="1"/>
  </r>
  <r>
    <s v="BVM-85289-845"/>
    <x v="122"/>
    <s v="83773-45119-JE"/>
    <s v="E-L-1.5"/>
    <n v="5"/>
    <x v="1785"/>
    <s v="thomasramirez@gaines-martinez.org"/>
    <x v="1"/>
    <x v="0"/>
    <x v="0"/>
    <x v="0"/>
    <n v="8.18"/>
    <n v="40.9"/>
    <x v="0"/>
  </r>
  <r>
    <s v="OAD-21044-910"/>
    <x v="80"/>
    <s v="54938-10963-GM"/>
    <s v="E-L-2"/>
    <n v="2"/>
    <x v="1786"/>
    <s v="hbennett@murphy.com"/>
    <x v="2"/>
    <x v="1"/>
    <x v="1"/>
    <x v="1"/>
    <n v="6.79"/>
    <n v="13.58"/>
    <x v="0"/>
  </r>
  <r>
    <s v="NPD-65701-936"/>
    <x v="609"/>
    <s v="21753-57902-HP"/>
    <s v="E-L-2"/>
    <n v="5"/>
    <x v="1787"/>
    <s v="jonesjulie@yahoo.com"/>
    <x v="1"/>
    <x v="1"/>
    <x v="1"/>
    <x v="1"/>
    <n v="6.79"/>
    <n v="33.950000000000003"/>
    <x v="0"/>
  </r>
  <r>
    <s v="RKM-28533-238"/>
    <x v="564"/>
    <s v="97464-85419-IF"/>
    <s v="E-L-0.5"/>
    <n v="4"/>
    <x v="1788"/>
    <s v="hickscharles@gmail.com"/>
    <x v="1"/>
    <x v="3"/>
    <x v="2"/>
    <x v="2"/>
    <n v="9.9499999999999993"/>
    <n v="39.799999999999997"/>
    <x v="1"/>
  </r>
  <r>
    <s v="BCU-24530-189"/>
    <x v="637"/>
    <s v="47898-21528-SG"/>
    <s v="E-L-1"/>
    <n v="3"/>
    <x v="1789"/>
    <s v="janetstone@hotmail.com"/>
    <x v="0"/>
    <x v="2"/>
    <x v="0"/>
    <x v="1"/>
    <n v="5.35"/>
    <n v="16.049999999999997"/>
    <x v="1"/>
  </r>
  <r>
    <s v="KVG-63695-136"/>
    <x v="876"/>
    <s v="22635-24933-CH"/>
    <s v="E-L-1"/>
    <n v="2"/>
    <x v="1790"/>
    <s v="rfisher@gmail.com"/>
    <x v="3"/>
    <x v="2"/>
    <x v="0"/>
    <x v="1"/>
    <n v="5.35"/>
    <n v="10.7"/>
    <x v="0"/>
  </r>
  <r>
    <s v="WPP-72865-353"/>
    <x v="420"/>
    <s v="76079-50712-TS"/>
    <s v="E-L-1"/>
    <n v="1"/>
    <x v="1791"/>
    <s v="brian63@gmail.com"/>
    <x v="3"/>
    <x v="2"/>
    <x v="0"/>
    <x v="1"/>
    <n v="5.35"/>
    <n v="5.35"/>
    <x v="0"/>
  </r>
  <r>
    <s v="ZYY-63311-915"/>
    <x v="218"/>
    <s v="68141-71103-PR"/>
    <s v="E-L-1"/>
    <n v="5"/>
    <x v="1792"/>
    <s v="smedina@hotmail.com"/>
    <x v="0"/>
    <x v="2"/>
    <x v="0"/>
    <x v="1"/>
    <n v="5.35"/>
    <n v="26.75"/>
    <x v="1"/>
  </r>
  <r>
    <s v="MUM-48566-572"/>
    <x v="565"/>
    <s v="83227-21370-OQ"/>
    <s v="E-L-0.5"/>
    <n v="3"/>
    <x v="1793"/>
    <s v="amyanthony@hotmail.com"/>
    <x v="0"/>
    <x v="3"/>
    <x v="2"/>
    <x v="2"/>
    <n v="9.9499999999999993"/>
    <n v="29.849999999999998"/>
    <x v="1"/>
  </r>
  <r>
    <s v="AJS-10285-285"/>
    <x v="350"/>
    <s v="56500-79902-OE"/>
    <s v="E-L-1.5"/>
    <n v="1"/>
    <x v="1794"/>
    <s v="melanie83@gmail.com"/>
    <x v="2"/>
    <x v="0"/>
    <x v="0"/>
    <x v="0"/>
    <n v="8.18"/>
    <n v="8.18"/>
    <x v="1"/>
  </r>
  <r>
    <s v="WEU-48924-914"/>
    <x v="543"/>
    <s v="82148-78649-NC"/>
    <s v="E-L-1"/>
    <n v="1"/>
    <x v="1795"/>
    <s v="nathansalazar@robinson.org"/>
    <x v="4"/>
    <x v="2"/>
    <x v="0"/>
    <x v="1"/>
    <n v="5.35"/>
    <n v="5.35"/>
    <x v="0"/>
  </r>
  <r>
    <s v="BCJ-99868-987"/>
    <x v="654"/>
    <s v="12147-63276-ML"/>
    <s v="E-L-0.5"/>
    <n v="3"/>
    <x v="1796"/>
    <s v="usmith@parsons.com"/>
    <x v="4"/>
    <x v="3"/>
    <x v="2"/>
    <x v="2"/>
    <n v="9.9499999999999993"/>
    <n v="29.849999999999998"/>
    <x v="1"/>
  </r>
  <r>
    <s v="MYF-45263-746"/>
    <x v="877"/>
    <s v="67490-43972-GT"/>
    <s v="E-L-1.5"/>
    <n v="1"/>
    <x v="1797"/>
    <s v="vwilliams@rivera.com"/>
    <x v="2"/>
    <x v="0"/>
    <x v="0"/>
    <x v="0"/>
    <n v="8.18"/>
    <n v="8.18"/>
    <x v="0"/>
  </r>
  <r>
    <s v="RBY-13535-806"/>
    <x v="878"/>
    <s v="32170-86452-PZ"/>
    <s v="E-L-0.5"/>
    <n v="1"/>
    <x v="1798"/>
    <s v="russobrian@casey.com"/>
    <x v="0"/>
    <x v="3"/>
    <x v="2"/>
    <x v="2"/>
    <n v="9.9499999999999993"/>
    <n v="9.9499999999999993"/>
    <x v="1"/>
  </r>
  <r>
    <s v="NZI-36252-244"/>
    <x v="814"/>
    <s v="95988-59713-IZ"/>
    <s v="E-L-0.5"/>
    <n v="1"/>
    <x v="1799"/>
    <s v="brian29@yahoo.com"/>
    <x v="3"/>
    <x v="3"/>
    <x v="2"/>
    <x v="2"/>
    <n v="9.9499999999999993"/>
    <n v="9.9499999999999993"/>
    <x v="0"/>
  </r>
  <r>
    <s v="TCR-13482-623"/>
    <x v="102"/>
    <s v="21298-47864-SP"/>
    <s v="E-L-2"/>
    <n v="4"/>
    <x v="1800"/>
    <s v="kellytimothy@hotmail.com"/>
    <x v="0"/>
    <x v="1"/>
    <x v="1"/>
    <x v="1"/>
    <n v="6.79"/>
    <n v="27.16"/>
    <x v="1"/>
  </r>
  <r>
    <s v="AZJ-88766-223"/>
    <x v="879"/>
    <s v="98179-88342-JV"/>
    <s v="E-L-1.5"/>
    <n v="3"/>
    <x v="1801"/>
    <s v="velezalan@hotmail.com"/>
    <x v="1"/>
    <x v="0"/>
    <x v="0"/>
    <x v="0"/>
    <n v="8.18"/>
    <n v="24.54"/>
    <x v="1"/>
  </r>
  <r>
    <s v="NJG-94083-897"/>
    <x v="183"/>
    <s v="90275-98523-DE"/>
    <s v="E-L-0.5"/>
    <n v="1"/>
    <x v="1802"/>
    <s v="dannyspears@yahoo.com"/>
    <x v="1"/>
    <x v="3"/>
    <x v="2"/>
    <x v="2"/>
    <n v="9.9499999999999993"/>
    <n v="9.9499999999999993"/>
    <x v="1"/>
  </r>
  <r>
    <s v="DAN-56093-435"/>
    <x v="505"/>
    <s v="38800-65713-WC"/>
    <s v="E-L-1"/>
    <n v="4"/>
    <x v="1803"/>
    <s v="lbrown@gmail.com"/>
    <x v="3"/>
    <x v="2"/>
    <x v="0"/>
    <x v="1"/>
    <n v="5.35"/>
    <n v="21.4"/>
    <x v="0"/>
  </r>
  <r>
    <s v="KJY-59679-480"/>
    <x v="408"/>
    <s v="36374-28876-ET"/>
    <s v="E-L-1.5"/>
    <n v="2"/>
    <x v="1804"/>
    <s v="kimthomas@yahoo.com"/>
    <x v="1"/>
    <x v="0"/>
    <x v="0"/>
    <x v="0"/>
    <n v="8.18"/>
    <n v="16.36"/>
    <x v="0"/>
  </r>
  <r>
    <s v="OIS-14880-964"/>
    <x v="236"/>
    <s v="68163-92913-UN"/>
    <s v="E-L-1.5"/>
    <n v="2"/>
    <x v="1805"/>
    <s v="bishopchristopher@gmail.com"/>
    <x v="3"/>
    <x v="0"/>
    <x v="0"/>
    <x v="0"/>
    <n v="8.18"/>
    <n v="16.36"/>
    <x v="0"/>
  </r>
  <r>
    <s v="IOT-54801-894"/>
    <x v="830"/>
    <s v="14628-41819-WY"/>
    <s v="E-L-1"/>
    <n v="5"/>
    <x v="1806"/>
    <s v="smithkimberly@yahoo.com"/>
    <x v="2"/>
    <x v="2"/>
    <x v="0"/>
    <x v="1"/>
    <n v="5.35"/>
    <n v="26.75"/>
    <x v="1"/>
  </r>
  <r>
    <s v="HIX-63608-726"/>
    <x v="451"/>
    <s v="65419-94842-UF"/>
    <s v="E-L-2"/>
    <n v="5"/>
    <x v="1807"/>
    <s v="sanchezearl@nelson.com"/>
    <x v="1"/>
    <x v="1"/>
    <x v="1"/>
    <x v="1"/>
    <n v="6.79"/>
    <n v="33.950000000000003"/>
    <x v="1"/>
  </r>
  <r>
    <s v="SLE-55353-186"/>
    <x v="437"/>
    <s v="91418-48929-DN"/>
    <s v="E-L-0.5"/>
    <n v="4"/>
    <x v="1808"/>
    <s v="hernandeztiffany@russell-webster.com"/>
    <x v="1"/>
    <x v="3"/>
    <x v="2"/>
    <x v="2"/>
    <n v="9.9499999999999993"/>
    <n v="39.799999999999997"/>
    <x v="0"/>
  </r>
  <r>
    <s v="UYQ-40397-415"/>
    <x v="460"/>
    <s v="44604-12954-QP"/>
    <s v="E-L-0.5"/>
    <n v="3"/>
    <x v="1809"/>
    <s v="hbrown@yahoo.com"/>
    <x v="0"/>
    <x v="3"/>
    <x v="2"/>
    <x v="2"/>
    <n v="9.9499999999999993"/>
    <n v="29.849999999999998"/>
    <x v="0"/>
  </r>
  <r>
    <s v="LPN-77765-587"/>
    <x v="812"/>
    <s v="35970-59685-NE"/>
    <s v="E-L-1"/>
    <n v="5"/>
    <x v="1810"/>
    <s v="ricardolowery@gmail.com"/>
    <x v="2"/>
    <x v="2"/>
    <x v="0"/>
    <x v="1"/>
    <n v="5.35"/>
    <n v="26.75"/>
    <x v="0"/>
  </r>
  <r>
    <s v="WIB-22142-857"/>
    <x v="62"/>
    <s v="53239-43972-QC"/>
    <s v="E-L-0.5"/>
    <n v="2"/>
    <x v="1811"/>
    <s v="heathercurtis@yahoo.com"/>
    <x v="4"/>
    <x v="3"/>
    <x v="2"/>
    <x v="2"/>
    <n v="9.9499999999999993"/>
    <n v="19.899999999999999"/>
    <x v="0"/>
  </r>
  <r>
    <s v="YPM-18244-890"/>
    <x v="627"/>
    <s v="39954-85526-SG"/>
    <s v="E-L-1.5"/>
    <n v="5"/>
    <x v="1812"/>
    <s v="ktapia@gay.com"/>
    <x v="4"/>
    <x v="0"/>
    <x v="0"/>
    <x v="0"/>
    <n v="8.18"/>
    <n v="40.9"/>
    <x v="0"/>
  </r>
  <r>
    <s v="FAN-32625-415"/>
    <x v="838"/>
    <s v="82035-21788-CQ"/>
    <s v="E-L-1"/>
    <n v="1"/>
    <x v="794"/>
    <s v="rhart@lewis.biz"/>
    <x v="4"/>
    <x v="2"/>
    <x v="0"/>
    <x v="1"/>
    <n v="5.35"/>
    <n v="5.35"/>
    <x v="1"/>
  </r>
  <r>
    <s v="NXE-86801-949"/>
    <x v="359"/>
    <s v="33256-82682-TL"/>
    <s v="E-L-1.5"/>
    <n v="4"/>
    <x v="1813"/>
    <s v="mariajohnson@alvarez.net"/>
    <x v="0"/>
    <x v="0"/>
    <x v="0"/>
    <x v="0"/>
    <n v="8.18"/>
    <n v="32.72"/>
    <x v="0"/>
  </r>
  <r>
    <s v="JEZ-82464-431"/>
    <x v="52"/>
    <s v="89725-91902-UK"/>
    <s v="E-L-1"/>
    <n v="5"/>
    <x v="1814"/>
    <s v="hunterin@gmail.com"/>
    <x v="1"/>
    <x v="2"/>
    <x v="0"/>
    <x v="1"/>
    <n v="5.35"/>
    <n v="26.75"/>
    <x v="0"/>
  </r>
  <r>
    <s v="EUK-23267-650"/>
    <x v="85"/>
    <s v="17519-19205-BK"/>
    <s v="E-L-1"/>
    <n v="5"/>
    <x v="1815"/>
    <s v="sandra31@johnson.biz"/>
    <x v="0"/>
    <x v="2"/>
    <x v="0"/>
    <x v="1"/>
    <n v="5.35"/>
    <n v="26.75"/>
    <x v="0"/>
  </r>
  <r>
    <s v="RBF-90380-198"/>
    <x v="10"/>
    <s v="72224-68006-DS"/>
    <s v="E-L-0.5"/>
    <n v="3"/>
    <x v="1816"/>
    <s v="christopherbeard@johnson-grant.com"/>
    <x v="1"/>
    <x v="3"/>
    <x v="2"/>
    <x v="2"/>
    <n v="9.9499999999999993"/>
    <n v="29.849999999999998"/>
    <x v="0"/>
  </r>
  <r>
    <s v="LMK-70914-141"/>
    <x v="514"/>
    <s v="72643-14831-DL"/>
    <s v="E-L-1"/>
    <n v="2"/>
    <x v="1817"/>
    <s v="leeeugene@sharp-woods.com"/>
    <x v="4"/>
    <x v="2"/>
    <x v="0"/>
    <x v="1"/>
    <n v="5.35"/>
    <n v="10.7"/>
    <x v="1"/>
  </r>
  <r>
    <s v="DMO-50052-760"/>
    <x v="880"/>
    <s v="50879-50855-ZI"/>
    <s v="E-L-1"/>
    <n v="2"/>
    <x v="1818"/>
    <s v="smithterri@gonzalez.com"/>
    <x v="2"/>
    <x v="2"/>
    <x v="0"/>
    <x v="1"/>
    <n v="5.35"/>
    <n v="10.7"/>
    <x v="1"/>
  </r>
  <r>
    <s v="XLU-75587-359"/>
    <x v="325"/>
    <s v="97354-90421-KH"/>
    <s v="E-L-1.5"/>
    <n v="4"/>
    <x v="1819"/>
    <s v="jmoses@yahoo.com"/>
    <x v="0"/>
    <x v="0"/>
    <x v="0"/>
    <x v="0"/>
    <n v="8.18"/>
    <n v="32.72"/>
    <x v="1"/>
  </r>
  <r>
    <s v="SNS-61171-139"/>
    <x v="881"/>
    <s v="77650-73003-BC"/>
    <s v="E-L-0.5"/>
    <n v="5"/>
    <x v="1820"/>
    <s v="davidberry@gmail.com"/>
    <x v="4"/>
    <x v="3"/>
    <x v="2"/>
    <x v="2"/>
    <n v="9.9499999999999993"/>
    <n v="49.75"/>
    <x v="1"/>
  </r>
  <r>
    <s v="MFZ-28808-485"/>
    <x v="882"/>
    <s v="56810-54165-PS"/>
    <s v="E-L-1.5"/>
    <n v="1"/>
    <x v="1821"/>
    <s v="uwalters@finley-sanders.com"/>
    <x v="4"/>
    <x v="0"/>
    <x v="0"/>
    <x v="0"/>
    <n v="8.18"/>
    <n v="8.18"/>
    <x v="0"/>
  </r>
  <r>
    <s v="TZI-60690-220"/>
    <x v="483"/>
    <s v="80461-99480-BF"/>
    <s v="E-L-0.5"/>
    <n v="4"/>
    <x v="1822"/>
    <s v="ayersrussell@yahoo.com"/>
    <x v="1"/>
    <x v="3"/>
    <x v="2"/>
    <x v="2"/>
    <n v="9.9499999999999993"/>
    <n v="39.799999999999997"/>
    <x v="0"/>
  </r>
  <r>
    <s v="PVT-55406-202"/>
    <x v="360"/>
    <s v="29273-67037-TC"/>
    <s v="E-L-1"/>
    <n v="5"/>
    <x v="1823"/>
    <s v="ronald27@yahoo.com"/>
    <x v="1"/>
    <x v="2"/>
    <x v="0"/>
    <x v="1"/>
    <n v="5.35"/>
    <n v="26.75"/>
    <x v="0"/>
  </r>
  <r>
    <s v="MEV-79780-266"/>
    <x v="883"/>
    <s v="24441-87542-LF"/>
    <s v="E-L-2"/>
    <n v="1"/>
    <x v="1824"/>
    <s v="marilynsimpson@schultz.com"/>
    <x v="3"/>
    <x v="1"/>
    <x v="1"/>
    <x v="1"/>
    <n v="6.79"/>
    <n v="6.79"/>
    <x v="0"/>
  </r>
  <r>
    <s v="ADP-26768-647"/>
    <x v="535"/>
    <s v="30409-21312-BX"/>
    <s v="E-L-2"/>
    <n v="5"/>
    <x v="1825"/>
    <s v="nathanhall@yahoo.com"/>
    <x v="0"/>
    <x v="1"/>
    <x v="1"/>
    <x v="1"/>
    <n v="6.79"/>
    <n v="33.950000000000003"/>
    <x v="1"/>
  </r>
  <r>
    <s v="WMN-87313-218"/>
    <x v="329"/>
    <s v="45980-10944-QL"/>
    <s v="E-L-0.5"/>
    <n v="5"/>
    <x v="1826"/>
    <s v="tamara19@miles.info"/>
    <x v="1"/>
    <x v="3"/>
    <x v="2"/>
    <x v="2"/>
    <n v="9.9499999999999993"/>
    <n v="49.75"/>
    <x v="1"/>
  </r>
  <r>
    <s v="SXS-38858-251"/>
    <x v="109"/>
    <s v="14661-18212-JT"/>
    <s v="E-L-0.5"/>
    <n v="3"/>
    <x v="1827"/>
    <s v="acortez@hotmail.com"/>
    <x v="0"/>
    <x v="3"/>
    <x v="2"/>
    <x v="2"/>
    <n v="9.9499999999999993"/>
    <n v="29.849999999999998"/>
    <x v="0"/>
  </r>
  <r>
    <s v="UZV-96503-892"/>
    <x v="884"/>
    <s v="16921-88710-UJ"/>
    <s v="E-L-2"/>
    <n v="3"/>
    <x v="1828"/>
    <s v="christinamiller@hawkins.org"/>
    <x v="4"/>
    <x v="1"/>
    <x v="1"/>
    <x v="1"/>
    <n v="6.79"/>
    <n v="20.37"/>
    <x v="1"/>
  </r>
  <r>
    <s v="AYK-60670-259"/>
    <x v="40"/>
    <s v="51020-42679-XT"/>
    <s v="E-L-2"/>
    <n v="5"/>
    <x v="1829"/>
    <s v="eric67@yahoo.com"/>
    <x v="3"/>
    <x v="1"/>
    <x v="1"/>
    <x v="1"/>
    <n v="6.79"/>
    <n v="33.950000000000003"/>
    <x v="1"/>
  </r>
  <r>
    <s v="COV-25064-412"/>
    <x v="885"/>
    <s v="33268-73793-JO"/>
    <s v="E-L-1.5"/>
    <n v="4"/>
    <x v="1830"/>
    <s v="jeffreyparker@yahoo.com"/>
    <x v="0"/>
    <x v="0"/>
    <x v="0"/>
    <x v="0"/>
    <n v="8.18"/>
    <n v="32.72"/>
    <x v="1"/>
  </r>
  <r>
    <s v="EMF-37906-374"/>
    <x v="886"/>
    <s v="83689-86323-FB"/>
    <s v="E-L-1.5"/>
    <n v="1"/>
    <x v="1831"/>
    <s v="andrew37@ochoa.org"/>
    <x v="0"/>
    <x v="0"/>
    <x v="0"/>
    <x v="0"/>
    <n v="8.18"/>
    <n v="8.18"/>
    <x v="1"/>
  </r>
  <r>
    <s v="MMH-25508-863"/>
    <x v="242"/>
    <s v="61006-38889-WO"/>
    <s v="E-L-1"/>
    <n v="5"/>
    <x v="1832"/>
    <s v="deborahherrera@yahoo.com"/>
    <x v="1"/>
    <x v="2"/>
    <x v="0"/>
    <x v="1"/>
    <n v="5.35"/>
    <n v="26.75"/>
    <x v="0"/>
  </r>
  <r>
    <s v="FXN-95881-118"/>
    <x v="52"/>
    <s v="35949-39905-UI"/>
    <s v="E-L-2"/>
    <n v="5"/>
    <x v="1833"/>
    <s v="langashley@johnson.com"/>
    <x v="3"/>
    <x v="1"/>
    <x v="1"/>
    <x v="1"/>
    <n v="6.79"/>
    <n v="33.950000000000003"/>
    <x v="1"/>
  </r>
  <r>
    <s v="SBJ-97755-682"/>
    <x v="279"/>
    <s v="54978-68452-VA"/>
    <s v="E-L-1"/>
    <n v="3"/>
    <x v="1834"/>
    <s v="swilliamson@gmail.com"/>
    <x v="1"/>
    <x v="2"/>
    <x v="0"/>
    <x v="1"/>
    <n v="5.35"/>
    <n v="16.049999999999997"/>
    <x v="0"/>
  </r>
  <r>
    <s v="OZP-66415-571"/>
    <x v="175"/>
    <s v="28816-21754-PB"/>
    <s v="E-L-1"/>
    <n v="4"/>
    <x v="1835"/>
    <s v="brownteresa@thompson.biz"/>
    <x v="2"/>
    <x v="2"/>
    <x v="0"/>
    <x v="1"/>
    <n v="5.35"/>
    <n v="21.4"/>
    <x v="0"/>
  </r>
  <r>
    <s v="BNJ-52945-631"/>
    <x v="750"/>
    <s v="86852-96233-MU"/>
    <s v="E-L-1"/>
    <n v="4"/>
    <x v="1836"/>
    <s v="josemoore@yahoo.com"/>
    <x v="0"/>
    <x v="2"/>
    <x v="0"/>
    <x v="1"/>
    <n v="5.35"/>
    <n v="21.4"/>
    <x v="0"/>
  </r>
  <r>
    <s v="YBW-58645-516"/>
    <x v="591"/>
    <s v="38251-94099-ML"/>
    <s v="E-L-1"/>
    <n v="1"/>
    <x v="1837"/>
    <s v="dserrano@yahoo.com"/>
    <x v="3"/>
    <x v="2"/>
    <x v="0"/>
    <x v="1"/>
    <n v="5.35"/>
    <n v="5.35"/>
    <x v="1"/>
  </r>
  <r>
    <s v="MIT-39915-567"/>
    <x v="207"/>
    <s v="82283-77645-EV"/>
    <s v="E-L-1"/>
    <n v="4"/>
    <x v="1838"/>
    <s v="meyersbradley@smith.com"/>
    <x v="0"/>
    <x v="2"/>
    <x v="0"/>
    <x v="1"/>
    <n v="5.35"/>
    <n v="21.4"/>
    <x v="1"/>
  </r>
  <r>
    <s v="VMK-86591-915"/>
    <x v="776"/>
    <s v="80203-36674-NR"/>
    <s v="E-L-1.5"/>
    <n v="5"/>
    <x v="1839"/>
    <s v="ahughes@jordan-smith.com"/>
    <x v="1"/>
    <x v="0"/>
    <x v="0"/>
    <x v="0"/>
    <n v="8.18"/>
    <n v="40.9"/>
    <x v="1"/>
  </r>
  <r>
    <s v="VTS-89947-698"/>
    <x v="503"/>
    <s v="31213-84087-WL"/>
    <s v="E-L-2"/>
    <n v="3"/>
    <x v="1840"/>
    <s v="andrea12@yahoo.com"/>
    <x v="4"/>
    <x v="1"/>
    <x v="1"/>
    <x v="1"/>
    <n v="6.79"/>
    <n v="20.37"/>
    <x v="0"/>
  </r>
  <r>
    <s v="MVG-18366-430"/>
    <x v="57"/>
    <s v="23726-68965-DR"/>
    <s v="E-L-1.5"/>
    <n v="1"/>
    <x v="1841"/>
    <s v="adam17@gmail.com"/>
    <x v="2"/>
    <x v="0"/>
    <x v="0"/>
    <x v="0"/>
    <n v="8.18"/>
    <n v="8.18"/>
    <x v="1"/>
  </r>
  <r>
    <s v="RNM-21839-709"/>
    <x v="575"/>
    <s v="61269-13388-FG"/>
    <s v="E-L-1"/>
    <n v="1"/>
    <x v="1842"/>
    <s v="jwolfe@roberts-jones.com"/>
    <x v="2"/>
    <x v="2"/>
    <x v="0"/>
    <x v="1"/>
    <n v="5.35"/>
    <n v="5.35"/>
    <x v="0"/>
  </r>
  <r>
    <s v="TFB-60598-310"/>
    <x v="562"/>
    <s v="61694-10345-HL"/>
    <s v="E-L-2"/>
    <n v="4"/>
    <x v="1843"/>
    <s v="molinavictoria@yahoo.com"/>
    <x v="4"/>
    <x v="1"/>
    <x v="1"/>
    <x v="1"/>
    <n v="6.79"/>
    <n v="27.16"/>
    <x v="0"/>
  </r>
  <r>
    <s v="OVK-14011-232"/>
    <x v="887"/>
    <s v="91456-54667-HU"/>
    <s v="E-L-1"/>
    <n v="1"/>
    <x v="1844"/>
    <s v="alicia93@cooley.com"/>
    <x v="4"/>
    <x v="2"/>
    <x v="0"/>
    <x v="1"/>
    <n v="5.35"/>
    <n v="5.35"/>
    <x v="0"/>
  </r>
  <r>
    <s v="XGM-72213-425"/>
    <x v="363"/>
    <s v="63138-82728-GR"/>
    <s v="E-L-1.5"/>
    <n v="4"/>
    <x v="1845"/>
    <s v="jeffreysanchez@gmail.com"/>
    <x v="0"/>
    <x v="0"/>
    <x v="0"/>
    <x v="0"/>
    <n v="8.18"/>
    <n v="32.72"/>
    <x v="0"/>
  </r>
  <r>
    <s v="MWI-96247-539"/>
    <x v="393"/>
    <s v="56836-16534-UA"/>
    <s v="E-L-0.5"/>
    <n v="2"/>
    <x v="1846"/>
    <s v="transhawn@hotmail.com"/>
    <x v="4"/>
    <x v="3"/>
    <x v="2"/>
    <x v="2"/>
    <n v="9.9499999999999993"/>
    <n v="19.899999999999999"/>
    <x v="0"/>
  </r>
  <r>
    <s v="ZII-71044-226"/>
    <x v="514"/>
    <s v="19918-29321-IV"/>
    <s v="E-L-0.5"/>
    <n v="2"/>
    <x v="1847"/>
    <s v="qflynn@yahoo.com"/>
    <x v="3"/>
    <x v="3"/>
    <x v="2"/>
    <x v="2"/>
    <n v="9.9499999999999993"/>
    <n v="19.899999999999999"/>
    <x v="0"/>
  </r>
  <r>
    <s v="EFR-40767-588"/>
    <x v="745"/>
    <s v="49659-88395-MQ"/>
    <s v="E-L-1.5"/>
    <n v="3"/>
    <x v="1848"/>
    <s v="cathyrogers@yahoo.com"/>
    <x v="0"/>
    <x v="0"/>
    <x v="0"/>
    <x v="0"/>
    <n v="8.18"/>
    <n v="24.54"/>
    <x v="0"/>
  </r>
  <r>
    <s v="FGO-77976-160"/>
    <x v="888"/>
    <s v="93026-43744-BZ"/>
    <s v="E-L-1.5"/>
    <n v="1"/>
    <x v="1849"/>
    <s v="gwilson@bray.biz"/>
    <x v="4"/>
    <x v="0"/>
    <x v="0"/>
    <x v="0"/>
    <n v="8.18"/>
    <n v="8.18"/>
    <x v="0"/>
  </r>
  <r>
    <s v="FBA-32925-331"/>
    <x v="145"/>
    <s v="43372-92833-DL"/>
    <s v="E-L-1"/>
    <n v="5"/>
    <x v="1273"/>
    <s v="jamie15@yahoo.com"/>
    <x v="1"/>
    <x v="2"/>
    <x v="0"/>
    <x v="1"/>
    <n v="5.35"/>
    <n v="26.75"/>
    <x v="1"/>
  </r>
  <r>
    <s v="NZT-87228-307"/>
    <x v="264"/>
    <s v="38910-43556-EN"/>
    <s v="E-L-1"/>
    <n v="1"/>
    <x v="1850"/>
    <s v="franklinwilliam@hernandez.biz"/>
    <x v="4"/>
    <x v="2"/>
    <x v="0"/>
    <x v="1"/>
    <n v="5.35"/>
    <n v="5.35"/>
    <x v="1"/>
  </r>
  <r>
    <s v="OOX-18214-508"/>
    <x v="85"/>
    <s v="25497-30256-GP"/>
    <s v="E-L-0.5"/>
    <n v="3"/>
    <x v="1851"/>
    <s v="tylerjohnson@hotmail.com"/>
    <x v="2"/>
    <x v="3"/>
    <x v="2"/>
    <x v="2"/>
    <n v="9.9499999999999993"/>
    <n v="29.849999999999998"/>
    <x v="1"/>
  </r>
  <r>
    <s v="GJR-95057-159"/>
    <x v="190"/>
    <s v="67885-63210-RW"/>
    <s v="E-L-2"/>
    <n v="2"/>
    <x v="1852"/>
    <s v="esparzaashley@gmail.com"/>
    <x v="2"/>
    <x v="1"/>
    <x v="1"/>
    <x v="1"/>
    <n v="6.79"/>
    <n v="13.58"/>
    <x v="0"/>
  </r>
  <r>
    <s v="CRW-40024-937"/>
    <x v="872"/>
    <s v="93052-29758-QM"/>
    <s v="E-L-0.5"/>
    <n v="1"/>
    <x v="1853"/>
    <s v="ndaniels@nichols.net"/>
    <x v="1"/>
    <x v="3"/>
    <x v="2"/>
    <x v="2"/>
    <n v="9.9499999999999993"/>
    <n v="9.9499999999999993"/>
    <x v="1"/>
  </r>
  <r>
    <s v="OGR-84836-313"/>
    <x v="394"/>
    <s v="69490-68035-WY"/>
    <s v="E-L-1.5"/>
    <n v="2"/>
    <x v="1854"/>
    <s v="maldonadokelly@gonzalez.com"/>
    <x v="3"/>
    <x v="0"/>
    <x v="0"/>
    <x v="0"/>
    <n v="8.18"/>
    <n v="16.36"/>
    <x v="0"/>
  </r>
  <r>
    <s v="WBP-25997-879"/>
    <x v="398"/>
    <s v="86178-29487-IQ"/>
    <s v="E-L-1.5"/>
    <n v="2"/>
    <x v="1855"/>
    <s v="tsullivan@yahoo.com"/>
    <x v="2"/>
    <x v="0"/>
    <x v="0"/>
    <x v="0"/>
    <n v="8.18"/>
    <n v="16.36"/>
    <x v="1"/>
  </r>
  <r>
    <s v="QKW-33401-668"/>
    <x v="762"/>
    <s v="79555-18655-IP"/>
    <s v="E-L-0.5"/>
    <n v="5"/>
    <x v="1856"/>
    <s v="brian59@gmail.com"/>
    <x v="2"/>
    <x v="3"/>
    <x v="2"/>
    <x v="2"/>
    <n v="9.9499999999999993"/>
    <n v="49.75"/>
    <x v="1"/>
  </r>
  <r>
    <s v="YCL-66437-367"/>
    <x v="428"/>
    <s v="23607-64313-NQ"/>
    <s v="E-L-1.5"/>
    <n v="5"/>
    <x v="1857"/>
    <s v="troy78@parker.org"/>
    <x v="4"/>
    <x v="0"/>
    <x v="0"/>
    <x v="0"/>
    <n v="8.18"/>
    <n v="40.9"/>
    <x v="0"/>
  </r>
  <r>
    <s v="EVD-98364-847"/>
    <x v="665"/>
    <s v="57801-17477-WY"/>
    <s v="E-L-2"/>
    <n v="2"/>
    <x v="1858"/>
    <s v="jasoncain@aguilar.org"/>
    <x v="0"/>
    <x v="1"/>
    <x v="1"/>
    <x v="1"/>
    <n v="6.79"/>
    <n v="13.58"/>
    <x v="1"/>
  </r>
  <r>
    <s v="JFL-46619-461"/>
    <x v="183"/>
    <s v="90231-61159-UW"/>
    <s v="E-L-1.5"/>
    <n v="5"/>
    <x v="1859"/>
    <s v="roberttravis@chavez.com"/>
    <x v="0"/>
    <x v="0"/>
    <x v="0"/>
    <x v="0"/>
    <n v="8.18"/>
    <n v="40.9"/>
    <x v="0"/>
  </r>
  <r>
    <s v="FAF-74485-854"/>
    <x v="312"/>
    <s v="86892-69876-AZ"/>
    <s v="E-L-2"/>
    <n v="3"/>
    <x v="1860"/>
    <s v="jamesmarshall@parks-silva.net"/>
    <x v="1"/>
    <x v="1"/>
    <x v="1"/>
    <x v="1"/>
    <n v="6.79"/>
    <n v="20.37"/>
    <x v="1"/>
  </r>
  <r>
    <s v="HOG-33460-818"/>
    <x v="611"/>
    <s v="55689-27504-JM"/>
    <s v="E-L-2"/>
    <n v="1"/>
    <x v="1861"/>
    <s v="valdezhannah@gmail.com"/>
    <x v="1"/>
    <x v="1"/>
    <x v="1"/>
    <x v="1"/>
    <n v="6.79"/>
    <n v="6.79"/>
    <x v="1"/>
  </r>
  <r>
    <s v="LRZ-54620-581"/>
    <x v="889"/>
    <s v="74147-68528-AP"/>
    <s v="E-L-1"/>
    <n v="2"/>
    <x v="1862"/>
    <s v="obush@yahoo.com"/>
    <x v="0"/>
    <x v="2"/>
    <x v="0"/>
    <x v="1"/>
    <n v="5.35"/>
    <n v="10.7"/>
    <x v="0"/>
  </r>
  <r>
    <s v="QMU-53955-618"/>
    <x v="1"/>
    <s v="14113-54202-VC"/>
    <s v="E-L-1"/>
    <n v="5"/>
    <x v="1863"/>
    <s v="gjohnson@bennett.info"/>
    <x v="4"/>
    <x v="2"/>
    <x v="0"/>
    <x v="1"/>
    <n v="5.35"/>
    <n v="26.75"/>
    <x v="1"/>
  </r>
  <r>
    <s v="IIH-64440-385"/>
    <x v="161"/>
    <s v="54345-22258-HH"/>
    <s v="E-L-1.5"/>
    <n v="4"/>
    <x v="1864"/>
    <s v="jessica83@carlson-garcia.biz"/>
    <x v="2"/>
    <x v="0"/>
    <x v="0"/>
    <x v="0"/>
    <n v="8.18"/>
    <n v="32.72"/>
    <x v="0"/>
  </r>
  <r>
    <s v="EMD-29628-397"/>
    <x v="110"/>
    <s v="10507-12107-JO"/>
    <s v="E-L-1.5"/>
    <n v="2"/>
    <x v="1865"/>
    <s v="fowlerjorge@hotmail.com"/>
    <x v="1"/>
    <x v="0"/>
    <x v="0"/>
    <x v="0"/>
    <n v="8.18"/>
    <n v="16.36"/>
    <x v="0"/>
  </r>
  <r>
    <s v="WMG-62642-338"/>
    <x v="93"/>
    <s v="73287-35568-EZ"/>
    <s v="E-L-1"/>
    <n v="2"/>
    <x v="1866"/>
    <s v="wayne37@bowen.com"/>
    <x v="3"/>
    <x v="2"/>
    <x v="0"/>
    <x v="1"/>
    <n v="5.35"/>
    <n v="10.7"/>
    <x v="1"/>
  </r>
  <r>
    <s v="UQW-65188-485"/>
    <x v="890"/>
    <s v="89859-53749-IA"/>
    <s v="E-L-2"/>
    <n v="2"/>
    <x v="1867"/>
    <s v="churchdavid@hart.com"/>
    <x v="4"/>
    <x v="1"/>
    <x v="1"/>
    <x v="1"/>
    <n v="6.79"/>
    <n v="13.58"/>
    <x v="1"/>
  </r>
  <r>
    <s v="QXG-31574-229"/>
    <x v="4"/>
    <s v="53693-64868-SN"/>
    <s v="E-L-1"/>
    <n v="4"/>
    <x v="1868"/>
    <s v="nicholesmith@palmer-leonard.com"/>
    <x v="0"/>
    <x v="2"/>
    <x v="0"/>
    <x v="1"/>
    <n v="5.35"/>
    <n v="21.4"/>
    <x v="0"/>
  </r>
  <r>
    <s v="YHG-19195-994"/>
    <x v="13"/>
    <s v="60644-46188-YZ"/>
    <s v="E-L-0.5"/>
    <n v="3"/>
    <x v="1869"/>
    <s v="brittanyzavala@gmail.com"/>
    <x v="4"/>
    <x v="3"/>
    <x v="2"/>
    <x v="2"/>
    <n v="9.9499999999999993"/>
    <n v="29.849999999999998"/>
    <x v="1"/>
  </r>
  <r>
    <s v="MTX-49518-379"/>
    <x v="865"/>
    <s v="71402-33061-TY"/>
    <s v="E-L-1"/>
    <n v="3"/>
    <x v="1870"/>
    <s v="leonardchristian@gmail.com"/>
    <x v="2"/>
    <x v="2"/>
    <x v="0"/>
    <x v="1"/>
    <n v="5.35"/>
    <n v="16.049999999999997"/>
    <x v="1"/>
  </r>
  <r>
    <s v="ITX-80777-449"/>
    <x v="349"/>
    <s v="55375-55964-FJ"/>
    <s v="E-L-2"/>
    <n v="2"/>
    <x v="1871"/>
    <s v="joshua04@castillo-waters.info"/>
    <x v="4"/>
    <x v="1"/>
    <x v="1"/>
    <x v="1"/>
    <n v="6.79"/>
    <n v="13.58"/>
    <x v="0"/>
  </r>
  <r>
    <s v="EXB-59167-506"/>
    <x v="723"/>
    <s v="13405-15760-TY"/>
    <s v="E-L-0.5"/>
    <n v="3"/>
    <x v="1872"/>
    <s v="philipsingleton@yahoo.com"/>
    <x v="2"/>
    <x v="3"/>
    <x v="2"/>
    <x v="2"/>
    <n v="9.9499999999999993"/>
    <n v="29.849999999999998"/>
    <x v="1"/>
  </r>
  <r>
    <s v="OPC-87311-613"/>
    <x v="30"/>
    <s v="95285-30197-XT"/>
    <s v="E-L-1"/>
    <n v="5"/>
    <x v="1873"/>
    <s v="edwardstyrone@martinez.net"/>
    <x v="0"/>
    <x v="2"/>
    <x v="0"/>
    <x v="1"/>
    <n v="5.35"/>
    <n v="26.75"/>
    <x v="1"/>
  </r>
  <r>
    <s v="UGD-19152-477"/>
    <x v="257"/>
    <s v="66045-19688-WQ"/>
    <s v="E-L-1"/>
    <n v="3"/>
    <x v="1874"/>
    <s v="murrayjennifer@hotmail.com"/>
    <x v="2"/>
    <x v="2"/>
    <x v="0"/>
    <x v="1"/>
    <n v="5.35"/>
    <n v="16.049999999999997"/>
    <x v="1"/>
  </r>
  <r>
    <s v="BAA-60452-309"/>
    <x v="86"/>
    <s v="81022-41400-EG"/>
    <s v="E-L-0.5"/>
    <n v="5"/>
    <x v="1875"/>
    <s v="hodgesshawn@taylor-weeks.biz"/>
    <x v="2"/>
    <x v="3"/>
    <x v="2"/>
    <x v="2"/>
    <n v="9.9499999999999993"/>
    <n v="49.75"/>
    <x v="1"/>
  </r>
  <r>
    <s v="ACH-31012-970"/>
    <x v="217"/>
    <s v="35287-96015-MU"/>
    <s v="E-L-2"/>
    <n v="5"/>
    <x v="1379"/>
    <s v="george27@foster.com"/>
    <x v="4"/>
    <x v="1"/>
    <x v="1"/>
    <x v="1"/>
    <n v="6.79"/>
    <n v="33.950000000000003"/>
    <x v="0"/>
  </r>
  <r>
    <s v="JCF-61980-230"/>
    <x v="479"/>
    <s v="78474-89338-RO"/>
    <s v="E-L-2"/>
    <n v="5"/>
    <x v="1876"/>
    <s v="browningleslie@burgess.com"/>
    <x v="4"/>
    <x v="1"/>
    <x v="1"/>
    <x v="1"/>
    <n v="6.79"/>
    <n v="33.950000000000003"/>
    <x v="0"/>
  </r>
  <r>
    <s v="EZN-28093-328"/>
    <x v="891"/>
    <s v="46557-64023-GS"/>
    <s v="E-L-1"/>
    <n v="5"/>
    <x v="1877"/>
    <s v="johnaguilar@hotmail.com"/>
    <x v="0"/>
    <x v="2"/>
    <x v="0"/>
    <x v="1"/>
    <n v="5.35"/>
    <n v="26.75"/>
    <x v="1"/>
  </r>
  <r>
    <s v="EYG-41124-410"/>
    <x v="346"/>
    <s v="96994-18419-JG"/>
    <s v="E-L-1.5"/>
    <n v="1"/>
    <x v="1878"/>
    <s v="jason60@coleman-wiley.com"/>
    <x v="1"/>
    <x v="0"/>
    <x v="0"/>
    <x v="0"/>
    <n v="8.18"/>
    <n v="8.18"/>
    <x v="1"/>
  </r>
  <r>
    <s v="ZBK-14862-329"/>
    <x v="892"/>
    <s v="42783-14245-MR"/>
    <s v="E-L-1.5"/>
    <n v="3"/>
    <x v="1879"/>
    <s v="michael63@yahoo.com"/>
    <x v="0"/>
    <x v="0"/>
    <x v="0"/>
    <x v="0"/>
    <n v="8.18"/>
    <n v="24.54"/>
    <x v="1"/>
  </r>
  <r>
    <s v="LWF-83412-386"/>
    <x v="893"/>
    <s v="78796-32705-WY"/>
    <s v="E-L-0.5"/>
    <n v="3"/>
    <x v="1880"/>
    <s v="lporter@nunez.info"/>
    <x v="0"/>
    <x v="3"/>
    <x v="2"/>
    <x v="2"/>
    <n v="9.9499999999999993"/>
    <n v="29.849999999999998"/>
    <x v="0"/>
  </r>
  <r>
    <s v="SHE-56739-389"/>
    <x v="585"/>
    <s v="70737-78347-DR"/>
    <s v="E-L-1"/>
    <n v="1"/>
    <x v="1881"/>
    <s v="uochoa@gmail.com"/>
    <x v="1"/>
    <x v="2"/>
    <x v="0"/>
    <x v="1"/>
    <n v="5.35"/>
    <n v="5.35"/>
    <x v="1"/>
  </r>
  <r>
    <s v="HXB-96421-482"/>
    <x v="365"/>
    <s v="41789-32478-SG"/>
    <s v="E-L-1"/>
    <n v="1"/>
    <x v="1882"/>
    <s v="tfrench@cox.com"/>
    <x v="2"/>
    <x v="2"/>
    <x v="0"/>
    <x v="1"/>
    <n v="5.35"/>
    <n v="5.35"/>
    <x v="1"/>
  </r>
  <r>
    <s v="QAR-39476-456"/>
    <x v="324"/>
    <s v="56222-34395-XG"/>
    <s v="E-L-0.5"/>
    <n v="5"/>
    <x v="1883"/>
    <s v="yolandawalker@valencia-suarez.com"/>
    <x v="4"/>
    <x v="3"/>
    <x v="2"/>
    <x v="2"/>
    <n v="9.9499999999999993"/>
    <n v="49.75"/>
    <x v="1"/>
  </r>
  <r>
    <s v="KAO-55605-165"/>
    <x v="474"/>
    <s v="52332-80510-UK"/>
    <s v="E-L-0.5"/>
    <n v="4"/>
    <x v="1884"/>
    <s v="patrickowens@love-ochoa.com"/>
    <x v="4"/>
    <x v="3"/>
    <x v="2"/>
    <x v="2"/>
    <n v="9.9499999999999993"/>
    <n v="39.799999999999997"/>
    <x v="0"/>
  </r>
  <r>
    <s v="HKG-46108-728"/>
    <x v="723"/>
    <s v="55543-99790-FM"/>
    <s v="E-L-1"/>
    <n v="5"/>
    <x v="1885"/>
    <s v="michellejohnson@navarro-baldwin.com"/>
    <x v="2"/>
    <x v="2"/>
    <x v="0"/>
    <x v="1"/>
    <n v="5.35"/>
    <n v="26.75"/>
    <x v="1"/>
  </r>
  <r>
    <s v="TIN-44482-288"/>
    <x v="880"/>
    <s v="52718-70130-NB"/>
    <s v="E-L-0.5"/>
    <n v="5"/>
    <x v="1886"/>
    <s v="allencourtney@gmail.com"/>
    <x v="4"/>
    <x v="3"/>
    <x v="2"/>
    <x v="2"/>
    <n v="9.9499999999999993"/>
    <n v="49.75"/>
    <x v="0"/>
  </r>
  <r>
    <s v="YJA-62359-711"/>
    <x v="545"/>
    <s v="34668-59444-DG"/>
    <s v="E-L-0.5"/>
    <n v="3"/>
    <x v="1887"/>
    <s v="boydjohn@allen.com"/>
    <x v="4"/>
    <x v="3"/>
    <x v="2"/>
    <x v="2"/>
    <n v="9.9499999999999993"/>
    <n v="29.849999999999998"/>
    <x v="0"/>
  </r>
  <r>
    <s v="HYU-92808-131"/>
    <x v="859"/>
    <s v="79340-56434-LZ"/>
    <s v="E-L-1"/>
    <n v="4"/>
    <x v="1888"/>
    <s v="kfleming@gmail.com"/>
    <x v="1"/>
    <x v="2"/>
    <x v="0"/>
    <x v="1"/>
    <n v="5.35"/>
    <n v="21.4"/>
    <x v="0"/>
  </r>
  <r>
    <s v="VAN-50903-636"/>
    <x v="226"/>
    <s v="44170-22187-GJ"/>
    <s v="E-L-1.5"/>
    <n v="4"/>
    <x v="1889"/>
    <s v="kellydurham@hotmail.com"/>
    <x v="2"/>
    <x v="0"/>
    <x v="0"/>
    <x v="0"/>
    <n v="8.18"/>
    <n v="32.72"/>
    <x v="0"/>
  </r>
  <r>
    <s v="YEM-94069-873"/>
    <x v="79"/>
    <s v="41000-16168-LT"/>
    <s v="E-L-2"/>
    <n v="3"/>
    <x v="1890"/>
    <s v="ufoley@yahoo.com"/>
    <x v="2"/>
    <x v="1"/>
    <x v="1"/>
    <x v="1"/>
    <n v="6.79"/>
    <n v="20.37"/>
    <x v="0"/>
  </r>
  <r>
    <s v="ELX-89563-103"/>
    <x v="239"/>
    <s v="13098-43516-CM"/>
    <s v="E-L-2"/>
    <n v="4"/>
    <x v="1891"/>
    <s v="kimberlybailey@gmail.com"/>
    <x v="1"/>
    <x v="1"/>
    <x v="1"/>
    <x v="1"/>
    <n v="6.79"/>
    <n v="27.16"/>
    <x v="0"/>
  </r>
  <r>
    <s v="FVD-65562-303"/>
    <x v="240"/>
    <s v="90487-74296-MZ"/>
    <s v="E-L-0.5"/>
    <n v="5"/>
    <x v="1892"/>
    <s v="upatrick@hotmail.com"/>
    <x v="2"/>
    <x v="3"/>
    <x v="2"/>
    <x v="2"/>
    <n v="9.9499999999999993"/>
    <n v="49.75"/>
    <x v="1"/>
  </r>
  <r>
    <s v="FFP-46801-322"/>
    <x v="894"/>
    <s v="34401-57167-UF"/>
    <s v="E-L-1.5"/>
    <n v="2"/>
    <x v="1893"/>
    <s v="reginald89@dougherty.com"/>
    <x v="1"/>
    <x v="0"/>
    <x v="0"/>
    <x v="0"/>
    <n v="8.18"/>
    <n v="16.36"/>
    <x v="0"/>
  </r>
  <r>
    <s v="MCD-28203-333"/>
    <x v="174"/>
    <s v="91378-73258-TA"/>
    <s v="E-L-1.5"/>
    <n v="5"/>
    <x v="1894"/>
    <s v="mccallmatthew@gmail.com"/>
    <x v="1"/>
    <x v="0"/>
    <x v="0"/>
    <x v="0"/>
    <n v="8.18"/>
    <n v="40.9"/>
    <x v="1"/>
  </r>
  <r>
    <s v="ETW-11898-644"/>
    <x v="284"/>
    <s v="27169-20886-EP"/>
    <s v="E-L-1.5"/>
    <n v="2"/>
    <x v="1895"/>
    <s v="lsellers@yahoo.com"/>
    <x v="1"/>
    <x v="0"/>
    <x v="0"/>
    <x v="0"/>
    <n v="8.18"/>
    <n v="16.36"/>
    <x v="0"/>
  </r>
  <r>
    <s v="QFU-67967-605"/>
    <x v="895"/>
    <s v="94732-13319-JA"/>
    <s v="E-L-0.5"/>
    <n v="2"/>
    <x v="1896"/>
    <s v="carlaryan@gmail.com"/>
    <x v="1"/>
    <x v="3"/>
    <x v="2"/>
    <x v="2"/>
    <n v="9.9499999999999993"/>
    <n v="19.899999999999999"/>
    <x v="0"/>
  </r>
  <r>
    <s v="JUF-51472-161"/>
    <x v="118"/>
    <s v="77329-57752-VK"/>
    <s v="E-L-1"/>
    <n v="4"/>
    <x v="1897"/>
    <s v="stephenhenderson@clarke-charles.com"/>
    <x v="4"/>
    <x v="2"/>
    <x v="0"/>
    <x v="1"/>
    <n v="5.35"/>
    <n v="21.4"/>
    <x v="0"/>
  </r>
  <r>
    <s v="SPX-38928-175"/>
    <x v="566"/>
    <s v="25833-31915-OV"/>
    <s v="E-L-1"/>
    <n v="1"/>
    <x v="1898"/>
    <s v="joseprice@gmail.com"/>
    <x v="4"/>
    <x v="2"/>
    <x v="0"/>
    <x v="1"/>
    <n v="5.35"/>
    <n v="5.35"/>
    <x v="0"/>
  </r>
  <r>
    <s v="BXQ-52005-617"/>
    <x v="678"/>
    <s v="50401-76140-XR"/>
    <s v="E-L-1.5"/>
    <n v="3"/>
    <x v="1899"/>
    <s v="robert50@hotmail.com"/>
    <x v="2"/>
    <x v="0"/>
    <x v="0"/>
    <x v="0"/>
    <n v="8.18"/>
    <n v="24.54"/>
    <x v="0"/>
  </r>
  <r>
    <s v="RAB-67050-824"/>
    <x v="251"/>
    <s v="59149-32722-LW"/>
    <s v="E-L-1"/>
    <n v="1"/>
    <x v="1900"/>
    <s v="catherinehartman@adkins.com"/>
    <x v="0"/>
    <x v="2"/>
    <x v="0"/>
    <x v="1"/>
    <n v="5.35"/>
    <n v="5.35"/>
    <x v="1"/>
  </r>
  <r>
    <s v="ZFO-98875-754"/>
    <x v="588"/>
    <s v="92828-59565-KS"/>
    <s v="E-L-1"/>
    <n v="2"/>
    <x v="1901"/>
    <s v="sherri03@hotmail.com"/>
    <x v="3"/>
    <x v="2"/>
    <x v="0"/>
    <x v="1"/>
    <n v="5.35"/>
    <n v="10.7"/>
    <x v="1"/>
  </r>
  <r>
    <s v="CNH-73790-979"/>
    <x v="548"/>
    <s v="30871-63732-SU"/>
    <s v="E-L-1.5"/>
    <n v="3"/>
    <x v="1902"/>
    <s v="anthonymccarthy@gmail.com"/>
    <x v="3"/>
    <x v="0"/>
    <x v="0"/>
    <x v="0"/>
    <n v="8.18"/>
    <n v="24.54"/>
    <x v="1"/>
  </r>
  <r>
    <s v="XWO-78645-929"/>
    <x v="217"/>
    <s v="64525-99412-AF"/>
    <s v="E-L-0.5"/>
    <n v="1"/>
    <x v="1903"/>
    <s v="ellissamantha@gmail.com"/>
    <x v="0"/>
    <x v="3"/>
    <x v="2"/>
    <x v="2"/>
    <n v="9.9499999999999993"/>
    <n v="9.9499999999999993"/>
    <x v="1"/>
  </r>
  <r>
    <s v="OMJ-51741-161"/>
    <x v="53"/>
    <s v="14900-96121-GB"/>
    <s v="E-L-2"/>
    <n v="1"/>
    <x v="1904"/>
    <s v="rsaunders@yahoo.com"/>
    <x v="4"/>
    <x v="1"/>
    <x v="1"/>
    <x v="1"/>
    <n v="6.79"/>
    <n v="6.79"/>
    <x v="0"/>
  </r>
  <r>
    <s v="XSY-11684-210"/>
    <x v="240"/>
    <s v="89770-67212-FF"/>
    <s v="E-L-1.5"/>
    <n v="4"/>
    <x v="1905"/>
    <s v="yolandabernard@smith-lynch.info"/>
    <x v="4"/>
    <x v="0"/>
    <x v="0"/>
    <x v="0"/>
    <n v="8.18"/>
    <n v="32.72"/>
    <x v="0"/>
  </r>
  <r>
    <s v="OWV-77993-663"/>
    <x v="620"/>
    <s v="69209-83241-MR"/>
    <s v="E-L-1.5"/>
    <n v="4"/>
    <x v="1906"/>
    <s v="george43@yahoo.com"/>
    <x v="1"/>
    <x v="0"/>
    <x v="0"/>
    <x v="0"/>
    <n v="8.18"/>
    <n v="32.72"/>
    <x v="0"/>
  </r>
  <r>
    <s v="LGJ-26332-292"/>
    <x v="837"/>
    <s v="54636-52504-FE"/>
    <s v="E-L-1"/>
    <n v="2"/>
    <x v="1907"/>
    <s v="davistammy@greene.com"/>
    <x v="4"/>
    <x v="2"/>
    <x v="0"/>
    <x v="1"/>
    <n v="5.35"/>
    <n v="10.7"/>
    <x v="1"/>
  </r>
  <r>
    <s v="GXJ-67055-686"/>
    <x v="896"/>
    <s v="23225-92785-DD"/>
    <s v="E-L-1.5"/>
    <n v="4"/>
    <x v="1908"/>
    <s v="sherrimonroe@lopez-conner.com"/>
    <x v="1"/>
    <x v="0"/>
    <x v="0"/>
    <x v="0"/>
    <n v="8.18"/>
    <n v="32.72"/>
    <x v="0"/>
  </r>
  <r>
    <s v="ZFP-30077-762"/>
    <x v="897"/>
    <s v="18848-43291-AO"/>
    <s v="E-L-1"/>
    <n v="4"/>
    <x v="1909"/>
    <s v="jacobsallen@williams.org"/>
    <x v="4"/>
    <x v="2"/>
    <x v="0"/>
    <x v="1"/>
    <n v="5.35"/>
    <n v="21.4"/>
    <x v="1"/>
  </r>
  <r>
    <s v="ROM-43057-276"/>
    <x v="203"/>
    <s v="34858-28858-GG"/>
    <s v="E-L-1.5"/>
    <n v="5"/>
    <x v="1910"/>
    <s v="valenciadavid@anderson.com"/>
    <x v="3"/>
    <x v="0"/>
    <x v="0"/>
    <x v="0"/>
    <n v="8.18"/>
    <n v="40.9"/>
    <x v="0"/>
  </r>
  <r>
    <s v="ZGW-38926-438"/>
    <x v="398"/>
    <s v="18134-26249-IZ"/>
    <s v="E-L-1.5"/>
    <n v="4"/>
    <x v="1911"/>
    <s v="james17@yahoo.com"/>
    <x v="3"/>
    <x v="0"/>
    <x v="0"/>
    <x v="0"/>
    <n v="8.18"/>
    <n v="32.72"/>
    <x v="1"/>
  </r>
  <r>
    <s v="WCX-46957-427"/>
    <x v="898"/>
    <s v="35593-49515-CO"/>
    <s v="E-L-1.5"/>
    <n v="3"/>
    <x v="1912"/>
    <s v="cookkathleen@rodriguez.com"/>
    <x v="0"/>
    <x v="0"/>
    <x v="0"/>
    <x v="0"/>
    <n v="8.18"/>
    <n v="24.54"/>
    <x v="0"/>
  </r>
  <r>
    <s v="NKZ-91853-421"/>
    <x v="837"/>
    <s v="16890-37168-PW"/>
    <s v="E-L-1"/>
    <n v="2"/>
    <x v="1913"/>
    <s v="jlewis@price-sandoval.org"/>
    <x v="3"/>
    <x v="2"/>
    <x v="0"/>
    <x v="1"/>
    <n v="5.35"/>
    <n v="10.7"/>
    <x v="0"/>
  </r>
  <r>
    <s v="XIM-90588-613"/>
    <x v="290"/>
    <s v="41438-78311-RA"/>
    <s v="E-L-2"/>
    <n v="4"/>
    <x v="1914"/>
    <s v="hgreen@hotmail.com"/>
    <x v="2"/>
    <x v="1"/>
    <x v="1"/>
    <x v="1"/>
    <n v="6.79"/>
    <n v="27.16"/>
    <x v="0"/>
  </r>
  <r>
    <s v="WXM-64979-578"/>
    <x v="801"/>
    <s v="88953-95560-SP"/>
    <s v="E-L-1.5"/>
    <n v="4"/>
    <x v="1915"/>
    <s v="chad69@cabrera.com"/>
    <x v="4"/>
    <x v="0"/>
    <x v="0"/>
    <x v="0"/>
    <n v="8.18"/>
    <n v="32.72"/>
    <x v="0"/>
  </r>
  <r>
    <s v="IMF-53376-384"/>
    <x v="899"/>
    <s v="54519-22810-KN"/>
    <s v="E-L-0.5"/>
    <n v="4"/>
    <x v="1916"/>
    <s v="daniel13@sharp.com"/>
    <x v="0"/>
    <x v="3"/>
    <x v="2"/>
    <x v="2"/>
    <n v="9.9499999999999993"/>
    <n v="39.799999999999997"/>
    <x v="0"/>
  </r>
  <r>
    <s v="TIW-58523-310"/>
    <x v="188"/>
    <s v="13207-95999-SQ"/>
    <s v="E-L-1"/>
    <n v="4"/>
    <x v="1917"/>
    <s v="garciabrittany@yahoo.com"/>
    <x v="0"/>
    <x v="2"/>
    <x v="0"/>
    <x v="1"/>
    <n v="5.35"/>
    <n v="21.4"/>
    <x v="1"/>
  </r>
  <r>
    <s v="RUI-56770-818"/>
    <x v="900"/>
    <s v="83284-58792-UB"/>
    <s v="E-L-2"/>
    <n v="1"/>
    <x v="1918"/>
    <s v="andrewsamy@smith.org"/>
    <x v="2"/>
    <x v="1"/>
    <x v="1"/>
    <x v="1"/>
    <n v="6.79"/>
    <n v="6.79"/>
    <x v="0"/>
  </r>
  <r>
    <s v="GNZ-55862-671"/>
    <x v="259"/>
    <s v="86428-41516-YN"/>
    <s v="E-L-2"/>
    <n v="5"/>
    <x v="1919"/>
    <s v="moonchristine@gill.org"/>
    <x v="3"/>
    <x v="1"/>
    <x v="1"/>
    <x v="1"/>
    <n v="6.79"/>
    <n v="33.950000000000003"/>
    <x v="1"/>
  </r>
  <r>
    <s v="DOB-25188-376"/>
    <x v="301"/>
    <s v="54027-10768-BU"/>
    <s v="E-L-2"/>
    <n v="5"/>
    <x v="1920"/>
    <s v="erinparks@gmail.com"/>
    <x v="3"/>
    <x v="1"/>
    <x v="1"/>
    <x v="1"/>
    <n v="6.79"/>
    <n v="33.950000000000003"/>
    <x v="1"/>
  </r>
  <r>
    <s v="ZLI-27716-497"/>
    <x v="114"/>
    <s v="78465-54426-QW"/>
    <s v="E-L-1"/>
    <n v="1"/>
    <x v="1921"/>
    <s v="anthonytorres@hotmail.com"/>
    <x v="2"/>
    <x v="2"/>
    <x v="0"/>
    <x v="1"/>
    <n v="5.35"/>
    <n v="5.35"/>
    <x v="1"/>
  </r>
  <r>
    <s v="ABF-20784-812"/>
    <x v="901"/>
    <s v="88947-39068-QZ"/>
    <s v="E-L-2"/>
    <n v="3"/>
    <x v="1922"/>
    <s v="andrewbrown@barajas.com"/>
    <x v="3"/>
    <x v="1"/>
    <x v="1"/>
    <x v="1"/>
    <n v="6.79"/>
    <n v="20.37"/>
    <x v="1"/>
  </r>
  <r>
    <s v="DND-24879-354"/>
    <x v="498"/>
    <s v="76042-67373-ZW"/>
    <s v="E-L-1.5"/>
    <n v="3"/>
    <x v="1923"/>
    <s v="nelsonjessica@hotmail.com"/>
    <x v="3"/>
    <x v="0"/>
    <x v="0"/>
    <x v="0"/>
    <n v="8.18"/>
    <n v="24.54"/>
    <x v="0"/>
  </r>
  <r>
    <s v="HYV-65390-583"/>
    <x v="252"/>
    <s v="67808-17616-GQ"/>
    <s v="E-L-1.5"/>
    <n v="5"/>
    <x v="1924"/>
    <s v="langfrances@gmail.com"/>
    <x v="2"/>
    <x v="0"/>
    <x v="0"/>
    <x v="0"/>
    <n v="8.18"/>
    <n v="40.9"/>
    <x v="0"/>
  </r>
  <r>
    <s v="IVT-39589-153"/>
    <x v="456"/>
    <s v="39122-25846-NI"/>
    <s v="E-L-2"/>
    <n v="4"/>
    <x v="1925"/>
    <s v="wangamber@hotmail.com"/>
    <x v="1"/>
    <x v="1"/>
    <x v="1"/>
    <x v="1"/>
    <n v="6.79"/>
    <n v="27.16"/>
    <x v="0"/>
  </r>
  <r>
    <s v="EWT-84437-273"/>
    <x v="813"/>
    <s v="63525-53914-HQ"/>
    <s v="E-L-1.5"/>
    <n v="1"/>
    <x v="1926"/>
    <s v="dpalmer@stein.com"/>
    <x v="3"/>
    <x v="0"/>
    <x v="0"/>
    <x v="0"/>
    <n v="8.18"/>
    <n v="8.18"/>
    <x v="1"/>
  </r>
  <r>
    <s v="JAU-96349-788"/>
    <x v="190"/>
    <s v="61211-64866-RF"/>
    <s v="E-L-1.5"/>
    <n v="2"/>
    <x v="1927"/>
    <s v="tray@smith-jackson.com"/>
    <x v="2"/>
    <x v="0"/>
    <x v="0"/>
    <x v="0"/>
    <n v="8.18"/>
    <n v="16.36"/>
    <x v="1"/>
  </r>
  <r>
    <s v="YXO-86088-725"/>
    <x v="301"/>
    <s v="74586-10522-LD"/>
    <s v="E-L-1"/>
    <n v="2"/>
    <x v="1928"/>
    <s v="myoung@gmail.com"/>
    <x v="1"/>
    <x v="2"/>
    <x v="0"/>
    <x v="1"/>
    <n v="5.35"/>
    <n v="10.7"/>
    <x v="1"/>
  </r>
  <r>
    <s v="OJH-73655-517"/>
    <x v="416"/>
    <s v="19633-90401-EG"/>
    <s v="E-L-0.5"/>
    <n v="1"/>
    <x v="1929"/>
    <s v="sharonwood@hotmail.com"/>
    <x v="1"/>
    <x v="3"/>
    <x v="2"/>
    <x v="2"/>
    <n v="9.9499999999999993"/>
    <n v="9.9499999999999993"/>
    <x v="1"/>
  </r>
  <r>
    <s v="GPG-64509-652"/>
    <x v="874"/>
    <s v="27824-43266-MJ"/>
    <s v="E-L-1"/>
    <n v="5"/>
    <x v="1930"/>
    <s v="john61@brown.com"/>
    <x v="4"/>
    <x v="2"/>
    <x v="0"/>
    <x v="1"/>
    <n v="5.35"/>
    <n v="26.75"/>
    <x v="1"/>
  </r>
  <r>
    <s v="WET-85006-489"/>
    <x v="821"/>
    <s v="70249-85038-ZG"/>
    <s v="E-L-1"/>
    <n v="5"/>
    <x v="1931"/>
    <s v="maxwell60@yahoo.com"/>
    <x v="0"/>
    <x v="2"/>
    <x v="0"/>
    <x v="1"/>
    <n v="5.35"/>
    <n v="26.75"/>
    <x v="0"/>
  </r>
  <r>
    <s v="PGT-82247-615"/>
    <x v="491"/>
    <s v="65501-32655-GY"/>
    <s v="E-L-2"/>
    <n v="4"/>
    <x v="1932"/>
    <s v="kelly91@bailey-garcia.biz"/>
    <x v="0"/>
    <x v="1"/>
    <x v="1"/>
    <x v="1"/>
    <n v="6.79"/>
    <n v="27.16"/>
    <x v="1"/>
  </r>
  <r>
    <s v="IEJ-67429-121"/>
    <x v="902"/>
    <s v="58927-51378-OO"/>
    <s v="E-L-2"/>
    <n v="2"/>
    <x v="1933"/>
    <s v="greed@gmail.com"/>
    <x v="4"/>
    <x v="1"/>
    <x v="1"/>
    <x v="1"/>
    <n v="6.79"/>
    <n v="13.58"/>
    <x v="0"/>
  </r>
  <r>
    <s v="BSC-32973-645"/>
    <x v="903"/>
    <s v="63133-48564-LP"/>
    <s v="E-L-1"/>
    <n v="5"/>
    <x v="1934"/>
    <s v="lorileblanc@lynch.com"/>
    <x v="1"/>
    <x v="2"/>
    <x v="0"/>
    <x v="1"/>
    <n v="5.35"/>
    <n v="26.75"/>
    <x v="1"/>
  </r>
  <r>
    <s v="RAG-98609-135"/>
    <x v="780"/>
    <s v="58171-21177-KD"/>
    <s v="E-L-1.5"/>
    <n v="3"/>
    <x v="1935"/>
    <s v="emilyacosta@jackson-bowers.com"/>
    <x v="3"/>
    <x v="0"/>
    <x v="0"/>
    <x v="0"/>
    <n v="8.18"/>
    <n v="24.54"/>
    <x v="1"/>
  </r>
  <r>
    <s v="IRI-42413-794"/>
    <x v="904"/>
    <s v="40308-53209-KU"/>
    <s v="E-L-1.5"/>
    <n v="5"/>
    <x v="1936"/>
    <s v="joel59@gmail.com"/>
    <x v="3"/>
    <x v="0"/>
    <x v="0"/>
    <x v="0"/>
    <n v="8.18"/>
    <n v="40.9"/>
    <x v="0"/>
  </r>
  <r>
    <s v="GXT-70962-338"/>
    <x v="375"/>
    <s v="22529-65139-YJ"/>
    <s v="E-L-1"/>
    <n v="3"/>
    <x v="1937"/>
    <s v="andrewallen@marshall.com"/>
    <x v="4"/>
    <x v="2"/>
    <x v="0"/>
    <x v="1"/>
    <n v="5.35"/>
    <n v="16.049999999999997"/>
    <x v="1"/>
  </r>
  <r>
    <s v="FCG-55762-454"/>
    <x v="725"/>
    <s v="56372-80732-VG"/>
    <s v="E-L-1"/>
    <n v="4"/>
    <x v="1938"/>
    <s v="icarroll@duffy.com"/>
    <x v="2"/>
    <x v="2"/>
    <x v="0"/>
    <x v="1"/>
    <n v="5.35"/>
    <n v="21.4"/>
    <x v="0"/>
  </r>
  <r>
    <s v="KUD-38594-838"/>
    <x v="161"/>
    <s v="38204-92447-LK"/>
    <s v="E-L-2"/>
    <n v="2"/>
    <x v="1939"/>
    <s v="lguzman@sweeney.info"/>
    <x v="2"/>
    <x v="1"/>
    <x v="1"/>
    <x v="1"/>
    <n v="6.79"/>
    <n v="13.58"/>
    <x v="1"/>
  </r>
  <r>
    <s v="SON-60985-865"/>
    <x v="793"/>
    <s v="36212-66179-NE"/>
    <s v="E-L-2"/>
    <n v="4"/>
    <x v="1940"/>
    <s v="sandrawelch@griffin-miranda.info"/>
    <x v="3"/>
    <x v="1"/>
    <x v="1"/>
    <x v="1"/>
    <n v="6.79"/>
    <n v="27.16"/>
    <x v="1"/>
  </r>
  <r>
    <s v="OTY-28648-973"/>
    <x v="869"/>
    <s v="53470-29730-AJ"/>
    <s v="E-L-1.5"/>
    <n v="2"/>
    <x v="1941"/>
    <s v="richardsheather@gmail.com"/>
    <x v="1"/>
    <x v="0"/>
    <x v="0"/>
    <x v="0"/>
    <n v="8.18"/>
    <n v="16.36"/>
    <x v="1"/>
  </r>
  <r>
    <s v="DMM-34751-647"/>
    <x v="905"/>
    <s v="83890-83251-NZ"/>
    <s v="E-L-1"/>
    <n v="5"/>
    <x v="1942"/>
    <s v="savannah84@flores.com"/>
    <x v="3"/>
    <x v="2"/>
    <x v="0"/>
    <x v="1"/>
    <n v="5.35"/>
    <n v="26.75"/>
    <x v="0"/>
  </r>
  <r>
    <s v="DAZ-89062-804"/>
    <x v="906"/>
    <s v="90244-56470-KF"/>
    <s v="E-L-0.5"/>
    <n v="2"/>
    <x v="1943"/>
    <s v="karen51@yahoo.com"/>
    <x v="4"/>
    <x v="3"/>
    <x v="2"/>
    <x v="2"/>
    <n v="9.9499999999999993"/>
    <n v="19.899999999999999"/>
    <x v="0"/>
  </r>
  <r>
    <s v="HHZ-29139-659"/>
    <x v="903"/>
    <s v="75278-44757-JG"/>
    <s v="E-L-2"/>
    <n v="2"/>
    <x v="1944"/>
    <s v="hkhan@hotmail.com"/>
    <x v="4"/>
    <x v="1"/>
    <x v="1"/>
    <x v="1"/>
    <n v="6.79"/>
    <n v="13.58"/>
    <x v="1"/>
  </r>
  <r>
    <s v="BMR-62156-940"/>
    <x v="907"/>
    <s v="59118-46097-NS"/>
    <s v="E-L-2"/>
    <n v="4"/>
    <x v="1945"/>
    <s v="kristinewalker@freeman-weaver.info"/>
    <x v="0"/>
    <x v="1"/>
    <x v="1"/>
    <x v="1"/>
    <n v="6.79"/>
    <n v="27.16"/>
    <x v="0"/>
  </r>
  <r>
    <s v="FZO-36827-805"/>
    <x v="45"/>
    <s v="46343-90837-GD"/>
    <s v="E-L-2"/>
    <n v="3"/>
    <x v="1946"/>
    <s v="aavila@gmail.com"/>
    <x v="1"/>
    <x v="1"/>
    <x v="1"/>
    <x v="1"/>
    <n v="6.79"/>
    <n v="20.37"/>
    <x v="0"/>
  </r>
  <r>
    <s v="SEA-19055-512"/>
    <x v="402"/>
    <s v="97956-25364-VH"/>
    <s v="E-L-2"/>
    <n v="2"/>
    <x v="1947"/>
    <s v="wpowers@berger-jones.com"/>
    <x v="3"/>
    <x v="1"/>
    <x v="1"/>
    <x v="1"/>
    <n v="6.79"/>
    <n v="13.58"/>
    <x v="0"/>
  </r>
  <r>
    <s v="CTT-10459-588"/>
    <x v="530"/>
    <s v="48858-31161-EO"/>
    <s v="E-L-1"/>
    <n v="2"/>
    <x v="1948"/>
    <s v="michaelkim@hotmail.com"/>
    <x v="1"/>
    <x v="2"/>
    <x v="0"/>
    <x v="1"/>
    <n v="5.35"/>
    <n v="10.7"/>
    <x v="0"/>
  </r>
  <r>
    <s v="ZLS-16468-506"/>
    <x v="297"/>
    <s v="38256-47684-HM"/>
    <s v="E-L-2"/>
    <n v="1"/>
    <x v="1949"/>
    <s v="russell12@hotmail.com"/>
    <x v="1"/>
    <x v="1"/>
    <x v="1"/>
    <x v="1"/>
    <n v="6.79"/>
    <n v="6.79"/>
    <x v="1"/>
  </r>
  <r>
    <s v="DFD-12451-181"/>
    <x v="810"/>
    <s v="90734-98388-RD"/>
    <s v="E-L-1.5"/>
    <n v="4"/>
    <x v="1950"/>
    <s v="duartejoseph@bowers.com"/>
    <x v="4"/>
    <x v="0"/>
    <x v="0"/>
    <x v="0"/>
    <n v="8.18"/>
    <n v="32.72"/>
    <x v="0"/>
  </r>
  <r>
    <s v="YPI-51465-848"/>
    <x v="734"/>
    <s v="88267-41503-KI"/>
    <s v="E-L-2"/>
    <n v="1"/>
    <x v="1951"/>
    <s v="jessewilliams@cantu.info"/>
    <x v="0"/>
    <x v="1"/>
    <x v="1"/>
    <x v="1"/>
    <n v="6.79"/>
    <n v="6.79"/>
    <x v="1"/>
  </r>
  <r>
    <s v="JCG-72226-695"/>
    <x v="908"/>
    <s v="32650-43315-UQ"/>
    <s v="E-L-1.5"/>
    <n v="4"/>
    <x v="1952"/>
    <s v="sbrewer@harper-smith.info"/>
    <x v="4"/>
    <x v="0"/>
    <x v="0"/>
    <x v="0"/>
    <n v="8.18"/>
    <n v="32.72"/>
    <x v="0"/>
  </r>
  <r>
    <s v="WRF-71967-177"/>
    <x v="721"/>
    <s v="79868-20604-VO"/>
    <s v="E-L-0.5"/>
    <n v="5"/>
    <x v="1953"/>
    <s v="brittany26@barnes.info"/>
    <x v="2"/>
    <x v="3"/>
    <x v="2"/>
    <x v="2"/>
    <n v="9.9499999999999993"/>
    <n v="49.75"/>
    <x v="1"/>
  </r>
  <r>
    <s v="LWE-80236-959"/>
    <x v="120"/>
    <s v="93749-72910-VJ"/>
    <s v="E-L-2"/>
    <n v="4"/>
    <x v="1954"/>
    <s v="whitneyjames@gmail.com"/>
    <x v="2"/>
    <x v="1"/>
    <x v="1"/>
    <x v="1"/>
    <n v="6.79"/>
    <n v="27.16"/>
    <x v="0"/>
  </r>
  <r>
    <s v="VCZ-60133-425"/>
    <x v="173"/>
    <s v="89016-49658-PW"/>
    <s v="E-L-0.5"/>
    <n v="2"/>
    <x v="1604"/>
    <s v="xvelasquez@yahoo.com"/>
    <x v="3"/>
    <x v="3"/>
    <x v="2"/>
    <x v="2"/>
    <n v="9.9499999999999993"/>
    <n v="19.899999999999999"/>
    <x v="1"/>
  </r>
  <r>
    <s v="ZYL-71306-863"/>
    <x v="909"/>
    <s v="84513-32236-AY"/>
    <s v="E-L-2"/>
    <n v="4"/>
    <x v="1955"/>
    <s v="lindsay95@obrien.com"/>
    <x v="3"/>
    <x v="1"/>
    <x v="1"/>
    <x v="1"/>
    <n v="6.79"/>
    <n v="27.16"/>
    <x v="1"/>
  </r>
  <r>
    <s v="LXM-41891-125"/>
    <x v="24"/>
    <s v="13009-74736-NK"/>
    <s v="E-L-2"/>
    <n v="4"/>
    <x v="1593"/>
    <s v="mckaypaul@black.com"/>
    <x v="2"/>
    <x v="1"/>
    <x v="1"/>
    <x v="1"/>
    <n v="6.79"/>
    <n v="27.16"/>
    <x v="0"/>
  </r>
  <r>
    <s v="KMY-22634-954"/>
    <x v="163"/>
    <s v="38714-30267-VS"/>
    <s v="E-L-0.5"/>
    <n v="4"/>
    <x v="1956"/>
    <s v="turnerlogan@vincent-campbell.com"/>
    <x v="2"/>
    <x v="3"/>
    <x v="2"/>
    <x v="2"/>
    <n v="9.9499999999999993"/>
    <n v="39.799999999999997"/>
    <x v="0"/>
  </r>
  <r>
    <s v="DQB-60294-733"/>
    <x v="78"/>
    <s v="99876-72870-ZE"/>
    <s v="E-L-1"/>
    <n v="4"/>
    <x v="1957"/>
    <s v="andersonjessica@powers-davis.com"/>
    <x v="0"/>
    <x v="2"/>
    <x v="0"/>
    <x v="1"/>
    <n v="5.35"/>
    <n v="21.4"/>
    <x v="0"/>
  </r>
  <r>
    <s v="CEJ-48009-247"/>
    <x v="840"/>
    <s v="68627-86741-PC"/>
    <s v="E-L-1"/>
    <n v="4"/>
    <x v="1958"/>
    <s v="travis18@hotmail.com"/>
    <x v="1"/>
    <x v="2"/>
    <x v="0"/>
    <x v="1"/>
    <n v="5.35"/>
    <n v="21.4"/>
    <x v="1"/>
  </r>
  <r>
    <s v="EMG-42700-846"/>
    <x v="456"/>
    <s v="49562-91207-JP"/>
    <s v="E-L-1"/>
    <n v="3"/>
    <x v="1959"/>
    <s v="thomasshelley@greene-mathis.org"/>
    <x v="1"/>
    <x v="2"/>
    <x v="0"/>
    <x v="1"/>
    <n v="5.35"/>
    <n v="16.049999999999997"/>
    <x v="1"/>
  </r>
  <r>
    <s v="CHT-35486-569"/>
    <x v="69"/>
    <s v="23719-57227-VN"/>
    <s v="E-L-1.5"/>
    <n v="1"/>
    <x v="1960"/>
    <s v="daniel89@taylor.com"/>
    <x v="3"/>
    <x v="0"/>
    <x v="0"/>
    <x v="0"/>
    <n v="8.18"/>
    <n v="8.18"/>
    <x v="0"/>
  </r>
  <r>
    <s v="ZJO-41699-987"/>
    <x v="441"/>
    <s v="67191-67029-JP"/>
    <s v="E-L-0.5"/>
    <n v="5"/>
    <x v="1961"/>
    <s v="david10@campbell-chase.com"/>
    <x v="0"/>
    <x v="3"/>
    <x v="2"/>
    <x v="2"/>
    <n v="9.9499999999999993"/>
    <n v="49.75"/>
    <x v="1"/>
  </r>
  <r>
    <s v="VVT-47852-257"/>
    <x v="424"/>
    <s v="50812-47616-TW"/>
    <s v="E-L-1"/>
    <n v="2"/>
    <x v="1962"/>
    <s v="kimberlyrodriguez@gmail.com"/>
    <x v="1"/>
    <x v="2"/>
    <x v="0"/>
    <x v="1"/>
    <n v="5.35"/>
    <n v="10.7"/>
    <x v="0"/>
  </r>
  <r>
    <s v="HDN-61075-460"/>
    <x v="732"/>
    <s v="35351-65126-ZZ"/>
    <s v="E-L-1.5"/>
    <n v="5"/>
    <x v="1963"/>
    <s v="mariaharding@holmes.com"/>
    <x v="3"/>
    <x v="0"/>
    <x v="0"/>
    <x v="0"/>
    <n v="8.18"/>
    <n v="40.9"/>
    <x v="0"/>
  </r>
  <r>
    <s v="BRJ-13039-471"/>
    <x v="234"/>
    <s v="68257-22821-YN"/>
    <s v="E-L-2"/>
    <n v="1"/>
    <x v="1964"/>
    <s v="charles47@gmail.com"/>
    <x v="2"/>
    <x v="1"/>
    <x v="1"/>
    <x v="1"/>
    <n v="6.79"/>
    <n v="6.79"/>
    <x v="1"/>
  </r>
  <r>
    <s v="FZE-85947-811"/>
    <x v="286"/>
    <s v="60856-47484-AS"/>
    <s v="E-L-1.5"/>
    <n v="2"/>
    <x v="1965"/>
    <s v="williamsmichael@valencia-ruiz.com"/>
    <x v="0"/>
    <x v="0"/>
    <x v="0"/>
    <x v="0"/>
    <n v="8.18"/>
    <n v="16.36"/>
    <x v="1"/>
  </r>
  <r>
    <s v="DIM-75360-471"/>
    <x v="910"/>
    <s v="41881-35430-FP"/>
    <s v="E-L-0.5"/>
    <n v="3"/>
    <x v="1966"/>
    <s v="pshaffer@gmail.com"/>
    <x v="4"/>
    <x v="3"/>
    <x v="2"/>
    <x v="2"/>
    <n v="9.9499999999999993"/>
    <n v="29.849999999999998"/>
    <x v="0"/>
  </r>
  <r>
    <s v="ILR-90442-213"/>
    <x v="688"/>
    <s v="28775-20573-BX"/>
    <s v="E-L-2"/>
    <n v="4"/>
    <x v="1967"/>
    <s v="harrishannah@gmail.com"/>
    <x v="4"/>
    <x v="1"/>
    <x v="1"/>
    <x v="1"/>
    <n v="6.79"/>
    <n v="27.16"/>
    <x v="1"/>
  </r>
  <r>
    <s v="TQR-79695-709"/>
    <x v="904"/>
    <s v="77182-13821-FM"/>
    <s v="E-L-0.5"/>
    <n v="2"/>
    <x v="1968"/>
    <s v="tyler84@hotmail.com"/>
    <x v="3"/>
    <x v="3"/>
    <x v="2"/>
    <x v="2"/>
    <n v="9.9499999999999993"/>
    <n v="19.899999999999999"/>
    <x v="0"/>
  </r>
  <r>
    <s v="FUV-46992-221"/>
    <x v="756"/>
    <s v="81198-14368-BJ"/>
    <s v="E-L-2"/>
    <n v="3"/>
    <x v="1969"/>
    <s v="christopher17@hotmail.com"/>
    <x v="3"/>
    <x v="1"/>
    <x v="1"/>
    <x v="1"/>
    <n v="6.79"/>
    <n v="20.37"/>
    <x v="0"/>
  </r>
  <r>
    <s v="CGD-71496-580"/>
    <x v="531"/>
    <s v="67453-74355-LA"/>
    <s v="E-L-1"/>
    <n v="5"/>
    <x v="1905"/>
    <s v="daniel73@deleon.com"/>
    <x v="0"/>
    <x v="2"/>
    <x v="0"/>
    <x v="1"/>
    <n v="5.35"/>
    <n v="26.75"/>
    <x v="0"/>
  </r>
  <r>
    <s v="MSB-31744-848"/>
    <x v="627"/>
    <s v="30649-30324-EG"/>
    <s v="E-L-0.5"/>
    <n v="4"/>
    <x v="1970"/>
    <s v="nicoleschaefer@lowe-castillo.biz"/>
    <x v="4"/>
    <x v="3"/>
    <x v="2"/>
    <x v="2"/>
    <n v="9.9499999999999993"/>
    <n v="39.799999999999997"/>
    <x v="1"/>
  </r>
  <r>
    <s v="WMF-92731-893"/>
    <x v="73"/>
    <s v="61227-14267-XU"/>
    <s v="E-L-2"/>
    <n v="3"/>
    <x v="1971"/>
    <s v="zfernandez@petersen.biz"/>
    <x v="4"/>
    <x v="1"/>
    <x v="1"/>
    <x v="1"/>
    <n v="6.79"/>
    <n v="20.3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C13A1-858E-494E-A5F2-7C965D6307E6}" name="PivotTable7" cacheId="1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1" firstHeaderRow="1" firstDataRow="2" firstDataCol="2"/>
  <pivotFields count="17">
    <pivotField compact="0" outline="0" showAll="0" defaultSubtotal="0"/>
    <pivotField compact="0" numFmtId="164" outline="0" showAll="0" defaultSubtotal="0">
      <items count="911">
        <item x="30"/>
        <item x="405"/>
        <item x="806"/>
        <item x="475"/>
        <item x="511"/>
        <item x="153"/>
        <item x="615"/>
        <item x="566"/>
        <item x="882"/>
        <item x="805"/>
        <item x="122"/>
        <item x="239"/>
        <item x="386"/>
        <item x="584"/>
        <item x="902"/>
        <item x="300"/>
        <item x="600"/>
        <item x="551"/>
        <item x="553"/>
        <item x="137"/>
        <item x="133"/>
        <item x="532"/>
        <item x="324"/>
        <item x="1"/>
        <item x="485"/>
        <item x="325"/>
        <item x="731"/>
        <item x="534"/>
        <item x="797"/>
        <item x="286"/>
        <item x="125"/>
        <item x="48"/>
        <item x="793"/>
        <item x="290"/>
        <item x="802"/>
        <item x="880"/>
        <item x="678"/>
        <item x="779"/>
        <item x="733"/>
        <item x="557"/>
        <item x="384"/>
        <item x="296"/>
        <item x="483"/>
        <item x="466"/>
        <item x="660"/>
        <item x="834"/>
        <item x="316"/>
        <item x="724"/>
        <item x="266"/>
        <item x="454"/>
        <item x="39"/>
        <item x="828"/>
        <item x="849"/>
        <item x="476"/>
        <item x="544"/>
        <item x="406"/>
        <item x="701"/>
        <item x="653"/>
        <item x="25"/>
        <item x="189"/>
        <item x="200"/>
        <item x="289"/>
        <item x="873"/>
        <item x="675"/>
        <item x="234"/>
        <item x="371"/>
        <item x="49"/>
        <item x="381"/>
        <item x="833"/>
        <item x="207"/>
        <item x="725"/>
        <item x="322"/>
        <item x="703"/>
        <item x="665"/>
        <item x="302"/>
        <item x="503"/>
        <item x="186"/>
        <item x="147"/>
        <item x="259"/>
        <item x="84"/>
        <item x="874"/>
        <item x="463"/>
        <item x="646"/>
        <item x="252"/>
        <item x="741"/>
        <item x="319"/>
        <item x="753"/>
        <item x="897"/>
        <item x="565"/>
        <item x="567"/>
        <item x="519"/>
        <item x="847"/>
        <item x="298"/>
        <item x="228"/>
        <item x="121"/>
        <item x="673"/>
        <item x="694"/>
        <item x="829"/>
        <item x="277"/>
        <item x="417"/>
        <item x="662"/>
        <item x="132"/>
        <item x="66"/>
        <item x="246"/>
        <item x="490"/>
        <item x="713"/>
        <item x="336"/>
        <item x="328"/>
        <item x="689"/>
        <item x="251"/>
        <item x="750"/>
        <item x="680"/>
        <item x="105"/>
        <item x="20"/>
        <item x="705"/>
        <item x="459"/>
        <item x="415"/>
        <item x="516"/>
        <item x="57"/>
        <item x="244"/>
        <item x="47"/>
        <item x="69"/>
        <item x="488"/>
        <item x="570"/>
        <item x="582"/>
        <item x="113"/>
        <item x="93"/>
        <item x="888"/>
        <item x="178"/>
        <item x="816"/>
        <item x="305"/>
        <item x="364"/>
        <item x="769"/>
        <item x="530"/>
        <item x="301"/>
        <item x="643"/>
        <item x="794"/>
        <item x="749"/>
        <item x="258"/>
        <item x="435"/>
        <item x="128"/>
        <item x="400"/>
        <item x="249"/>
        <item x="348"/>
        <item x="809"/>
        <item x="604"/>
        <item x="893"/>
        <item x="696"/>
        <item x="522"/>
        <item x="525"/>
        <item x="800"/>
        <item x="482"/>
        <item x="726"/>
        <item x="81"/>
        <item x="161"/>
        <item x="428"/>
        <item x="141"/>
        <item x="206"/>
        <item x="486"/>
        <item x="641"/>
        <item x="506"/>
        <item x="78"/>
        <item x="439"/>
        <item x="182"/>
        <item x="83"/>
        <item x="698"/>
        <item x="851"/>
        <item x="669"/>
        <item x="907"/>
        <item x="55"/>
        <item x="380"/>
        <item x="633"/>
        <item x="338"/>
        <item x="5"/>
        <item x="192"/>
        <item x="811"/>
        <item x="242"/>
        <item x="668"/>
        <item x="271"/>
        <item x="470"/>
        <item x="126"/>
        <item x="745"/>
        <item x="755"/>
        <item x="360"/>
        <item x="727"/>
        <item x="412"/>
        <item x="13"/>
        <item x="460"/>
        <item x="657"/>
        <item x="792"/>
        <item x="41"/>
        <item x="199"/>
        <item x="507"/>
        <item x="758"/>
        <item x="730"/>
        <item x="504"/>
        <item x="383"/>
        <item x="560"/>
        <item x="90"/>
        <item x="718"/>
        <item x="799"/>
        <item x="798"/>
        <item x="786"/>
        <item x="197"/>
        <item x="160"/>
        <item x="162"/>
        <item x="869"/>
        <item x="824"/>
        <item x="543"/>
        <item x="91"/>
        <item x="631"/>
        <item x="226"/>
        <item x="448"/>
        <item x="622"/>
        <item x="844"/>
        <item x="697"/>
        <item x="74"/>
        <item x="601"/>
        <item x="784"/>
        <item x="378"/>
        <item x="254"/>
        <item x="447"/>
        <item x="661"/>
        <item x="171"/>
        <item x="274"/>
        <item x="899"/>
        <item x="877"/>
        <item x="333"/>
        <item x="630"/>
        <item x="535"/>
        <item x="619"/>
        <item x="598"/>
        <item x="295"/>
        <item x="502"/>
        <item x="837"/>
        <item x="268"/>
        <item x="868"/>
        <item x="436"/>
        <item x="287"/>
        <item x="591"/>
        <item x="424"/>
        <item x="341"/>
        <item x="684"/>
        <item x="647"/>
        <item x="307"/>
        <item x="556"/>
        <item x="250"/>
        <item x="742"/>
        <item x="265"/>
        <item x="139"/>
        <item x="342"/>
        <item x="477"/>
        <item x="495"/>
        <item x="803"/>
        <item x="768"/>
        <item x="335"/>
        <item x="385"/>
        <item x="574"/>
        <item x="297"/>
        <item x="638"/>
        <item x="219"/>
        <item x="590"/>
        <item x="531"/>
        <item x="204"/>
        <item x="427"/>
        <item x="651"/>
        <item x="45"/>
        <item x="721"/>
        <item x="783"/>
        <item x="639"/>
        <item x="366"/>
        <item x="312"/>
        <item x="8"/>
        <item x="15"/>
        <item x="431"/>
        <item x="838"/>
        <item x="243"/>
        <item x="63"/>
        <item x="862"/>
        <item x="850"/>
        <item x="645"/>
        <item x="771"/>
        <item x="602"/>
        <item x="391"/>
        <item x="892"/>
        <item x="76"/>
        <item x="449"/>
        <item x="903"/>
        <item x="245"/>
        <item x="714"/>
        <item x="343"/>
        <item x="26"/>
        <item x="167"/>
        <item x="397"/>
        <item x="450"/>
        <item x="232"/>
        <item x="280"/>
        <item x="44"/>
        <item x="541"/>
        <item x="648"/>
        <item x="145"/>
        <item x="89"/>
        <item x="403"/>
        <item x="659"/>
        <item x="736"/>
        <item x="840"/>
        <item x="908"/>
        <item x="395"/>
        <item x="464"/>
        <item x="95"/>
        <item x="605"/>
        <item x="667"/>
        <item x="864"/>
        <item x="293"/>
        <item x="757"/>
        <item x="683"/>
        <item x="860"/>
        <item x="100"/>
        <item x="729"/>
        <item x="291"/>
        <item x="717"/>
        <item x="550"/>
        <item x="818"/>
        <item x="317"/>
        <item x="213"/>
        <item x="781"/>
        <item x="517"/>
        <item x="217"/>
        <item x="473"/>
        <item x="735"/>
        <item x="16"/>
        <item x="235"/>
        <item x="283"/>
        <item x="299"/>
        <item x="766"/>
        <item x="255"/>
        <item x="796"/>
        <item x="576"/>
        <item x="578"/>
        <item x="825"/>
        <item x="499"/>
        <item x="332"/>
        <item x="118"/>
        <item x="856"/>
        <item x="347"/>
        <item x="480"/>
        <item x="155"/>
        <item x="469"/>
        <item x="744"/>
        <item x="9"/>
        <item x="306"/>
        <item x="201"/>
        <item x="75"/>
        <item x="416"/>
        <item x="373"/>
        <item x="663"/>
        <item x="494"/>
        <item x="520"/>
        <item x="585"/>
        <item x="352"/>
        <item x="872"/>
        <item x="205"/>
        <item x="740"/>
        <item x="117"/>
        <item x="33"/>
        <item x="440"/>
        <item x="430"/>
        <item x="810"/>
        <item x="107"/>
        <item x="314"/>
        <item x="134"/>
        <item x="238"/>
        <item x="456"/>
        <item x="372"/>
        <item x="88"/>
        <item x="497"/>
        <item x="878"/>
        <item x="179"/>
        <item x="589"/>
        <item x="496"/>
        <item x="690"/>
        <item x="593"/>
        <item x="836"/>
        <item x="222"/>
        <item x="111"/>
        <item x="190"/>
        <item x="174"/>
        <item x="344"/>
        <item x="649"/>
        <item x="94"/>
        <item x="216"/>
        <item x="891"/>
        <item x="479"/>
        <item x="595"/>
        <item x="22"/>
        <item x="176"/>
        <item x="437"/>
        <item x="409"/>
        <item x="96"/>
        <item x="214"/>
        <item x="887"/>
        <item x="402"/>
        <item x="180"/>
        <item x="24"/>
        <item x="664"/>
        <item x="457"/>
        <item x="719"/>
        <item x="555"/>
        <item x="267"/>
        <item x="159"/>
        <item x="194"/>
        <item x="149"/>
        <item x="170"/>
        <item x="515"/>
        <item x="152"/>
        <item x="451"/>
        <item x="434"/>
        <item x="163"/>
        <item x="82"/>
        <item x="346"/>
        <item x="780"/>
        <item x="223"/>
        <item x="509"/>
        <item x="478"/>
        <item x="334"/>
        <item x="169"/>
        <item x="292"/>
        <item x="620"/>
        <item x="247"/>
        <item x="442"/>
        <item x="501"/>
        <item x="772"/>
        <item x="855"/>
        <item x="900"/>
        <item x="309"/>
        <item x="269"/>
        <item x="715"/>
        <item x="732"/>
        <item x="760"/>
        <item x="573"/>
        <item x="716"/>
        <item x="6"/>
        <item x="294"/>
        <item x="650"/>
        <item x="23"/>
        <item x="580"/>
        <item x="261"/>
        <item x="144"/>
        <item x="369"/>
        <item x="867"/>
        <item x="607"/>
        <item x="652"/>
        <item x="97"/>
        <item x="278"/>
        <item x="123"/>
        <item x="487"/>
        <item x="886"/>
        <item x="688"/>
        <item x="77"/>
        <item x="599"/>
        <item x="764"/>
        <item x="762"/>
        <item x="656"/>
        <item x="704"/>
        <item x="468"/>
        <item x="861"/>
        <item x="710"/>
        <item x="865"/>
        <item x="686"/>
        <item x="685"/>
        <item x="411"/>
        <item x="115"/>
        <item x="407"/>
        <item x="627"/>
        <item x="173"/>
        <item x="418"/>
        <item x="60"/>
        <item x="852"/>
        <item x="87"/>
        <item x="382"/>
        <item x="505"/>
        <item x="390"/>
        <item x="540"/>
        <item x="275"/>
        <item x="202"/>
        <item x="452"/>
        <item x="443"/>
        <item x="158"/>
        <item x="603"/>
        <item x="597"/>
        <item x="674"/>
        <item x="474"/>
        <item x="354"/>
        <item x="807"/>
        <item x="311"/>
        <item x="568"/>
        <item x="129"/>
        <item x="484"/>
        <item x="330"/>
        <item x="561"/>
        <item x="751"/>
        <item x="284"/>
        <item x="166"/>
        <item x="835"/>
        <item x="752"/>
        <item x="614"/>
        <item x="577"/>
        <item x="552"/>
        <item x="611"/>
        <item x="536"/>
        <item x="624"/>
        <item x="184"/>
        <item x="393"/>
        <item x="114"/>
        <item x="32"/>
        <item x="231"/>
        <item x="587"/>
        <item x="618"/>
        <item x="691"/>
        <item x="788"/>
        <item x="743"/>
        <item x="50"/>
        <item x="376"/>
        <item x="135"/>
        <item x="848"/>
        <item x="863"/>
        <item x="92"/>
        <item x="425"/>
        <item x="770"/>
        <item x="814"/>
        <item x="563"/>
        <item x="817"/>
        <item x="136"/>
        <item x="150"/>
        <item x="524"/>
        <item x="681"/>
        <item x="441"/>
        <item x="358"/>
        <item x="906"/>
        <item x="106"/>
        <item x="462"/>
        <item x="682"/>
        <item x="18"/>
        <item x="59"/>
        <item x="564"/>
        <item x="709"/>
        <item x="832"/>
        <item x="285"/>
        <item x="31"/>
        <item x="423"/>
        <item x="85"/>
        <item x="528"/>
        <item x="359"/>
        <item x="119"/>
        <item x="896"/>
        <item x="492"/>
        <item x="337"/>
        <item x="353"/>
        <item x="858"/>
        <item x="512"/>
        <item x="734"/>
        <item x="909"/>
        <item x="404"/>
        <item x="212"/>
        <item x="547"/>
        <item x="398"/>
        <item x="445"/>
        <item x="493"/>
        <item x="365"/>
        <item x="3"/>
        <item x="34"/>
        <item x="884"/>
        <item x="225"/>
        <item x="904"/>
        <item x="776"/>
        <item x="374"/>
        <item x="203"/>
        <item x="579"/>
        <item x="146"/>
        <item x="471"/>
        <item x="747"/>
        <item x="272"/>
        <item x="151"/>
        <item x="422"/>
        <item x="514"/>
        <item x="613"/>
        <item x="606"/>
        <item x="257"/>
        <item x="73"/>
        <item x="621"/>
        <item x="711"/>
        <item x="220"/>
        <item x="542"/>
        <item x="728"/>
        <item x="399"/>
        <item x="537"/>
        <item x="581"/>
        <item x="108"/>
        <item x="43"/>
        <item x="702"/>
        <item x="191"/>
        <item x="853"/>
        <item x="157"/>
        <item x="510"/>
        <item x="46"/>
        <item x="321"/>
        <item x="408"/>
        <item x="812"/>
        <item x="815"/>
        <item x="826"/>
        <item x="808"/>
        <item x="198"/>
        <item x="533"/>
        <item x="193"/>
        <item x="7"/>
        <item x="21"/>
        <item x="187"/>
        <item x="870"/>
        <item x="545"/>
        <item x="28"/>
        <item x="303"/>
        <item x="789"/>
        <item x="2"/>
        <item x="453"/>
        <item x="273"/>
        <item x="513"/>
        <item x="37"/>
        <item x="754"/>
        <item x="54"/>
        <item x="617"/>
        <item x="774"/>
        <item x="738"/>
        <item x="879"/>
        <item x="164"/>
        <item x="558"/>
        <item x="127"/>
        <item x="773"/>
        <item x="323"/>
        <item x="221"/>
        <item x="65"/>
        <item x="229"/>
        <item x="677"/>
        <item x="175"/>
        <item x="759"/>
        <item x="823"/>
        <item x="29"/>
        <item x="905"/>
        <item x="901"/>
        <item x="527"/>
        <item x="446"/>
        <item x="489"/>
        <item x="521"/>
        <item x="154"/>
        <item x="546"/>
        <item x="594"/>
        <item x="841"/>
        <item x="209"/>
        <item x="756"/>
        <item x="211"/>
        <item x="885"/>
        <item x="672"/>
        <item x="822"/>
        <item x="253"/>
        <item x="110"/>
        <item x="351"/>
        <item x="777"/>
        <item x="368"/>
        <item x="654"/>
        <item x="461"/>
        <item x="345"/>
        <item x="80"/>
        <item x="846"/>
        <item x="438"/>
        <item x="854"/>
        <item x="549"/>
        <item x="700"/>
        <item x="670"/>
        <item x="263"/>
        <item x="42"/>
        <item x="329"/>
        <item x="588"/>
        <item x="857"/>
        <item x="0"/>
        <item x="17"/>
        <item x="765"/>
        <item x="27"/>
        <item x="52"/>
        <item x="56"/>
        <item x="67"/>
        <item x="70"/>
        <item x="894"/>
        <item x="655"/>
        <item x="693"/>
        <item x="866"/>
        <item x="720"/>
        <item x="370"/>
        <item x="629"/>
        <item x="35"/>
        <item x="666"/>
        <item x="363"/>
        <item x="583"/>
        <item x="548"/>
        <item x="58"/>
        <item x="746"/>
        <item x="910"/>
        <item x="767"/>
        <item x="518"/>
        <item x="4"/>
        <item x="36"/>
        <item x="699"/>
        <item x="609"/>
        <item x="429"/>
        <item x="883"/>
        <item x="813"/>
        <item x="326"/>
        <item x="331"/>
        <item x="120"/>
        <item x="775"/>
        <item x="500"/>
        <item x="340"/>
        <item x="695"/>
        <item x="804"/>
        <item x="895"/>
        <item x="79"/>
        <item x="628"/>
        <item x="523"/>
        <item x="350"/>
        <item x="62"/>
        <item x="310"/>
        <item x="230"/>
        <item x="706"/>
        <item x="763"/>
        <item x="637"/>
        <item x="140"/>
        <item x="845"/>
        <item x="282"/>
        <item x="104"/>
        <item x="10"/>
        <item x="472"/>
        <item x="842"/>
        <item x="355"/>
        <item x="313"/>
        <item x="148"/>
        <item x="103"/>
        <item x="712"/>
        <item x="859"/>
        <item x="559"/>
        <item x="761"/>
        <item x="722"/>
        <item x="11"/>
        <item x="820"/>
        <item x="362"/>
        <item x="529"/>
        <item x="782"/>
        <item x="508"/>
        <item x="676"/>
        <item x="270"/>
        <item x="130"/>
        <item x="821"/>
        <item x="526"/>
        <item x="375"/>
        <item x="86"/>
        <item x="124"/>
        <item x="361"/>
        <item x="790"/>
        <item x="831"/>
        <item x="98"/>
        <item x="72"/>
        <item x="237"/>
        <item x="99"/>
        <item x="819"/>
        <item x="172"/>
        <item x="236"/>
        <item x="890"/>
        <item x="233"/>
        <item x="240"/>
        <item x="281"/>
        <item x="12"/>
        <item x="367"/>
        <item x="308"/>
        <item x="102"/>
        <item x="185"/>
        <item x="208"/>
        <item x="785"/>
        <item x="432"/>
        <item x="109"/>
        <item x="420"/>
        <item x="592"/>
        <item x="625"/>
        <item x="339"/>
        <item x="610"/>
        <item x="616"/>
        <item x="642"/>
        <item x="571"/>
        <item x="575"/>
        <item x="116"/>
        <item x="481"/>
        <item x="288"/>
        <item x="778"/>
        <item x="177"/>
        <item x="791"/>
        <item x="276"/>
        <item x="168"/>
        <item x="143"/>
        <item x="739"/>
        <item x="392"/>
        <item x="195"/>
        <item x="188"/>
        <item x="264"/>
        <item x="142"/>
        <item x="634"/>
        <item x="458"/>
        <item x="101"/>
        <item x="635"/>
        <item x="379"/>
        <item x="640"/>
        <item x="401"/>
        <item x="562"/>
        <item x="875"/>
        <item x="554"/>
        <item x="827"/>
        <item x="419"/>
        <item x="165"/>
        <item x="455"/>
        <item x="572"/>
        <item x="467"/>
        <item x="260"/>
        <item x="623"/>
        <item x="830"/>
        <item x="396"/>
        <item x="71"/>
        <item x="53"/>
        <item x="64"/>
        <item x="51"/>
        <item x="596"/>
        <item x="723"/>
        <item x="795"/>
        <item x="394"/>
        <item x="248"/>
        <item x="889"/>
        <item x="304"/>
        <item x="671"/>
        <item x="801"/>
        <item x="218"/>
        <item x="498"/>
        <item x="748"/>
        <item x="871"/>
        <item x="839"/>
        <item x="491"/>
        <item x="279"/>
        <item x="465"/>
        <item x="421"/>
        <item x="538"/>
        <item x="414"/>
        <item x="692"/>
        <item x="426"/>
        <item x="387"/>
        <item x="131"/>
        <item x="210"/>
        <item x="38"/>
        <item x="19"/>
        <item x="196"/>
        <item x="898"/>
        <item x="433"/>
        <item x="349"/>
        <item x="327"/>
        <item x="68"/>
        <item x="707"/>
        <item x="708"/>
        <item x="241"/>
        <item x="138"/>
        <item x="227"/>
        <item x="215"/>
        <item x="586"/>
        <item x="112"/>
        <item x="357"/>
        <item x="224"/>
        <item x="636"/>
        <item x="40"/>
        <item x="356"/>
        <item x="413"/>
        <item x="876"/>
        <item x="320"/>
        <item x="843"/>
        <item x="318"/>
        <item x="737"/>
        <item x="687"/>
        <item x="377"/>
        <item x="156"/>
        <item x="444"/>
        <item x="14"/>
        <item x="644"/>
        <item x="626"/>
        <item x="61"/>
        <item x="183"/>
        <item x="256"/>
        <item x="608"/>
        <item x="612"/>
        <item x="539"/>
        <item x="679"/>
        <item x="388"/>
        <item x="410"/>
        <item x="632"/>
        <item x="569"/>
        <item x="787"/>
        <item x="262"/>
        <item x="881"/>
        <item x="181"/>
        <item x="315"/>
        <item x="389"/>
        <item x="65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3"/>
        <item x="0"/>
        <item x="1"/>
        <item x="2"/>
      </items>
    </pivotField>
    <pivotField compact="0" outline="0" showAll="0" defaultSubtotal="0">
      <items count="3">
        <item x="1"/>
        <item x="2"/>
        <item x="0"/>
      </items>
    </pivotField>
    <pivotField compact="0" numFmtId="165" outline="0" showAll="0" defaultSubtotal="0">
      <items count="3">
        <item x="2"/>
        <item x="0"/>
        <item x="1"/>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6"/>
    <field x="14"/>
  </rowFields>
  <rowItems count="37">
    <i>
      <x v="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rowItems>
  <colFields count="1">
    <field x="8"/>
  </colFields>
  <colItems count="4">
    <i>
      <x/>
    </i>
    <i>
      <x v="1"/>
    </i>
    <i>
      <x v="2"/>
    </i>
    <i>
      <x v="3"/>
    </i>
  </colItems>
  <dataFields count="1">
    <dataField name="Sum of Sales" fld="12" baseField="14" baseItem="11" numFmtId="167"/>
  </dataFields>
  <chartFormats count="11">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pivotArea type="data" outline="0" fieldPosition="0">
        <references count="4">
          <reference field="4294967294" count="1" selected="0">
            <x v="0"/>
          </reference>
          <reference field="8" count="1" selected="0">
            <x v="3"/>
          </reference>
          <reference field="14" count="1" selected="0">
            <x v="6"/>
          </reference>
          <reference field="16" count="1" selected="0">
            <x v="2"/>
          </reference>
        </references>
      </pivotArea>
    </chartFormat>
    <chartFormat chart="1" format="5" series="1">
      <pivotArea type="data" outline="0" fieldPosition="0">
        <references count="1">
          <reference field="4294967294" count="1" selected="0">
            <x v="0"/>
          </reference>
        </references>
      </pivotArea>
    </chartFormat>
    <chartFormat chart="9" format="26" series="1">
      <pivotArea type="data" outline="0" fieldPosition="0">
        <references count="2">
          <reference field="4294967294" count="1" selected="0">
            <x v="0"/>
          </reference>
          <reference field="8" count="1" selected="0">
            <x v="0"/>
          </reference>
        </references>
      </pivotArea>
    </chartFormat>
    <chartFormat chart="9" format="27" series="1">
      <pivotArea type="data" outline="0" fieldPosition="0">
        <references count="2">
          <reference field="4294967294" count="1" selected="0">
            <x v="0"/>
          </reference>
          <reference field="8" count="1" selected="0">
            <x v="1"/>
          </reference>
        </references>
      </pivotArea>
    </chartFormat>
    <chartFormat chart="9" format="28" series="1">
      <pivotArea type="data" outline="0" fieldPosition="0">
        <references count="2">
          <reference field="4294967294" count="1" selected="0">
            <x v="0"/>
          </reference>
          <reference field="8" count="1" selected="0">
            <x v="2"/>
          </reference>
        </references>
      </pivotArea>
    </chartFormat>
    <chartFormat chart="9" format="29" series="1">
      <pivotArea type="data" outline="0" fieldPosition="0">
        <references count="2">
          <reference field="4294967294" count="1" selected="0">
            <x v="0"/>
          </reference>
          <reference field="8" count="1" selected="0">
            <x v="3"/>
          </reference>
        </references>
      </pivotArea>
    </chartFormat>
    <chartFormat chart="9"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7D0C6-C539-4233-8BAF-F9E1F3FA458F}" name="PivotTable7" cacheId="1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4" outline="0" showAll="0" defaultSubtotal="0">
      <items count="911">
        <item x="30"/>
        <item x="405"/>
        <item x="806"/>
        <item x="475"/>
        <item x="511"/>
        <item x="153"/>
        <item x="615"/>
        <item x="566"/>
        <item x="882"/>
        <item x="805"/>
        <item x="122"/>
        <item x="239"/>
        <item x="386"/>
        <item x="584"/>
        <item x="902"/>
        <item x="300"/>
        <item x="600"/>
        <item x="551"/>
        <item x="553"/>
        <item x="137"/>
        <item x="133"/>
        <item x="532"/>
        <item x="324"/>
        <item x="1"/>
        <item x="485"/>
        <item x="325"/>
        <item x="731"/>
        <item x="534"/>
        <item x="797"/>
        <item x="286"/>
        <item x="125"/>
        <item x="48"/>
        <item x="793"/>
        <item x="290"/>
        <item x="802"/>
        <item x="880"/>
        <item x="678"/>
        <item x="779"/>
        <item x="733"/>
        <item x="557"/>
        <item x="384"/>
        <item x="296"/>
        <item x="483"/>
        <item x="466"/>
        <item x="660"/>
        <item x="834"/>
        <item x="316"/>
        <item x="724"/>
        <item x="266"/>
        <item x="454"/>
        <item x="39"/>
        <item x="828"/>
        <item x="849"/>
        <item x="476"/>
        <item x="544"/>
        <item x="406"/>
        <item x="701"/>
        <item x="653"/>
        <item x="25"/>
        <item x="189"/>
        <item x="200"/>
        <item x="289"/>
        <item x="873"/>
        <item x="675"/>
        <item x="234"/>
        <item x="371"/>
        <item x="49"/>
        <item x="381"/>
        <item x="833"/>
        <item x="207"/>
        <item x="725"/>
        <item x="322"/>
        <item x="703"/>
        <item x="665"/>
        <item x="302"/>
        <item x="503"/>
        <item x="186"/>
        <item x="147"/>
        <item x="259"/>
        <item x="84"/>
        <item x="874"/>
        <item x="463"/>
        <item x="646"/>
        <item x="252"/>
        <item x="741"/>
        <item x="319"/>
        <item x="753"/>
        <item x="897"/>
        <item x="565"/>
        <item x="567"/>
        <item x="519"/>
        <item x="847"/>
        <item x="298"/>
        <item x="228"/>
        <item x="121"/>
        <item x="673"/>
        <item x="694"/>
        <item x="829"/>
        <item x="277"/>
        <item x="417"/>
        <item x="662"/>
        <item x="132"/>
        <item x="66"/>
        <item x="246"/>
        <item x="490"/>
        <item x="713"/>
        <item x="336"/>
        <item x="328"/>
        <item x="689"/>
        <item x="251"/>
        <item x="750"/>
        <item x="680"/>
        <item x="105"/>
        <item x="20"/>
        <item x="705"/>
        <item x="459"/>
        <item x="415"/>
        <item x="516"/>
        <item x="57"/>
        <item x="244"/>
        <item x="47"/>
        <item x="69"/>
        <item x="488"/>
        <item x="570"/>
        <item x="582"/>
        <item x="113"/>
        <item x="93"/>
        <item x="888"/>
        <item x="178"/>
        <item x="816"/>
        <item x="305"/>
        <item x="364"/>
        <item x="769"/>
        <item x="530"/>
        <item x="301"/>
        <item x="643"/>
        <item x="794"/>
        <item x="749"/>
        <item x="258"/>
        <item x="435"/>
        <item x="128"/>
        <item x="400"/>
        <item x="249"/>
        <item x="348"/>
        <item x="809"/>
        <item x="604"/>
        <item x="893"/>
        <item x="696"/>
        <item x="522"/>
        <item x="525"/>
        <item x="800"/>
        <item x="482"/>
        <item x="726"/>
        <item x="81"/>
        <item x="161"/>
        <item x="428"/>
        <item x="141"/>
        <item x="206"/>
        <item x="486"/>
        <item x="641"/>
        <item x="506"/>
        <item x="78"/>
        <item x="439"/>
        <item x="182"/>
        <item x="83"/>
        <item x="698"/>
        <item x="851"/>
        <item x="669"/>
        <item x="907"/>
        <item x="55"/>
        <item x="380"/>
        <item x="633"/>
        <item x="338"/>
        <item x="5"/>
        <item x="192"/>
        <item x="811"/>
        <item x="242"/>
        <item x="668"/>
        <item x="271"/>
        <item x="470"/>
        <item x="126"/>
        <item x="745"/>
        <item x="755"/>
        <item x="360"/>
        <item x="727"/>
        <item x="412"/>
        <item x="13"/>
        <item x="460"/>
        <item x="657"/>
        <item x="792"/>
        <item x="41"/>
        <item x="199"/>
        <item x="507"/>
        <item x="758"/>
        <item x="730"/>
        <item x="504"/>
        <item x="383"/>
        <item x="560"/>
        <item x="90"/>
        <item x="718"/>
        <item x="799"/>
        <item x="798"/>
        <item x="786"/>
        <item x="197"/>
        <item x="160"/>
        <item x="162"/>
        <item x="869"/>
        <item x="824"/>
        <item x="543"/>
        <item x="91"/>
        <item x="631"/>
        <item x="226"/>
        <item x="448"/>
        <item x="622"/>
        <item x="844"/>
        <item x="697"/>
        <item x="74"/>
        <item x="601"/>
        <item x="784"/>
        <item x="378"/>
        <item x="254"/>
        <item x="447"/>
        <item x="661"/>
        <item x="171"/>
        <item x="274"/>
        <item x="899"/>
        <item x="877"/>
        <item x="333"/>
        <item x="630"/>
        <item x="535"/>
        <item x="619"/>
        <item x="598"/>
        <item x="295"/>
        <item x="502"/>
        <item x="837"/>
        <item x="268"/>
        <item x="868"/>
        <item x="436"/>
        <item x="287"/>
        <item x="591"/>
        <item x="424"/>
        <item x="341"/>
        <item x="684"/>
        <item x="647"/>
        <item x="307"/>
        <item x="556"/>
        <item x="250"/>
        <item x="742"/>
        <item x="265"/>
        <item x="139"/>
        <item x="342"/>
        <item x="477"/>
        <item x="495"/>
        <item x="803"/>
        <item x="768"/>
        <item x="335"/>
        <item x="385"/>
        <item x="574"/>
        <item x="297"/>
        <item x="638"/>
        <item x="219"/>
        <item x="590"/>
        <item x="531"/>
        <item x="204"/>
        <item x="427"/>
        <item x="651"/>
        <item x="45"/>
        <item x="721"/>
        <item x="783"/>
        <item x="639"/>
        <item x="366"/>
        <item x="312"/>
        <item x="8"/>
        <item x="15"/>
        <item x="431"/>
        <item x="838"/>
        <item x="243"/>
        <item x="63"/>
        <item x="862"/>
        <item x="850"/>
        <item x="645"/>
        <item x="771"/>
        <item x="602"/>
        <item x="391"/>
        <item x="892"/>
        <item x="76"/>
        <item x="449"/>
        <item x="903"/>
        <item x="245"/>
        <item x="714"/>
        <item x="343"/>
        <item x="26"/>
        <item x="167"/>
        <item x="397"/>
        <item x="450"/>
        <item x="232"/>
        <item x="280"/>
        <item x="44"/>
        <item x="541"/>
        <item x="648"/>
        <item x="145"/>
        <item x="89"/>
        <item x="403"/>
        <item x="659"/>
        <item x="736"/>
        <item x="840"/>
        <item x="908"/>
        <item x="395"/>
        <item x="464"/>
        <item x="95"/>
        <item x="605"/>
        <item x="667"/>
        <item x="864"/>
        <item x="293"/>
        <item x="757"/>
        <item x="683"/>
        <item x="860"/>
        <item x="100"/>
        <item x="729"/>
        <item x="291"/>
        <item x="717"/>
        <item x="550"/>
        <item x="818"/>
        <item x="317"/>
        <item x="213"/>
        <item x="781"/>
        <item x="517"/>
        <item x="217"/>
        <item x="473"/>
        <item x="735"/>
        <item x="16"/>
        <item x="235"/>
        <item x="283"/>
        <item x="299"/>
        <item x="766"/>
        <item x="255"/>
        <item x="796"/>
        <item x="576"/>
        <item x="578"/>
        <item x="825"/>
        <item x="499"/>
        <item x="332"/>
        <item x="118"/>
        <item x="856"/>
        <item x="347"/>
        <item x="480"/>
        <item x="155"/>
        <item x="469"/>
        <item x="744"/>
        <item x="9"/>
        <item x="306"/>
        <item x="201"/>
        <item x="75"/>
        <item x="416"/>
        <item x="373"/>
        <item x="663"/>
        <item x="494"/>
        <item x="520"/>
        <item x="585"/>
        <item x="352"/>
        <item x="872"/>
        <item x="205"/>
        <item x="740"/>
        <item x="117"/>
        <item x="33"/>
        <item x="440"/>
        <item x="430"/>
        <item x="810"/>
        <item x="107"/>
        <item x="314"/>
        <item x="134"/>
        <item x="238"/>
        <item x="456"/>
        <item x="372"/>
        <item x="88"/>
        <item x="497"/>
        <item x="878"/>
        <item x="179"/>
        <item x="589"/>
        <item x="496"/>
        <item x="690"/>
        <item x="593"/>
        <item x="836"/>
        <item x="222"/>
        <item x="111"/>
        <item x="190"/>
        <item x="174"/>
        <item x="344"/>
        <item x="649"/>
        <item x="94"/>
        <item x="216"/>
        <item x="891"/>
        <item x="479"/>
        <item x="595"/>
        <item x="22"/>
        <item x="176"/>
        <item x="437"/>
        <item x="409"/>
        <item x="96"/>
        <item x="214"/>
        <item x="887"/>
        <item x="402"/>
        <item x="180"/>
        <item x="24"/>
        <item x="664"/>
        <item x="457"/>
        <item x="719"/>
        <item x="555"/>
        <item x="267"/>
        <item x="159"/>
        <item x="194"/>
        <item x="149"/>
        <item x="170"/>
        <item x="515"/>
        <item x="152"/>
        <item x="451"/>
        <item x="434"/>
        <item x="163"/>
        <item x="82"/>
        <item x="346"/>
        <item x="780"/>
        <item x="223"/>
        <item x="509"/>
        <item x="478"/>
        <item x="334"/>
        <item x="169"/>
        <item x="292"/>
        <item x="620"/>
        <item x="247"/>
        <item x="442"/>
        <item x="501"/>
        <item x="772"/>
        <item x="855"/>
        <item x="900"/>
        <item x="309"/>
        <item x="269"/>
        <item x="715"/>
        <item x="732"/>
        <item x="760"/>
        <item x="573"/>
        <item x="716"/>
        <item x="6"/>
        <item x="294"/>
        <item x="650"/>
        <item x="23"/>
        <item x="580"/>
        <item x="261"/>
        <item x="144"/>
        <item x="369"/>
        <item x="867"/>
        <item x="607"/>
        <item x="652"/>
        <item x="97"/>
        <item x="278"/>
        <item x="123"/>
        <item x="487"/>
        <item x="886"/>
        <item x="688"/>
        <item x="77"/>
        <item x="599"/>
        <item x="764"/>
        <item x="762"/>
        <item x="656"/>
        <item x="704"/>
        <item x="468"/>
        <item x="861"/>
        <item x="710"/>
        <item x="865"/>
        <item x="686"/>
        <item x="685"/>
        <item x="411"/>
        <item x="115"/>
        <item x="407"/>
        <item x="627"/>
        <item x="173"/>
        <item x="418"/>
        <item x="60"/>
        <item x="852"/>
        <item x="87"/>
        <item x="382"/>
        <item x="505"/>
        <item x="390"/>
        <item x="540"/>
        <item x="275"/>
        <item x="202"/>
        <item x="452"/>
        <item x="443"/>
        <item x="158"/>
        <item x="603"/>
        <item x="597"/>
        <item x="674"/>
        <item x="474"/>
        <item x="354"/>
        <item x="807"/>
        <item x="311"/>
        <item x="568"/>
        <item x="129"/>
        <item x="484"/>
        <item x="330"/>
        <item x="561"/>
        <item x="751"/>
        <item x="284"/>
        <item x="166"/>
        <item x="835"/>
        <item x="752"/>
        <item x="614"/>
        <item x="577"/>
        <item x="552"/>
        <item x="611"/>
        <item x="536"/>
        <item x="624"/>
        <item x="184"/>
        <item x="393"/>
        <item x="114"/>
        <item x="32"/>
        <item x="231"/>
        <item x="587"/>
        <item x="618"/>
        <item x="691"/>
        <item x="788"/>
        <item x="743"/>
        <item x="50"/>
        <item x="376"/>
        <item x="135"/>
        <item x="848"/>
        <item x="863"/>
        <item x="92"/>
        <item x="425"/>
        <item x="770"/>
        <item x="814"/>
        <item x="563"/>
        <item x="817"/>
        <item x="136"/>
        <item x="150"/>
        <item x="524"/>
        <item x="681"/>
        <item x="441"/>
        <item x="358"/>
        <item x="906"/>
        <item x="106"/>
        <item x="462"/>
        <item x="682"/>
        <item x="18"/>
        <item x="59"/>
        <item x="564"/>
        <item x="709"/>
        <item x="832"/>
        <item x="285"/>
        <item x="31"/>
        <item x="423"/>
        <item x="85"/>
        <item x="528"/>
        <item x="359"/>
        <item x="119"/>
        <item x="896"/>
        <item x="492"/>
        <item x="337"/>
        <item x="353"/>
        <item x="858"/>
        <item x="512"/>
        <item x="734"/>
        <item x="909"/>
        <item x="404"/>
        <item x="212"/>
        <item x="547"/>
        <item x="398"/>
        <item x="445"/>
        <item x="493"/>
        <item x="365"/>
        <item x="3"/>
        <item x="34"/>
        <item x="884"/>
        <item x="225"/>
        <item x="904"/>
        <item x="776"/>
        <item x="374"/>
        <item x="203"/>
        <item x="579"/>
        <item x="146"/>
        <item x="471"/>
        <item x="747"/>
        <item x="272"/>
        <item x="151"/>
        <item x="422"/>
        <item x="514"/>
        <item x="613"/>
        <item x="606"/>
        <item x="257"/>
        <item x="73"/>
        <item x="621"/>
        <item x="711"/>
        <item x="220"/>
        <item x="542"/>
        <item x="728"/>
        <item x="399"/>
        <item x="537"/>
        <item x="581"/>
        <item x="108"/>
        <item x="43"/>
        <item x="702"/>
        <item x="191"/>
        <item x="853"/>
        <item x="157"/>
        <item x="510"/>
        <item x="46"/>
        <item x="321"/>
        <item x="408"/>
        <item x="812"/>
        <item x="815"/>
        <item x="826"/>
        <item x="808"/>
        <item x="198"/>
        <item x="533"/>
        <item x="193"/>
        <item x="7"/>
        <item x="21"/>
        <item x="187"/>
        <item x="870"/>
        <item x="545"/>
        <item x="28"/>
        <item x="303"/>
        <item x="789"/>
        <item x="2"/>
        <item x="453"/>
        <item x="273"/>
        <item x="513"/>
        <item x="37"/>
        <item x="754"/>
        <item x="54"/>
        <item x="617"/>
        <item x="774"/>
        <item x="738"/>
        <item x="879"/>
        <item x="164"/>
        <item x="558"/>
        <item x="127"/>
        <item x="773"/>
        <item x="323"/>
        <item x="221"/>
        <item x="65"/>
        <item x="229"/>
        <item x="677"/>
        <item x="175"/>
        <item x="759"/>
        <item x="823"/>
        <item x="29"/>
        <item x="905"/>
        <item x="901"/>
        <item x="527"/>
        <item x="446"/>
        <item x="489"/>
        <item x="521"/>
        <item x="154"/>
        <item x="546"/>
        <item x="594"/>
        <item x="841"/>
        <item x="209"/>
        <item x="756"/>
        <item x="211"/>
        <item x="885"/>
        <item x="672"/>
        <item x="822"/>
        <item x="253"/>
        <item x="110"/>
        <item x="351"/>
        <item x="777"/>
        <item x="368"/>
        <item x="654"/>
        <item x="461"/>
        <item x="345"/>
        <item x="80"/>
        <item x="846"/>
        <item x="438"/>
        <item x="854"/>
        <item x="549"/>
        <item x="700"/>
        <item x="670"/>
        <item x="263"/>
        <item x="42"/>
        <item x="329"/>
        <item x="588"/>
        <item x="857"/>
        <item x="0"/>
        <item x="17"/>
        <item x="765"/>
        <item x="27"/>
        <item x="52"/>
        <item x="56"/>
        <item x="67"/>
        <item x="70"/>
        <item x="894"/>
        <item x="655"/>
        <item x="693"/>
        <item x="866"/>
        <item x="720"/>
        <item x="370"/>
        <item x="629"/>
        <item x="35"/>
        <item x="666"/>
        <item x="363"/>
        <item x="583"/>
        <item x="548"/>
        <item x="58"/>
        <item x="746"/>
        <item x="910"/>
        <item x="767"/>
        <item x="518"/>
        <item x="4"/>
        <item x="36"/>
        <item x="699"/>
        <item x="609"/>
        <item x="429"/>
        <item x="883"/>
        <item x="813"/>
        <item x="326"/>
        <item x="331"/>
        <item x="120"/>
        <item x="775"/>
        <item x="500"/>
        <item x="340"/>
        <item x="695"/>
        <item x="804"/>
        <item x="895"/>
        <item x="79"/>
        <item x="628"/>
        <item x="523"/>
        <item x="350"/>
        <item x="62"/>
        <item x="310"/>
        <item x="230"/>
        <item x="706"/>
        <item x="763"/>
        <item x="637"/>
        <item x="140"/>
        <item x="845"/>
        <item x="282"/>
        <item x="104"/>
        <item x="10"/>
        <item x="472"/>
        <item x="842"/>
        <item x="355"/>
        <item x="313"/>
        <item x="148"/>
        <item x="103"/>
        <item x="712"/>
        <item x="859"/>
        <item x="559"/>
        <item x="761"/>
        <item x="722"/>
        <item x="11"/>
        <item x="820"/>
        <item x="362"/>
        <item x="529"/>
        <item x="782"/>
        <item x="508"/>
        <item x="676"/>
        <item x="270"/>
        <item x="130"/>
        <item x="821"/>
        <item x="526"/>
        <item x="375"/>
        <item x="86"/>
        <item x="124"/>
        <item x="361"/>
        <item x="790"/>
        <item x="831"/>
        <item x="98"/>
        <item x="72"/>
        <item x="237"/>
        <item x="99"/>
        <item x="819"/>
        <item x="172"/>
        <item x="236"/>
        <item x="890"/>
        <item x="233"/>
        <item x="240"/>
        <item x="281"/>
        <item x="12"/>
        <item x="367"/>
        <item x="308"/>
        <item x="102"/>
        <item x="185"/>
        <item x="208"/>
        <item x="785"/>
        <item x="432"/>
        <item x="109"/>
        <item x="420"/>
        <item x="592"/>
        <item x="625"/>
        <item x="339"/>
        <item x="610"/>
        <item x="616"/>
        <item x="642"/>
        <item x="571"/>
        <item x="575"/>
        <item x="116"/>
        <item x="481"/>
        <item x="288"/>
        <item x="778"/>
        <item x="177"/>
        <item x="791"/>
        <item x="276"/>
        <item x="168"/>
        <item x="143"/>
        <item x="739"/>
        <item x="392"/>
        <item x="195"/>
        <item x="188"/>
        <item x="264"/>
        <item x="142"/>
        <item x="634"/>
        <item x="458"/>
        <item x="101"/>
        <item x="635"/>
        <item x="379"/>
        <item x="640"/>
        <item x="401"/>
        <item x="562"/>
        <item x="875"/>
        <item x="554"/>
        <item x="827"/>
        <item x="419"/>
        <item x="165"/>
        <item x="455"/>
        <item x="572"/>
        <item x="467"/>
        <item x="260"/>
        <item x="623"/>
        <item x="830"/>
        <item x="396"/>
        <item x="71"/>
        <item x="53"/>
        <item x="64"/>
        <item x="51"/>
        <item x="596"/>
        <item x="723"/>
        <item x="795"/>
        <item x="394"/>
        <item x="248"/>
        <item x="889"/>
        <item x="304"/>
        <item x="671"/>
        <item x="801"/>
        <item x="218"/>
        <item x="498"/>
        <item x="748"/>
        <item x="871"/>
        <item x="839"/>
        <item x="491"/>
        <item x="279"/>
        <item x="465"/>
        <item x="421"/>
        <item x="538"/>
        <item x="414"/>
        <item x="692"/>
        <item x="426"/>
        <item x="387"/>
        <item x="131"/>
        <item x="210"/>
        <item x="38"/>
        <item x="19"/>
        <item x="196"/>
        <item x="898"/>
        <item x="433"/>
        <item x="349"/>
        <item x="327"/>
        <item x="68"/>
        <item x="707"/>
        <item x="708"/>
        <item x="241"/>
        <item x="138"/>
        <item x="227"/>
        <item x="215"/>
        <item x="586"/>
        <item x="112"/>
        <item x="357"/>
        <item x="224"/>
        <item x="636"/>
        <item x="40"/>
        <item x="356"/>
        <item x="413"/>
        <item x="876"/>
        <item x="320"/>
        <item x="843"/>
        <item x="318"/>
        <item x="737"/>
        <item x="687"/>
        <item x="377"/>
        <item x="156"/>
        <item x="444"/>
        <item x="14"/>
        <item x="644"/>
        <item x="626"/>
        <item x="61"/>
        <item x="183"/>
        <item x="256"/>
        <item x="608"/>
        <item x="612"/>
        <item x="539"/>
        <item x="679"/>
        <item x="388"/>
        <item x="410"/>
        <item x="632"/>
        <item x="569"/>
        <item x="787"/>
        <item x="262"/>
        <item x="881"/>
        <item x="181"/>
        <item x="315"/>
        <item x="389"/>
        <item x="65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
        <item x="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4">
        <item x="3"/>
        <item x="0"/>
        <item x="1"/>
        <item x="2"/>
      </items>
    </pivotField>
    <pivotField compact="0" outline="0" showAll="0" defaultSubtotal="0">
      <items count="3">
        <item x="1"/>
        <item x="2"/>
        <item x="0"/>
      </items>
    </pivotField>
    <pivotField compact="0" numFmtId="165" outline="0" showAll="0" defaultSubtotal="0">
      <items count="3">
        <item x="2"/>
        <item x="0"/>
        <item x="1"/>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5">
    <i>
      <x v="4"/>
    </i>
    <i>
      <x v="2"/>
    </i>
    <i>
      <x/>
    </i>
    <i>
      <x v="3"/>
    </i>
    <i>
      <x v="1"/>
    </i>
  </rowItems>
  <colItems count="1">
    <i/>
  </colItems>
  <dataFields count="1">
    <dataField name="Sum of Sales" fld="12" baseField="7" baseItem="4" numFmtId="167"/>
  </dataFields>
  <chartFormats count="4">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71BFF-F2E4-4980-BB80-F7A96C997278}" name="PivotTable7" cacheId="1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7">
    <pivotField compact="0" outline="0" showAll="0" defaultSubtotal="0"/>
    <pivotField compact="0" numFmtId="164" outline="0" showAll="0" defaultSubtotal="0">
      <items count="911">
        <item x="30"/>
        <item x="405"/>
        <item x="806"/>
        <item x="475"/>
        <item x="511"/>
        <item x="153"/>
        <item x="615"/>
        <item x="566"/>
        <item x="882"/>
        <item x="805"/>
        <item x="122"/>
        <item x="239"/>
        <item x="386"/>
        <item x="584"/>
        <item x="902"/>
        <item x="300"/>
        <item x="600"/>
        <item x="551"/>
        <item x="553"/>
        <item x="137"/>
        <item x="133"/>
        <item x="532"/>
        <item x="324"/>
        <item x="1"/>
        <item x="485"/>
        <item x="325"/>
        <item x="731"/>
        <item x="534"/>
        <item x="797"/>
        <item x="286"/>
        <item x="125"/>
        <item x="48"/>
        <item x="793"/>
        <item x="290"/>
        <item x="802"/>
        <item x="880"/>
        <item x="678"/>
        <item x="779"/>
        <item x="733"/>
        <item x="557"/>
        <item x="384"/>
        <item x="296"/>
        <item x="483"/>
        <item x="466"/>
        <item x="660"/>
        <item x="834"/>
        <item x="316"/>
        <item x="724"/>
        <item x="266"/>
        <item x="454"/>
        <item x="39"/>
        <item x="828"/>
        <item x="849"/>
        <item x="476"/>
        <item x="544"/>
        <item x="406"/>
        <item x="701"/>
        <item x="653"/>
        <item x="25"/>
        <item x="189"/>
        <item x="200"/>
        <item x="289"/>
        <item x="873"/>
        <item x="675"/>
        <item x="234"/>
        <item x="371"/>
        <item x="49"/>
        <item x="381"/>
        <item x="833"/>
        <item x="207"/>
        <item x="725"/>
        <item x="322"/>
        <item x="703"/>
        <item x="665"/>
        <item x="302"/>
        <item x="503"/>
        <item x="186"/>
        <item x="147"/>
        <item x="259"/>
        <item x="84"/>
        <item x="874"/>
        <item x="463"/>
        <item x="646"/>
        <item x="252"/>
        <item x="741"/>
        <item x="319"/>
        <item x="753"/>
        <item x="897"/>
        <item x="565"/>
        <item x="567"/>
        <item x="519"/>
        <item x="847"/>
        <item x="298"/>
        <item x="228"/>
        <item x="121"/>
        <item x="673"/>
        <item x="694"/>
        <item x="829"/>
        <item x="277"/>
        <item x="417"/>
        <item x="662"/>
        <item x="132"/>
        <item x="66"/>
        <item x="246"/>
        <item x="490"/>
        <item x="713"/>
        <item x="336"/>
        <item x="328"/>
        <item x="689"/>
        <item x="251"/>
        <item x="750"/>
        <item x="680"/>
        <item x="105"/>
        <item x="20"/>
        <item x="705"/>
        <item x="459"/>
        <item x="415"/>
        <item x="516"/>
        <item x="57"/>
        <item x="244"/>
        <item x="47"/>
        <item x="69"/>
        <item x="488"/>
        <item x="570"/>
        <item x="582"/>
        <item x="113"/>
        <item x="93"/>
        <item x="888"/>
        <item x="178"/>
        <item x="816"/>
        <item x="305"/>
        <item x="364"/>
        <item x="769"/>
        <item x="530"/>
        <item x="301"/>
        <item x="643"/>
        <item x="794"/>
        <item x="749"/>
        <item x="258"/>
        <item x="435"/>
        <item x="128"/>
        <item x="400"/>
        <item x="249"/>
        <item x="348"/>
        <item x="809"/>
        <item x="604"/>
        <item x="893"/>
        <item x="696"/>
        <item x="522"/>
        <item x="525"/>
        <item x="800"/>
        <item x="482"/>
        <item x="726"/>
        <item x="81"/>
        <item x="161"/>
        <item x="428"/>
        <item x="141"/>
        <item x="206"/>
        <item x="486"/>
        <item x="641"/>
        <item x="506"/>
        <item x="78"/>
        <item x="439"/>
        <item x="182"/>
        <item x="83"/>
        <item x="698"/>
        <item x="851"/>
        <item x="669"/>
        <item x="907"/>
        <item x="55"/>
        <item x="380"/>
        <item x="633"/>
        <item x="338"/>
        <item x="5"/>
        <item x="192"/>
        <item x="811"/>
        <item x="242"/>
        <item x="668"/>
        <item x="271"/>
        <item x="470"/>
        <item x="126"/>
        <item x="745"/>
        <item x="755"/>
        <item x="360"/>
        <item x="727"/>
        <item x="412"/>
        <item x="13"/>
        <item x="460"/>
        <item x="657"/>
        <item x="792"/>
        <item x="41"/>
        <item x="199"/>
        <item x="507"/>
        <item x="758"/>
        <item x="730"/>
        <item x="504"/>
        <item x="383"/>
        <item x="560"/>
        <item x="90"/>
        <item x="718"/>
        <item x="799"/>
        <item x="798"/>
        <item x="786"/>
        <item x="197"/>
        <item x="160"/>
        <item x="162"/>
        <item x="869"/>
        <item x="824"/>
        <item x="543"/>
        <item x="91"/>
        <item x="631"/>
        <item x="226"/>
        <item x="448"/>
        <item x="622"/>
        <item x="844"/>
        <item x="697"/>
        <item x="74"/>
        <item x="601"/>
        <item x="784"/>
        <item x="378"/>
        <item x="254"/>
        <item x="447"/>
        <item x="661"/>
        <item x="171"/>
        <item x="274"/>
        <item x="899"/>
        <item x="877"/>
        <item x="333"/>
        <item x="630"/>
        <item x="535"/>
        <item x="619"/>
        <item x="598"/>
        <item x="295"/>
        <item x="502"/>
        <item x="837"/>
        <item x="268"/>
        <item x="868"/>
        <item x="436"/>
        <item x="287"/>
        <item x="591"/>
        <item x="424"/>
        <item x="341"/>
        <item x="684"/>
        <item x="647"/>
        <item x="307"/>
        <item x="556"/>
        <item x="250"/>
        <item x="742"/>
        <item x="265"/>
        <item x="139"/>
        <item x="342"/>
        <item x="477"/>
        <item x="495"/>
        <item x="803"/>
        <item x="768"/>
        <item x="335"/>
        <item x="385"/>
        <item x="574"/>
        <item x="297"/>
        <item x="638"/>
        <item x="219"/>
        <item x="590"/>
        <item x="531"/>
        <item x="204"/>
        <item x="427"/>
        <item x="651"/>
        <item x="45"/>
        <item x="721"/>
        <item x="783"/>
        <item x="639"/>
        <item x="366"/>
        <item x="312"/>
        <item x="8"/>
        <item x="15"/>
        <item x="431"/>
        <item x="838"/>
        <item x="243"/>
        <item x="63"/>
        <item x="862"/>
        <item x="850"/>
        <item x="645"/>
        <item x="771"/>
        <item x="602"/>
        <item x="391"/>
        <item x="892"/>
        <item x="76"/>
        <item x="449"/>
        <item x="903"/>
        <item x="245"/>
        <item x="714"/>
        <item x="343"/>
        <item x="26"/>
        <item x="167"/>
        <item x="397"/>
        <item x="450"/>
        <item x="232"/>
        <item x="280"/>
        <item x="44"/>
        <item x="541"/>
        <item x="648"/>
        <item x="145"/>
        <item x="89"/>
        <item x="403"/>
        <item x="659"/>
        <item x="736"/>
        <item x="840"/>
        <item x="908"/>
        <item x="395"/>
        <item x="464"/>
        <item x="95"/>
        <item x="605"/>
        <item x="667"/>
        <item x="864"/>
        <item x="293"/>
        <item x="757"/>
        <item x="683"/>
        <item x="860"/>
        <item x="100"/>
        <item x="729"/>
        <item x="291"/>
        <item x="717"/>
        <item x="550"/>
        <item x="818"/>
        <item x="317"/>
        <item x="213"/>
        <item x="781"/>
        <item x="517"/>
        <item x="217"/>
        <item x="473"/>
        <item x="735"/>
        <item x="16"/>
        <item x="235"/>
        <item x="283"/>
        <item x="299"/>
        <item x="766"/>
        <item x="255"/>
        <item x="796"/>
        <item x="576"/>
        <item x="578"/>
        <item x="825"/>
        <item x="499"/>
        <item x="332"/>
        <item x="118"/>
        <item x="856"/>
        <item x="347"/>
        <item x="480"/>
        <item x="155"/>
        <item x="469"/>
        <item x="744"/>
        <item x="9"/>
        <item x="306"/>
        <item x="201"/>
        <item x="75"/>
        <item x="416"/>
        <item x="373"/>
        <item x="663"/>
        <item x="494"/>
        <item x="520"/>
        <item x="585"/>
        <item x="352"/>
        <item x="872"/>
        <item x="205"/>
        <item x="740"/>
        <item x="117"/>
        <item x="33"/>
        <item x="440"/>
        <item x="430"/>
        <item x="810"/>
        <item x="107"/>
        <item x="314"/>
        <item x="134"/>
        <item x="238"/>
        <item x="456"/>
        <item x="372"/>
        <item x="88"/>
        <item x="497"/>
        <item x="878"/>
        <item x="179"/>
        <item x="589"/>
        <item x="496"/>
        <item x="690"/>
        <item x="593"/>
        <item x="836"/>
        <item x="222"/>
        <item x="111"/>
        <item x="190"/>
        <item x="174"/>
        <item x="344"/>
        <item x="649"/>
        <item x="94"/>
        <item x="216"/>
        <item x="891"/>
        <item x="479"/>
        <item x="595"/>
        <item x="22"/>
        <item x="176"/>
        <item x="437"/>
        <item x="409"/>
        <item x="96"/>
        <item x="214"/>
        <item x="887"/>
        <item x="402"/>
        <item x="180"/>
        <item x="24"/>
        <item x="664"/>
        <item x="457"/>
        <item x="719"/>
        <item x="555"/>
        <item x="267"/>
        <item x="159"/>
        <item x="194"/>
        <item x="149"/>
        <item x="170"/>
        <item x="515"/>
        <item x="152"/>
        <item x="451"/>
        <item x="434"/>
        <item x="163"/>
        <item x="82"/>
        <item x="346"/>
        <item x="780"/>
        <item x="223"/>
        <item x="509"/>
        <item x="478"/>
        <item x="334"/>
        <item x="169"/>
        <item x="292"/>
        <item x="620"/>
        <item x="247"/>
        <item x="442"/>
        <item x="501"/>
        <item x="772"/>
        <item x="855"/>
        <item x="900"/>
        <item x="309"/>
        <item x="269"/>
        <item x="715"/>
        <item x="732"/>
        <item x="760"/>
        <item x="573"/>
        <item x="716"/>
        <item x="6"/>
        <item x="294"/>
        <item x="650"/>
        <item x="23"/>
        <item x="580"/>
        <item x="261"/>
        <item x="144"/>
        <item x="369"/>
        <item x="867"/>
        <item x="607"/>
        <item x="652"/>
        <item x="97"/>
        <item x="278"/>
        <item x="123"/>
        <item x="487"/>
        <item x="886"/>
        <item x="688"/>
        <item x="77"/>
        <item x="599"/>
        <item x="764"/>
        <item x="762"/>
        <item x="656"/>
        <item x="704"/>
        <item x="468"/>
        <item x="861"/>
        <item x="710"/>
        <item x="865"/>
        <item x="686"/>
        <item x="685"/>
        <item x="411"/>
        <item x="115"/>
        <item x="407"/>
        <item x="627"/>
        <item x="173"/>
        <item x="418"/>
        <item x="60"/>
        <item x="852"/>
        <item x="87"/>
        <item x="382"/>
        <item x="505"/>
        <item x="390"/>
        <item x="540"/>
        <item x="275"/>
        <item x="202"/>
        <item x="452"/>
        <item x="443"/>
        <item x="158"/>
        <item x="603"/>
        <item x="597"/>
        <item x="674"/>
        <item x="474"/>
        <item x="354"/>
        <item x="807"/>
        <item x="311"/>
        <item x="568"/>
        <item x="129"/>
        <item x="484"/>
        <item x="330"/>
        <item x="561"/>
        <item x="751"/>
        <item x="284"/>
        <item x="166"/>
        <item x="835"/>
        <item x="752"/>
        <item x="614"/>
        <item x="577"/>
        <item x="552"/>
        <item x="611"/>
        <item x="536"/>
        <item x="624"/>
        <item x="184"/>
        <item x="393"/>
        <item x="114"/>
        <item x="32"/>
        <item x="231"/>
        <item x="587"/>
        <item x="618"/>
        <item x="691"/>
        <item x="788"/>
        <item x="743"/>
        <item x="50"/>
        <item x="376"/>
        <item x="135"/>
        <item x="848"/>
        <item x="863"/>
        <item x="92"/>
        <item x="425"/>
        <item x="770"/>
        <item x="814"/>
        <item x="563"/>
        <item x="817"/>
        <item x="136"/>
        <item x="150"/>
        <item x="524"/>
        <item x="681"/>
        <item x="441"/>
        <item x="358"/>
        <item x="906"/>
        <item x="106"/>
        <item x="462"/>
        <item x="682"/>
        <item x="18"/>
        <item x="59"/>
        <item x="564"/>
        <item x="709"/>
        <item x="832"/>
        <item x="285"/>
        <item x="31"/>
        <item x="423"/>
        <item x="85"/>
        <item x="528"/>
        <item x="359"/>
        <item x="119"/>
        <item x="896"/>
        <item x="492"/>
        <item x="337"/>
        <item x="353"/>
        <item x="858"/>
        <item x="512"/>
        <item x="734"/>
        <item x="909"/>
        <item x="404"/>
        <item x="212"/>
        <item x="547"/>
        <item x="398"/>
        <item x="445"/>
        <item x="493"/>
        <item x="365"/>
        <item x="3"/>
        <item x="34"/>
        <item x="884"/>
        <item x="225"/>
        <item x="904"/>
        <item x="776"/>
        <item x="374"/>
        <item x="203"/>
        <item x="579"/>
        <item x="146"/>
        <item x="471"/>
        <item x="747"/>
        <item x="272"/>
        <item x="151"/>
        <item x="422"/>
        <item x="514"/>
        <item x="613"/>
        <item x="606"/>
        <item x="257"/>
        <item x="73"/>
        <item x="621"/>
        <item x="711"/>
        <item x="220"/>
        <item x="542"/>
        <item x="728"/>
        <item x="399"/>
        <item x="537"/>
        <item x="581"/>
        <item x="108"/>
        <item x="43"/>
        <item x="702"/>
        <item x="191"/>
        <item x="853"/>
        <item x="157"/>
        <item x="510"/>
        <item x="46"/>
        <item x="321"/>
        <item x="408"/>
        <item x="812"/>
        <item x="815"/>
        <item x="826"/>
        <item x="808"/>
        <item x="198"/>
        <item x="533"/>
        <item x="193"/>
        <item x="7"/>
        <item x="21"/>
        <item x="187"/>
        <item x="870"/>
        <item x="545"/>
        <item x="28"/>
        <item x="303"/>
        <item x="789"/>
        <item x="2"/>
        <item x="453"/>
        <item x="273"/>
        <item x="513"/>
        <item x="37"/>
        <item x="754"/>
        <item x="54"/>
        <item x="617"/>
        <item x="774"/>
        <item x="738"/>
        <item x="879"/>
        <item x="164"/>
        <item x="558"/>
        <item x="127"/>
        <item x="773"/>
        <item x="323"/>
        <item x="221"/>
        <item x="65"/>
        <item x="229"/>
        <item x="677"/>
        <item x="175"/>
        <item x="759"/>
        <item x="823"/>
        <item x="29"/>
        <item x="905"/>
        <item x="901"/>
        <item x="527"/>
        <item x="446"/>
        <item x="489"/>
        <item x="521"/>
        <item x="154"/>
        <item x="546"/>
        <item x="594"/>
        <item x="841"/>
        <item x="209"/>
        <item x="756"/>
        <item x="211"/>
        <item x="885"/>
        <item x="672"/>
        <item x="822"/>
        <item x="253"/>
        <item x="110"/>
        <item x="351"/>
        <item x="777"/>
        <item x="368"/>
        <item x="654"/>
        <item x="461"/>
        <item x="345"/>
        <item x="80"/>
        <item x="846"/>
        <item x="438"/>
        <item x="854"/>
        <item x="549"/>
        <item x="700"/>
        <item x="670"/>
        <item x="263"/>
        <item x="42"/>
        <item x="329"/>
        <item x="588"/>
        <item x="857"/>
        <item x="0"/>
        <item x="17"/>
        <item x="765"/>
        <item x="27"/>
        <item x="52"/>
        <item x="56"/>
        <item x="67"/>
        <item x="70"/>
        <item x="894"/>
        <item x="655"/>
        <item x="693"/>
        <item x="866"/>
        <item x="720"/>
        <item x="370"/>
        <item x="629"/>
        <item x="35"/>
        <item x="666"/>
        <item x="363"/>
        <item x="583"/>
        <item x="548"/>
        <item x="58"/>
        <item x="746"/>
        <item x="910"/>
        <item x="767"/>
        <item x="518"/>
        <item x="4"/>
        <item x="36"/>
        <item x="699"/>
        <item x="609"/>
        <item x="429"/>
        <item x="883"/>
        <item x="813"/>
        <item x="326"/>
        <item x="331"/>
        <item x="120"/>
        <item x="775"/>
        <item x="500"/>
        <item x="340"/>
        <item x="695"/>
        <item x="804"/>
        <item x="895"/>
        <item x="79"/>
        <item x="628"/>
        <item x="523"/>
        <item x="350"/>
        <item x="62"/>
        <item x="310"/>
        <item x="230"/>
        <item x="706"/>
        <item x="763"/>
        <item x="637"/>
        <item x="140"/>
        <item x="845"/>
        <item x="282"/>
        <item x="104"/>
        <item x="10"/>
        <item x="472"/>
        <item x="842"/>
        <item x="355"/>
        <item x="313"/>
        <item x="148"/>
        <item x="103"/>
        <item x="712"/>
        <item x="859"/>
        <item x="559"/>
        <item x="761"/>
        <item x="722"/>
        <item x="11"/>
        <item x="820"/>
        <item x="362"/>
        <item x="529"/>
        <item x="782"/>
        <item x="508"/>
        <item x="676"/>
        <item x="270"/>
        <item x="130"/>
        <item x="821"/>
        <item x="526"/>
        <item x="375"/>
        <item x="86"/>
        <item x="124"/>
        <item x="361"/>
        <item x="790"/>
        <item x="831"/>
        <item x="98"/>
        <item x="72"/>
        <item x="237"/>
        <item x="99"/>
        <item x="819"/>
        <item x="172"/>
        <item x="236"/>
        <item x="890"/>
        <item x="233"/>
        <item x="240"/>
        <item x="281"/>
        <item x="12"/>
        <item x="367"/>
        <item x="308"/>
        <item x="102"/>
        <item x="185"/>
        <item x="208"/>
        <item x="785"/>
        <item x="432"/>
        <item x="109"/>
        <item x="420"/>
        <item x="592"/>
        <item x="625"/>
        <item x="339"/>
        <item x="610"/>
        <item x="616"/>
        <item x="642"/>
        <item x="571"/>
        <item x="575"/>
        <item x="116"/>
        <item x="481"/>
        <item x="288"/>
        <item x="778"/>
        <item x="177"/>
        <item x="791"/>
        <item x="276"/>
        <item x="168"/>
        <item x="143"/>
        <item x="739"/>
        <item x="392"/>
        <item x="195"/>
        <item x="188"/>
        <item x="264"/>
        <item x="142"/>
        <item x="634"/>
        <item x="458"/>
        <item x="101"/>
        <item x="635"/>
        <item x="379"/>
        <item x="640"/>
        <item x="401"/>
        <item x="562"/>
        <item x="875"/>
        <item x="554"/>
        <item x="827"/>
        <item x="419"/>
        <item x="165"/>
        <item x="455"/>
        <item x="572"/>
        <item x="467"/>
        <item x="260"/>
        <item x="623"/>
        <item x="830"/>
        <item x="396"/>
        <item x="71"/>
        <item x="53"/>
        <item x="64"/>
        <item x="51"/>
        <item x="596"/>
        <item x="723"/>
        <item x="795"/>
        <item x="394"/>
        <item x="248"/>
        <item x="889"/>
        <item x="304"/>
        <item x="671"/>
        <item x="801"/>
        <item x="218"/>
        <item x="498"/>
        <item x="748"/>
        <item x="871"/>
        <item x="839"/>
        <item x="491"/>
        <item x="279"/>
        <item x="465"/>
        <item x="421"/>
        <item x="538"/>
        <item x="414"/>
        <item x="692"/>
        <item x="426"/>
        <item x="387"/>
        <item x="131"/>
        <item x="210"/>
        <item x="38"/>
        <item x="19"/>
        <item x="196"/>
        <item x="898"/>
        <item x="433"/>
        <item x="349"/>
        <item x="327"/>
        <item x="68"/>
        <item x="707"/>
        <item x="708"/>
        <item x="241"/>
        <item x="138"/>
        <item x="227"/>
        <item x="215"/>
        <item x="586"/>
        <item x="112"/>
        <item x="357"/>
        <item x="224"/>
        <item x="636"/>
        <item x="40"/>
        <item x="356"/>
        <item x="413"/>
        <item x="876"/>
        <item x="320"/>
        <item x="843"/>
        <item x="318"/>
        <item x="737"/>
        <item x="687"/>
        <item x="377"/>
        <item x="156"/>
        <item x="444"/>
        <item x="14"/>
        <item x="644"/>
        <item x="626"/>
        <item x="61"/>
        <item x="183"/>
        <item x="256"/>
        <item x="608"/>
        <item x="612"/>
        <item x="539"/>
        <item x="679"/>
        <item x="388"/>
        <item x="410"/>
        <item x="632"/>
        <item x="569"/>
        <item x="787"/>
        <item x="262"/>
        <item x="881"/>
        <item x="181"/>
        <item x="315"/>
        <item x="389"/>
        <item x="658"/>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1973">
        <item x="1698"/>
        <item x="1019"/>
        <item x="1767"/>
        <item x="297"/>
        <item x="1059"/>
        <item x="1318"/>
        <item x="1469"/>
        <item x="1821"/>
        <item x="168"/>
        <item x="526"/>
        <item x="492"/>
        <item x="1631"/>
        <item x="1693"/>
        <item x="1695"/>
        <item x="1823"/>
        <item x="984"/>
        <item x="549"/>
        <item x="1912"/>
        <item x="1495"/>
        <item x="671"/>
        <item x="1607"/>
        <item x="1083"/>
        <item x="1277"/>
        <item x="313"/>
        <item x="1521"/>
        <item x="780"/>
        <item x="583"/>
        <item x="1349"/>
        <item x="1841"/>
        <item x="1279"/>
        <item x="404"/>
        <item x="386"/>
        <item x="1401"/>
        <item x="436"/>
        <item x="642"/>
        <item x="755"/>
        <item x="768"/>
        <item x="246"/>
        <item x="1843"/>
        <item x="524"/>
        <item x="1049"/>
        <item x="860"/>
        <item x="564"/>
        <item x="655"/>
        <item x="1424"/>
        <item x="722"/>
        <item x="1880"/>
        <item x="1545"/>
        <item x="1768"/>
        <item x="1822"/>
        <item x="576"/>
        <item x="1137"/>
        <item x="1835"/>
        <item x="1557"/>
        <item x="1200"/>
        <item x="1115"/>
        <item x="783"/>
        <item x="24"/>
        <item x="632"/>
        <item x="777"/>
        <item x="1022"/>
        <item x="720"/>
        <item x="1588"/>
        <item x="1205"/>
        <item x="1026"/>
        <item x="726"/>
        <item x="1459"/>
        <item x="403"/>
        <item x="1630"/>
        <item x="7"/>
        <item x="833"/>
        <item x="523"/>
        <item x="305"/>
        <item x="291"/>
        <item x="791"/>
        <item x="1159"/>
        <item x="322"/>
        <item x="1577"/>
        <item x="324"/>
        <item x="520"/>
        <item x="431"/>
        <item x="1649"/>
        <item x="1879"/>
        <item x="1176"/>
        <item x="1379"/>
        <item x="1071"/>
        <item x="1025"/>
        <item x="830"/>
        <item x="1069"/>
        <item x="1212"/>
        <item x="1337"/>
        <item x="1411"/>
        <item x="153"/>
        <item x="1658"/>
        <item x="863"/>
        <item x="1342"/>
        <item x="663"/>
        <item x="741"/>
        <item x="1343"/>
        <item x="46"/>
        <item x="1638"/>
        <item x="1088"/>
        <item x="763"/>
        <item x="306"/>
        <item x="133"/>
        <item x="1850"/>
        <item x="1902"/>
        <item x="1492"/>
        <item x="656"/>
        <item x="235"/>
        <item x="128"/>
        <item x="848"/>
        <item x="1358"/>
        <item x="1250"/>
        <item x="757"/>
        <item x="1727"/>
        <item x="644"/>
        <item x="627"/>
        <item x="30"/>
        <item x="1455"/>
        <item x="1102"/>
        <item x="1036"/>
        <item x="1933"/>
        <item x="1816"/>
        <item x="1930"/>
        <item x="92"/>
        <item x="618"/>
        <item x="1263"/>
        <item x="369"/>
        <item x="1213"/>
        <item x="1683"/>
        <item x="1739"/>
        <item x="716"/>
        <item x="1270"/>
        <item x="1569"/>
        <item x="230"/>
        <item x="1856"/>
        <item x="231"/>
        <item x="489"/>
        <item x="1715"/>
        <item x="0"/>
        <item x="1453"/>
        <item x="1313"/>
        <item x="55"/>
        <item x="1077"/>
        <item x="1666"/>
        <item x="1154"/>
        <item x="1130"/>
        <item x="610"/>
        <item x="559"/>
        <item x="1641"/>
        <item x="1887"/>
        <item x="1008"/>
        <item x="1179"/>
        <item x="1198"/>
        <item x="683"/>
        <item x="982"/>
        <item x="123"/>
        <item x="1456"/>
        <item x="1003"/>
        <item x="1848"/>
        <item x="71"/>
        <item x="706"/>
        <item x="884"/>
        <item x="1742"/>
        <item x="1484"/>
        <item x="1375"/>
        <item x="950"/>
        <item x="1361"/>
        <item x="1148"/>
        <item x="933"/>
        <item x="418"/>
        <item x="844"/>
        <item x="851"/>
        <item x="468"/>
        <item x="126"/>
        <item x="767"/>
        <item x="321"/>
        <item x="81"/>
        <item x="1746"/>
        <item x="248"/>
        <item x="665"/>
        <item x="734"/>
        <item x="16"/>
        <item x="620"/>
        <item x="212"/>
        <item x="99"/>
        <item x="1632"/>
        <item x="1398"/>
        <item x="990"/>
        <item x="475"/>
        <item x="615"/>
        <item x="693"/>
        <item x="962"/>
        <item x="1881"/>
        <item x="1884"/>
        <item x="1124"/>
        <item x="1096"/>
        <item x="395"/>
        <item x="1074"/>
        <item x="725"/>
        <item x="804"/>
        <item x="1227"/>
        <item x="1062"/>
        <item x="334"/>
        <item x="1174"/>
        <item x="1211"/>
        <item x="432"/>
        <item x="125"/>
        <item x="366"/>
        <item x="1510"/>
        <item x="1625"/>
        <item x="1412"/>
        <item x="170"/>
        <item x="1366"/>
        <item x="1145"/>
        <item x="923"/>
        <item x="617"/>
        <item x="814"/>
        <item x="1190"/>
        <item x="801"/>
        <item x="934"/>
        <item x="1687"/>
        <item x="1937"/>
        <item x="1963"/>
        <item x="643"/>
        <item x="1396"/>
        <item x="1849"/>
        <item x="512"/>
        <item x="1540"/>
        <item x="994"/>
        <item x="1206"/>
        <item x="355"/>
        <item x="1584"/>
        <item x="1903"/>
        <item x="252"/>
        <item x="554"/>
        <item x="1891"/>
        <item x="1225"/>
        <item x="1586"/>
        <item x="1339"/>
        <item x="1542"/>
        <item x="112"/>
        <item x="646"/>
        <item x="1133"/>
        <item x="426"/>
        <item x="1247"/>
        <item x="274"/>
        <item x="1556"/>
        <item x="652"/>
        <item x="1031"/>
        <item x="1299"/>
        <item x="1244"/>
        <item x="1966"/>
        <item x="657"/>
        <item x="1706"/>
        <item x="406"/>
        <item x="425"/>
        <item x="986"/>
        <item x="1450"/>
        <item x="1708"/>
        <item x="1731"/>
        <item x="897"/>
        <item x="1547"/>
        <item x="1312"/>
        <item x="1539"/>
        <item x="892"/>
        <item x="1292"/>
        <item x="788"/>
        <item x="470"/>
        <item x="607"/>
        <item x="914"/>
        <item x="1479"/>
        <item x="1132"/>
        <item x="1774"/>
        <item x="102"/>
        <item x="493"/>
        <item x="504"/>
        <item x="587"/>
        <item x="90"/>
        <item x="951"/>
        <item x="578"/>
        <item x="1310"/>
        <item x="1754"/>
        <item x="337"/>
        <item x="350"/>
        <item x="1220"/>
        <item x="1236"/>
        <item x="1093"/>
        <item x="1293"/>
        <item x="541"/>
        <item x="1351"/>
        <item x="1555"/>
        <item x="216"/>
        <item x="1932"/>
        <item x="1740"/>
        <item x="1079"/>
        <item x="1472"/>
        <item x="826"/>
        <item x="358"/>
        <item x="1860"/>
        <item x="318"/>
        <item x="477"/>
        <item x="1281"/>
        <item x="1372"/>
        <item x="262"/>
        <item x="42"/>
        <item x="1101"/>
        <item x="1217"/>
        <item x="501"/>
        <item x="1820"/>
        <item x="1892"/>
        <item x="1369"/>
        <item x="380"/>
        <item x="1210"/>
        <item x="26"/>
        <item x="1044"/>
        <item x="486"/>
        <item x="1842"/>
        <item x="465"/>
        <item x="1237"/>
        <item x="991"/>
        <item x="138"/>
        <item x="1251"/>
        <item x="602"/>
        <item x="858"/>
        <item x="675"/>
        <item x="961"/>
        <item x="1325"/>
        <item x="1946"/>
        <item x="370"/>
        <item x="850"/>
        <item x="759"/>
        <item x="1144"/>
        <item x="900"/>
        <item x="1431"/>
        <item x="375"/>
        <item x="1503"/>
        <item x="336"/>
        <item x="677"/>
        <item x="859"/>
        <item x="1018"/>
        <item x="622"/>
        <item x="224"/>
        <item x="1271"/>
        <item x="1627"/>
        <item x="1674"/>
        <item x="1538"/>
        <item x="1042"/>
        <item x="1791"/>
        <item x="1580"/>
        <item x="786"/>
        <item x="52"/>
        <item x="219"/>
        <item x="2"/>
        <item x="198"/>
        <item x="724"/>
        <item x="221"/>
        <item x="1787"/>
        <item x="1604"/>
        <item x="1581"/>
        <item x="890"/>
        <item x="323"/>
        <item x="1795"/>
        <item x="266"/>
        <item x="1406"/>
        <item x="1294"/>
        <item x="563"/>
        <item x="1422"/>
        <item x="1927"/>
        <item x="631"/>
        <item x="314"/>
        <item x="760"/>
        <item x="508"/>
        <item x="626"/>
        <item x="23"/>
        <item x="694"/>
        <item x="202"/>
        <item x="1150"/>
        <item x="1010"/>
        <item x="562"/>
        <item x="953"/>
        <item x="1593"/>
        <item x="681"/>
        <item x="1743"/>
        <item x="124"/>
        <item x="619"/>
        <item x="1110"/>
        <item x="211"/>
        <item x="457"/>
        <item x="204"/>
        <item x="1015"/>
        <item x="838"/>
        <item x="1813"/>
        <item x="1105"/>
        <item x="496"/>
        <item x="616"/>
        <item x="506"/>
        <item x="1534"/>
        <item x="281"/>
        <item x="821"/>
        <item x="691"/>
        <item x="1138"/>
        <item x="740"/>
        <item x="429"/>
        <item x="839"/>
        <item x="1423"/>
        <item x="1747"/>
        <item x="729"/>
        <item x="1662"/>
        <item x="733"/>
        <item x="473"/>
        <item x="463"/>
        <item x="1457"/>
        <item x="299"/>
        <item x="192"/>
        <item x="1122"/>
        <item x="707"/>
        <item x="1745"/>
        <item x="402"/>
        <item x="1713"/>
        <item x="237"/>
        <item x="1840"/>
        <item x="518"/>
        <item x="1180"/>
        <item x="1808"/>
        <item x="1181"/>
        <item x="1735"/>
        <item x="979"/>
        <item x="808"/>
        <item x="1667"/>
        <item x="396"/>
        <item x="218"/>
        <item x="18"/>
        <item x="1648"/>
        <item x="1276"/>
        <item x="612"/>
        <item x="1942"/>
        <item x="641"/>
        <item x="1736"/>
        <item x="87"/>
        <item x="1956"/>
        <item x="1080"/>
        <item x="666"/>
        <item x="1755"/>
        <item x="361"/>
        <item x="1574"/>
        <item x="130"/>
        <item x="1041"/>
        <item x="1628"/>
        <item x="1523"/>
        <item x="60"/>
        <item x="1076"/>
        <item x="1341"/>
        <item x="409"/>
        <item x="174"/>
        <item x="356"/>
        <item x="1229"/>
        <item x="573"/>
        <item x="1290"/>
        <item x="1752"/>
        <item x="207"/>
        <item x="913"/>
        <item x="1135"/>
        <item x="141"/>
        <item x="338"/>
        <item x="261"/>
        <item x="813"/>
        <item x="173"/>
        <item x="162"/>
        <item x="146"/>
        <item x="44"/>
        <item x="1817"/>
        <item x="516"/>
        <item x="1046"/>
        <item x="841"/>
        <item x="1327"/>
        <item x="595"/>
        <item x="147"/>
        <item x="959"/>
        <item x="1165"/>
        <item x="551"/>
        <item x="1452"/>
        <item x="1599"/>
        <item x="183"/>
        <item x="571"/>
        <item x="1626"/>
        <item x="1950"/>
        <item x="988"/>
        <item x="1283"/>
        <item x="1248"/>
        <item x="1004"/>
        <item x="25"/>
        <item x="50"/>
        <item x="1925"/>
        <item x="546"/>
        <item x="1496"/>
        <item x="22"/>
        <item x="1169"/>
        <item x="1170"/>
        <item x="1218"/>
        <item x="536"/>
        <item x="495"/>
        <item x="1800"/>
        <item x="34"/>
        <item x="1896"/>
        <item x="998"/>
        <item x="349"/>
        <item x="751"/>
        <item x="539"/>
        <item x="1615"/>
        <item x="1504"/>
        <item x="806"/>
        <item x="1952"/>
        <item x="548"/>
        <item x="222"/>
        <item x="427"/>
        <item x="1613"/>
        <item x="1775"/>
        <item x="1050"/>
        <item x="1173"/>
        <item x="464"/>
        <item x="868"/>
        <item x="1438"/>
        <item x="58"/>
        <item x="96"/>
        <item x="1921"/>
        <item x="1831"/>
        <item x="68"/>
        <item x="1801"/>
        <item x="1761"/>
        <item x="243"/>
        <item x="1929"/>
        <item x="179"/>
        <item x="1255"/>
        <item x="1257"/>
        <item x="1367"/>
        <item x="636"/>
        <item x="405"/>
        <item x="664"/>
        <item x="1100"/>
        <item x="709"/>
        <item x="1760"/>
        <item x="116"/>
        <item x="95"/>
        <item x="1918"/>
        <item x="394"/>
        <item x="70"/>
        <item x="1161"/>
        <item x="1193"/>
        <item x="1066"/>
        <item x="1142"/>
        <item x="812"/>
        <item x="947"/>
        <item x="1783"/>
        <item x="1203"/>
        <item x="966"/>
        <item x="1619"/>
        <item x="1799"/>
        <item x="1940"/>
        <item x="917"/>
        <item x="875"/>
        <item x="453"/>
        <item x="633"/>
        <item x="1197"/>
        <item x="1413"/>
        <item x="4"/>
        <item x="250"/>
        <item x="1832"/>
        <item x="761"/>
        <item x="1094"/>
        <item x="1172"/>
        <item x="723"/>
        <item x="1703"/>
        <item x="1295"/>
        <item x="1029"/>
        <item x="1307"/>
        <item x="1781"/>
        <item x="1699"/>
        <item x="1475"/>
        <item x="1301"/>
        <item x="1223"/>
        <item x="621"/>
        <item x="1790"/>
        <item x="700"/>
        <item x="1408"/>
        <item x="452"/>
        <item x="1959"/>
        <item x="719"/>
        <item x="1425"/>
        <item x="647"/>
        <item x="106"/>
        <item x="1623"/>
        <item x="251"/>
        <item x="275"/>
        <item x="695"/>
        <item x="1692"/>
        <item x="1726"/>
        <item x="1681"/>
        <item x="687"/>
        <item x="1909"/>
        <item x="27"/>
        <item x="268"/>
        <item x="259"/>
        <item x="1097"/>
        <item x="242"/>
        <item x="229"/>
        <item x="187"/>
        <item x="312"/>
        <item x="510"/>
        <item x="1418"/>
        <item x="686"/>
        <item x="1202"/>
        <item x="184"/>
        <item x="1458"/>
        <item x="1610"/>
        <item x="167"/>
        <item x="1546"/>
        <item x="1954"/>
        <item x="1712"/>
        <item x="828"/>
        <item x="1364"/>
        <item x="659"/>
        <item x="1111"/>
        <item x="1890"/>
        <item x="770"/>
        <item x="935"/>
        <item x="887"/>
        <item x="1352"/>
        <item x="186"/>
        <item x="1508"/>
        <item x="1315"/>
        <item x="1642"/>
        <item x="932"/>
        <item x="354"/>
        <item x="1561"/>
        <item x="1678"/>
        <item x="1562"/>
        <item x="249"/>
        <item x="110"/>
        <item x="672"/>
        <item x="1028"/>
        <item x="983"/>
        <item x="1070"/>
        <item x="390"/>
        <item x="1320"/>
        <item x="1391"/>
        <item x="1928"/>
        <item x="815"/>
        <item x="1055"/>
        <item x="697"/>
        <item x="1209"/>
        <item x="754"/>
        <item x="805"/>
        <item x="1350"/>
        <item x="509"/>
        <item x="1002"/>
        <item x="1908"/>
        <item x="303"/>
        <item x="1594"/>
        <item x="1355"/>
        <item x="238"/>
        <item x="454"/>
        <item x="1922"/>
        <item x="1529"/>
        <item x="462"/>
        <item x="1376"/>
        <item x="1221"/>
        <item x="382"/>
        <item x="213"/>
        <item x="1513"/>
        <item x="1238"/>
        <item x="849"/>
        <item x="713"/>
        <item x="885"/>
        <item x="1721"/>
        <item x="416"/>
        <item x="538"/>
        <item x="1192"/>
        <item x="1616"/>
        <item x="1305"/>
        <item x="1883"/>
        <item x="1696"/>
        <item x="6"/>
        <item x="670"/>
        <item x="287"/>
        <item x="1524"/>
        <item x="611"/>
        <item x="1753"/>
        <item x="1374"/>
        <item x="1939"/>
        <item x="975"/>
        <item x="1326"/>
        <item x="525"/>
        <item x="624"/>
        <item x="736"/>
        <item x="1689"/>
        <item x="1336"/>
        <item x="1852"/>
        <item x="129"/>
        <item x="1614"/>
        <item x="963"/>
        <item x="883"/>
        <item x="584"/>
        <item x="714"/>
        <item x="893"/>
        <item x="1493"/>
        <item x="1439"/>
        <item x="269"/>
        <item x="1578"/>
        <item x="400"/>
        <item x="1426"/>
        <item x="232"/>
        <item x="1949"/>
        <item x="532"/>
        <item x="270"/>
        <item x="940"/>
        <item x="717"/>
        <item x="1899"/>
        <item x="1844"/>
        <item x="1363"/>
        <item x="1847"/>
        <item x="1038"/>
        <item x="157"/>
        <item x="319"/>
        <item x="1201"/>
        <item x="1938"/>
        <item x="79"/>
        <item x="277"/>
        <item x="1650"/>
        <item x="1057"/>
        <item x="1054"/>
        <item x="1058"/>
        <item x="1146"/>
        <item x="1316"/>
        <item x="89"/>
        <item x="660"/>
        <item x="1919"/>
        <item x="1331"/>
        <item x="640"/>
        <item x="362"/>
        <item x="1381"/>
        <item x="1182"/>
        <item x="907"/>
        <item x="1734"/>
        <item x="181"/>
        <item x="376"/>
        <item x="54"/>
        <item x="329"/>
        <item x="1357"/>
        <item x="105"/>
        <item x="203"/>
        <item x="1793"/>
        <item x="166"/>
        <item x="165"/>
        <item x="1410"/>
        <item x="527"/>
        <item x="513"/>
        <item x="117"/>
        <item x="1474"/>
        <item x="317"/>
        <item x="794"/>
        <item x="1506"/>
        <item x="1629"/>
        <item x="1285"/>
        <item x="401"/>
        <item x="1805"/>
        <item x="1027"/>
        <item x="855"/>
        <item x="1657"/>
        <item x="1486"/>
        <item x="1910"/>
        <item x="1751"/>
        <item x="906"/>
        <item x="1254"/>
        <item x="236"/>
        <item x="1589"/>
        <item x="1550"/>
        <item x="1114"/>
        <item x="1085"/>
        <item x="466"/>
        <item x="331"/>
        <item x="151"/>
        <item x="1309"/>
        <item x="1741"/>
        <item x="1378"/>
        <item x="1895"/>
        <item x="586"/>
        <item x="996"/>
        <item x="10"/>
        <item x="32"/>
        <item x="787"/>
        <item x="487"/>
        <item x="1786"/>
        <item x="1934"/>
        <item x="919"/>
        <item x="816"/>
        <item x="718"/>
        <item x="1499"/>
        <item x="922"/>
        <item x="1571"/>
        <item x="565"/>
        <item x="339"/>
        <item x="1403"/>
        <item x="1511"/>
        <item x="1519"/>
        <item x="51"/>
        <item x="1047"/>
        <item x="233"/>
        <item x="1140"/>
        <item x="1971"/>
        <item x="925"/>
        <item x="1034"/>
        <item x="417"/>
        <item x="197"/>
        <item x="557"/>
        <item x="862"/>
        <item x="758"/>
        <item x="1697"/>
        <item x="1417"/>
        <item x="899"/>
        <item x="1353"/>
        <item x="201"/>
        <item x="929"/>
        <item x="1222"/>
        <item x="1750"/>
        <item x="967"/>
        <item x="1092"/>
        <item x="1302"/>
        <item x="1081"/>
        <item x="346"/>
        <item x="1284"/>
        <item x="1646"/>
        <item x="1153"/>
        <item x="169"/>
        <item x="451"/>
        <item x="1164"/>
        <item x="1688"/>
        <item x="223"/>
        <item x="494"/>
        <item x="135"/>
        <item x="918"/>
        <item x="1836"/>
        <item x="530"/>
        <item x="1467"/>
        <item x="1052"/>
        <item x="1620"/>
        <item x="1421"/>
        <item x="1485"/>
        <item x="1462"/>
        <item x="1965"/>
        <item x="64"/>
        <item x="398"/>
        <item x="373"/>
        <item x="1235"/>
        <item x="1168"/>
        <item x="1575"/>
        <item x="1483"/>
        <item x="1300"/>
        <item x="1177"/>
        <item x="638"/>
        <item x="1806"/>
        <item x="283"/>
        <item x="115"/>
        <item x="793"/>
        <item x="392"/>
        <item x="91"/>
        <item x="1812"/>
        <item x="577"/>
        <item x="1127"/>
        <item x="775"/>
        <item x="1911"/>
        <item x="438"/>
        <item x="139"/>
        <item x="220"/>
        <item x="371"/>
        <item x="1382"/>
        <item x="41"/>
        <item x="1245"/>
        <item x="829"/>
        <item x="1226"/>
        <item x="1525"/>
        <item x="1249"/>
        <item x="1568"/>
        <item x="113"/>
        <item x="1906"/>
        <item x="1603"/>
        <item x="704"/>
        <item x="1258"/>
        <item x="1466"/>
        <item x="856"/>
        <item x="954"/>
        <item x="1053"/>
        <item x="265"/>
        <item x="1764"/>
        <item x="1814"/>
        <item x="1723"/>
        <item x="1433"/>
        <item x="603"/>
        <item x="1970"/>
        <item x="588"/>
        <item x="1297"/>
        <item x="56"/>
        <item x="960"/>
        <item x="1853"/>
        <item x="852"/>
        <item x="517"/>
        <item x="1778"/>
        <item x="1732"/>
        <item x="480"/>
        <item x="1155"/>
        <item x="1605"/>
        <item x="8"/>
        <item x="1951"/>
        <item x="1833"/>
        <item x="85"/>
        <item x="972"/>
        <item x="956"/>
        <item x="870"/>
        <item x="1384"/>
        <item x="1037"/>
        <item x="1500"/>
        <item x="1273"/>
        <item x="1246"/>
        <item x="909"/>
        <item x="1704"/>
        <item x="861"/>
        <item x="1118"/>
        <item x="688"/>
        <item x="360"/>
        <item x="1758"/>
        <item x="835"/>
        <item x="134"/>
        <item x="550"/>
        <item x="662"/>
        <item x="1756"/>
        <item x="20"/>
        <item x="315"/>
        <item x="766"/>
        <item x="703"/>
        <item x="1123"/>
        <item x="483"/>
        <item x="544"/>
        <item x="637"/>
        <item x="776"/>
        <item x="1407"/>
        <item x="109"/>
        <item x="809"/>
        <item x="302"/>
        <item x="17"/>
        <item x="1669"/>
        <item x="1882"/>
        <item x="478"/>
        <item x="442"/>
        <item x="1241"/>
        <item x="1332"/>
        <item x="911"/>
        <item x="1716"/>
        <item x="1744"/>
        <item x="1308"/>
        <item x="1126"/>
        <item x="1323"/>
        <item x="756"/>
        <item x="1854"/>
        <item x="572"/>
        <item x="397"/>
        <item x="1314"/>
        <item x="310"/>
        <item x="721"/>
        <item x="21"/>
        <item x="1354"/>
        <item x="1430"/>
        <item x="264"/>
        <item x="177"/>
        <item x="1943"/>
        <item x="1707"/>
        <item x="67"/>
        <item x="328"/>
        <item x="383"/>
        <item x="1953"/>
        <item x="727"/>
        <item x="1333"/>
        <item x="825"/>
        <item x="209"/>
        <item x="1857"/>
        <item x="910"/>
        <item x="1265"/>
        <item x="31"/>
        <item x="1665"/>
        <item x="1548"/>
        <item x="1960"/>
        <item x="253"/>
        <item x="273"/>
        <item x="609"/>
        <item x="320"/>
        <item x="1464"/>
        <item x="692"/>
        <item x="623"/>
        <item x="497"/>
        <item x="1622"/>
        <item x="159"/>
        <item x="1587"/>
        <item x="228"/>
        <item x="540"/>
        <item x="1719"/>
        <item x="1252"/>
        <item x="628"/>
        <item x="604"/>
        <item x="942"/>
        <item x="1520"/>
        <item x="561"/>
        <item x="1188"/>
        <item x="1129"/>
        <item x="363"/>
        <item x="1900"/>
        <item x="193"/>
        <item x="543"/>
        <item x="448"/>
        <item x="1916"/>
        <item x="15"/>
        <item x="1968"/>
        <item x="1186"/>
        <item x="1445"/>
        <item x="206"/>
        <item x="1602"/>
        <item x="1000"/>
        <item x="1886"/>
        <item x="284"/>
        <item x="47"/>
        <item x="807"/>
        <item x="1482"/>
        <item x="771"/>
        <item x="1794"/>
        <item x="1526"/>
        <item x="1652"/>
        <item x="566"/>
        <item x="570"/>
        <item x="460"/>
        <item x="12"/>
        <item x="37"/>
        <item x="40"/>
        <item x="600"/>
        <item x="1864"/>
        <item x="359"/>
        <item x="1923"/>
        <item x="995"/>
        <item x="239"/>
        <item x="945"/>
        <item x="1171"/>
        <item x="645"/>
        <item x="1962"/>
        <item x="1321"/>
        <item x="1087"/>
        <item x="1643"/>
        <item x="614"/>
        <item x="1694"/>
        <item x="981"/>
        <item x="348"/>
        <item x="908"/>
        <item x="377"/>
        <item x="1609"/>
        <item x="560"/>
        <item x="1729"/>
        <item x="1804"/>
        <item x="866"/>
        <item x="648"/>
        <item x="1826"/>
        <item x="1763"/>
        <item x="1162"/>
        <item x="155"/>
        <item x="874"/>
        <item x="742"/>
        <item x="393"/>
        <item x="43"/>
        <item x="708"/>
        <item x="952"/>
        <item x="1608"/>
        <item x="267"/>
        <item x="1730"/>
        <item x="769"/>
        <item x="1230"/>
        <item x="1269"/>
        <item x="1260"/>
        <item x="1677"/>
        <item x="1958"/>
        <item x="1705"/>
        <item x="1722"/>
        <item x="1451"/>
        <item x="63"/>
        <item x="1073"/>
        <item x="797"/>
        <item x="630"/>
        <item x="449"/>
        <item x="121"/>
        <item x="796"/>
        <item x="698"/>
        <item x="423"/>
        <item x="490"/>
        <item x="605"/>
        <item x="938"/>
        <item x="143"/>
        <item x="78"/>
        <item x="245"/>
        <item x="882"/>
        <item x="1068"/>
        <item x="499"/>
        <item x="234"/>
        <item x="57"/>
        <item x="1576"/>
        <item x="569"/>
        <item x="710"/>
        <item x="119"/>
        <item x="240"/>
        <item x="1530"/>
        <item x="790"/>
        <item x="547"/>
        <item x="795"/>
        <item x="958"/>
        <item x="779"/>
        <item x="1344"/>
        <item x="1785"/>
        <item x="19"/>
        <item x="629"/>
        <item x="1728"/>
        <item x="822"/>
        <item x="1151"/>
        <item x="667"/>
        <item x="1120"/>
        <item x="965"/>
        <item x="1509"/>
        <item x="799"/>
        <item x="745"/>
        <item x="976"/>
        <item x="1590"/>
        <item x="534"/>
        <item x="1104"/>
        <item x="1878"/>
        <item x="1797"/>
        <item x="215"/>
        <item x="1461"/>
        <item x="997"/>
        <item x="1661"/>
        <item x="1390"/>
        <item x="1914"/>
        <item x="195"/>
        <item x="301"/>
        <item x="1798"/>
        <item x="1460"/>
        <item x="182"/>
        <item x="678"/>
        <item x="1001"/>
        <item x="1377"/>
        <item x="1441"/>
        <item x="1691"/>
        <item x="1033"/>
        <item x="225"/>
        <item x="1143"/>
        <item x="171"/>
        <item x="447"/>
        <item x="1427"/>
        <item x="1961"/>
        <item x="226"/>
        <item x="137"/>
        <item x="1675"/>
        <item x="205"/>
        <item x="1194"/>
        <item x="316"/>
        <item x="185"/>
        <item x="1497"/>
        <item x="1668"/>
        <item x="1158"/>
        <item x="374"/>
        <item x="1566"/>
        <item x="420"/>
        <item x="878"/>
        <item x="1056"/>
        <item x="352"/>
        <item x="389"/>
        <item x="1877"/>
        <item x="93"/>
        <item x="1317"/>
        <item x="1319"/>
        <item x="5"/>
        <item x="472"/>
        <item x="9"/>
        <item x="1851"/>
        <item x="1091"/>
        <item x="1432"/>
        <item x="188"/>
        <item x="1298"/>
        <item x="1437"/>
        <item x="778"/>
        <item x="1889"/>
        <item x="1306"/>
        <item x="1765"/>
        <item x="1009"/>
        <item x="834"/>
        <item x="1924"/>
        <item x="1324"/>
        <item x="567"/>
        <item x="845"/>
        <item x="1348"/>
        <item x="1606"/>
        <item x="1809"/>
        <item x="491"/>
        <item x="1189"/>
        <item x="1597"/>
        <item x="689"/>
        <item x="399"/>
        <item x="1121"/>
        <item x="1195"/>
        <item x="1948"/>
        <item x="1907"/>
        <item x="1701"/>
        <item x="682"/>
        <item x="75"/>
        <item x="498"/>
        <item x="871"/>
        <item x="521"/>
        <item x="367"/>
        <item x="33"/>
        <item x="428"/>
        <item x="601"/>
        <item x="916"/>
        <item x="455"/>
        <item x="1782"/>
        <item x="74"/>
        <item x="1733"/>
        <item x="1893"/>
        <item x="1611"/>
        <item x="819"/>
        <item x="1644"/>
        <item x="846"/>
        <item x="553"/>
        <item x="1935"/>
        <item x="1021"/>
        <item x="1855"/>
        <item x="1517"/>
        <item x="45"/>
        <item x="327"/>
        <item x="450"/>
        <item x="1468"/>
        <item x="865"/>
        <item x="1863"/>
        <item x="894"/>
        <item x="456"/>
        <item x="837"/>
        <item x="1544"/>
        <item x="1345"/>
        <item x="1185"/>
        <item x="1824"/>
        <item x="1894"/>
        <item x="1673"/>
        <item x="66"/>
        <item x="847"/>
        <item x="433"/>
        <item x="98"/>
        <item x="1395"/>
        <item x="260"/>
        <item x="749"/>
        <item x="1830"/>
        <item x="889"/>
        <item x="802"/>
        <item x="1434"/>
        <item x="1558"/>
        <item x="1690"/>
        <item x="596"/>
        <item x="1436"/>
        <item x="1289"/>
        <item x="1682"/>
        <item x="785"/>
        <item x="1304"/>
        <item x="974"/>
        <item x="160"/>
        <item x="625"/>
        <item x="247"/>
        <item x="1090"/>
        <item x="83"/>
        <item x="658"/>
        <item x="545"/>
        <item x="461"/>
        <item x="1748"/>
        <item x="1828"/>
        <item x="1447"/>
        <item x="529"/>
        <item x="1347"/>
        <item x="148"/>
        <item x="1329"/>
        <item x="1846"/>
        <item x="1512"/>
        <item x="971"/>
        <item x="1125"/>
        <item x="1770"/>
        <item x="1078"/>
        <item x="999"/>
        <item x="1291"/>
        <item x="1926"/>
        <item x="441"/>
        <item x="1543"/>
        <item x="332"/>
        <item x="879"/>
        <item x="1672"/>
        <item x="519"/>
        <item x="818"/>
        <item x="150"/>
        <item x="325"/>
        <item x="1256"/>
        <item x="744"/>
        <item x="118"/>
        <item x="1905"/>
        <item x="132"/>
        <item x="968"/>
        <item x="864"/>
        <item x="196"/>
        <item x="1792"/>
        <item x="1157"/>
        <item x="1663"/>
        <item x="987"/>
        <item x="970"/>
        <item x="840"/>
        <item x="29"/>
        <item x="803"/>
        <item x="408"/>
        <item x="1219"/>
        <item x="445"/>
        <item x="1473"/>
        <item x="941"/>
        <item x="1709"/>
        <item x="1278"/>
        <item x="1647"/>
        <item x="810"/>
        <item x="992"/>
        <item x="1660"/>
        <item x="285"/>
        <item x="1653"/>
        <item x="782"/>
        <item x="410"/>
        <item x="1655"/>
        <item x="439"/>
        <item x="65"/>
        <item x="1931"/>
        <item x="712"/>
        <item x="820"/>
        <item x="1"/>
        <item x="732"/>
        <item x="271"/>
        <item x="1827"/>
        <item x="145"/>
        <item x="1463"/>
        <item x="558"/>
        <item x="1491"/>
        <item x="1964"/>
        <item x="593"/>
        <item x="969"/>
        <item x="388"/>
        <item x="387"/>
        <item x="1107"/>
        <item x="263"/>
        <item x="1340"/>
        <item x="1014"/>
        <item x="1654"/>
        <item x="522"/>
        <item x="103"/>
        <item x="1191"/>
        <item x="76"/>
        <item x="1489"/>
        <item x="1516"/>
        <item x="1845"/>
        <item x="705"/>
        <item x="931"/>
        <item x="476"/>
        <item x="446"/>
        <item x="326"/>
        <item x="589"/>
        <item x="1128"/>
        <item x="964"/>
        <item x="357"/>
        <item x="482"/>
        <item x="1419"/>
        <item x="38"/>
        <item x="649"/>
        <item x="650"/>
        <item x="1789"/>
        <item x="1904"/>
        <item x="1476"/>
        <item x="1266"/>
        <item x="1207"/>
        <item x="1012"/>
        <item x="824"/>
        <item x="1618"/>
        <item x="1166"/>
        <item x="1815"/>
        <item x="831"/>
        <item x="80"/>
        <item x="35"/>
        <item x="1567"/>
        <item x="227"/>
        <item x="1007"/>
        <item x="288"/>
        <item x="1089"/>
        <item x="444"/>
        <item x="943"/>
        <item x="1013"/>
        <item x="488"/>
        <item x="1636"/>
        <item x="82"/>
        <item x="1676"/>
        <item x="1061"/>
        <item x="1136"/>
        <item x="1901"/>
        <item x="335"/>
        <item x="1533"/>
        <item x="798"/>
        <item x="342"/>
        <item x="311"/>
        <item x="552"/>
        <item x="1502"/>
        <item x="515"/>
        <item x="1501"/>
        <item x="1957"/>
        <item x="842"/>
        <item x="781"/>
        <item x="345"/>
        <item x="469"/>
        <item x="1481"/>
        <item x="1873"/>
        <item x="592"/>
        <item x="1656"/>
        <item x="1537"/>
        <item x="384"/>
        <item x="176"/>
        <item x="1098"/>
        <item x="1876"/>
        <item x="296"/>
        <item x="1875"/>
        <item x="944"/>
        <item x="753"/>
        <item x="873"/>
        <item x="1288"/>
        <item x="412"/>
        <item x="36"/>
        <item x="158"/>
        <item x="1109"/>
        <item x="443"/>
        <item x="298"/>
        <item x="1274"/>
        <item x="1624"/>
        <item x="651"/>
        <item x="341"/>
        <item x="1617"/>
        <item x="912"/>
        <item x="901"/>
        <item x="684"/>
        <item x="458"/>
        <item x="905"/>
        <item x="937"/>
        <item x="1858"/>
        <item x="1490"/>
        <item x="1032"/>
        <item x="654"/>
        <item x="985"/>
        <item x="606"/>
        <item x="272"/>
        <item x="14"/>
        <item x="419"/>
        <item x="880"/>
        <item x="1601"/>
        <item x="97"/>
        <item x="1040"/>
        <item x="673"/>
        <item x="200"/>
        <item x="1684"/>
        <item x="1099"/>
        <item x="1208"/>
        <item x="1063"/>
        <item x="1385"/>
        <item x="1178"/>
        <item x="1913"/>
        <item x="748"/>
        <item x="280"/>
        <item x="784"/>
        <item x="434"/>
        <item x="1945"/>
        <item x="1393"/>
        <item x="1686"/>
        <item x="292"/>
        <item x="1947"/>
        <item x="1065"/>
        <item x="1163"/>
        <item x="1184"/>
        <item x="1869"/>
        <item x="1757"/>
        <item x="340"/>
        <item x="556"/>
        <item x="481"/>
        <item x="1582"/>
        <item x="869"/>
        <item x="1595"/>
        <item x="921"/>
        <item x="608"/>
        <item x="114"/>
        <item x="1261"/>
        <item x="1414"/>
        <item x="752"/>
        <item x="735"/>
        <item x="1639"/>
        <item x="258"/>
        <item x="1043"/>
        <item x="1825"/>
        <item x="1679"/>
        <item x="1718"/>
        <item x="1507"/>
        <item x="1536"/>
        <item x="172"/>
        <item x="1039"/>
        <item x="1287"/>
        <item x="1769"/>
        <item x="1870"/>
        <item x="293"/>
        <item x="1874"/>
        <item x="435"/>
        <item x="1075"/>
        <item x="1531"/>
        <item x="1131"/>
        <item x="928"/>
        <item x="568"/>
        <item x="1634"/>
        <item x="1139"/>
        <item x="903"/>
        <item x="304"/>
        <item x="680"/>
        <item x="1865"/>
        <item x="1116"/>
        <item x="978"/>
        <item x="1564"/>
        <item x="48"/>
        <item x="1359"/>
        <item x="876"/>
        <item x="407"/>
        <item x="503"/>
        <item x="411"/>
        <item x="1917"/>
        <item x="1242"/>
        <item x="39"/>
        <item x="1936"/>
        <item x="580"/>
        <item x="131"/>
        <item x="800"/>
        <item x="1700"/>
        <item x="199"/>
        <item x="1370"/>
        <item x="1023"/>
        <item x="1399"/>
        <item x="1064"/>
        <item x="1640"/>
        <item x="1766"/>
        <item x="773"/>
        <item x="635"/>
        <item x="1776"/>
        <item x="1872"/>
        <item x="152"/>
        <item x="1311"/>
        <item x="282"/>
        <item x="574"/>
        <item x="1035"/>
        <item x="502"/>
        <item x="1016"/>
        <item x="591"/>
        <item x="330"/>
        <item x="1553"/>
        <item x="104"/>
        <item x="1303"/>
        <item x="279"/>
        <item x="528"/>
        <item x="241"/>
        <item x="194"/>
        <item x="1944"/>
        <item x="1448"/>
        <item x="308"/>
        <item x="49"/>
        <item x="1572"/>
        <item x="920"/>
        <item x="789"/>
        <item x="3"/>
        <item x="379"/>
        <item x="1280"/>
        <item x="1551"/>
        <item x="1264"/>
        <item x="896"/>
        <item x="1494"/>
        <item x="142"/>
        <item x="421"/>
        <item x="926"/>
        <item x="1275"/>
        <item x="1549"/>
        <item x="1449"/>
        <item x="1141"/>
        <item x="1885"/>
        <item x="1373"/>
        <item x="1296"/>
        <item x="1147"/>
        <item x="13"/>
        <item x="537"/>
        <item x="1440"/>
        <item x="989"/>
        <item x="533"/>
        <item x="351"/>
        <item x="891"/>
        <item x="653"/>
        <item x="1330"/>
        <item x="973"/>
        <item x="1702"/>
        <item x="1233"/>
        <item x="898"/>
        <item x="1175"/>
        <item x="88"/>
        <item x="1328"/>
        <item x="1807"/>
        <item x="1024"/>
        <item x="108"/>
        <item x="210"/>
        <item x="531"/>
        <item x="1514"/>
        <item x="378"/>
        <item x="256"/>
        <item x="1322"/>
        <item x="127"/>
        <item x="84"/>
        <item x="1442"/>
        <item x="1563"/>
        <item x="1487"/>
        <item x="1006"/>
        <item x="1020"/>
        <item x="1488"/>
        <item x="1402"/>
        <item x="484"/>
        <item x="1199"/>
        <item x="217"/>
        <item x="100"/>
        <item x="471"/>
        <item x="535"/>
        <item x="1051"/>
        <item x="190"/>
        <item x="1187"/>
        <item x="1119"/>
        <item x="854"/>
        <item x="459"/>
        <item x="1772"/>
        <item x="1802"/>
        <item x="1518"/>
        <item x="1106"/>
        <item x="1680"/>
        <item x="474"/>
        <item x="701"/>
        <item x="1779"/>
        <item x="730"/>
        <item x="1383"/>
        <item x="1397"/>
        <item x="702"/>
        <item x="853"/>
        <item x="1829"/>
        <item x="1214"/>
        <item x="1268"/>
        <item x="927"/>
        <item x="957"/>
        <item x="1204"/>
        <item x="1215"/>
        <item x="590"/>
        <item x="1017"/>
        <item x="347"/>
        <item x="946"/>
        <item x="257"/>
        <item x="1072"/>
        <item x="993"/>
        <item x="1239"/>
        <item x="857"/>
        <item x="1868"/>
        <item x="1621"/>
        <item x="191"/>
        <item x="711"/>
        <item x="77"/>
        <item x="915"/>
        <item x="1392"/>
        <item x="1834"/>
        <item x="1435"/>
        <item x="86"/>
        <item x="1717"/>
        <item x="1338"/>
        <item x="1394"/>
        <item x="1535"/>
        <item x="1867"/>
        <item x="1897"/>
        <item x="1714"/>
        <item x="1117"/>
        <item x="430"/>
        <item x="867"/>
        <item x="1095"/>
        <item x="1839"/>
        <item x="1471"/>
        <item x="661"/>
        <item x="1362"/>
        <item x="1810"/>
        <item x="164"/>
        <item x="1573"/>
        <item x="1685"/>
        <item x="1888"/>
        <item x="437"/>
        <item x="1818"/>
        <item x="1759"/>
        <item x="1112"/>
        <item x="289"/>
        <item x="738"/>
        <item x="1596"/>
        <item x="505"/>
        <item x="343"/>
        <item x="1045"/>
        <item x="254"/>
        <item x="385"/>
        <item x="1086"/>
        <item x="1335"/>
        <item x="836"/>
        <item x="1365"/>
        <item x="1465"/>
        <item x="1532"/>
        <item x="1515"/>
        <item x="772"/>
        <item x="1725"/>
        <item x="811"/>
        <item x="1404"/>
        <item x="832"/>
        <item x="1664"/>
        <item x="175"/>
        <item x="62"/>
        <item x="424"/>
        <item x="679"/>
        <item x="1570"/>
        <item x="1633"/>
        <item x="676"/>
        <item x="872"/>
        <item x="1267"/>
        <item x="1415"/>
        <item x="391"/>
        <item x="1579"/>
        <item x="1282"/>
        <item x="368"/>
        <item x="467"/>
        <item x="750"/>
        <item x="762"/>
        <item x="1346"/>
        <item x="599"/>
        <item x="1478"/>
        <item x="11"/>
        <item x="895"/>
        <item x="1232"/>
        <item x="1416"/>
        <item x="1234"/>
        <item x="1724"/>
        <item x="1651"/>
        <item x="977"/>
        <item x="1941"/>
        <item x="353"/>
        <item x="792"/>
        <item x="1528"/>
        <item x="1477"/>
        <item x="1592"/>
        <item x="1866"/>
        <item x="1286"/>
        <item x="1420"/>
        <item x="1405"/>
        <item x="737"/>
        <item x="278"/>
        <item x="53"/>
        <item x="440"/>
        <item x="365"/>
        <item x="674"/>
        <item x="1498"/>
        <item x="178"/>
        <item x="1969"/>
        <item x="690"/>
        <item x="286"/>
        <item x="1635"/>
        <item x="1559"/>
        <item x="955"/>
        <item x="344"/>
        <item x="144"/>
        <item x="1005"/>
        <item x="1030"/>
        <item x="774"/>
        <item x="507"/>
        <item x="1720"/>
        <item x="685"/>
        <item x="1368"/>
        <item x="1428"/>
        <item x="290"/>
        <item x="1067"/>
        <item x="1762"/>
        <item x="1243"/>
        <item x="1527"/>
        <item x="255"/>
        <item x="1967"/>
        <item x="413"/>
        <item x="1470"/>
        <item x="1819"/>
        <item x="500"/>
        <item x="696"/>
        <item x="715"/>
        <item x="415"/>
        <item x="1796"/>
        <item x="877"/>
        <item x="888"/>
        <item x="381"/>
        <item x="1216"/>
        <item x="1156"/>
        <item x="886"/>
        <item x="1859"/>
        <item x="668"/>
        <item x="120"/>
        <item x="1167"/>
        <item x="1645"/>
        <item x="1637"/>
        <item x="107"/>
        <item x="511"/>
        <item x="1522"/>
        <item x="1253"/>
        <item x="122"/>
        <item x="1183"/>
        <item x="294"/>
        <item x="594"/>
        <item x="765"/>
        <item x="743"/>
        <item x="1048"/>
        <item x="479"/>
        <item x="1585"/>
        <item x="59"/>
        <item x="73"/>
        <item x="728"/>
        <item x="585"/>
        <item x="1560"/>
        <item x="1152"/>
        <item x="1160"/>
        <item x="1838"/>
        <item x="1598"/>
        <item x="746"/>
        <item x="1591"/>
        <item x="1803"/>
        <item x="1600"/>
        <item x="598"/>
        <item x="1710"/>
        <item x="1777"/>
        <item x="1780"/>
        <item x="739"/>
        <item x="1454"/>
        <item x="1861"/>
        <item x="140"/>
        <item x="1583"/>
        <item x="111"/>
        <item x="1103"/>
        <item x="1738"/>
        <item x="1084"/>
        <item x="1388"/>
        <item x="1552"/>
        <item x="1749"/>
        <item x="156"/>
        <item x="881"/>
        <item x="1788"/>
        <item x="414"/>
        <item x="1386"/>
        <item x="1480"/>
        <item x="731"/>
        <item x="924"/>
        <item x="597"/>
        <item x="1505"/>
        <item x="514"/>
        <item x="1429"/>
        <item x="936"/>
        <item x="613"/>
        <item x="1554"/>
        <item x="300"/>
        <item x="1262"/>
        <item x="669"/>
        <item x="295"/>
        <item x="1446"/>
        <item x="364"/>
        <item x="1541"/>
        <item x="1334"/>
        <item x="1670"/>
        <item x="1871"/>
        <item x="542"/>
        <item x="823"/>
        <item x="639"/>
        <item x="1409"/>
        <item x="28"/>
        <item x="1356"/>
        <item x="817"/>
        <item x="1784"/>
        <item x="1149"/>
        <item x="1811"/>
        <item x="208"/>
        <item x="555"/>
        <item x="1837"/>
        <item x="902"/>
        <item x="244"/>
        <item x="163"/>
        <item x="1737"/>
        <item x="180"/>
        <item x="1711"/>
        <item x="1082"/>
        <item x="189"/>
        <item x="1671"/>
        <item x="1771"/>
        <item x="1387"/>
        <item x="1108"/>
        <item x="307"/>
        <item x="575"/>
        <item x="1371"/>
        <item x="1389"/>
        <item x="764"/>
        <item x="581"/>
        <item x="1659"/>
        <item x="579"/>
        <item x="1612"/>
        <item x="72"/>
        <item x="333"/>
        <item x="582"/>
        <item x="1862"/>
        <item x="634"/>
        <item x="309"/>
        <item x="154"/>
        <item x="980"/>
        <item x="214"/>
        <item x="61"/>
        <item x="930"/>
        <item x="1400"/>
        <item x="422"/>
        <item x="372"/>
        <item x="1380"/>
        <item x="1196"/>
        <item x="1060"/>
        <item x="1773"/>
        <item x="94"/>
        <item x="1134"/>
        <item x="1955"/>
        <item x="161"/>
        <item x="1231"/>
        <item x="1920"/>
        <item x="843"/>
        <item x="1915"/>
        <item x="136"/>
        <item x="1240"/>
        <item x="1272"/>
        <item x="827"/>
        <item x="1224"/>
        <item x="276"/>
        <item x="1228"/>
        <item x="1113"/>
        <item x="699"/>
        <item x="149"/>
        <item x="948"/>
        <item x="1360"/>
        <item x="1898"/>
        <item x="904"/>
        <item x="949"/>
        <item x="69"/>
        <item x="101"/>
        <item x="1011"/>
        <item x="485"/>
        <item x="1259"/>
        <item x="747"/>
        <item x="1444"/>
        <item x="1443"/>
        <item x="1565"/>
        <item x="939"/>
        <item m="1" x="197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items count="4">
        <item x="3"/>
        <item x="0"/>
        <item x="1"/>
        <item x="2"/>
      </items>
    </pivotField>
    <pivotField compact="0" outline="0" showAll="0" defaultSubtotal="0">
      <items count="3">
        <item x="1"/>
        <item x="2"/>
        <item x="0"/>
      </items>
    </pivotField>
    <pivotField compact="0" numFmtId="165" outline="0" showAll="0" defaultSubtotal="0">
      <items count="3">
        <item x="2"/>
        <item x="0"/>
        <item x="1"/>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891"/>
    </i>
    <i>
      <x v="1106"/>
    </i>
    <i>
      <x v="84"/>
    </i>
    <i>
      <x v="1309"/>
    </i>
    <i>
      <x v="1054"/>
    </i>
  </rowItems>
  <colItems count="1">
    <i/>
  </colItems>
  <dataFields count="1">
    <dataField name="Sum of Sales" fld="12" baseField="5" baseItem="1054" numFmtId="167"/>
  </dataFields>
  <chartFormats count="5">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9E45D8-9879-485C-8C4F-2B32582EFE49}" name="PivotTable12" cacheId="1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18:B21" firstHeaderRow="1" firstDataRow="1" firstDataCol="1"/>
  <pivotFields count="17">
    <pivotField compact="0" outline="0" showAll="0" defaultSubtotal="0"/>
    <pivotField compact="0" numFmtId="164" outline="0" showAll="0" defaultSubtotal="0">
      <items count="911">
        <item x="30"/>
        <item x="405"/>
        <item x="806"/>
        <item x="475"/>
        <item x="511"/>
        <item x="153"/>
        <item x="615"/>
        <item x="566"/>
        <item x="882"/>
        <item x="805"/>
        <item x="122"/>
        <item x="239"/>
        <item x="386"/>
        <item x="584"/>
        <item x="902"/>
        <item x="300"/>
        <item x="600"/>
        <item x="551"/>
        <item x="553"/>
        <item x="137"/>
        <item x="133"/>
        <item x="532"/>
        <item x="324"/>
        <item x="1"/>
        <item x="485"/>
        <item x="325"/>
        <item x="731"/>
        <item x="534"/>
        <item x="797"/>
        <item x="286"/>
        <item x="125"/>
        <item x="48"/>
        <item x="793"/>
        <item x="290"/>
        <item x="802"/>
        <item x="880"/>
        <item x="678"/>
        <item x="779"/>
        <item x="733"/>
        <item x="557"/>
        <item x="384"/>
        <item x="296"/>
        <item x="483"/>
        <item x="466"/>
        <item x="660"/>
        <item x="834"/>
        <item x="316"/>
        <item x="724"/>
        <item x="266"/>
        <item x="454"/>
        <item x="39"/>
        <item x="828"/>
        <item x="849"/>
        <item x="476"/>
        <item x="544"/>
        <item x="406"/>
        <item x="701"/>
        <item x="653"/>
        <item x="25"/>
        <item x="189"/>
        <item x="200"/>
        <item x="289"/>
        <item x="873"/>
        <item x="675"/>
        <item x="234"/>
        <item x="371"/>
        <item x="49"/>
        <item x="381"/>
        <item x="833"/>
        <item x="207"/>
        <item x="725"/>
        <item x="322"/>
        <item x="703"/>
        <item x="665"/>
        <item x="302"/>
        <item x="503"/>
        <item x="186"/>
        <item x="147"/>
        <item x="259"/>
        <item x="84"/>
        <item x="874"/>
        <item x="463"/>
        <item x="646"/>
        <item x="252"/>
        <item x="741"/>
        <item x="319"/>
        <item x="753"/>
        <item x="897"/>
        <item x="565"/>
        <item x="567"/>
        <item x="519"/>
        <item x="847"/>
        <item x="298"/>
        <item x="228"/>
        <item x="121"/>
        <item x="673"/>
        <item x="694"/>
        <item x="829"/>
        <item x="277"/>
        <item x="417"/>
        <item x="662"/>
        <item x="132"/>
        <item x="66"/>
        <item x="246"/>
        <item x="490"/>
        <item x="713"/>
        <item x="336"/>
        <item x="328"/>
        <item x="689"/>
        <item x="251"/>
        <item x="750"/>
        <item x="680"/>
        <item x="105"/>
        <item x="20"/>
        <item x="705"/>
        <item x="459"/>
        <item x="415"/>
        <item x="516"/>
        <item x="57"/>
        <item x="244"/>
        <item x="47"/>
        <item x="69"/>
        <item x="488"/>
        <item x="570"/>
        <item x="582"/>
        <item x="113"/>
        <item x="93"/>
        <item x="888"/>
        <item x="178"/>
        <item x="816"/>
        <item x="305"/>
        <item x="364"/>
        <item x="769"/>
        <item x="530"/>
        <item x="301"/>
        <item x="643"/>
        <item x="794"/>
        <item x="749"/>
        <item x="258"/>
        <item x="435"/>
        <item x="128"/>
        <item x="400"/>
        <item x="249"/>
        <item x="348"/>
        <item x="809"/>
        <item x="604"/>
        <item x="893"/>
        <item x="696"/>
        <item x="522"/>
        <item x="525"/>
        <item x="800"/>
        <item x="482"/>
        <item x="726"/>
        <item x="81"/>
        <item x="161"/>
        <item x="428"/>
        <item x="141"/>
        <item x="206"/>
        <item x="486"/>
        <item x="641"/>
        <item x="506"/>
        <item x="78"/>
        <item x="439"/>
        <item x="182"/>
        <item x="83"/>
        <item x="698"/>
        <item x="851"/>
        <item x="669"/>
        <item x="907"/>
        <item x="55"/>
        <item x="380"/>
        <item x="633"/>
        <item x="338"/>
        <item x="5"/>
        <item x="192"/>
        <item x="811"/>
        <item x="242"/>
        <item x="668"/>
        <item x="271"/>
        <item x="470"/>
        <item x="126"/>
        <item x="745"/>
        <item x="755"/>
        <item x="360"/>
        <item x="727"/>
        <item x="412"/>
        <item x="13"/>
        <item x="460"/>
        <item x="657"/>
        <item x="792"/>
        <item x="41"/>
        <item x="199"/>
        <item x="507"/>
        <item x="758"/>
        <item x="730"/>
        <item x="504"/>
        <item x="383"/>
        <item x="560"/>
        <item x="90"/>
        <item x="718"/>
        <item x="799"/>
        <item x="798"/>
        <item x="786"/>
        <item x="197"/>
        <item x="160"/>
        <item x="162"/>
        <item x="869"/>
        <item x="824"/>
        <item x="543"/>
        <item x="91"/>
        <item x="631"/>
        <item x="226"/>
        <item x="448"/>
        <item x="622"/>
        <item x="844"/>
        <item x="697"/>
        <item x="74"/>
        <item x="601"/>
        <item x="784"/>
        <item x="378"/>
        <item x="254"/>
        <item x="447"/>
        <item x="661"/>
        <item x="171"/>
        <item x="274"/>
        <item x="899"/>
        <item x="877"/>
        <item x="333"/>
        <item x="630"/>
        <item x="535"/>
        <item x="619"/>
        <item x="598"/>
        <item x="295"/>
        <item x="502"/>
        <item x="837"/>
        <item x="268"/>
        <item x="868"/>
        <item x="436"/>
        <item x="287"/>
        <item x="591"/>
        <item x="424"/>
        <item x="341"/>
        <item x="684"/>
        <item x="647"/>
        <item x="307"/>
        <item x="556"/>
        <item x="250"/>
        <item x="742"/>
        <item x="265"/>
        <item x="139"/>
        <item x="342"/>
        <item x="477"/>
        <item x="495"/>
        <item x="803"/>
        <item x="768"/>
        <item x="335"/>
        <item x="385"/>
        <item x="574"/>
        <item x="297"/>
        <item x="638"/>
        <item x="219"/>
        <item x="590"/>
        <item x="531"/>
        <item x="204"/>
        <item x="427"/>
        <item x="651"/>
        <item x="45"/>
        <item x="721"/>
        <item x="783"/>
        <item x="639"/>
        <item x="366"/>
        <item x="312"/>
        <item x="8"/>
        <item x="15"/>
        <item x="431"/>
        <item x="838"/>
        <item x="243"/>
        <item x="63"/>
        <item x="862"/>
        <item x="850"/>
        <item x="645"/>
        <item x="771"/>
        <item x="602"/>
        <item x="391"/>
        <item x="892"/>
        <item x="76"/>
        <item x="449"/>
        <item x="903"/>
        <item x="245"/>
        <item x="714"/>
        <item x="343"/>
        <item x="26"/>
        <item x="167"/>
        <item x="397"/>
        <item x="450"/>
        <item x="232"/>
        <item x="280"/>
        <item x="44"/>
        <item x="541"/>
        <item x="648"/>
        <item x="145"/>
        <item x="89"/>
        <item x="403"/>
        <item x="659"/>
        <item x="736"/>
        <item x="840"/>
        <item x="908"/>
        <item x="395"/>
        <item x="464"/>
        <item x="95"/>
        <item x="605"/>
        <item x="667"/>
        <item x="864"/>
        <item x="293"/>
        <item x="757"/>
        <item x="683"/>
        <item x="860"/>
        <item x="100"/>
        <item x="729"/>
        <item x="291"/>
        <item x="717"/>
        <item x="550"/>
        <item x="818"/>
        <item x="317"/>
        <item x="213"/>
        <item x="781"/>
        <item x="517"/>
        <item x="217"/>
        <item x="473"/>
        <item x="735"/>
        <item x="16"/>
        <item x="235"/>
        <item x="283"/>
        <item x="299"/>
        <item x="766"/>
        <item x="255"/>
        <item x="796"/>
        <item x="576"/>
        <item x="578"/>
        <item x="825"/>
        <item x="499"/>
        <item x="332"/>
        <item x="118"/>
        <item x="856"/>
        <item x="347"/>
        <item x="480"/>
        <item x="155"/>
        <item x="469"/>
        <item x="744"/>
        <item x="9"/>
        <item x="306"/>
        <item x="201"/>
        <item x="75"/>
        <item x="416"/>
        <item x="373"/>
        <item x="663"/>
        <item x="494"/>
        <item x="520"/>
        <item x="585"/>
        <item x="352"/>
        <item x="872"/>
        <item x="205"/>
        <item x="740"/>
        <item x="117"/>
        <item x="33"/>
        <item x="440"/>
        <item x="430"/>
        <item x="810"/>
        <item x="107"/>
        <item x="314"/>
        <item x="134"/>
        <item x="238"/>
        <item x="456"/>
        <item x="372"/>
        <item x="88"/>
        <item x="497"/>
        <item x="878"/>
        <item x="179"/>
        <item x="589"/>
        <item x="496"/>
        <item x="690"/>
        <item x="593"/>
        <item x="836"/>
        <item x="222"/>
        <item x="111"/>
        <item x="190"/>
        <item x="174"/>
        <item x="344"/>
        <item x="649"/>
        <item x="94"/>
        <item x="216"/>
        <item x="891"/>
        <item x="479"/>
        <item x="595"/>
        <item x="22"/>
        <item x="176"/>
        <item x="437"/>
        <item x="409"/>
        <item x="96"/>
        <item x="214"/>
        <item x="887"/>
        <item x="402"/>
        <item x="180"/>
        <item x="24"/>
        <item x="664"/>
        <item x="457"/>
        <item x="719"/>
        <item x="555"/>
        <item x="267"/>
        <item x="159"/>
        <item x="194"/>
        <item x="149"/>
        <item x="170"/>
        <item x="515"/>
        <item x="152"/>
        <item x="451"/>
        <item x="434"/>
        <item x="163"/>
        <item x="82"/>
        <item x="346"/>
        <item x="780"/>
        <item x="223"/>
        <item x="509"/>
        <item x="478"/>
        <item x="334"/>
        <item x="169"/>
        <item x="292"/>
        <item x="620"/>
        <item x="247"/>
        <item x="442"/>
        <item x="501"/>
        <item x="772"/>
        <item x="855"/>
        <item x="900"/>
        <item x="309"/>
        <item x="269"/>
        <item x="715"/>
        <item x="732"/>
        <item x="760"/>
        <item x="573"/>
        <item x="716"/>
        <item x="6"/>
        <item x="294"/>
        <item x="650"/>
        <item x="23"/>
        <item x="580"/>
        <item x="261"/>
        <item x="144"/>
        <item x="369"/>
        <item x="867"/>
        <item x="607"/>
        <item x="652"/>
        <item x="97"/>
        <item x="278"/>
        <item x="123"/>
        <item x="487"/>
        <item x="886"/>
        <item x="688"/>
        <item x="77"/>
        <item x="599"/>
        <item x="764"/>
        <item x="762"/>
        <item x="656"/>
        <item x="704"/>
        <item x="468"/>
        <item x="861"/>
        <item x="710"/>
        <item x="865"/>
        <item x="686"/>
        <item x="685"/>
        <item x="411"/>
        <item x="115"/>
        <item x="407"/>
        <item x="627"/>
        <item x="173"/>
        <item x="418"/>
        <item x="60"/>
        <item x="852"/>
        <item x="87"/>
        <item x="382"/>
        <item x="505"/>
        <item x="390"/>
        <item x="540"/>
        <item x="275"/>
        <item x="202"/>
        <item x="452"/>
        <item x="443"/>
        <item x="158"/>
        <item x="603"/>
        <item x="597"/>
        <item x="674"/>
        <item x="474"/>
        <item x="354"/>
        <item x="807"/>
        <item x="311"/>
        <item x="568"/>
        <item x="129"/>
        <item x="484"/>
        <item x="330"/>
        <item x="561"/>
        <item x="751"/>
        <item x="284"/>
        <item x="166"/>
        <item x="835"/>
        <item x="752"/>
        <item x="614"/>
        <item x="577"/>
        <item x="552"/>
        <item x="611"/>
        <item x="536"/>
        <item x="624"/>
        <item x="184"/>
        <item x="393"/>
        <item x="114"/>
        <item x="32"/>
        <item x="231"/>
        <item x="587"/>
        <item x="618"/>
        <item x="691"/>
        <item x="788"/>
        <item x="743"/>
        <item x="50"/>
        <item x="376"/>
        <item x="135"/>
        <item x="848"/>
        <item x="863"/>
        <item x="92"/>
        <item x="425"/>
        <item x="770"/>
        <item x="814"/>
        <item x="563"/>
        <item x="817"/>
        <item x="136"/>
        <item x="150"/>
        <item x="524"/>
        <item x="681"/>
        <item x="441"/>
        <item x="358"/>
        <item x="906"/>
        <item x="106"/>
        <item x="462"/>
        <item x="682"/>
        <item x="18"/>
        <item x="59"/>
        <item x="564"/>
        <item x="709"/>
        <item x="832"/>
        <item x="285"/>
        <item x="31"/>
        <item x="423"/>
        <item x="85"/>
        <item x="528"/>
        <item x="359"/>
        <item x="119"/>
        <item x="896"/>
        <item x="492"/>
        <item x="337"/>
        <item x="353"/>
        <item x="858"/>
        <item x="512"/>
        <item x="734"/>
        <item x="909"/>
        <item x="404"/>
        <item x="212"/>
        <item x="547"/>
        <item x="398"/>
        <item x="445"/>
        <item x="493"/>
        <item x="365"/>
        <item x="3"/>
        <item x="34"/>
        <item x="884"/>
        <item x="225"/>
        <item x="904"/>
        <item x="776"/>
        <item x="374"/>
        <item x="203"/>
        <item x="579"/>
        <item x="146"/>
        <item x="471"/>
        <item x="747"/>
        <item x="272"/>
        <item x="151"/>
        <item x="422"/>
        <item x="514"/>
        <item x="613"/>
        <item x="606"/>
        <item x="257"/>
        <item x="73"/>
        <item x="621"/>
        <item x="711"/>
        <item x="220"/>
        <item x="542"/>
        <item x="728"/>
        <item x="399"/>
        <item x="537"/>
        <item x="581"/>
        <item x="108"/>
        <item x="43"/>
        <item x="702"/>
        <item x="191"/>
        <item x="853"/>
        <item x="157"/>
        <item x="510"/>
        <item x="46"/>
        <item x="321"/>
        <item x="408"/>
        <item x="812"/>
        <item x="815"/>
        <item x="826"/>
        <item x="808"/>
        <item x="198"/>
        <item x="533"/>
        <item x="193"/>
        <item x="7"/>
        <item x="21"/>
        <item x="187"/>
        <item x="870"/>
        <item x="545"/>
        <item x="28"/>
        <item x="303"/>
        <item x="789"/>
        <item x="2"/>
        <item x="453"/>
        <item x="273"/>
        <item x="513"/>
        <item x="37"/>
        <item x="754"/>
        <item x="54"/>
        <item x="617"/>
        <item x="774"/>
        <item x="738"/>
        <item x="879"/>
        <item x="164"/>
        <item x="558"/>
        <item x="127"/>
        <item x="773"/>
        <item x="323"/>
        <item x="221"/>
        <item x="65"/>
        <item x="229"/>
        <item x="677"/>
        <item x="175"/>
        <item x="759"/>
        <item x="823"/>
        <item x="29"/>
        <item x="905"/>
        <item x="901"/>
        <item x="527"/>
        <item x="446"/>
        <item x="489"/>
        <item x="521"/>
        <item x="154"/>
        <item x="546"/>
        <item x="594"/>
        <item x="841"/>
        <item x="209"/>
        <item x="756"/>
        <item x="211"/>
        <item x="885"/>
        <item x="672"/>
        <item x="822"/>
        <item x="253"/>
        <item x="110"/>
        <item x="351"/>
        <item x="777"/>
        <item x="368"/>
        <item x="654"/>
        <item x="461"/>
        <item x="345"/>
        <item x="80"/>
        <item x="846"/>
        <item x="438"/>
        <item x="854"/>
        <item x="549"/>
        <item x="700"/>
        <item x="670"/>
        <item x="263"/>
        <item x="42"/>
        <item x="329"/>
        <item x="588"/>
        <item x="857"/>
        <item x="0"/>
        <item x="17"/>
        <item x="765"/>
        <item x="27"/>
        <item x="52"/>
        <item x="56"/>
        <item x="67"/>
        <item x="70"/>
        <item x="894"/>
        <item x="655"/>
        <item x="693"/>
        <item x="866"/>
        <item x="720"/>
        <item x="370"/>
        <item x="629"/>
        <item x="35"/>
        <item x="666"/>
        <item x="363"/>
        <item x="583"/>
        <item x="548"/>
        <item x="58"/>
        <item x="746"/>
        <item x="910"/>
        <item x="767"/>
        <item x="518"/>
        <item x="4"/>
        <item x="36"/>
        <item x="699"/>
        <item x="609"/>
        <item x="429"/>
        <item x="883"/>
        <item x="813"/>
        <item x="326"/>
        <item x="331"/>
        <item x="120"/>
        <item x="775"/>
        <item x="500"/>
        <item x="340"/>
        <item x="695"/>
        <item x="804"/>
        <item x="895"/>
        <item x="79"/>
        <item x="628"/>
        <item x="523"/>
        <item x="350"/>
        <item x="62"/>
        <item x="310"/>
        <item x="230"/>
        <item x="706"/>
        <item x="763"/>
        <item x="637"/>
        <item x="140"/>
        <item x="845"/>
        <item x="282"/>
        <item x="104"/>
        <item x="10"/>
        <item x="472"/>
        <item x="842"/>
        <item x="355"/>
        <item x="313"/>
        <item x="148"/>
        <item x="103"/>
        <item x="712"/>
        <item x="859"/>
        <item x="559"/>
        <item x="761"/>
        <item x="722"/>
        <item x="11"/>
        <item x="820"/>
        <item x="362"/>
        <item x="529"/>
        <item x="782"/>
        <item x="508"/>
        <item x="676"/>
        <item x="270"/>
        <item x="130"/>
        <item x="821"/>
        <item x="526"/>
        <item x="375"/>
        <item x="86"/>
        <item x="124"/>
        <item x="361"/>
        <item x="790"/>
        <item x="831"/>
        <item x="98"/>
        <item x="72"/>
        <item x="237"/>
        <item x="99"/>
        <item x="819"/>
        <item x="172"/>
        <item x="236"/>
        <item x="890"/>
        <item x="233"/>
        <item x="240"/>
        <item x="281"/>
        <item x="12"/>
        <item x="367"/>
        <item x="308"/>
        <item x="102"/>
        <item x="185"/>
        <item x="208"/>
        <item x="785"/>
        <item x="432"/>
        <item x="109"/>
        <item x="420"/>
        <item x="592"/>
        <item x="625"/>
        <item x="339"/>
        <item x="610"/>
        <item x="616"/>
        <item x="642"/>
        <item x="571"/>
        <item x="575"/>
        <item x="116"/>
        <item x="481"/>
        <item x="288"/>
        <item x="778"/>
        <item x="177"/>
        <item x="791"/>
        <item x="276"/>
        <item x="168"/>
        <item x="143"/>
        <item x="739"/>
        <item x="392"/>
        <item x="195"/>
        <item x="188"/>
        <item x="264"/>
        <item x="142"/>
        <item x="634"/>
        <item x="458"/>
        <item x="101"/>
        <item x="635"/>
        <item x="379"/>
        <item x="640"/>
        <item x="401"/>
        <item x="562"/>
        <item x="875"/>
        <item x="554"/>
        <item x="827"/>
        <item x="419"/>
        <item x="165"/>
        <item x="455"/>
        <item x="572"/>
        <item x="467"/>
        <item x="260"/>
        <item x="623"/>
        <item x="830"/>
        <item x="396"/>
        <item x="71"/>
        <item x="53"/>
        <item x="64"/>
        <item x="51"/>
        <item x="596"/>
        <item x="723"/>
        <item x="795"/>
        <item x="394"/>
        <item x="248"/>
        <item x="889"/>
        <item x="304"/>
        <item x="671"/>
        <item x="801"/>
        <item x="218"/>
        <item x="498"/>
        <item x="748"/>
        <item x="871"/>
        <item x="839"/>
        <item x="491"/>
        <item x="279"/>
        <item x="465"/>
        <item x="421"/>
        <item x="538"/>
        <item x="414"/>
        <item x="692"/>
        <item x="426"/>
        <item x="387"/>
        <item x="131"/>
        <item x="210"/>
        <item x="38"/>
        <item x="19"/>
        <item x="196"/>
        <item x="898"/>
        <item x="433"/>
        <item x="349"/>
        <item x="327"/>
        <item x="68"/>
        <item x="707"/>
        <item x="708"/>
        <item x="241"/>
        <item x="138"/>
        <item x="227"/>
        <item x="215"/>
        <item x="586"/>
        <item x="112"/>
        <item x="357"/>
        <item x="224"/>
        <item x="636"/>
        <item x="40"/>
        <item x="356"/>
        <item x="413"/>
        <item x="876"/>
        <item x="320"/>
        <item x="843"/>
        <item x="318"/>
        <item x="737"/>
        <item x="687"/>
        <item x="377"/>
        <item x="156"/>
        <item x="444"/>
        <item x="14"/>
        <item x="644"/>
        <item x="626"/>
        <item x="61"/>
        <item x="183"/>
        <item x="256"/>
        <item x="608"/>
        <item x="612"/>
        <item x="539"/>
        <item x="679"/>
        <item x="388"/>
        <item x="410"/>
        <item x="632"/>
        <item x="569"/>
        <item x="787"/>
        <item x="262"/>
        <item x="881"/>
        <item x="181"/>
        <item x="315"/>
        <item x="389"/>
        <item x="658"/>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1973">
        <item x="1698"/>
        <item x="1019"/>
        <item x="1767"/>
        <item x="297"/>
        <item x="1059"/>
        <item x="1318"/>
        <item x="1469"/>
        <item x="1821"/>
        <item x="168"/>
        <item x="526"/>
        <item x="492"/>
        <item x="1631"/>
        <item x="1693"/>
        <item x="1695"/>
        <item x="1823"/>
        <item x="984"/>
        <item x="549"/>
        <item x="1912"/>
        <item x="1495"/>
        <item x="671"/>
        <item x="1607"/>
        <item x="1083"/>
        <item x="1277"/>
        <item x="313"/>
        <item x="1521"/>
        <item x="780"/>
        <item x="583"/>
        <item x="1349"/>
        <item x="1841"/>
        <item x="1279"/>
        <item x="404"/>
        <item x="386"/>
        <item x="1401"/>
        <item x="436"/>
        <item x="642"/>
        <item x="755"/>
        <item x="768"/>
        <item x="246"/>
        <item x="1843"/>
        <item x="524"/>
        <item x="1049"/>
        <item x="860"/>
        <item x="564"/>
        <item x="655"/>
        <item x="1424"/>
        <item x="722"/>
        <item x="1880"/>
        <item x="1545"/>
        <item x="1768"/>
        <item x="1822"/>
        <item x="576"/>
        <item x="1137"/>
        <item x="1835"/>
        <item x="1557"/>
        <item x="1200"/>
        <item x="1115"/>
        <item x="783"/>
        <item x="24"/>
        <item x="632"/>
        <item x="777"/>
        <item x="1022"/>
        <item x="720"/>
        <item x="1588"/>
        <item x="1205"/>
        <item x="1026"/>
        <item x="726"/>
        <item x="1459"/>
        <item x="403"/>
        <item x="1630"/>
        <item x="7"/>
        <item x="833"/>
        <item x="523"/>
        <item x="305"/>
        <item x="291"/>
        <item x="791"/>
        <item x="1159"/>
        <item x="322"/>
        <item x="1577"/>
        <item x="324"/>
        <item x="520"/>
        <item x="431"/>
        <item x="1649"/>
        <item x="1879"/>
        <item x="1176"/>
        <item x="1379"/>
        <item x="1071"/>
        <item x="1025"/>
        <item x="830"/>
        <item x="1069"/>
        <item x="1212"/>
        <item x="1337"/>
        <item x="1411"/>
        <item x="153"/>
        <item x="1658"/>
        <item x="863"/>
        <item x="1342"/>
        <item x="663"/>
        <item x="741"/>
        <item x="1343"/>
        <item x="46"/>
        <item x="1638"/>
        <item x="1088"/>
        <item x="763"/>
        <item x="306"/>
        <item x="133"/>
        <item x="1850"/>
        <item x="1902"/>
        <item x="1492"/>
        <item x="656"/>
        <item x="235"/>
        <item x="128"/>
        <item x="848"/>
        <item x="1358"/>
        <item x="1250"/>
        <item x="757"/>
        <item x="1727"/>
        <item x="644"/>
        <item x="627"/>
        <item x="30"/>
        <item x="1455"/>
        <item x="1102"/>
        <item x="1036"/>
        <item x="1933"/>
        <item x="1816"/>
        <item x="1930"/>
        <item x="92"/>
        <item x="618"/>
        <item x="1263"/>
        <item x="369"/>
        <item x="1213"/>
        <item x="1683"/>
        <item x="1739"/>
        <item x="716"/>
        <item x="1270"/>
        <item x="1569"/>
        <item x="230"/>
        <item x="1856"/>
        <item x="231"/>
        <item x="489"/>
        <item x="1715"/>
        <item x="0"/>
        <item x="1453"/>
        <item x="1313"/>
        <item x="55"/>
        <item x="1077"/>
        <item x="1666"/>
        <item x="1154"/>
        <item x="1130"/>
        <item x="610"/>
        <item x="559"/>
        <item x="1641"/>
        <item x="1887"/>
        <item x="1008"/>
        <item x="1179"/>
        <item x="1198"/>
        <item x="683"/>
        <item x="982"/>
        <item x="123"/>
        <item x="1456"/>
        <item x="1003"/>
        <item x="1848"/>
        <item x="71"/>
        <item x="706"/>
        <item x="884"/>
        <item x="1742"/>
        <item x="1484"/>
        <item x="1375"/>
        <item x="950"/>
        <item x="1361"/>
        <item x="1148"/>
        <item x="933"/>
        <item x="418"/>
        <item x="844"/>
        <item x="851"/>
        <item x="468"/>
        <item x="126"/>
        <item x="767"/>
        <item x="321"/>
        <item x="81"/>
        <item x="1746"/>
        <item x="248"/>
        <item x="665"/>
        <item x="734"/>
        <item x="16"/>
        <item x="620"/>
        <item x="212"/>
        <item x="99"/>
        <item x="1632"/>
        <item x="1398"/>
        <item x="990"/>
        <item x="475"/>
        <item x="615"/>
        <item x="693"/>
        <item x="962"/>
        <item x="1881"/>
        <item x="1884"/>
        <item x="1124"/>
        <item x="1096"/>
        <item x="395"/>
        <item x="1074"/>
        <item x="725"/>
        <item x="804"/>
        <item x="1227"/>
        <item x="1062"/>
        <item x="334"/>
        <item x="1174"/>
        <item x="1211"/>
        <item x="432"/>
        <item x="125"/>
        <item x="366"/>
        <item x="1510"/>
        <item x="1625"/>
        <item x="1412"/>
        <item x="170"/>
        <item x="1366"/>
        <item x="1145"/>
        <item x="923"/>
        <item x="617"/>
        <item x="814"/>
        <item x="1190"/>
        <item x="801"/>
        <item x="934"/>
        <item x="1687"/>
        <item x="1937"/>
        <item x="1963"/>
        <item x="643"/>
        <item x="1396"/>
        <item x="1849"/>
        <item x="512"/>
        <item x="1540"/>
        <item x="994"/>
        <item x="1206"/>
        <item x="355"/>
        <item x="1584"/>
        <item x="1903"/>
        <item x="252"/>
        <item x="554"/>
        <item x="1891"/>
        <item x="1225"/>
        <item x="1586"/>
        <item x="1339"/>
        <item x="1542"/>
        <item x="112"/>
        <item x="646"/>
        <item x="1133"/>
        <item x="426"/>
        <item x="1247"/>
        <item x="274"/>
        <item x="1556"/>
        <item x="652"/>
        <item x="1031"/>
        <item x="1299"/>
        <item x="1244"/>
        <item x="1966"/>
        <item x="657"/>
        <item x="1706"/>
        <item x="406"/>
        <item x="425"/>
        <item x="986"/>
        <item x="1450"/>
        <item x="1708"/>
        <item x="1731"/>
        <item x="897"/>
        <item x="1547"/>
        <item x="1312"/>
        <item x="1539"/>
        <item x="892"/>
        <item x="1292"/>
        <item x="788"/>
        <item x="470"/>
        <item x="607"/>
        <item x="914"/>
        <item x="1479"/>
        <item x="1132"/>
        <item x="1774"/>
        <item x="102"/>
        <item x="493"/>
        <item x="504"/>
        <item x="587"/>
        <item x="90"/>
        <item x="951"/>
        <item x="578"/>
        <item x="1310"/>
        <item x="1754"/>
        <item x="337"/>
        <item x="350"/>
        <item x="1220"/>
        <item x="1236"/>
        <item x="1093"/>
        <item x="1293"/>
        <item x="541"/>
        <item x="1351"/>
        <item x="1555"/>
        <item x="216"/>
        <item x="1932"/>
        <item x="1740"/>
        <item x="1079"/>
        <item x="1472"/>
        <item x="826"/>
        <item x="358"/>
        <item x="1860"/>
        <item x="318"/>
        <item x="477"/>
        <item x="1281"/>
        <item x="1372"/>
        <item x="262"/>
        <item x="42"/>
        <item x="1101"/>
        <item x="1217"/>
        <item x="501"/>
        <item x="1820"/>
        <item x="1892"/>
        <item x="1369"/>
        <item x="380"/>
        <item x="1210"/>
        <item x="26"/>
        <item x="1044"/>
        <item x="486"/>
        <item x="1842"/>
        <item x="465"/>
        <item x="1237"/>
        <item x="991"/>
        <item x="138"/>
        <item x="1251"/>
        <item x="602"/>
        <item x="858"/>
        <item x="675"/>
        <item x="961"/>
        <item x="1325"/>
        <item x="1946"/>
        <item x="370"/>
        <item x="850"/>
        <item x="759"/>
        <item x="1144"/>
        <item x="900"/>
        <item x="1431"/>
        <item x="375"/>
        <item x="1503"/>
        <item x="336"/>
        <item x="677"/>
        <item x="859"/>
        <item x="1018"/>
        <item x="622"/>
        <item x="224"/>
        <item x="1271"/>
        <item x="1627"/>
        <item x="1674"/>
        <item x="1538"/>
        <item x="1042"/>
        <item x="1791"/>
        <item x="1580"/>
        <item x="786"/>
        <item x="52"/>
        <item x="219"/>
        <item x="2"/>
        <item x="198"/>
        <item x="724"/>
        <item x="221"/>
        <item x="1787"/>
        <item x="1604"/>
        <item x="1581"/>
        <item x="890"/>
        <item x="323"/>
        <item x="1795"/>
        <item x="266"/>
        <item x="1406"/>
        <item x="1294"/>
        <item x="563"/>
        <item x="1422"/>
        <item x="1927"/>
        <item x="631"/>
        <item x="314"/>
        <item x="760"/>
        <item x="508"/>
        <item x="626"/>
        <item x="23"/>
        <item x="694"/>
        <item x="202"/>
        <item x="1150"/>
        <item x="1010"/>
        <item x="562"/>
        <item x="953"/>
        <item x="1593"/>
        <item x="681"/>
        <item x="1743"/>
        <item x="124"/>
        <item x="619"/>
        <item x="1110"/>
        <item x="211"/>
        <item x="457"/>
        <item x="204"/>
        <item x="1015"/>
        <item x="838"/>
        <item x="1813"/>
        <item x="1105"/>
        <item x="496"/>
        <item x="616"/>
        <item x="506"/>
        <item x="1534"/>
        <item x="281"/>
        <item x="821"/>
        <item x="691"/>
        <item x="1138"/>
        <item x="740"/>
        <item x="429"/>
        <item x="839"/>
        <item x="1423"/>
        <item x="1747"/>
        <item x="729"/>
        <item x="1662"/>
        <item x="733"/>
        <item x="473"/>
        <item x="463"/>
        <item x="1457"/>
        <item x="299"/>
        <item x="192"/>
        <item x="1122"/>
        <item x="707"/>
        <item x="1745"/>
        <item x="402"/>
        <item x="1713"/>
        <item x="237"/>
        <item x="1840"/>
        <item x="518"/>
        <item x="1180"/>
        <item x="1808"/>
        <item x="1181"/>
        <item x="1735"/>
        <item x="979"/>
        <item x="808"/>
        <item x="1667"/>
        <item x="396"/>
        <item x="218"/>
        <item x="18"/>
        <item x="1648"/>
        <item x="1276"/>
        <item x="612"/>
        <item x="1942"/>
        <item x="641"/>
        <item x="1736"/>
        <item x="87"/>
        <item x="1956"/>
        <item x="1080"/>
        <item x="666"/>
        <item x="1755"/>
        <item x="361"/>
        <item x="1574"/>
        <item x="130"/>
        <item x="1041"/>
        <item x="1628"/>
        <item x="1523"/>
        <item x="60"/>
        <item x="1076"/>
        <item x="1341"/>
        <item x="409"/>
        <item x="174"/>
        <item x="356"/>
        <item x="1229"/>
        <item x="573"/>
        <item x="1290"/>
        <item x="1752"/>
        <item x="207"/>
        <item x="913"/>
        <item x="1135"/>
        <item x="141"/>
        <item x="338"/>
        <item x="261"/>
        <item x="813"/>
        <item x="173"/>
        <item x="162"/>
        <item x="146"/>
        <item x="44"/>
        <item x="1817"/>
        <item x="516"/>
        <item x="1046"/>
        <item x="841"/>
        <item x="1327"/>
        <item x="595"/>
        <item x="147"/>
        <item x="959"/>
        <item x="1165"/>
        <item x="551"/>
        <item x="1452"/>
        <item x="1599"/>
        <item x="183"/>
        <item x="571"/>
        <item x="1626"/>
        <item x="1950"/>
        <item x="988"/>
        <item x="1283"/>
        <item x="1248"/>
        <item x="1004"/>
        <item x="25"/>
        <item x="50"/>
        <item x="1925"/>
        <item x="546"/>
        <item x="1496"/>
        <item x="22"/>
        <item x="1169"/>
        <item x="1170"/>
        <item x="1218"/>
        <item x="536"/>
        <item x="495"/>
        <item x="1800"/>
        <item x="34"/>
        <item x="1896"/>
        <item x="998"/>
        <item x="349"/>
        <item x="751"/>
        <item x="539"/>
        <item x="1615"/>
        <item x="1504"/>
        <item x="806"/>
        <item x="1952"/>
        <item x="548"/>
        <item x="222"/>
        <item x="427"/>
        <item x="1613"/>
        <item x="1775"/>
        <item x="1050"/>
        <item x="1173"/>
        <item x="464"/>
        <item x="868"/>
        <item x="1438"/>
        <item x="58"/>
        <item x="96"/>
        <item x="1921"/>
        <item x="1831"/>
        <item x="68"/>
        <item x="1801"/>
        <item x="1761"/>
        <item x="243"/>
        <item x="1929"/>
        <item x="179"/>
        <item x="1255"/>
        <item x="1257"/>
        <item x="1367"/>
        <item x="636"/>
        <item x="405"/>
        <item x="664"/>
        <item x="1100"/>
        <item x="709"/>
        <item x="1760"/>
        <item x="116"/>
        <item x="95"/>
        <item x="1918"/>
        <item x="394"/>
        <item x="70"/>
        <item x="1161"/>
        <item x="1193"/>
        <item x="1066"/>
        <item x="1142"/>
        <item x="812"/>
        <item x="947"/>
        <item x="1783"/>
        <item x="1203"/>
        <item x="966"/>
        <item x="1619"/>
        <item x="1799"/>
        <item x="1940"/>
        <item x="917"/>
        <item x="875"/>
        <item x="453"/>
        <item x="633"/>
        <item x="1197"/>
        <item x="1413"/>
        <item x="4"/>
        <item x="250"/>
        <item x="1832"/>
        <item x="761"/>
        <item x="1094"/>
        <item x="1172"/>
        <item x="723"/>
        <item x="1703"/>
        <item x="1295"/>
        <item x="1029"/>
        <item x="1307"/>
        <item x="1781"/>
        <item x="1699"/>
        <item x="1475"/>
        <item x="1301"/>
        <item x="1223"/>
        <item x="621"/>
        <item x="1790"/>
        <item x="700"/>
        <item x="1408"/>
        <item x="452"/>
        <item x="1959"/>
        <item x="719"/>
        <item x="1425"/>
        <item x="647"/>
        <item x="106"/>
        <item x="1623"/>
        <item x="251"/>
        <item x="275"/>
        <item x="695"/>
        <item x="1692"/>
        <item x="1726"/>
        <item x="1681"/>
        <item x="687"/>
        <item x="1909"/>
        <item x="27"/>
        <item x="268"/>
        <item x="259"/>
        <item x="1097"/>
        <item x="242"/>
        <item x="229"/>
        <item x="187"/>
        <item x="312"/>
        <item x="510"/>
        <item x="1418"/>
        <item x="686"/>
        <item x="1202"/>
        <item x="184"/>
        <item x="1458"/>
        <item x="1610"/>
        <item x="167"/>
        <item x="1546"/>
        <item x="1954"/>
        <item x="1712"/>
        <item x="828"/>
        <item x="1364"/>
        <item x="659"/>
        <item x="1111"/>
        <item x="1890"/>
        <item x="770"/>
        <item x="935"/>
        <item x="887"/>
        <item x="1352"/>
        <item x="186"/>
        <item x="1508"/>
        <item x="1315"/>
        <item x="1642"/>
        <item x="932"/>
        <item x="354"/>
        <item x="1561"/>
        <item x="1678"/>
        <item x="1562"/>
        <item x="249"/>
        <item x="110"/>
        <item x="672"/>
        <item x="1028"/>
        <item x="983"/>
        <item x="1070"/>
        <item x="390"/>
        <item x="1320"/>
        <item x="1391"/>
        <item x="1928"/>
        <item x="815"/>
        <item x="1055"/>
        <item x="697"/>
        <item x="1209"/>
        <item x="754"/>
        <item x="805"/>
        <item x="1350"/>
        <item x="509"/>
        <item x="1002"/>
        <item x="1908"/>
        <item x="303"/>
        <item x="1594"/>
        <item x="1355"/>
        <item x="238"/>
        <item x="454"/>
        <item x="1922"/>
        <item x="1529"/>
        <item x="462"/>
        <item x="1376"/>
        <item x="1221"/>
        <item x="382"/>
        <item x="213"/>
        <item x="1513"/>
        <item x="1238"/>
        <item x="849"/>
        <item x="713"/>
        <item x="885"/>
        <item x="1721"/>
        <item x="416"/>
        <item x="538"/>
        <item x="1192"/>
        <item x="1616"/>
        <item x="1305"/>
        <item x="1883"/>
        <item x="1696"/>
        <item x="6"/>
        <item x="670"/>
        <item x="287"/>
        <item x="1524"/>
        <item x="611"/>
        <item x="1753"/>
        <item x="1374"/>
        <item x="1939"/>
        <item x="975"/>
        <item x="1326"/>
        <item x="525"/>
        <item x="624"/>
        <item x="736"/>
        <item x="1689"/>
        <item x="1336"/>
        <item x="1852"/>
        <item x="129"/>
        <item x="1614"/>
        <item x="963"/>
        <item x="883"/>
        <item x="584"/>
        <item x="714"/>
        <item x="893"/>
        <item x="1493"/>
        <item x="1439"/>
        <item x="269"/>
        <item x="1578"/>
        <item x="400"/>
        <item x="1426"/>
        <item x="232"/>
        <item x="1949"/>
        <item x="532"/>
        <item x="270"/>
        <item x="940"/>
        <item x="717"/>
        <item x="1899"/>
        <item x="1844"/>
        <item x="1363"/>
        <item x="1847"/>
        <item x="1038"/>
        <item x="157"/>
        <item x="319"/>
        <item x="1201"/>
        <item x="1938"/>
        <item x="79"/>
        <item x="277"/>
        <item x="1650"/>
        <item x="1057"/>
        <item x="1054"/>
        <item x="1058"/>
        <item x="1146"/>
        <item x="1316"/>
        <item x="89"/>
        <item x="660"/>
        <item x="1919"/>
        <item x="1331"/>
        <item x="640"/>
        <item x="362"/>
        <item x="1381"/>
        <item x="1182"/>
        <item x="907"/>
        <item x="1734"/>
        <item x="181"/>
        <item x="376"/>
        <item x="54"/>
        <item x="329"/>
        <item x="1357"/>
        <item x="105"/>
        <item x="203"/>
        <item x="1793"/>
        <item x="166"/>
        <item x="165"/>
        <item x="1410"/>
        <item x="527"/>
        <item x="513"/>
        <item x="117"/>
        <item x="1474"/>
        <item x="317"/>
        <item x="794"/>
        <item x="1506"/>
        <item x="1629"/>
        <item x="1285"/>
        <item x="401"/>
        <item x="1805"/>
        <item x="1027"/>
        <item x="855"/>
        <item x="1657"/>
        <item x="1486"/>
        <item x="1910"/>
        <item x="1751"/>
        <item x="906"/>
        <item x="1254"/>
        <item x="236"/>
        <item x="1589"/>
        <item x="1550"/>
        <item x="1114"/>
        <item x="1085"/>
        <item x="466"/>
        <item x="331"/>
        <item x="151"/>
        <item x="1309"/>
        <item x="1741"/>
        <item x="1378"/>
        <item x="1895"/>
        <item x="586"/>
        <item x="996"/>
        <item x="10"/>
        <item x="32"/>
        <item x="787"/>
        <item x="487"/>
        <item x="1786"/>
        <item x="1934"/>
        <item x="919"/>
        <item x="816"/>
        <item x="718"/>
        <item x="1499"/>
        <item x="922"/>
        <item x="1571"/>
        <item x="565"/>
        <item x="339"/>
        <item x="1403"/>
        <item x="1511"/>
        <item x="1519"/>
        <item x="51"/>
        <item x="1047"/>
        <item x="233"/>
        <item x="1140"/>
        <item x="1971"/>
        <item x="925"/>
        <item x="1034"/>
        <item x="417"/>
        <item x="197"/>
        <item x="557"/>
        <item x="862"/>
        <item x="758"/>
        <item x="1697"/>
        <item x="1417"/>
        <item x="899"/>
        <item x="1353"/>
        <item x="201"/>
        <item x="929"/>
        <item x="1222"/>
        <item x="1750"/>
        <item x="967"/>
        <item x="1092"/>
        <item x="1302"/>
        <item x="1081"/>
        <item x="346"/>
        <item x="1284"/>
        <item x="1646"/>
        <item x="1153"/>
        <item x="169"/>
        <item x="451"/>
        <item x="1164"/>
        <item x="1688"/>
        <item x="223"/>
        <item x="494"/>
        <item x="135"/>
        <item x="918"/>
        <item x="1836"/>
        <item x="530"/>
        <item x="1467"/>
        <item x="1052"/>
        <item x="1620"/>
        <item x="1421"/>
        <item x="1485"/>
        <item x="1462"/>
        <item x="1965"/>
        <item x="64"/>
        <item x="398"/>
        <item x="373"/>
        <item x="1235"/>
        <item x="1168"/>
        <item x="1575"/>
        <item x="1483"/>
        <item x="1300"/>
        <item x="1177"/>
        <item x="638"/>
        <item x="1806"/>
        <item x="283"/>
        <item x="115"/>
        <item x="793"/>
        <item x="392"/>
        <item x="91"/>
        <item x="1812"/>
        <item x="577"/>
        <item x="1127"/>
        <item x="775"/>
        <item x="1911"/>
        <item x="438"/>
        <item x="139"/>
        <item x="220"/>
        <item x="371"/>
        <item x="1382"/>
        <item x="41"/>
        <item x="1245"/>
        <item x="829"/>
        <item x="1226"/>
        <item x="1525"/>
        <item x="1249"/>
        <item x="1568"/>
        <item x="113"/>
        <item x="1906"/>
        <item x="1603"/>
        <item x="704"/>
        <item x="1258"/>
        <item x="1466"/>
        <item x="856"/>
        <item x="954"/>
        <item x="1053"/>
        <item x="265"/>
        <item x="1764"/>
        <item x="1814"/>
        <item x="1723"/>
        <item x="1433"/>
        <item x="603"/>
        <item x="1970"/>
        <item x="588"/>
        <item x="1297"/>
        <item x="56"/>
        <item x="960"/>
        <item x="1853"/>
        <item x="852"/>
        <item x="517"/>
        <item x="1778"/>
        <item x="1732"/>
        <item x="480"/>
        <item x="1155"/>
        <item x="1605"/>
        <item x="8"/>
        <item x="1951"/>
        <item x="1833"/>
        <item x="85"/>
        <item x="972"/>
        <item x="956"/>
        <item x="870"/>
        <item x="1384"/>
        <item x="1037"/>
        <item x="1500"/>
        <item x="1273"/>
        <item x="1246"/>
        <item x="909"/>
        <item x="1704"/>
        <item x="861"/>
        <item x="1118"/>
        <item x="688"/>
        <item x="360"/>
        <item x="1758"/>
        <item x="835"/>
        <item x="134"/>
        <item x="550"/>
        <item x="662"/>
        <item x="1756"/>
        <item x="20"/>
        <item x="315"/>
        <item x="766"/>
        <item x="703"/>
        <item x="1123"/>
        <item x="483"/>
        <item x="544"/>
        <item x="637"/>
        <item x="776"/>
        <item x="1407"/>
        <item x="109"/>
        <item x="809"/>
        <item x="302"/>
        <item x="17"/>
        <item x="1669"/>
        <item x="1882"/>
        <item x="478"/>
        <item x="442"/>
        <item x="1241"/>
        <item x="1332"/>
        <item x="911"/>
        <item x="1716"/>
        <item x="1744"/>
        <item x="1308"/>
        <item x="1126"/>
        <item x="1323"/>
        <item x="756"/>
        <item x="1854"/>
        <item x="572"/>
        <item x="397"/>
        <item x="1314"/>
        <item x="310"/>
        <item x="721"/>
        <item x="21"/>
        <item x="1354"/>
        <item x="1430"/>
        <item x="264"/>
        <item x="177"/>
        <item x="1943"/>
        <item x="1707"/>
        <item x="67"/>
        <item x="328"/>
        <item x="383"/>
        <item x="1953"/>
        <item x="727"/>
        <item x="1333"/>
        <item x="825"/>
        <item x="209"/>
        <item x="1857"/>
        <item x="910"/>
        <item x="1265"/>
        <item x="31"/>
        <item x="1665"/>
        <item x="1548"/>
        <item x="1960"/>
        <item x="253"/>
        <item x="273"/>
        <item x="609"/>
        <item x="320"/>
        <item x="1464"/>
        <item x="692"/>
        <item x="623"/>
        <item x="497"/>
        <item x="1622"/>
        <item x="159"/>
        <item x="1587"/>
        <item x="228"/>
        <item x="540"/>
        <item x="1719"/>
        <item x="1252"/>
        <item x="628"/>
        <item x="604"/>
        <item x="942"/>
        <item x="1520"/>
        <item x="561"/>
        <item x="1188"/>
        <item x="1129"/>
        <item x="363"/>
        <item x="1900"/>
        <item x="193"/>
        <item x="543"/>
        <item x="448"/>
        <item x="1916"/>
        <item x="15"/>
        <item x="1968"/>
        <item x="1186"/>
        <item x="1445"/>
        <item x="206"/>
        <item x="1602"/>
        <item x="1000"/>
        <item x="1886"/>
        <item x="284"/>
        <item x="47"/>
        <item x="807"/>
        <item x="1482"/>
        <item x="771"/>
        <item x="1794"/>
        <item x="1526"/>
        <item x="1652"/>
        <item x="566"/>
        <item x="570"/>
        <item x="460"/>
        <item x="12"/>
        <item x="37"/>
        <item x="40"/>
        <item x="600"/>
        <item x="1864"/>
        <item x="359"/>
        <item x="1923"/>
        <item x="995"/>
        <item x="239"/>
        <item x="945"/>
        <item x="1171"/>
        <item x="645"/>
        <item x="1962"/>
        <item x="1321"/>
        <item x="1087"/>
        <item x="1643"/>
        <item x="614"/>
        <item x="1694"/>
        <item x="981"/>
        <item x="348"/>
        <item x="908"/>
        <item x="377"/>
        <item x="1609"/>
        <item x="560"/>
        <item x="1729"/>
        <item x="1804"/>
        <item x="866"/>
        <item x="648"/>
        <item x="1826"/>
        <item x="1763"/>
        <item x="1162"/>
        <item x="155"/>
        <item x="874"/>
        <item x="742"/>
        <item x="393"/>
        <item x="43"/>
        <item x="708"/>
        <item x="952"/>
        <item x="1608"/>
        <item x="267"/>
        <item x="1730"/>
        <item x="769"/>
        <item x="1230"/>
        <item x="1269"/>
        <item x="1260"/>
        <item x="1677"/>
        <item x="1958"/>
        <item x="1705"/>
        <item x="1722"/>
        <item x="1451"/>
        <item x="63"/>
        <item x="1073"/>
        <item x="797"/>
        <item x="630"/>
        <item x="449"/>
        <item x="121"/>
        <item x="796"/>
        <item x="698"/>
        <item x="423"/>
        <item x="490"/>
        <item x="605"/>
        <item x="938"/>
        <item x="143"/>
        <item x="78"/>
        <item x="245"/>
        <item x="882"/>
        <item x="1068"/>
        <item x="499"/>
        <item x="234"/>
        <item x="57"/>
        <item x="1576"/>
        <item x="569"/>
        <item x="710"/>
        <item x="119"/>
        <item x="240"/>
        <item x="1530"/>
        <item x="790"/>
        <item x="547"/>
        <item x="795"/>
        <item x="958"/>
        <item x="779"/>
        <item x="1344"/>
        <item x="1785"/>
        <item x="19"/>
        <item x="629"/>
        <item x="1728"/>
        <item x="822"/>
        <item x="1151"/>
        <item x="667"/>
        <item x="1120"/>
        <item x="965"/>
        <item x="1509"/>
        <item x="799"/>
        <item x="745"/>
        <item x="976"/>
        <item x="1590"/>
        <item x="534"/>
        <item x="1104"/>
        <item x="1878"/>
        <item x="1797"/>
        <item x="215"/>
        <item x="1461"/>
        <item x="997"/>
        <item x="1661"/>
        <item x="1390"/>
        <item x="1914"/>
        <item x="195"/>
        <item x="301"/>
        <item x="1798"/>
        <item x="1460"/>
        <item x="182"/>
        <item x="678"/>
        <item x="1001"/>
        <item x="1377"/>
        <item x="1441"/>
        <item x="1691"/>
        <item x="1033"/>
        <item x="225"/>
        <item x="1143"/>
        <item x="171"/>
        <item x="447"/>
        <item x="1427"/>
        <item x="1961"/>
        <item x="226"/>
        <item x="137"/>
        <item x="1675"/>
        <item x="205"/>
        <item x="1194"/>
        <item x="316"/>
        <item x="185"/>
        <item x="1497"/>
        <item x="1668"/>
        <item x="1158"/>
        <item x="374"/>
        <item x="1566"/>
        <item x="420"/>
        <item x="878"/>
        <item x="1056"/>
        <item x="352"/>
        <item x="389"/>
        <item x="1877"/>
        <item x="93"/>
        <item x="1317"/>
        <item x="1319"/>
        <item x="5"/>
        <item x="472"/>
        <item x="9"/>
        <item x="1851"/>
        <item x="1091"/>
        <item x="1432"/>
        <item x="188"/>
        <item x="1298"/>
        <item x="1437"/>
        <item x="778"/>
        <item x="1889"/>
        <item x="1306"/>
        <item x="1765"/>
        <item x="1009"/>
        <item x="834"/>
        <item x="1924"/>
        <item x="1324"/>
        <item x="567"/>
        <item x="845"/>
        <item x="1348"/>
        <item x="1606"/>
        <item x="1809"/>
        <item x="491"/>
        <item x="1189"/>
        <item x="1597"/>
        <item x="689"/>
        <item x="399"/>
        <item x="1121"/>
        <item x="1195"/>
        <item x="1948"/>
        <item x="1907"/>
        <item x="1701"/>
        <item x="682"/>
        <item x="75"/>
        <item x="498"/>
        <item x="871"/>
        <item x="521"/>
        <item x="367"/>
        <item x="33"/>
        <item x="428"/>
        <item x="601"/>
        <item x="916"/>
        <item x="455"/>
        <item x="1782"/>
        <item x="74"/>
        <item x="1733"/>
        <item x="1893"/>
        <item x="1611"/>
        <item x="819"/>
        <item x="1644"/>
        <item x="846"/>
        <item x="553"/>
        <item x="1935"/>
        <item x="1021"/>
        <item x="1855"/>
        <item x="1517"/>
        <item x="45"/>
        <item x="327"/>
        <item x="450"/>
        <item x="1468"/>
        <item x="865"/>
        <item x="1863"/>
        <item x="894"/>
        <item x="456"/>
        <item x="837"/>
        <item x="1544"/>
        <item x="1345"/>
        <item x="1185"/>
        <item x="1824"/>
        <item x="1894"/>
        <item x="1673"/>
        <item x="66"/>
        <item x="847"/>
        <item x="433"/>
        <item x="98"/>
        <item x="1395"/>
        <item x="260"/>
        <item x="749"/>
        <item x="1830"/>
        <item x="889"/>
        <item x="802"/>
        <item x="1434"/>
        <item x="1558"/>
        <item x="1690"/>
        <item x="596"/>
        <item x="1436"/>
        <item x="1289"/>
        <item x="1682"/>
        <item x="785"/>
        <item x="1304"/>
        <item x="974"/>
        <item x="160"/>
        <item x="625"/>
        <item x="247"/>
        <item x="1090"/>
        <item x="83"/>
        <item x="658"/>
        <item x="545"/>
        <item x="461"/>
        <item x="1748"/>
        <item x="1828"/>
        <item x="1447"/>
        <item x="529"/>
        <item x="1347"/>
        <item x="148"/>
        <item x="1329"/>
        <item x="1846"/>
        <item x="1512"/>
        <item x="971"/>
        <item x="1125"/>
        <item x="1770"/>
        <item x="1078"/>
        <item x="999"/>
        <item x="1291"/>
        <item x="1926"/>
        <item x="441"/>
        <item x="1543"/>
        <item x="332"/>
        <item x="879"/>
        <item x="1672"/>
        <item x="519"/>
        <item x="818"/>
        <item x="150"/>
        <item x="325"/>
        <item x="1256"/>
        <item x="744"/>
        <item x="118"/>
        <item x="1905"/>
        <item x="132"/>
        <item x="968"/>
        <item x="864"/>
        <item x="196"/>
        <item x="1792"/>
        <item x="1157"/>
        <item x="1663"/>
        <item x="987"/>
        <item x="970"/>
        <item x="840"/>
        <item x="29"/>
        <item x="803"/>
        <item x="408"/>
        <item x="1219"/>
        <item x="445"/>
        <item x="1473"/>
        <item x="941"/>
        <item x="1709"/>
        <item x="1278"/>
        <item x="1647"/>
        <item x="810"/>
        <item x="992"/>
        <item x="1660"/>
        <item x="285"/>
        <item x="1653"/>
        <item x="782"/>
        <item x="410"/>
        <item x="1655"/>
        <item x="439"/>
        <item x="65"/>
        <item x="1931"/>
        <item x="712"/>
        <item x="820"/>
        <item x="1"/>
        <item x="732"/>
        <item x="271"/>
        <item x="1827"/>
        <item x="145"/>
        <item x="1463"/>
        <item x="558"/>
        <item x="1491"/>
        <item x="1964"/>
        <item x="593"/>
        <item x="969"/>
        <item x="388"/>
        <item x="387"/>
        <item x="1107"/>
        <item x="263"/>
        <item x="1340"/>
        <item x="1014"/>
        <item x="1654"/>
        <item x="522"/>
        <item x="103"/>
        <item x="1191"/>
        <item x="76"/>
        <item x="1489"/>
        <item x="1516"/>
        <item x="1845"/>
        <item x="705"/>
        <item x="931"/>
        <item x="476"/>
        <item x="446"/>
        <item x="326"/>
        <item x="589"/>
        <item x="1128"/>
        <item x="964"/>
        <item x="357"/>
        <item x="482"/>
        <item x="1419"/>
        <item x="38"/>
        <item x="649"/>
        <item x="650"/>
        <item x="1789"/>
        <item x="1904"/>
        <item x="1476"/>
        <item x="1266"/>
        <item x="1207"/>
        <item x="1012"/>
        <item x="824"/>
        <item x="1618"/>
        <item x="1166"/>
        <item x="1815"/>
        <item x="831"/>
        <item x="80"/>
        <item x="35"/>
        <item x="1567"/>
        <item x="227"/>
        <item x="1007"/>
        <item x="288"/>
        <item x="1089"/>
        <item x="444"/>
        <item x="943"/>
        <item x="1013"/>
        <item x="488"/>
        <item x="1636"/>
        <item x="82"/>
        <item x="1676"/>
        <item x="1061"/>
        <item x="1136"/>
        <item x="1901"/>
        <item x="335"/>
        <item x="1533"/>
        <item x="798"/>
        <item x="342"/>
        <item x="311"/>
        <item x="552"/>
        <item x="1502"/>
        <item x="515"/>
        <item x="1501"/>
        <item x="1957"/>
        <item x="842"/>
        <item x="781"/>
        <item x="345"/>
        <item x="469"/>
        <item x="1481"/>
        <item x="1873"/>
        <item x="592"/>
        <item x="1656"/>
        <item x="1537"/>
        <item x="384"/>
        <item x="176"/>
        <item x="1098"/>
        <item x="1876"/>
        <item x="296"/>
        <item x="1875"/>
        <item x="944"/>
        <item x="753"/>
        <item x="873"/>
        <item x="1288"/>
        <item x="412"/>
        <item x="36"/>
        <item x="158"/>
        <item x="1109"/>
        <item x="443"/>
        <item x="298"/>
        <item x="1274"/>
        <item x="1624"/>
        <item x="651"/>
        <item x="341"/>
        <item x="1617"/>
        <item x="912"/>
        <item x="901"/>
        <item x="684"/>
        <item x="458"/>
        <item x="905"/>
        <item x="937"/>
        <item x="1858"/>
        <item x="1490"/>
        <item x="1032"/>
        <item x="654"/>
        <item x="985"/>
        <item x="606"/>
        <item x="272"/>
        <item x="14"/>
        <item x="419"/>
        <item x="880"/>
        <item x="1601"/>
        <item x="97"/>
        <item x="1040"/>
        <item x="673"/>
        <item x="200"/>
        <item x="1684"/>
        <item x="1099"/>
        <item x="1208"/>
        <item x="1063"/>
        <item x="1385"/>
        <item x="1178"/>
        <item x="1913"/>
        <item x="748"/>
        <item x="280"/>
        <item x="784"/>
        <item x="434"/>
        <item x="1945"/>
        <item x="1393"/>
        <item x="1686"/>
        <item x="292"/>
        <item x="1947"/>
        <item x="1065"/>
        <item x="1163"/>
        <item x="1184"/>
        <item x="1869"/>
        <item x="1757"/>
        <item x="340"/>
        <item x="556"/>
        <item x="481"/>
        <item x="1582"/>
        <item x="869"/>
        <item x="1595"/>
        <item x="921"/>
        <item x="608"/>
        <item x="114"/>
        <item x="1261"/>
        <item x="1414"/>
        <item x="752"/>
        <item x="735"/>
        <item x="1639"/>
        <item x="258"/>
        <item x="1043"/>
        <item x="1825"/>
        <item x="1679"/>
        <item x="1718"/>
        <item x="1507"/>
        <item x="1536"/>
        <item x="172"/>
        <item x="1039"/>
        <item x="1287"/>
        <item x="1769"/>
        <item x="1870"/>
        <item x="293"/>
        <item x="1874"/>
        <item x="435"/>
        <item x="1075"/>
        <item x="1531"/>
        <item x="1131"/>
        <item x="928"/>
        <item x="568"/>
        <item x="1634"/>
        <item x="1139"/>
        <item x="903"/>
        <item x="304"/>
        <item x="680"/>
        <item x="1865"/>
        <item x="1116"/>
        <item x="978"/>
        <item x="1564"/>
        <item x="48"/>
        <item x="1359"/>
        <item x="876"/>
        <item x="407"/>
        <item x="503"/>
        <item x="411"/>
        <item x="1917"/>
        <item x="1242"/>
        <item x="39"/>
        <item x="1936"/>
        <item x="580"/>
        <item x="131"/>
        <item x="800"/>
        <item x="1700"/>
        <item x="199"/>
        <item x="1370"/>
        <item x="1023"/>
        <item x="1399"/>
        <item x="1064"/>
        <item x="1640"/>
        <item x="1766"/>
        <item x="773"/>
        <item x="635"/>
        <item x="1776"/>
        <item x="1872"/>
        <item x="152"/>
        <item x="1311"/>
        <item x="282"/>
        <item x="574"/>
        <item x="1035"/>
        <item x="502"/>
        <item x="1016"/>
        <item x="591"/>
        <item x="330"/>
        <item x="1553"/>
        <item x="104"/>
        <item x="1303"/>
        <item x="279"/>
        <item x="528"/>
        <item x="241"/>
        <item x="194"/>
        <item x="1944"/>
        <item x="1448"/>
        <item x="308"/>
        <item x="49"/>
        <item x="1572"/>
        <item x="920"/>
        <item x="789"/>
        <item x="3"/>
        <item x="379"/>
        <item x="1280"/>
        <item x="1551"/>
        <item x="1264"/>
        <item x="896"/>
        <item x="1494"/>
        <item x="142"/>
        <item x="421"/>
        <item x="926"/>
        <item x="1275"/>
        <item x="1549"/>
        <item x="1449"/>
        <item x="1141"/>
        <item x="1885"/>
        <item x="1373"/>
        <item x="1296"/>
        <item x="1147"/>
        <item x="13"/>
        <item x="537"/>
        <item x="1440"/>
        <item x="989"/>
        <item x="533"/>
        <item x="351"/>
        <item x="891"/>
        <item x="653"/>
        <item x="1330"/>
        <item x="973"/>
        <item x="1702"/>
        <item x="1233"/>
        <item x="898"/>
        <item x="1175"/>
        <item x="88"/>
        <item x="1328"/>
        <item x="1807"/>
        <item x="1024"/>
        <item x="108"/>
        <item x="210"/>
        <item x="531"/>
        <item x="1514"/>
        <item x="378"/>
        <item x="256"/>
        <item x="1322"/>
        <item x="127"/>
        <item x="84"/>
        <item x="1442"/>
        <item x="1563"/>
        <item x="1487"/>
        <item x="1006"/>
        <item x="1020"/>
        <item x="1488"/>
        <item x="1402"/>
        <item x="484"/>
        <item x="1199"/>
        <item x="217"/>
        <item x="100"/>
        <item x="471"/>
        <item x="535"/>
        <item x="1051"/>
        <item x="190"/>
        <item x="1187"/>
        <item x="1119"/>
        <item x="854"/>
        <item x="459"/>
        <item x="1772"/>
        <item x="1802"/>
        <item x="1518"/>
        <item x="1106"/>
        <item x="1680"/>
        <item x="474"/>
        <item x="701"/>
        <item x="1779"/>
        <item x="730"/>
        <item x="1383"/>
        <item x="1397"/>
        <item x="702"/>
        <item x="853"/>
        <item x="1829"/>
        <item x="1214"/>
        <item x="1268"/>
        <item x="927"/>
        <item x="957"/>
        <item x="1204"/>
        <item x="1215"/>
        <item x="590"/>
        <item x="1017"/>
        <item x="347"/>
        <item x="946"/>
        <item x="257"/>
        <item x="1072"/>
        <item x="993"/>
        <item x="1239"/>
        <item x="857"/>
        <item x="1868"/>
        <item x="1621"/>
        <item x="191"/>
        <item x="711"/>
        <item x="77"/>
        <item x="915"/>
        <item x="1392"/>
        <item x="1834"/>
        <item x="1435"/>
        <item x="86"/>
        <item x="1717"/>
        <item x="1338"/>
        <item x="1394"/>
        <item x="1535"/>
        <item x="1867"/>
        <item x="1897"/>
        <item x="1714"/>
        <item x="1117"/>
        <item x="430"/>
        <item x="867"/>
        <item x="1095"/>
        <item x="1839"/>
        <item x="1471"/>
        <item x="661"/>
        <item x="1362"/>
        <item x="1810"/>
        <item x="164"/>
        <item x="1573"/>
        <item x="1685"/>
        <item x="1888"/>
        <item x="437"/>
        <item x="1818"/>
        <item x="1759"/>
        <item x="1112"/>
        <item x="289"/>
        <item x="738"/>
        <item x="1596"/>
        <item x="505"/>
        <item x="343"/>
        <item x="1045"/>
        <item x="254"/>
        <item x="385"/>
        <item x="1086"/>
        <item x="1335"/>
        <item x="836"/>
        <item x="1365"/>
        <item x="1465"/>
        <item x="1532"/>
        <item x="1515"/>
        <item x="772"/>
        <item x="1725"/>
        <item x="811"/>
        <item x="1404"/>
        <item x="832"/>
        <item x="1664"/>
        <item x="175"/>
        <item x="62"/>
        <item x="424"/>
        <item x="679"/>
        <item x="1570"/>
        <item x="1633"/>
        <item x="676"/>
        <item x="872"/>
        <item x="1267"/>
        <item x="1415"/>
        <item x="391"/>
        <item x="1579"/>
        <item x="1282"/>
        <item x="368"/>
        <item x="467"/>
        <item x="750"/>
        <item x="762"/>
        <item x="1346"/>
        <item x="599"/>
        <item x="1478"/>
        <item x="11"/>
        <item x="895"/>
        <item x="1232"/>
        <item x="1416"/>
        <item x="1234"/>
        <item x="1724"/>
        <item x="1651"/>
        <item x="977"/>
        <item x="1941"/>
        <item x="353"/>
        <item x="792"/>
        <item x="1528"/>
        <item x="1477"/>
        <item x="1592"/>
        <item x="1866"/>
        <item x="1286"/>
        <item x="1420"/>
        <item x="1405"/>
        <item x="737"/>
        <item x="278"/>
        <item x="53"/>
        <item x="440"/>
        <item x="365"/>
        <item x="674"/>
        <item x="1498"/>
        <item x="178"/>
        <item x="1969"/>
        <item x="690"/>
        <item x="286"/>
        <item x="1635"/>
        <item x="1559"/>
        <item x="955"/>
        <item x="344"/>
        <item x="144"/>
        <item x="1005"/>
        <item x="1030"/>
        <item x="774"/>
        <item x="507"/>
        <item x="1720"/>
        <item x="685"/>
        <item x="1368"/>
        <item x="1428"/>
        <item x="290"/>
        <item x="1067"/>
        <item x="1762"/>
        <item x="1243"/>
        <item x="1527"/>
        <item x="255"/>
        <item x="1967"/>
        <item x="413"/>
        <item x="1470"/>
        <item x="1819"/>
        <item x="500"/>
        <item x="696"/>
        <item x="715"/>
        <item x="415"/>
        <item x="1796"/>
        <item x="877"/>
        <item x="888"/>
        <item x="381"/>
        <item x="1216"/>
        <item x="1156"/>
        <item x="886"/>
        <item x="1859"/>
        <item x="668"/>
        <item x="120"/>
        <item x="1167"/>
        <item x="1645"/>
        <item x="1637"/>
        <item x="107"/>
        <item x="511"/>
        <item x="1522"/>
        <item x="1253"/>
        <item x="122"/>
        <item x="1183"/>
        <item x="294"/>
        <item x="594"/>
        <item x="765"/>
        <item x="743"/>
        <item x="1048"/>
        <item x="479"/>
        <item x="1585"/>
        <item x="59"/>
        <item x="73"/>
        <item x="728"/>
        <item x="585"/>
        <item x="1560"/>
        <item x="1152"/>
        <item x="1160"/>
        <item x="1838"/>
        <item x="1598"/>
        <item x="746"/>
        <item x="1591"/>
        <item x="1803"/>
        <item x="1600"/>
        <item x="598"/>
        <item x="1710"/>
        <item x="1777"/>
        <item x="1780"/>
        <item x="739"/>
        <item x="1454"/>
        <item x="1861"/>
        <item x="140"/>
        <item x="1583"/>
        <item x="111"/>
        <item x="1103"/>
        <item x="1738"/>
        <item x="1084"/>
        <item x="1388"/>
        <item x="1552"/>
        <item x="1749"/>
        <item x="156"/>
        <item x="881"/>
        <item x="1788"/>
        <item x="414"/>
        <item x="1386"/>
        <item x="1480"/>
        <item x="731"/>
        <item x="924"/>
        <item x="597"/>
        <item x="1505"/>
        <item x="514"/>
        <item x="1429"/>
        <item x="936"/>
        <item x="613"/>
        <item x="1554"/>
        <item x="300"/>
        <item x="1262"/>
        <item x="669"/>
        <item x="295"/>
        <item x="1446"/>
        <item x="364"/>
        <item x="1541"/>
        <item x="1334"/>
        <item x="1670"/>
        <item x="1871"/>
        <item x="542"/>
        <item x="823"/>
        <item x="639"/>
        <item x="1409"/>
        <item x="28"/>
        <item x="1356"/>
        <item x="817"/>
        <item x="1784"/>
        <item x="1149"/>
        <item x="1811"/>
        <item x="208"/>
        <item x="555"/>
        <item x="1837"/>
        <item x="902"/>
        <item x="244"/>
        <item x="163"/>
        <item x="1737"/>
        <item x="180"/>
        <item x="1711"/>
        <item x="1082"/>
        <item x="189"/>
        <item x="1671"/>
        <item x="1771"/>
        <item x="1387"/>
        <item x="1108"/>
        <item x="307"/>
        <item x="575"/>
        <item x="1371"/>
        <item x="1389"/>
        <item x="764"/>
        <item x="581"/>
        <item x="1659"/>
        <item x="579"/>
        <item x="1612"/>
        <item x="72"/>
        <item x="333"/>
        <item x="582"/>
        <item x="1862"/>
        <item x="634"/>
        <item x="309"/>
        <item x="154"/>
        <item x="980"/>
        <item x="214"/>
        <item x="61"/>
        <item x="930"/>
        <item x="1400"/>
        <item x="422"/>
        <item x="372"/>
        <item x="1380"/>
        <item x="1196"/>
        <item x="1060"/>
        <item x="1773"/>
        <item x="94"/>
        <item x="1134"/>
        <item x="1955"/>
        <item x="161"/>
        <item x="1231"/>
        <item x="1920"/>
        <item x="843"/>
        <item x="1915"/>
        <item x="136"/>
        <item x="1240"/>
        <item x="1272"/>
        <item x="827"/>
        <item x="1224"/>
        <item x="276"/>
        <item x="1228"/>
        <item x="1113"/>
        <item x="699"/>
        <item x="149"/>
        <item x="948"/>
        <item x="1360"/>
        <item x="1898"/>
        <item x="904"/>
        <item x="949"/>
        <item x="69"/>
        <item x="101"/>
        <item x="1011"/>
        <item x="485"/>
        <item x="1259"/>
        <item x="747"/>
        <item x="1444"/>
        <item x="1443"/>
        <item x="1565"/>
        <item x="939"/>
        <item m="1" x="197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items count="4">
        <item x="3"/>
        <item x="0"/>
        <item x="1"/>
        <item x="2"/>
      </items>
    </pivotField>
    <pivotField axis="axisRow" compact="0" outline="0" showAll="0" defaultSubtotal="0">
      <items count="3">
        <item x="1"/>
        <item x="2"/>
        <item x="0"/>
      </items>
    </pivotField>
    <pivotField compact="0" numFmtId="165" outline="0" showAll="0" defaultSubtotal="0">
      <items count="3">
        <item x="2"/>
        <item x="0"/>
        <item x="1"/>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9"/>
  </rowFields>
  <rowItems count="3">
    <i>
      <x/>
    </i>
    <i>
      <x v="1"/>
    </i>
    <i>
      <x v="2"/>
    </i>
  </rowItems>
  <colItems count="1">
    <i/>
  </colItems>
  <dataFields count="1">
    <dataField name="Sum of Sales" fld="12" baseField="9" baseItem="0" numFmtId="167"/>
  </dataFields>
  <chartFormats count="15">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15" format="2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9" count="1" selected="0">
            <x v="1"/>
          </reference>
        </references>
      </pivotArea>
    </chartFormat>
    <chartFormat chart="22" format="2">
      <pivotArea type="data" outline="0" fieldPosition="0">
        <references count="2">
          <reference field="4294967294" count="1" selected="0">
            <x v="0"/>
          </reference>
          <reference field="9" count="1" selected="0">
            <x v="0"/>
          </reference>
        </references>
      </pivotArea>
    </chartFormat>
    <chartFormat chart="28" format="23" series="1">
      <pivotArea type="data" outline="0" fieldPosition="0">
        <references count="1">
          <reference field="4294967294" count="1" selected="0">
            <x v="0"/>
          </reference>
        </references>
      </pivotArea>
    </chartFormat>
    <chartFormat chart="28" format="24">
      <pivotArea type="data" outline="0" fieldPosition="0">
        <references count="2">
          <reference field="4294967294" count="1" selected="0">
            <x v="0"/>
          </reference>
          <reference field="9" count="1" selected="0">
            <x v="0"/>
          </reference>
        </references>
      </pivotArea>
    </chartFormat>
    <chartFormat chart="28" format="25">
      <pivotArea type="data" outline="0" fieldPosition="0">
        <references count="2">
          <reference field="4294967294" count="1" selected="0">
            <x v="0"/>
          </reference>
          <reference field="9" count="1" selected="0">
            <x v="1"/>
          </reference>
        </references>
      </pivotArea>
    </chartFormat>
    <chartFormat chart="28"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34DF75-4040-4856-AC6B-E09BDED28597}" name="PivotTable9" cacheId="1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12:B14" firstHeaderRow="1" firstDataRow="1" firstDataCol="1"/>
  <pivotFields count="17">
    <pivotField compact="0" outline="0" showAll="0" defaultSubtotal="0"/>
    <pivotField compact="0" numFmtId="164" outline="0" showAll="0" defaultSubtotal="0">
      <items count="911">
        <item x="30"/>
        <item x="405"/>
        <item x="806"/>
        <item x="475"/>
        <item x="511"/>
        <item x="153"/>
        <item x="615"/>
        <item x="566"/>
        <item x="882"/>
        <item x="805"/>
        <item x="122"/>
        <item x="239"/>
        <item x="386"/>
        <item x="584"/>
        <item x="902"/>
        <item x="300"/>
        <item x="600"/>
        <item x="551"/>
        <item x="553"/>
        <item x="137"/>
        <item x="133"/>
        <item x="532"/>
        <item x="324"/>
        <item x="1"/>
        <item x="485"/>
        <item x="325"/>
        <item x="731"/>
        <item x="534"/>
        <item x="797"/>
        <item x="286"/>
        <item x="125"/>
        <item x="48"/>
        <item x="793"/>
        <item x="290"/>
        <item x="802"/>
        <item x="880"/>
        <item x="678"/>
        <item x="779"/>
        <item x="733"/>
        <item x="557"/>
        <item x="384"/>
        <item x="296"/>
        <item x="483"/>
        <item x="466"/>
        <item x="660"/>
        <item x="834"/>
        <item x="316"/>
        <item x="724"/>
        <item x="266"/>
        <item x="454"/>
        <item x="39"/>
        <item x="828"/>
        <item x="849"/>
        <item x="476"/>
        <item x="544"/>
        <item x="406"/>
        <item x="701"/>
        <item x="653"/>
        <item x="25"/>
        <item x="189"/>
        <item x="200"/>
        <item x="289"/>
        <item x="873"/>
        <item x="675"/>
        <item x="234"/>
        <item x="371"/>
        <item x="49"/>
        <item x="381"/>
        <item x="833"/>
        <item x="207"/>
        <item x="725"/>
        <item x="322"/>
        <item x="703"/>
        <item x="665"/>
        <item x="302"/>
        <item x="503"/>
        <item x="186"/>
        <item x="147"/>
        <item x="259"/>
        <item x="84"/>
        <item x="874"/>
        <item x="463"/>
        <item x="646"/>
        <item x="252"/>
        <item x="741"/>
        <item x="319"/>
        <item x="753"/>
        <item x="897"/>
        <item x="565"/>
        <item x="567"/>
        <item x="519"/>
        <item x="847"/>
        <item x="298"/>
        <item x="228"/>
        <item x="121"/>
        <item x="673"/>
        <item x="694"/>
        <item x="829"/>
        <item x="277"/>
        <item x="417"/>
        <item x="662"/>
        <item x="132"/>
        <item x="66"/>
        <item x="246"/>
        <item x="490"/>
        <item x="713"/>
        <item x="336"/>
        <item x="328"/>
        <item x="689"/>
        <item x="251"/>
        <item x="750"/>
        <item x="680"/>
        <item x="105"/>
        <item x="20"/>
        <item x="705"/>
        <item x="459"/>
        <item x="415"/>
        <item x="516"/>
        <item x="57"/>
        <item x="244"/>
        <item x="47"/>
        <item x="69"/>
        <item x="488"/>
        <item x="570"/>
        <item x="582"/>
        <item x="113"/>
        <item x="93"/>
        <item x="888"/>
        <item x="178"/>
        <item x="816"/>
        <item x="305"/>
        <item x="364"/>
        <item x="769"/>
        <item x="530"/>
        <item x="301"/>
        <item x="643"/>
        <item x="794"/>
        <item x="749"/>
        <item x="258"/>
        <item x="435"/>
        <item x="128"/>
        <item x="400"/>
        <item x="249"/>
        <item x="348"/>
        <item x="809"/>
        <item x="604"/>
        <item x="893"/>
        <item x="696"/>
        <item x="522"/>
        <item x="525"/>
        <item x="800"/>
        <item x="482"/>
        <item x="726"/>
        <item x="81"/>
        <item x="161"/>
        <item x="428"/>
        <item x="141"/>
        <item x="206"/>
        <item x="486"/>
        <item x="641"/>
        <item x="506"/>
        <item x="78"/>
        <item x="439"/>
        <item x="182"/>
        <item x="83"/>
        <item x="698"/>
        <item x="851"/>
        <item x="669"/>
        <item x="907"/>
        <item x="55"/>
        <item x="380"/>
        <item x="633"/>
        <item x="338"/>
        <item x="5"/>
        <item x="192"/>
        <item x="811"/>
        <item x="242"/>
        <item x="668"/>
        <item x="271"/>
        <item x="470"/>
        <item x="126"/>
        <item x="745"/>
        <item x="755"/>
        <item x="360"/>
        <item x="727"/>
        <item x="412"/>
        <item x="13"/>
        <item x="460"/>
        <item x="657"/>
        <item x="792"/>
        <item x="41"/>
        <item x="199"/>
        <item x="507"/>
        <item x="758"/>
        <item x="730"/>
        <item x="504"/>
        <item x="383"/>
        <item x="560"/>
        <item x="90"/>
        <item x="718"/>
        <item x="799"/>
        <item x="798"/>
        <item x="786"/>
        <item x="197"/>
        <item x="160"/>
        <item x="162"/>
        <item x="869"/>
        <item x="824"/>
        <item x="543"/>
        <item x="91"/>
        <item x="631"/>
        <item x="226"/>
        <item x="448"/>
        <item x="622"/>
        <item x="844"/>
        <item x="697"/>
        <item x="74"/>
        <item x="601"/>
        <item x="784"/>
        <item x="378"/>
        <item x="254"/>
        <item x="447"/>
        <item x="661"/>
        <item x="171"/>
        <item x="274"/>
        <item x="899"/>
        <item x="877"/>
        <item x="333"/>
        <item x="630"/>
        <item x="535"/>
        <item x="619"/>
        <item x="598"/>
        <item x="295"/>
        <item x="502"/>
        <item x="837"/>
        <item x="268"/>
        <item x="868"/>
        <item x="436"/>
        <item x="287"/>
        <item x="591"/>
        <item x="424"/>
        <item x="341"/>
        <item x="684"/>
        <item x="647"/>
        <item x="307"/>
        <item x="556"/>
        <item x="250"/>
        <item x="742"/>
        <item x="265"/>
        <item x="139"/>
        <item x="342"/>
        <item x="477"/>
        <item x="495"/>
        <item x="803"/>
        <item x="768"/>
        <item x="335"/>
        <item x="385"/>
        <item x="574"/>
        <item x="297"/>
        <item x="638"/>
        <item x="219"/>
        <item x="590"/>
        <item x="531"/>
        <item x="204"/>
        <item x="427"/>
        <item x="651"/>
        <item x="45"/>
        <item x="721"/>
        <item x="783"/>
        <item x="639"/>
        <item x="366"/>
        <item x="312"/>
        <item x="8"/>
        <item x="15"/>
        <item x="431"/>
        <item x="838"/>
        <item x="243"/>
        <item x="63"/>
        <item x="862"/>
        <item x="850"/>
        <item x="645"/>
        <item x="771"/>
        <item x="602"/>
        <item x="391"/>
        <item x="892"/>
        <item x="76"/>
        <item x="449"/>
        <item x="903"/>
        <item x="245"/>
        <item x="714"/>
        <item x="343"/>
        <item x="26"/>
        <item x="167"/>
        <item x="397"/>
        <item x="450"/>
        <item x="232"/>
        <item x="280"/>
        <item x="44"/>
        <item x="541"/>
        <item x="648"/>
        <item x="145"/>
        <item x="89"/>
        <item x="403"/>
        <item x="659"/>
        <item x="736"/>
        <item x="840"/>
        <item x="908"/>
        <item x="395"/>
        <item x="464"/>
        <item x="95"/>
        <item x="605"/>
        <item x="667"/>
        <item x="864"/>
        <item x="293"/>
        <item x="757"/>
        <item x="683"/>
        <item x="860"/>
        <item x="100"/>
        <item x="729"/>
        <item x="291"/>
        <item x="717"/>
        <item x="550"/>
        <item x="818"/>
        <item x="317"/>
        <item x="213"/>
        <item x="781"/>
        <item x="517"/>
        <item x="217"/>
        <item x="473"/>
        <item x="735"/>
        <item x="16"/>
        <item x="235"/>
        <item x="283"/>
        <item x="299"/>
        <item x="766"/>
        <item x="255"/>
        <item x="796"/>
        <item x="576"/>
        <item x="578"/>
        <item x="825"/>
        <item x="499"/>
        <item x="332"/>
        <item x="118"/>
        <item x="856"/>
        <item x="347"/>
        <item x="480"/>
        <item x="155"/>
        <item x="469"/>
        <item x="744"/>
        <item x="9"/>
        <item x="306"/>
        <item x="201"/>
        <item x="75"/>
        <item x="416"/>
        <item x="373"/>
        <item x="663"/>
        <item x="494"/>
        <item x="520"/>
        <item x="585"/>
        <item x="352"/>
        <item x="872"/>
        <item x="205"/>
        <item x="740"/>
        <item x="117"/>
        <item x="33"/>
        <item x="440"/>
        <item x="430"/>
        <item x="810"/>
        <item x="107"/>
        <item x="314"/>
        <item x="134"/>
        <item x="238"/>
        <item x="456"/>
        <item x="372"/>
        <item x="88"/>
        <item x="497"/>
        <item x="878"/>
        <item x="179"/>
        <item x="589"/>
        <item x="496"/>
        <item x="690"/>
        <item x="593"/>
        <item x="836"/>
        <item x="222"/>
        <item x="111"/>
        <item x="190"/>
        <item x="174"/>
        <item x="344"/>
        <item x="649"/>
        <item x="94"/>
        <item x="216"/>
        <item x="891"/>
        <item x="479"/>
        <item x="595"/>
        <item x="22"/>
        <item x="176"/>
        <item x="437"/>
        <item x="409"/>
        <item x="96"/>
        <item x="214"/>
        <item x="887"/>
        <item x="402"/>
        <item x="180"/>
        <item x="24"/>
        <item x="664"/>
        <item x="457"/>
        <item x="719"/>
        <item x="555"/>
        <item x="267"/>
        <item x="159"/>
        <item x="194"/>
        <item x="149"/>
        <item x="170"/>
        <item x="515"/>
        <item x="152"/>
        <item x="451"/>
        <item x="434"/>
        <item x="163"/>
        <item x="82"/>
        <item x="346"/>
        <item x="780"/>
        <item x="223"/>
        <item x="509"/>
        <item x="478"/>
        <item x="334"/>
        <item x="169"/>
        <item x="292"/>
        <item x="620"/>
        <item x="247"/>
        <item x="442"/>
        <item x="501"/>
        <item x="772"/>
        <item x="855"/>
        <item x="900"/>
        <item x="309"/>
        <item x="269"/>
        <item x="715"/>
        <item x="732"/>
        <item x="760"/>
        <item x="573"/>
        <item x="716"/>
        <item x="6"/>
        <item x="294"/>
        <item x="650"/>
        <item x="23"/>
        <item x="580"/>
        <item x="261"/>
        <item x="144"/>
        <item x="369"/>
        <item x="867"/>
        <item x="607"/>
        <item x="652"/>
        <item x="97"/>
        <item x="278"/>
        <item x="123"/>
        <item x="487"/>
        <item x="886"/>
        <item x="688"/>
        <item x="77"/>
        <item x="599"/>
        <item x="764"/>
        <item x="762"/>
        <item x="656"/>
        <item x="704"/>
        <item x="468"/>
        <item x="861"/>
        <item x="710"/>
        <item x="865"/>
        <item x="686"/>
        <item x="685"/>
        <item x="411"/>
        <item x="115"/>
        <item x="407"/>
        <item x="627"/>
        <item x="173"/>
        <item x="418"/>
        <item x="60"/>
        <item x="852"/>
        <item x="87"/>
        <item x="382"/>
        <item x="505"/>
        <item x="390"/>
        <item x="540"/>
        <item x="275"/>
        <item x="202"/>
        <item x="452"/>
        <item x="443"/>
        <item x="158"/>
        <item x="603"/>
        <item x="597"/>
        <item x="674"/>
        <item x="474"/>
        <item x="354"/>
        <item x="807"/>
        <item x="311"/>
        <item x="568"/>
        <item x="129"/>
        <item x="484"/>
        <item x="330"/>
        <item x="561"/>
        <item x="751"/>
        <item x="284"/>
        <item x="166"/>
        <item x="835"/>
        <item x="752"/>
        <item x="614"/>
        <item x="577"/>
        <item x="552"/>
        <item x="611"/>
        <item x="536"/>
        <item x="624"/>
        <item x="184"/>
        <item x="393"/>
        <item x="114"/>
        <item x="32"/>
        <item x="231"/>
        <item x="587"/>
        <item x="618"/>
        <item x="691"/>
        <item x="788"/>
        <item x="743"/>
        <item x="50"/>
        <item x="376"/>
        <item x="135"/>
        <item x="848"/>
        <item x="863"/>
        <item x="92"/>
        <item x="425"/>
        <item x="770"/>
        <item x="814"/>
        <item x="563"/>
        <item x="817"/>
        <item x="136"/>
        <item x="150"/>
        <item x="524"/>
        <item x="681"/>
        <item x="441"/>
        <item x="358"/>
        <item x="906"/>
        <item x="106"/>
        <item x="462"/>
        <item x="682"/>
        <item x="18"/>
        <item x="59"/>
        <item x="564"/>
        <item x="709"/>
        <item x="832"/>
        <item x="285"/>
        <item x="31"/>
        <item x="423"/>
        <item x="85"/>
        <item x="528"/>
        <item x="359"/>
        <item x="119"/>
        <item x="896"/>
        <item x="492"/>
        <item x="337"/>
        <item x="353"/>
        <item x="858"/>
        <item x="512"/>
        <item x="734"/>
        <item x="909"/>
        <item x="404"/>
        <item x="212"/>
        <item x="547"/>
        <item x="398"/>
        <item x="445"/>
        <item x="493"/>
        <item x="365"/>
        <item x="3"/>
        <item x="34"/>
        <item x="884"/>
        <item x="225"/>
        <item x="904"/>
        <item x="776"/>
        <item x="374"/>
        <item x="203"/>
        <item x="579"/>
        <item x="146"/>
        <item x="471"/>
        <item x="747"/>
        <item x="272"/>
        <item x="151"/>
        <item x="422"/>
        <item x="514"/>
        <item x="613"/>
        <item x="606"/>
        <item x="257"/>
        <item x="73"/>
        <item x="621"/>
        <item x="711"/>
        <item x="220"/>
        <item x="542"/>
        <item x="728"/>
        <item x="399"/>
        <item x="537"/>
        <item x="581"/>
        <item x="108"/>
        <item x="43"/>
        <item x="702"/>
        <item x="191"/>
        <item x="853"/>
        <item x="157"/>
        <item x="510"/>
        <item x="46"/>
        <item x="321"/>
        <item x="408"/>
        <item x="812"/>
        <item x="815"/>
        <item x="826"/>
        <item x="808"/>
        <item x="198"/>
        <item x="533"/>
        <item x="193"/>
        <item x="7"/>
        <item x="21"/>
        <item x="187"/>
        <item x="870"/>
        <item x="545"/>
        <item x="28"/>
        <item x="303"/>
        <item x="789"/>
        <item x="2"/>
        <item x="453"/>
        <item x="273"/>
        <item x="513"/>
        <item x="37"/>
        <item x="754"/>
        <item x="54"/>
        <item x="617"/>
        <item x="774"/>
        <item x="738"/>
        <item x="879"/>
        <item x="164"/>
        <item x="558"/>
        <item x="127"/>
        <item x="773"/>
        <item x="323"/>
        <item x="221"/>
        <item x="65"/>
        <item x="229"/>
        <item x="677"/>
        <item x="175"/>
        <item x="759"/>
        <item x="823"/>
        <item x="29"/>
        <item x="905"/>
        <item x="901"/>
        <item x="527"/>
        <item x="446"/>
        <item x="489"/>
        <item x="521"/>
        <item x="154"/>
        <item x="546"/>
        <item x="594"/>
        <item x="841"/>
        <item x="209"/>
        <item x="756"/>
        <item x="211"/>
        <item x="885"/>
        <item x="672"/>
        <item x="822"/>
        <item x="253"/>
        <item x="110"/>
        <item x="351"/>
        <item x="777"/>
        <item x="368"/>
        <item x="654"/>
        <item x="461"/>
        <item x="345"/>
        <item x="80"/>
        <item x="846"/>
        <item x="438"/>
        <item x="854"/>
        <item x="549"/>
        <item x="700"/>
        <item x="670"/>
        <item x="263"/>
        <item x="42"/>
        <item x="329"/>
        <item x="588"/>
        <item x="857"/>
        <item x="0"/>
        <item x="17"/>
        <item x="765"/>
        <item x="27"/>
        <item x="52"/>
        <item x="56"/>
        <item x="67"/>
        <item x="70"/>
        <item x="894"/>
        <item x="655"/>
        <item x="693"/>
        <item x="866"/>
        <item x="720"/>
        <item x="370"/>
        <item x="629"/>
        <item x="35"/>
        <item x="666"/>
        <item x="363"/>
        <item x="583"/>
        <item x="548"/>
        <item x="58"/>
        <item x="746"/>
        <item x="910"/>
        <item x="767"/>
        <item x="518"/>
        <item x="4"/>
        <item x="36"/>
        <item x="699"/>
        <item x="609"/>
        <item x="429"/>
        <item x="883"/>
        <item x="813"/>
        <item x="326"/>
        <item x="331"/>
        <item x="120"/>
        <item x="775"/>
        <item x="500"/>
        <item x="340"/>
        <item x="695"/>
        <item x="804"/>
        <item x="895"/>
        <item x="79"/>
        <item x="628"/>
        <item x="523"/>
        <item x="350"/>
        <item x="62"/>
        <item x="310"/>
        <item x="230"/>
        <item x="706"/>
        <item x="763"/>
        <item x="637"/>
        <item x="140"/>
        <item x="845"/>
        <item x="282"/>
        <item x="104"/>
        <item x="10"/>
        <item x="472"/>
        <item x="842"/>
        <item x="355"/>
        <item x="313"/>
        <item x="148"/>
        <item x="103"/>
        <item x="712"/>
        <item x="859"/>
        <item x="559"/>
        <item x="761"/>
        <item x="722"/>
        <item x="11"/>
        <item x="820"/>
        <item x="362"/>
        <item x="529"/>
        <item x="782"/>
        <item x="508"/>
        <item x="676"/>
        <item x="270"/>
        <item x="130"/>
        <item x="821"/>
        <item x="526"/>
        <item x="375"/>
        <item x="86"/>
        <item x="124"/>
        <item x="361"/>
        <item x="790"/>
        <item x="831"/>
        <item x="98"/>
        <item x="72"/>
        <item x="237"/>
        <item x="99"/>
        <item x="819"/>
        <item x="172"/>
        <item x="236"/>
        <item x="890"/>
        <item x="233"/>
        <item x="240"/>
        <item x="281"/>
        <item x="12"/>
        <item x="367"/>
        <item x="308"/>
        <item x="102"/>
        <item x="185"/>
        <item x="208"/>
        <item x="785"/>
        <item x="432"/>
        <item x="109"/>
        <item x="420"/>
        <item x="592"/>
        <item x="625"/>
        <item x="339"/>
        <item x="610"/>
        <item x="616"/>
        <item x="642"/>
        <item x="571"/>
        <item x="575"/>
        <item x="116"/>
        <item x="481"/>
        <item x="288"/>
        <item x="778"/>
        <item x="177"/>
        <item x="791"/>
        <item x="276"/>
        <item x="168"/>
        <item x="143"/>
        <item x="739"/>
        <item x="392"/>
        <item x="195"/>
        <item x="188"/>
        <item x="264"/>
        <item x="142"/>
        <item x="634"/>
        <item x="458"/>
        <item x="101"/>
        <item x="635"/>
        <item x="379"/>
        <item x="640"/>
        <item x="401"/>
        <item x="562"/>
        <item x="875"/>
        <item x="554"/>
        <item x="827"/>
        <item x="419"/>
        <item x="165"/>
        <item x="455"/>
        <item x="572"/>
        <item x="467"/>
        <item x="260"/>
        <item x="623"/>
        <item x="830"/>
        <item x="396"/>
        <item x="71"/>
        <item x="53"/>
        <item x="64"/>
        <item x="51"/>
        <item x="596"/>
        <item x="723"/>
        <item x="795"/>
        <item x="394"/>
        <item x="248"/>
        <item x="889"/>
        <item x="304"/>
        <item x="671"/>
        <item x="801"/>
        <item x="218"/>
        <item x="498"/>
        <item x="748"/>
        <item x="871"/>
        <item x="839"/>
        <item x="491"/>
        <item x="279"/>
        <item x="465"/>
        <item x="421"/>
        <item x="538"/>
        <item x="414"/>
        <item x="692"/>
        <item x="426"/>
        <item x="387"/>
        <item x="131"/>
        <item x="210"/>
        <item x="38"/>
        <item x="19"/>
        <item x="196"/>
        <item x="898"/>
        <item x="433"/>
        <item x="349"/>
        <item x="327"/>
        <item x="68"/>
        <item x="707"/>
        <item x="708"/>
        <item x="241"/>
        <item x="138"/>
        <item x="227"/>
        <item x="215"/>
        <item x="586"/>
        <item x="112"/>
        <item x="357"/>
        <item x="224"/>
        <item x="636"/>
        <item x="40"/>
        <item x="356"/>
        <item x="413"/>
        <item x="876"/>
        <item x="320"/>
        <item x="843"/>
        <item x="318"/>
        <item x="737"/>
        <item x="687"/>
        <item x="377"/>
        <item x="156"/>
        <item x="444"/>
        <item x="14"/>
        <item x="644"/>
        <item x="626"/>
        <item x="61"/>
        <item x="183"/>
        <item x="256"/>
        <item x="608"/>
        <item x="612"/>
        <item x="539"/>
        <item x="679"/>
        <item x="388"/>
        <item x="410"/>
        <item x="632"/>
        <item x="569"/>
        <item x="787"/>
        <item x="262"/>
        <item x="881"/>
        <item x="181"/>
        <item x="315"/>
        <item x="389"/>
        <item x="658"/>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1973">
        <item x="1698"/>
        <item x="1019"/>
        <item x="1767"/>
        <item x="297"/>
        <item x="1059"/>
        <item x="1318"/>
        <item x="1469"/>
        <item x="1821"/>
        <item x="168"/>
        <item x="526"/>
        <item x="492"/>
        <item x="1631"/>
        <item x="1693"/>
        <item x="1695"/>
        <item x="1823"/>
        <item x="984"/>
        <item x="549"/>
        <item x="1912"/>
        <item x="1495"/>
        <item x="671"/>
        <item x="1607"/>
        <item x="1083"/>
        <item x="1277"/>
        <item x="313"/>
        <item x="1521"/>
        <item x="780"/>
        <item x="583"/>
        <item x="1349"/>
        <item x="1841"/>
        <item x="1279"/>
        <item x="404"/>
        <item x="386"/>
        <item x="1401"/>
        <item x="436"/>
        <item x="642"/>
        <item x="755"/>
        <item x="768"/>
        <item x="246"/>
        <item x="1843"/>
        <item x="524"/>
        <item x="1049"/>
        <item x="860"/>
        <item x="564"/>
        <item x="655"/>
        <item x="1424"/>
        <item x="722"/>
        <item x="1880"/>
        <item x="1545"/>
        <item x="1768"/>
        <item x="1822"/>
        <item x="576"/>
        <item x="1137"/>
        <item x="1835"/>
        <item x="1557"/>
        <item x="1200"/>
        <item x="1115"/>
        <item x="783"/>
        <item x="24"/>
        <item x="632"/>
        <item x="777"/>
        <item x="1022"/>
        <item x="720"/>
        <item x="1588"/>
        <item x="1205"/>
        <item x="1026"/>
        <item x="726"/>
        <item x="1459"/>
        <item x="403"/>
        <item x="1630"/>
        <item x="7"/>
        <item x="833"/>
        <item x="523"/>
        <item x="305"/>
        <item x="291"/>
        <item x="791"/>
        <item x="1159"/>
        <item x="322"/>
        <item x="1577"/>
        <item x="324"/>
        <item x="520"/>
        <item x="431"/>
        <item x="1649"/>
        <item x="1879"/>
        <item x="1176"/>
        <item x="1379"/>
        <item x="1071"/>
        <item x="1025"/>
        <item x="830"/>
        <item x="1069"/>
        <item x="1212"/>
        <item x="1337"/>
        <item x="1411"/>
        <item x="153"/>
        <item x="1658"/>
        <item x="863"/>
        <item x="1342"/>
        <item x="663"/>
        <item x="741"/>
        <item x="1343"/>
        <item x="46"/>
        <item x="1638"/>
        <item x="1088"/>
        <item x="763"/>
        <item x="306"/>
        <item x="133"/>
        <item x="1850"/>
        <item x="1902"/>
        <item x="1492"/>
        <item x="656"/>
        <item x="235"/>
        <item x="128"/>
        <item x="848"/>
        <item x="1358"/>
        <item x="1250"/>
        <item x="757"/>
        <item x="1727"/>
        <item x="644"/>
        <item x="627"/>
        <item x="30"/>
        <item x="1455"/>
        <item x="1102"/>
        <item x="1036"/>
        <item x="1933"/>
        <item x="1816"/>
        <item x="1930"/>
        <item x="92"/>
        <item x="618"/>
        <item x="1263"/>
        <item x="369"/>
        <item x="1213"/>
        <item x="1683"/>
        <item x="1739"/>
        <item x="716"/>
        <item x="1270"/>
        <item x="1569"/>
        <item x="230"/>
        <item x="1856"/>
        <item x="231"/>
        <item x="489"/>
        <item x="1715"/>
        <item x="0"/>
        <item x="1453"/>
        <item x="1313"/>
        <item x="55"/>
        <item x="1077"/>
        <item x="1666"/>
        <item x="1154"/>
        <item x="1130"/>
        <item x="610"/>
        <item x="559"/>
        <item x="1641"/>
        <item x="1887"/>
        <item x="1008"/>
        <item x="1179"/>
        <item x="1198"/>
        <item x="683"/>
        <item x="982"/>
        <item x="123"/>
        <item x="1456"/>
        <item x="1003"/>
        <item x="1848"/>
        <item x="71"/>
        <item x="706"/>
        <item x="884"/>
        <item x="1742"/>
        <item x="1484"/>
        <item x="1375"/>
        <item x="950"/>
        <item x="1361"/>
        <item x="1148"/>
        <item x="933"/>
        <item x="418"/>
        <item x="844"/>
        <item x="851"/>
        <item x="468"/>
        <item x="126"/>
        <item x="767"/>
        <item x="321"/>
        <item x="81"/>
        <item x="1746"/>
        <item x="248"/>
        <item x="665"/>
        <item x="734"/>
        <item x="16"/>
        <item x="620"/>
        <item x="212"/>
        <item x="99"/>
        <item x="1632"/>
        <item x="1398"/>
        <item x="990"/>
        <item x="475"/>
        <item x="615"/>
        <item x="693"/>
        <item x="962"/>
        <item x="1881"/>
        <item x="1884"/>
        <item x="1124"/>
        <item x="1096"/>
        <item x="395"/>
        <item x="1074"/>
        <item x="725"/>
        <item x="804"/>
        <item x="1227"/>
        <item x="1062"/>
        <item x="334"/>
        <item x="1174"/>
        <item x="1211"/>
        <item x="432"/>
        <item x="125"/>
        <item x="366"/>
        <item x="1510"/>
        <item x="1625"/>
        <item x="1412"/>
        <item x="170"/>
        <item x="1366"/>
        <item x="1145"/>
        <item x="923"/>
        <item x="617"/>
        <item x="814"/>
        <item x="1190"/>
        <item x="801"/>
        <item x="934"/>
        <item x="1687"/>
        <item x="1937"/>
        <item x="1963"/>
        <item x="643"/>
        <item x="1396"/>
        <item x="1849"/>
        <item x="512"/>
        <item x="1540"/>
        <item x="994"/>
        <item x="1206"/>
        <item x="355"/>
        <item x="1584"/>
        <item x="1903"/>
        <item x="252"/>
        <item x="554"/>
        <item x="1891"/>
        <item x="1225"/>
        <item x="1586"/>
        <item x="1339"/>
        <item x="1542"/>
        <item x="112"/>
        <item x="646"/>
        <item x="1133"/>
        <item x="426"/>
        <item x="1247"/>
        <item x="274"/>
        <item x="1556"/>
        <item x="652"/>
        <item x="1031"/>
        <item x="1299"/>
        <item x="1244"/>
        <item x="1966"/>
        <item x="657"/>
        <item x="1706"/>
        <item x="406"/>
        <item x="425"/>
        <item x="986"/>
        <item x="1450"/>
        <item x="1708"/>
        <item x="1731"/>
        <item x="897"/>
        <item x="1547"/>
        <item x="1312"/>
        <item x="1539"/>
        <item x="892"/>
        <item x="1292"/>
        <item x="788"/>
        <item x="470"/>
        <item x="607"/>
        <item x="914"/>
        <item x="1479"/>
        <item x="1132"/>
        <item x="1774"/>
        <item x="102"/>
        <item x="493"/>
        <item x="504"/>
        <item x="587"/>
        <item x="90"/>
        <item x="951"/>
        <item x="578"/>
        <item x="1310"/>
        <item x="1754"/>
        <item x="337"/>
        <item x="350"/>
        <item x="1220"/>
        <item x="1236"/>
        <item x="1093"/>
        <item x="1293"/>
        <item x="541"/>
        <item x="1351"/>
        <item x="1555"/>
        <item x="216"/>
        <item x="1932"/>
        <item x="1740"/>
        <item x="1079"/>
        <item x="1472"/>
        <item x="826"/>
        <item x="358"/>
        <item x="1860"/>
        <item x="318"/>
        <item x="477"/>
        <item x="1281"/>
        <item x="1372"/>
        <item x="262"/>
        <item x="42"/>
        <item x="1101"/>
        <item x="1217"/>
        <item x="501"/>
        <item x="1820"/>
        <item x="1892"/>
        <item x="1369"/>
        <item x="380"/>
        <item x="1210"/>
        <item x="26"/>
        <item x="1044"/>
        <item x="486"/>
        <item x="1842"/>
        <item x="465"/>
        <item x="1237"/>
        <item x="991"/>
        <item x="138"/>
        <item x="1251"/>
        <item x="602"/>
        <item x="858"/>
        <item x="675"/>
        <item x="961"/>
        <item x="1325"/>
        <item x="1946"/>
        <item x="370"/>
        <item x="850"/>
        <item x="759"/>
        <item x="1144"/>
        <item x="900"/>
        <item x="1431"/>
        <item x="375"/>
        <item x="1503"/>
        <item x="336"/>
        <item x="677"/>
        <item x="859"/>
        <item x="1018"/>
        <item x="622"/>
        <item x="224"/>
        <item x="1271"/>
        <item x="1627"/>
        <item x="1674"/>
        <item x="1538"/>
        <item x="1042"/>
        <item x="1791"/>
        <item x="1580"/>
        <item x="786"/>
        <item x="52"/>
        <item x="219"/>
        <item x="2"/>
        <item x="198"/>
        <item x="724"/>
        <item x="221"/>
        <item x="1787"/>
        <item x="1604"/>
        <item x="1581"/>
        <item x="890"/>
        <item x="323"/>
        <item x="1795"/>
        <item x="266"/>
        <item x="1406"/>
        <item x="1294"/>
        <item x="563"/>
        <item x="1422"/>
        <item x="1927"/>
        <item x="631"/>
        <item x="314"/>
        <item x="760"/>
        <item x="508"/>
        <item x="626"/>
        <item x="23"/>
        <item x="694"/>
        <item x="202"/>
        <item x="1150"/>
        <item x="1010"/>
        <item x="562"/>
        <item x="953"/>
        <item x="1593"/>
        <item x="681"/>
        <item x="1743"/>
        <item x="124"/>
        <item x="619"/>
        <item x="1110"/>
        <item x="211"/>
        <item x="457"/>
        <item x="204"/>
        <item x="1015"/>
        <item x="838"/>
        <item x="1813"/>
        <item x="1105"/>
        <item x="496"/>
        <item x="616"/>
        <item x="506"/>
        <item x="1534"/>
        <item x="281"/>
        <item x="821"/>
        <item x="691"/>
        <item x="1138"/>
        <item x="740"/>
        <item x="429"/>
        <item x="839"/>
        <item x="1423"/>
        <item x="1747"/>
        <item x="729"/>
        <item x="1662"/>
        <item x="733"/>
        <item x="473"/>
        <item x="463"/>
        <item x="1457"/>
        <item x="299"/>
        <item x="192"/>
        <item x="1122"/>
        <item x="707"/>
        <item x="1745"/>
        <item x="402"/>
        <item x="1713"/>
        <item x="237"/>
        <item x="1840"/>
        <item x="518"/>
        <item x="1180"/>
        <item x="1808"/>
        <item x="1181"/>
        <item x="1735"/>
        <item x="979"/>
        <item x="808"/>
        <item x="1667"/>
        <item x="396"/>
        <item x="218"/>
        <item x="18"/>
        <item x="1648"/>
        <item x="1276"/>
        <item x="612"/>
        <item x="1942"/>
        <item x="641"/>
        <item x="1736"/>
        <item x="87"/>
        <item x="1956"/>
        <item x="1080"/>
        <item x="666"/>
        <item x="1755"/>
        <item x="361"/>
        <item x="1574"/>
        <item x="130"/>
        <item x="1041"/>
        <item x="1628"/>
        <item x="1523"/>
        <item x="60"/>
        <item x="1076"/>
        <item x="1341"/>
        <item x="409"/>
        <item x="174"/>
        <item x="356"/>
        <item x="1229"/>
        <item x="573"/>
        <item x="1290"/>
        <item x="1752"/>
        <item x="207"/>
        <item x="913"/>
        <item x="1135"/>
        <item x="141"/>
        <item x="338"/>
        <item x="261"/>
        <item x="813"/>
        <item x="173"/>
        <item x="162"/>
        <item x="146"/>
        <item x="44"/>
        <item x="1817"/>
        <item x="516"/>
        <item x="1046"/>
        <item x="841"/>
        <item x="1327"/>
        <item x="595"/>
        <item x="147"/>
        <item x="959"/>
        <item x="1165"/>
        <item x="551"/>
        <item x="1452"/>
        <item x="1599"/>
        <item x="183"/>
        <item x="571"/>
        <item x="1626"/>
        <item x="1950"/>
        <item x="988"/>
        <item x="1283"/>
        <item x="1248"/>
        <item x="1004"/>
        <item x="25"/>
        <item x="50"/>
        <item x="1925"/>
        <item x="546"/>
        <item x="1496"/>
        <item x="22"/>
        <item x="1169"/>
        <item x="1170"/>
        <item x="1218"/>
        <item x="536"/>
        <item x="495"/>
        <item x="1800"/>
        <item x="34"/>
        <item x="1896"/>
        <item x="998"/>
        <item x="349"/>
        <item x="751"/>
        <item x="539"/>
        <item x="1615"/>
        <item x="1504"/>
        <item x="806"/>
        <item x="1952"/>
        <item x="548"/>
        <item x="222"/>
        <item x="427"/>
        <item x="1613"/>
        <item x="1775"/>
        <item x="1050"/>
        <item x="1173"/>
        <item x="464"/>
        <item x="868"/>
        <item x="1438"/>
        <item x="58"/>
        <item x="96"/>
        <item x="1921"/>
        <item x="1831"/>
        <item x="68"/>
        <item x="1801"/>
        <item x="1761"/>
        <item x="243"/>
        <item x="1929"/>
        <item x="179"/>
        <item x="1255"/>
        <item x="1257"/>
        <item x="1367"/>
        <item x="636"/>
        <item x="405"/>
        <item x="664"/>
        <item x="1100"/>
        <item x="709"/>
        <item x="1760"/>
        <item x="116"/>
        <item x="95"/>
        <item x="1918"/>
        <item x="394"/>
        <item x="70"/>
        <item x="1161"/>
        <item x="1193"/>
        <item x="1066"/>
        <item x="1142"/>
        <item x="812"/>
        <item x="947"/>
        <item x="1783"/>
        <item x="1203"/>
        <item x="966"/>
        <item x="1619"/>
        <item x="1799"/>
        <item x="1940"/>
        <item x="917"/>
        <item x="875"/>
        <item x="453"/>
        <item x="633"/>
        <item x="1197"/>
        <item x="1413"/>
        <item x="4"/>
        <item x="250"/>
        <item x="1832"/>
        <item x="761"/>
        <item x="1094"/>
        <item x="1172"/>
        <item x="723"/>
        <item x="1703"/>
        <item x="1295"/>
        <item x="1029"/>
        <item x="1307"/>
        <item x="1781"/>
        <item x="1699"/>
        <item x="1475"/>
        <item x="1301"/>
        <item x="1223"/>
        <item x="621"/>
        <item x="1790"/>
        <item x="700"/>
        <item x="1408"/>
        <item x="452"/>
        <item x="1959"/>
        <item x="719"/>
        <item x="1425"/>
        <item x="647"/>
        <item x="106"/>
        <item x="1623"/>
        <item x="251"/>
        <item x="275"/>
        <item x="695"/>
        <item x="1692"/>
        <item x="1726"/>
        <item x="1681"/>
        <item x="687"/>
        <item x="1909"/>
        <item x="27"/>
        <item x="268"/>
        <item x="259"/>
        <item x="1097"/>
        <item x="242"/>
        <item x="229"/>
        <item x="187"/>
        <item x="312"/>
        <item x="510"/>
        <item x="1418"/>
        <item x="686"/>
        <item x="1202"/>
        <item x="184"/>
        <item x="1458"/>
        <item x="1610"/>
        <item x="167"/>
        <item x="1546"/>
        <item x="1954"/>
        <item x="1712"/>
        <item x="828"/>
        <item x="1364"/>
        <item x="659"/>
        <item x="1111"/>
        <item x="1890"/>
        <item x="770"/>
        <item x="935"/>
        <item x="887"/>
        <item x="1352"/>
        <item x="186"/>
        <item x="1508"/>
        <item x="1315"/>
        <item x="1642"/>
        <item x="932"/>
        <item x="354"/>
        <item x="1561"/>
        <item x="1678"/>
        <item x="1562"/>
        <item x="249"/>
        <item x="110"/>
        <item x="672"/>
        <item x="1028"/>
        <item x="983"/>
        <item x="1070"/>
        <item x="390"/>
        <item x="1320"/>
        <item x="1391"/>
        <item x="1928"/>
        <item x="815"/>
        <item x="1055"/>
        <item x="697"/>
        <item x="1209"/>
        <item x="754"/>
        <item x="805"/>
        <item x="1350"/>
        <item x="509"/>
        <item x="1002"/>
        <item x="1908"/>
        <item x="303"/>
        <item x="1594"/>
        <item x="1355"/>
        <item x="238"/>
        <item x="454"/>
        <item x="1922"/>
        <item x="1529"/>
        <item x="462"/>
        <item x="1376"/>
        <item x="1221"/>
        <item x="382"/>
        <item x="213"/>
        <item x="1513"/>
        <item x="1238"/>
        <item x="849"/>
        <item x="713"/>
        <item x="885"/>
        <item x="1721"/>
        <item x="416"/>
        <item x="538"/>
        <item x="1192"/>
        <item x="1616"/>
        <item x="1305"/>
        <item x="1883"/>
        <item x="1696"/>
        <item x="6"/>
        <item x="670"/>
        <item x="287"/>
        <item x="1524"/>
        <item x="611"/>
        <item x="1753"/>
        <item x="1374"/>
        <item x="1939"/>
        <item x="975"/>
        <item x="1326"/>
        <item x="525"/>
        <item x="624"/>
        <item x="736"/>
        <item x="1689"/>
        <item x="1336"/>
        <item x="1852"/>
        <item x="129"/>
        <item x="1614"/>
        <item x="963"/>
        <item x="883"/>
        <item x="584"/>
        <item x="714"/>
        <item x="893"/>
        <item x="1493"/>
        <item x="1439"/>
        <item x="269"/>
        <item x="1578"/>
        <item x="400"/>
        <item x="1426"/>
        <item x="232"/>
        <item x="1949"/>
        <item x="532"/>
        <item x="270"/>
        <item x="940"/>
        <item x="717"/>
        <item x="1899"/>
        <item x="1844"/>
        <item x="1363"/>
        <item x="1847"/>
        <item x="1038"/>
        <item x="157"/>
        <item x="319"/>
        <item x="1201"/>
        <item x="1938"/>
        <item x="79"/>
        <item x="277"/>
        <item x="1650"/>
        <item x="1057"/>
        <item x="1054"/>
        <item x="1058"/>
        <item x="1146"/>
        <item x="1316"/>
        <item x="89"/>
        <item x="660"/>
        <item x="1919"/>
        <item x="1331"/>
        <item x="640"/>
        <item x="362"/>
        <item x="1381"/>
        <item x="1182"/>
        <item x="907"/>
        <item x="1734"/>
        <item x="181"/>
        <item x="376"/>
        <item x="54"/>
        <item x="329"/>
        <item x="1357"/>
        <item x="105"/>
        <item x="203"/>
        <item x="1793"/>
        <item x="166"/>
        <item x="165"/>
        <item x="1410"/>
        <item x="527"/>
        <item x="513"/>
        <item x="117"/>
        <item x="1474"/>
        <item x="317"/>
        <item x="794"/>
        <item x="1506"/>
        <item x="1629"/>
        <item x="1285"/>
        <item x="401"/>
        <item x="1805"/>
        <item x="1027"/>
        <item x="855"/>
        <item x="1657"/>
        <item x="1486"/>
        <item x="1910"/>
        <item x="1751"/>
        <item x="906"/>
        <item x="1254"/>
        <item x="236"/>
        <item x="1589"/>
        <item x="1550"/>
        <item x="1114"/>
        <item x="1085"/>
        <item x="466"/>
        <item x="331"/>
        <item x="151"/>
        <item x="1309"/>
        <item x="1741"/>
        <item x="1378"/>
        <item x="1895"/>
        <item x="586"/>
        <item x="996"/>
        <item x="10"/>
        <item x="32"/>
        <item x="787"/>
        <item x="487"/>
        <item x="1786"/>
        <item x="1934"/>
        <item x="919"/>
        <item x="816"/>
        <item x="718"/>
        <item x="1499"/>
        <item x="922"/>
        <item x="1571"/>
        <item x="565"/>
        <item x="339"/>
        <item x="1403"/>
        <item x="1511"/>
        <item x="1519"/>
        <item x="51"/>
        <item x="1047"/>
        <item x="233"/>
        <item x="1140"/>
        <item x="1971"/>
        <item x="925"/>
        <item x="1034"/>
        <item x="417"/>
        <item x="197"/>
        <item x="557"/>
        <item x="862"/>
        <item x="758"/>
        <item x="1697"/>
        <item x="1417"/>
        <item x="899"/>
        <item x="1353"/>
        <item x="201"/>
        <item x="929"/>
        <item x="1222"/>
        <item x="1750"/>
        <item x="967"/>
        <item x="1092"/>
        <item x="1302"/>
        <item x="1081"/>
        <item x="346"/>
        <item x="1284"/>
        <item x="1646"/>
        <item x="1153"/>
        <item x="169"/>
        <item x="451"/>
        <item x="1164"/>
        <item x="1688"/>
        <item x="223"/>
        <item x="494"/>
        <item x="135"/>
        <item x="918"/>
        <item x="1836"/>
        <item x="530"/>
        <item x="1467"/>
        <item x="1052"/>
        <item x="1620"/>
        <item x="1421"/>
        <item x="1485"/>
        <item x="1462"/>
        <item x="1965"/>
        <item x="64"/>
        <item x="398"/>
        <item x="373"/>
        <item x="1235"/>
        <item x="1168"/>
        <item x="1575"/>
        <item x="1483"/>
        <item x="1300"/>
        <item x="1177"/>
        <item x="638"/>
        <item x="1806"/>
        <item x="283"/>
        <item x="115"/>
        <item x="793"/>
        <item x="392"/>
        <item x="91"/>
        <item x="1812"/>
        <item x="577"/>
        <item x="1127"/>
        <item x="775"/>
        <item x="1911"/>
        <item x="438"/>
        <item x="139"/>
        <item x="220"/>
        <item x="371"/>
        <item x="1382"/>
        <item x="41"/>
        <item x="1245"/>
        <item x="829"/>
        <item x="1226"/>
        <item x="1525"/>
        <item x="1249"/>
        <item x="1568"/>
        <item x="113"/>
        <item x="1906"/>
        <item x="1603"/>
        <item x="704"/>
        <item x="1258"/>
        <item x="1466"/>
        <item x="856"/>
        <item x="954"/>
        <item x="1053"/>
        <item x="265"/>
        <item x="1764"/>
        <item x="1814"/>
        <item x="1723"/>
        <item x="1433"/>
        <item x="603"/>
        <item x="1970"/>
        <item x="588"/>
        <item x="1297"/>
        <item x="56"/>
        <item x="960"/>
        <item x="1853"/>
        <item x="852"/>
        <item x="517"/>
        <item x="1778"/>
        <item x="1732"/>
        <item x="480"/>
        <item x="1155"/>
        <item x="1605"/>
        <item x="8"/>
        <item x="1951"/>
        <item x="1833"/>
        <item x="85"/>
        <item x="972"/>
        <item x="956"/>
        <item x="870"/>
        <item x="1384"/>
        <item x="1037"/>
        <item x="1500"/>
        <item x="1273"/>
        <item x="1246"/>
        <item x="909"/>
        <item x="1704"/>
        <item x="861"/>
        <item x="1118"/>
        <item x="688"/>
        <item x="360"/>
        <item x="1758"/>
        <item x="835"/>
        <item x="134"/>
        <item x="550"/>
        <item x="662"/>
        <item x="1756"/>
        <item x="20"/>
        <item x="315"/>
        <item x="766"/>
        <item x="703"/>
        <item x="1123"/>
        <item x="483"/>
        <item x="544"/>
        <item x="637"/>
        <item x="776"/>
        <item x="1407"/>
        <item x="109"/>
        <item x="809"/>
        <item x="302"/>
        <item x="17"/>
        <item x="1669"/>
        <item x="1882"/>
        <item x="478"/>
        <item x="442"/>
        <item x="1241"/>
        <item x="1332"/>
        <item x="911"/>
        <item x="1716"/>
        <item x="1744"/>
        <item x="1308"/>
        <item x="1126"/>
        <item x="1323"/>
        <item x="756"/>
        <item x="1854"/>
        <item x="572"/>
        <item x="397"/>
        <item x="1314"/>
        <item x="310"/>
        <item x="721"/>
        <item x="21"/>
        <item x="1354"/>
        <item x="1430"/>
        <item x="264"/>
        <item x="177"/>
        <item x="1943"/>
        <item x="1707"/>
        <item x="67"/>
        <item x="328"/>
        <item x="383"/>
        <item x="1953"/>
        <item x="727"/>
        <item x="1333"/>
        <item x="825"/>
        <item x="209"/>
        <item x="1857"/>
        <item x="910"/>
        <item x="1265"/>
        <item x="31"/>
        <item x="1665"/>
        <item x="1548"/>
        <item x="1960"/>
        <item x="253"/>
        <item x="273"/>
        <item x="609"/>
        <item x="320"/>
        <item x="1464"/>
        <item x="692"/>
        <item x="623"/>
        <item x="497"/>
        <item x="1622"/>
        <item x="159"/>
        <item x="1587"/>
        <item x="228"/>
        <item x="540"/>
        <item x="1719"/>
        <item x="1252"/>
        <item x="628"/>
        <item x="604"/>
        <item x="942"/>
        <item x="1520"/>
        <item x="561"/>
        <item x="1188"/>
        <item x="1129"/>
        <item x="363"/>
        <item x="1900"/>
        <item x="193"/>
        <item x="543"/>
        <item x="448"/>
        <item x="1916"/>
        <item x="15"/>
        <item x="1968"/>
        <item x="1186"/>
        <item x="1445"/>
        <item x="206"/>
        <item x="1602"/>
        <item x="1000"/>
        <item x="1886"/>
        <item x="284"/>
        <item x="47"/>
        <item x="807"/>
        <item x="1482"/>
        <item x="771"/>
        <item x="1794"/>
        <item x="1526"/>
        <item x="1652"/>
        <item x="566"/>
        <item x="570"/>
        <item x="460"/>
        <item x="12"/>
        <item x="37"/>
        <item x="40"/>
        <item x="600"/>
        <item x="1864"/>
        <item x="359"/>
        <item x="1923"/>
        <item x="995"/>
        <item x="239"/>
        <item x="945"/>
        <item x="1171"/>
        <item x="645"/>
        <item x="1962"/>
        <item x="1321"/>
        <item x="1087"/>
        <item x="1643"/>
        <item x="614"/>
        <item x="1694"/>
        <item x="981"/>
        <item x="348"/>
        <item x="908"/>
        <item x="377"/>
        <item x="1609"/>
        <item x="560"/>
        <item x="1729"/>
        <item x="1804"/>
        <item x="866"/>
        <item x="648"/>
        <item x="1826"/>
        <item x="1763"/>
        <item x="1162"/>
        <item x="155"/>
        <item x="874"/>
        <item x="742"/>
        <item x="393"/>
        <item x="43"/>
        <item x="708"/>
        <item x="952"/>
        <item x="1608"/>
        <item x="267"/>
        <item x="1730"/>
        <item x="769"/>
        <item x="1230"/>
        <item x="1269"/>
        <item x="1260"/>
        <item x="1677"/>
        <item x="1958"/>
        <item x="1705"/>
        <item x="1722"/>
        <item x="1451"/>
        <item x="63"/>
        <item x="1073"/>
        <item x="797"/>
        <item x="630"/>
        <item x="449"/>
        <item x="121"/>
        <item x="796"/>
        <item x="698"/>
        <item x="423"/>
        <item x="490"/>
        <item x="605"/>
        <item x="938"/>
        <item x="143"/>
        <item x="78"/>
        <item x="245"/>
        <item x="882"/>
        <item x="1068"/>
        <item x="499"/>
        <item x="234"/>
        <item x="57"/>
        <item x="1576"/>
        <item x="569"/>
        <item x="710"/>
        <item x="119"/>
        <item x="240"/>
        <item x="1530"/>
        <item x="790"/>
        <item x="547"/>
        <item x="795"/>
        <item x="958"/>
        <item x="779"/>
        <item x="1344"/>
        <item x="1785"/>
        <item x="19"/>
        <item x="629"/>
        <item x="1728"/>
        <item x="822"/>
        <item x="1151"/>
        <item x="667"/>
        <item x="1120"/>
        <item x="965"/>
        <item x="1509"/>
        <item x="799"/>
        <item x="745"/>
        <item x="976"/>
        <item x="1590"/>
        <item x="534"/>
        <item x="1104"/>
        <item x="1878"/>
        <item x="1797"/>
        <item x="215"/>
        <item x="1461"/>
        <item x="997"/>
        <item x="1661"/>
        <item x="1390"/>
        <item x="1914"/>
        <item x="195"/>
        <item x="301"/>
        <item x="1798"/>
        <item x="1460"/>
        <item x="182"/>
        <item x="678"/>
        <item x="1001"/>
        <item x="1377"/>
        <item x="1441"/>
        <item x="1691"/>
        <item x="1033"/>
        <item x="225"/>
        <item x="1143"/>
        <item x="171"/>
        <item x="447"/>
        <item x="1427"/>
        <item x="1961"/>
        <item x="226"/>
        <item x="137"/>
        <item x="1675"/>
        <item x="205"/>
        <item x="1194"/>
        <item x="316"/>
        <item x="185"/>
        <item x="1497"/>
        <item x="1668"/>
        <item x="1158"/>
        <item x="374"/>
        <item x="1566"/>
        <item x="420"/>
        <item x="878"/>
        <item x="1056"/>
        <item x="352"/>
        <item x="389"/>
        <item x="1877"/>
        <item x="93"/>
        <item x="1317"/>
        <item x="1319"/>
        <item x="5"/>
        <item x="472"/>
        <item x="9"/>
        <item x="1851"/>
        <item x="1091"/>
        <item x="1432"/>
        <item x="188"/>
        <item x="1298"/>
        <item x="1437"/>
        <item x="778"/>
        <item x="1889"/>
        <item x="1306"/>
        <item x="1765"/>
        <item x="1009"/>
        <item x="834"/>
        <item x="1924"/>
        <item x="1324"/>
        <item x="567"/>
        <item x="845"/>
        <item x="1348"/>
        <item x="1606"/>
        <item x="1809"/>
        <item x="491"/>
        <item x="1189"/>
        <item x="1597"/>
        <item x="689"/>
        <item x="399"/>
        <item x="1121"/>
        <item x="1195"/>
        <item x="1948"/>
        <item x="1907"/>
        <item x="1701"/>
        <item x="682"/>
        <item x="75"/>
        <item x="498"/>
        <item x="871"/>
        <item x="521"/>
        <item x="367"/>
        <item x="33"/>
        <item x="428"/>
        <item x="601"/>
        <item x="916"/>
        <item x="455"/>
        <item x="1782"/>
        <item x="74"/>
        <item x="1733"/>
        <item x="1893"/>
        <item x="1611"/>
        <item x="819"/>
        <item x="1644"/>
        <item x="846"/>
        <item x="553"/>
        <item x="1935"/>
        <item x="1021"/>
        <item x="1855"/>
        <item x="1517"/>
        <item x="45"/>
        <item x="327"/>
        <item x="450"/>
        <item x="1468"/>
        <item x="865"/>
        <item x="1863"/>
        <item x="894"/>
        <item x="456"/>
        <item x="837"/>
        <item x="1544"/>
        <item x="1345"/>
        <item x="1185"/>
        <item x="1824"/>
        <item x="1894"/>
        <item x="1673"/>
        <item x="66"/>
        <item x="847"/>
        <item x="433"/>
        <item x="98"/>
        <item x="1395"/>
        <item x="260"/>
        <item x="749"/>
        <item x="1830"/>
        <item x="889"/>
        <item x="802"/>
        <item x="1434"/>
        <item x="1558"/>
        <item x="1690"/>
        <item x="596"/>
        <item x="1436"/>
        <item x="1289"/>
        <item x="1682"/>
        <item x="785"/>
        <item x="1304"/>
        <item x="974"/>
        <item x="160"/>
        <item x="625"/>
        <item x="247"/>
        <item x="1090"/>
        <item x="83"/>
        <item x="658"/>
        <item x="545"/>
        <item x="461"/>
        <item x="1748"/>
        <item x="1828"/>
        <item x="1447"/>
        <item x="529"/>
        <item x="1347"/>
        <item x="148"/>
        <item x="1329"/>
        <item x="1846"/>
        <item x="1512"/>
        <item x="971"/>
        <item x="1125"/>
        <item x="1770"/>
        <item x="1078"/>
        <item x="999"/>
        <item x="1291"/>
        <item x="1926"/>
        <item x="441"/>
        <item x="1543"/>
        <item x="332"/>
        <item x="879"/>
        <item x="1672"/>
        <item x="519"/>
        <item x="818"/>
        <item x="150"/>
        <item x="325"/>
        <item x="1256"/>
        <item x="744"/>
        <item x="118"/>
        <item x="1905"/>
        <item x="132"/>
        <item x="968"/>
        <item x="864"/>
        <item x="196"/>
        <item x="1792"/>
        <item x="1157"/>
        <item x="1663"/>
        <item x="987"/>
        <item x="970"/>
        <item x="840"/>
        <item x="29"/>
        <item x="803"/>
        <item x="408"/>
        <item x="1219"/>
        <item x="445"/>
        <item x="1473"/>
        <item x="941"/>
        <item x="1709"/>
        <item x="1278"/>
        <item x="1647"/>
        <item x="810"/>
        <item x="992"/>
        <item x="1660"/>
        <item x="285"/>
        <item x="1653"/>
        <item x="782"/>
        <item x="410"/>
        <item x="1655"/>
        <item x="439"/>
        <item x="65"/>
        <item x="1931"/>
        <item x="712"/>
        <item x="820"/>
        <item x="1"/>
        <item x="732"/>
        <item x="271"/>
        <item x="1827"/>
        <item x="145"/>
        <item x="1463"/>
        <item x="558"/>
        <item x="1491"/>
        <item x="1964"/>
        <item x="593"/>
        <item x="969"/>
        <item x="388"/>
        <item x="387"/>
        <item x="1107"/>
        <item x="263"/>
        <item x="1340"/>
        <item x="1014"/>
        <item x="1654"/>
        <item x="522"/>
        <item x="103"/>
        <item x="1191"/>
        <item x="76"/>
        <item x="1489"/>
        <item x="1516"/>
        <item x="1845"/>
        <item x="705"/>
        <item x="931"/>
        <item x="476"/>
        <item x="446"/>
        <item x="326"/>
        <item x="589"/>
        <item x="1128"/>
        <item x="964"/>
        <item x="357"/>
        <item x="482"/>
        <item x="1419"/>
        <item x="38"/>
        <item x="649"/>
        <item x="650"/>
        <item x="1789"/>
        <item x="1904"/>
        <item x="1476"/>
        <item x="1266"/>
        <item x="1207"/>
        <item x="1012"/>
        <item x="824"/>
        <item x="1618"/>
        <item x="1166"/>
        <item x="1815"/>
        <item x="831"/>
        <item x="80"/>
        <item x="35"/>
        <item x="1567"/>
        <item x="227"/>
        <item x="1007"/>
        <item x="288"/>
        <item x="1089"/>
        <item x="444"/>
        <item x="943"/>
        <item x="1013"/>
        <item x="488"/>
        <item x="1636"/>
        <item x="82"/>
        <item x="1676"/>
        <item x="1061"/>
        <item x="1136"/>
        <item x="1901"/>
        <item x="335"/>
        <item x="1533"/>
        <item x="798"/>
        <item x="342"/>
        <item x="311"/>
        <item x="552"/>
        <item x="1502"/>
        <item x="515"/>
        <item x="1501"/>
        <item x="1957"/>
        <item x="842"/>
        <item x="781"/>
        <item x="345"/>
        <item x="469"/>
        <item x="1481"/>
        <item x="1873"/>
        <item x="592"/>
        <item x="1656"/>
        <item x="1537"/>
        <item x="384"/>
        <item x="176"/>
        <item x="1098"/>
        <item x="1876"/>
        <item x="296"/>
        <item x="1875"/>
        <item x="944"/>
        <item x="753"/>
        <item x="873"/>
        <item x="1288"/>
        <item x="412"/>
        <item x="36"/>
        <item x="158"/>
        <item x="1109"/>
        <item x="443"/>
        <item x="298"/>
        <item x="1274"/>
        <item x="1624"/>
        <item x="651"/>
        <item x="341"/>
        <item x="1617"/>
        <item x="912"/>
        <item x="901"/>
        <item x="684"/>
        <item x="458"/>
        <item x="905"/>
        <item x="937"/>
        <item x="1858"/>
        <item x="1490"/>
        <item x="1032"/>
        <item x="654"/>
        <item x="985"/>
        <item x="606"/>
        <item x="272"/>
        <item x="14"/>
        <item x="419"/>
        <item x="880"/>
        <item x="1601"/>
        <item x="97"/>
        <item x="1040"/>
        <item x="673"/>
        <item x="200"/>
        <item x="1684"/>
        <item x="1099"/>
        <item x="1208"/>
        <item x="1063"/>
        <item x="1385"/>
        <item x="1178"/>
        <item x="1913"/>
        <item x="748"/>
        <item x="280"/>
        <item x="784"/>
        <item x="434"/>
        <item x="1945"/>
        <item x="1393"/>
        <item x="1686"/>
        <item x="292"/>
        <item x="1947"/>
        <item x="1065"/>
        <item x="1163"/>
        <item x="1184"/>
        <item x="1869"/>
        <item x="1757"/>
        <item x="340"/>
        <item x="556"/>
        <item x="481"/>
        <item x="1582"/>
        <item x="869"/>
        <item x="1595"/>
        <item x="921"/>
        <item x="608"/>
        <item x="114"/>
        <item x="1261"/>
        <item x="1414"/>
        <item x="752"/>
        <item x="735"/>
        <item x="1639"/>
        <item x="258"/>
        <item x="1043"/>
        <item x="1825"/>
        <item x="1679"/>
        <item x="1718"/>
        <item x="1507"/>
        <item x="1536"/>
        <item x="172"/>
        <item x="1039"/>
        <item x="1287"/>
        <item x="1769"/>
        <item x="1870"/>
        <item x="293"/>
        <item x="1874"/>
        <item x="435"/>
        <item x="1075"/>
        <item x="1531"/>
        <item x="1131"/>
        <item x="928"/>
        <item x="568"/>
        <item x="1634"/>
        <item x="1139"/>
        <item x="903"/>
        <item x="304"/>
        <item x="680"/>
        <item x="1865"/>
        <item x="1116"/>
        <item x="978"/>
        <item x="1564"/>
        <item x="48"/>
        <item x="1359"/>
        <item x="876"/>
        <item x="407"/>
        <item x="503"/>
        <item x="411"/>
        <item x="1917"/>
        <item x="1242"/>
        <item x="39"/>
        <item x="1936"/>
        <item x="580"/>
        <item x="131"/>
        <item x="800"/>
        <item x="1700"/>
        <item x="199"/>
        <item x="1370"/>
        <item x="1023"/>
        <item x="1399"/>
        <item x="1064"/>
        <item x="1640"/>
        <item x="1766"/>
        <item x="773"/>
        <item x="635"/>
        <item x="1776"/>
        <item x="1872"/>
        <item x="152"/>
        <item x="1311"/>
        <item x="282"/>
        <item x="574"/>
        <item x="1035"/>
        <item x="502"/>
        <item x="1016"/>
        <item x="591"/>
        <item x="330"/>
        <item x="1553"/>
        <item x="104"/>
        <item x="1303"/>
        <item x="279"/>
        <item x="528"/>
        <item x="241"/>
        <item x="194"/>
        <item x="1944"/>
        <item x="1448"/>
        <item x="308"/>
        <item x="49"/>
        <item x="1572"/>
        <item x="920"/>
        <item x="789"/>
        <item x="3"/>
        <item x="379"/>
        <item x="1280"/>
        <item x="1551"/>
        <item x="1264"/>
        <item x="896"/>
        <item x="1494"/>
        <item x="142"/>
        <item x="421"/>
        <item x="926"/>
        <item x="1275"/>
        <item x="1549"/>
        <item x="1449"/>
        <item x="1141"/>
        <item x="1885"/>
        <item x="1373"/>
        <item x="1296"/>
        <item x="1147"/>
        <item x="13"/>
        <item x="537"/>
        <item x="1440"/>
        <item x="989"/>
        <item x="533"/>
        <item x="351"/>
        <item x="891"/>
        <item x="653"/>
        <item x="1330"/>
        <item x="973"/>
        <item x="1702"/>
        <item x="1233"/>
        <item x="898"/>
        <item x="1175"/>
        <item x="88"/>
        <item x="1328"/>
        <item x="1807"/>
        <item x="1024"/>
        <item x="108"/>
        <item x="210"/>
        <item x="531"/>
        <item x="1514"/>
        <item x="378"/>
        <item x="256"/>
        <item x="1322"/>
        <item x="127"/>
        <item x="84"/>
        <item x="1442"/>
        <item x="1563"/>
        <item x="1487"/>
        <item x="1006"/>
        <item x="1020"/>
        <item x="1488"/>
        <item x="1402"/>
        <item x="484"/>
        <item x="1199"/>
        <item x="217"/>
        <item x="100"/>
        <item x="471"/>
        <item x="535"/>
        <item x="1051"/>
        <item x="190"/>
        <item x="1187"/>
        <item x="1119"/>
        <item x="854"/>
        <item x="459"/>
        <item x="1772"/>
        <item x="1802"/>
        <item x="1518"/>
        <item x="1106"/>
        <item x="1680"/>
        <item x="474"/>
        <item x="701"/>
        <item x="1779"/>
        <item x="730"/>
        <item x="1383"/>
        <item x="1397"/>
        <item x="702"/>
        <item x="853"/>
        <item x="1829"/>
        <item x="1214"/>
        <item x="1268"/>
        <item x="927"/>
        <item x="957"/>
        <item x="1204"/>
        <item x="1215"/>
        <item x="590"/>
        <item x="1017"/>
        <item x="347"/>
        <item x="946"/>
        <item x="257"/>
        <item x="1072"/>
        <item x="993"/>
        <item x="1239"/>
        <item x="857"/>
        <item x="1868"/>
        <item x="1621"/>
        <item x="191"/>
        <item x="711"/>
        <item x="77"/>
        <item x="915"/>
        <item x="1392"/>
        <item x="1834"/>
        <item x="1435"/>
        <item x="86"/>
        <item x="1717"/>
        <item x="1338"/>
        <item x="1394"/>
        <item x="1535"/>
        <item x="1867"/>
        <item x="1897"/>
        <item x="1714"/>
        <item x="1117"/>
        <item x="430"/>
        <item x="867"/>
        <item x="1095"/>
        <item x="1839"/>
        <item x="1471"/>
        <item x="661"/>
        <item x="1362"/>
        <item x="1810"/>
        <item x="164"/>
        <item x="1573"/>
        <item x="1685"/>
        <item x="1888"/>
        <item x="437"/>
        <item x="1818"/>
        <item x="1759"/>
        <item x="1112"/>
        <item x="289"/>
        <item x="738"/>
        <item x="1596"/>
        <item x="505"/>
        <item x="343"/>
        <item x="1045"/>
        <item x="254"/>
        <item x="385"/>
        <item x="1086"/>
        <item x="1335"/>
        <item x="836"/>
        <item x="1365"/>
        <item x="1465"/>
        <item x="1532"/>
        <item x="1515"/>
        <item x="772"/>
        <item x="1725"/>
        <item x="811"/>
        <item x="1404"/>
        <item x="832"/>
        <item x="1664"/>
        <item x="175"/>
        <item x="62"/>
        <item x="424"/>
        <item x="679"/>
        <item x="1570"/>
        <item x="1633"/>
        <item x="676"/>
        <item x="872"/>
        <item x="1267"/>
        <item x="1415"/>
        <item x="391"/>
        <item x="1579"/>
        <item x="1282"/>
        <item x="368"/>
        <item x="467"/>
        <item x="750"/>
        <item x="762"/>
        <item x="1346"/>
        <item x="599"/>
        <item x="1478"/>
        <item x="11"/>
        <item x="895"/>
        <item x="1232"/>
        <item x="1416"/>
        <item x="1234"/>
        <item x="1724"/>
        <item x="1651"/>
        <item x="977"/>
        <item x="1941"/>
        <item x="353"/>
        <item x="792"/>
        <item x="1528"/>
        <item x="1477"/>
        <item x="1592"/>
        <item x="1866"/>
        <item x="1286"/>
        <item x="1420"/>
        <item x="1405"/>
        <item x="737"/>
        <item x="278"/>
        <item x="53"/>
        <item x="440"/>
        <item x="365"/>
        <item x="674"/>
        <item x="1498"/>
        <item x="178"/>
        <item x="1969"/>
        <item x="690"/>
        <item x="286"/>
        <item x="1635"/>
        <item x="1559"/>
        <item x="955"/>
        <item x="344"/>
        <item x="144"/>
        <item x="1005"/>
        <item x="1030"/>
        <item x="774"/>
        <item x="507"/>
        <item x="1720"/>
        <item x="685"/>
        <item x="1368"/>
        <item x="1428"/>
        <item x="290"/>
        <item x="1067"/>
        <item x="1762"/>
        <item x="1243"/>
        <item x="1527"/>
        <item x="255"/>
        <item x="1967"/>
        <item x="413"/>
        <item x="1470"/>
        <item x="1819"/>
        <item x="500"/>
        <item x="696"/>
        <item x="715"/>
        <item x="415"/>
        <item x="1796"/>
        <item x="877"/>
        <item x="888"/>
        <item x="381"/>
        <item x="1216"/>
        <item x="1156"/>
        <item x="886"/>
        <item x="1859"/>
        <item x="668"/>
        <item x="120"/>
        <item x="1167"/>
        <item x="1645"/>
        <item x="1637"/>
        <item x="107"/>
        <item x="511"/>
        <item x="1522"/>
        <item x="1253"/>
        <item x="122"/>
        <item x="1183"/>
        <item x="294"/>
        <item x="594"/>
        <item x="765"/>
        <item x="743"/>
        <item x="1048"/>
        <item x="479"/>
        <item x="1585"/>
        <item x="59"/>
        <item x="73"/>
        <item x="728"/>
        <item x="585"/>
        <item x="1560"/>
        <item x="1152"/>
        <item x="1160"/>
        <item x="1838"/>
        <item x="1598"/>
        <item x="746"/>
        <item x="1591"/>
        <item x="1803"/>
        <item x="1600"/>
        <item x="598"/>
        <item x="1710"/>
        <item x="1777"/>
        <item x="1780"/>
        <item x="739"/>
        <item x="1454"/>
        <item x="1861"/>
        <item x="140"/>
        <item x="1583"/>
        <item x="111"/>
        <item x="1103"/>
        <item x="1738"/>
        <item x="1084"/>
        <item x="1388"/>
        <item x="1552"/>
        <item x="1749"/>
        <item x="156"/>
        <item x="881"/>
        <item x="1788"/>
        <item x="414"/>
        <item x="1386"/>
        <item x="1480"/>
        <item x="731"/>
        <item x="924"/>
        <item x="597"/>
        <item x="1505"/>
        <item x="514"/>
        <item x="1429"/>
        <item x="936"/>
        <item x="613"/>
        <item x="1554"/>
        <item x="300"/>
        <item x="1262"/>
        <item x="669"/>
        <item x="295"/>
        <item x="1446"/>
        <item x="364"/>
        <item x="1541"/>
        <item x="1334"/>
        <item x="1670"/>
        <item x="1871"/>
        <item x="542"/>
        <item x="823"/>
        <item x="639"/>
        <item x="1409"/>
        <item x="28"/>
        <item x="1356"/>
        <item x="817"/>
        <item x="1784"/>
        <item x="1149"/>
        <item x="1811"/>
        <item x="208"/>
        <item x="555"/>
        <item x="1837"/>
        <item x="902"/>
        <item x="244"/>
        <item x="163"/>
        <item x="1737"/>
        <item x="180"/>
        <item x="1711"/>
        <item x="1082"/>
        <item x="189"/>
        <item x="1671"/>
        <item x="1771"/>
        <item x="1387"/>
        <item x="1108"/>
        <item x="307"/>
        <item x="575"/>
        <item x="1371"/>
        <item x="1389"/>
        <item x="764"/>
        <item x="581"/>
        <item x="1659"/>
        <item x="579"/>
        <item x="1612"/>
        <item x="72"/>
        <item x="333"/>
        <item x="582"/>
        <item x="1862"/>
        <item x="634"/>
        <item x="309"/>
        <item x="154"/>
        <item x="980"/>
        <item x="214"/>
        <item x="61"/>
        <item x="930"/>
        <item x="1400"/>
        <item x="422"/>
        <item x="372"/>
        <item x="1380"/>
        <item x="1196"/>
        <item x="1060"/>
        <item x="1773"/>
        <item x="94"/>
        <item x="1134"/>
        <item x="1955"/>
        <item x="161"/>
        <item x="1231"/>
        <item x="1920"/>
        <item x="843"/>
        <item x="1915"/>
        <item x="136"/>
        <item x="1240"/>
        <item x="1272"/>
        <item x="827"/>
        <item x="1224"/>
        <item x="276"/>
        <item x="1228"/>
        <item x="1113"/>
        <item x="699"/>
        <item x="149"/>
        <item x="948"/>
        <item x="1360"/>
        <item x="1898"/>
        <item x="904"/>
        <item x="949"/>
        <item x="69"/>
        <item x="101"/>
        <item x="1011"/>
        <item x="485"/>
        <item x="1259"/>
        <item x="747"/>
        <item x="1444"/>
        <item x="1443"/>
        <item x="1565"/>
        <item x="939"/>
        <item m="1" x="197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items count="4">
        <item x="3"/>
        <item x="0"/>
        <item x="1"/>
        <item x="2"/>
      </items>
    </pivotField>
    <pivotField compact="0" outline="0" showAll="0" defaultSubtotal="0">
      <items count="3">
        <item x="1"/>
        <item x="2"/>
        <item x="0"/>
      </items>
    </pivotField>
    <pivotField compact="0" numFmtId="165" outline="0" showAll="0" defaultSubtotal="0">
      <items count="3">
        <item x="2"/>
        <item x="0"/>
        <item x="1"/>
      </items>
    </pivotField>
    <pivotField compact="0" numFmtId="166" outline="0" showAll="0" defaultSubtotal="0"/>
    <pivotField dataField="1" compact="0" numFmtId="166" outline="0" showAll="0" defaultSubtotal="0"/>
    <pivotField axis="axisRow"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13"/>
  </rowFields>
  <rowItems count="2">
    <i>
      <x/>
    </i>
    <i>
      <x v="1"/>
    </i>
  </rowItems>
  <colItems count="1">
    <i/>
  </colItems>
  <dataFields count="1">
    <dataField name="Sum of Sales" fld="12" baseField="13" baseItem="0" numFmtId="167"/>
  </dataFields>
  <chartFormats count="12">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15" format="2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3" count="1" selected="0">
            <x v="0"/>
          </reference>
        </references>
      </pivotArea>
    </chartFormat>
    <chartFormat chart="19" format="2">
      <pivotArea type="data" outline="0" fieldPosition="0">
        <references count="2">
          <reference field="4294967294" count="1" selected="0">
            <x v="0"/>
          </reference>
          <reference field="13" count="1" selected="0">
            <x v="1"/>
          </reference>
        </references>
      </pivotArea>
    </chartFormat>
    <chartFormat chart="27" format="18" series="1">
      <pivotArea type="data" outline="0" fieldPosition="0">
        <references count="1">
          <reference field="4294967294" count="1" selected="0">
            <x v="0"/>
          </reference>
        </references>
      </pivotArea>
    </chartFormat>
    <chartFormat chart="27" format="19">
      <pivotArea type="data" outline="0" fieldPosition="0">
        <references count="2">
          <reference field="4294967294" count="1" selected="0">
            <x v="0"/>
          </reference>
          <reference field="13" count="1" selected="0">
            <x v="0"/>
          </reference>
        </references>
      </pivotArea>
    </chartFormat>
    <chartFormat chart="27" format="20">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F2F096-C26C-41E1-825E-CB7A4B599271}" name="PivotTable7" cacheId="1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7" firstHeaderRow="1" firstDataRow="1" firstDataCol="1"/>
  <pivotFields count="17">
    <pivotField compact="0" outline="0" showAll="0" defaultSubtotal="0"/>
    <pivotField compact="0" numFmtId="164" outline="0" showAll="0" defaultSubtotal="0">
      <items count="911">
        <item x="30"/>
        <item x="405"/>
        <item x="806"/>
        <item x="475"/>
        <item x="511"/>
        <item x="153"/>
        <item x="615"/>
        <item x="566"/>
        <item x="882"/>
        <item x="805"/>
        <item x="122"/>
        <item x="239"/>
        <item x="386"/>
        <item x="584"/>
        <item x="902"/>
        <item x="300"/>
        <item x="600"/>
        <item x="551"/>
        <item x="553"/>
        <item x="137"/>
        <item x="133"/>
        <item x="532"/>
        <item x="324"/>
        <item x="1"/>
        <item x="485"/>
        <item x="325"/>
        <item x="731"/>
        <item x="534"/>
        <item x="797"/>
        <item x="286"/>
        <item x="125"/>
        <item x="48"/>
        <item x="793"/>
        <item x="290"/>
        <item x="802"/>
        <item x="880"/>
        <item x="678"/>
        <item x="779"/>
        <item x="733"/>
        <item x="557"/>
        <item x="384"/>
        <item x="296"/>
        <item x="483"/>
        <item x="466"/>
        <item x="660"/>
        <item x="834"/>
        <item x="316"/>
        <item x="724"/>
        <item x="266"/>
        <item x="454"/>
        <item x="39"/>
        <item x="828"/>
        <item x="849"/>
        <item x="476"/>
        <item x="544"/>
        <item x="406"/>
        <item x="701"/>
        <item x="653"/>
        <item x="25"/>
        <item x="189"/>
        <item x="200"/>
        <item x="289"/>
        <item x="873"/>
        <item x="675"/>
        <item x="234"/>
        <item x="371"/>
        <item x="49"/>
        <item x="381"/>
        <item x="833"/>
        <item x="207"/>
        <item x="725"/>
        <item x="322"/>
        <item x="703"/>
        <item x="665"/>
        <item x="302"/>
        <item x="503"/>
        <item x="186"/>
        <item x="147"/>
        <item x="259"/>
        <item x="84"/>
        <item x="874"/>
        <item x="463"/>
        <item x="646"/>
        <item x="252"/>
        <item x="741"/>
        <item x="319"/>
        <item x="753"/>
        <item x="897"/>
        <item x="565"/>
        <item x="567"/>
        <item x="519"/>
        <item x="847"/>
        <item x="298"/>
        <item x="228"/>
        <item x="121"/>
        <item x="673"/>
        <item x="694"/>
        <item x="829"/>
        <item x="277"/>
        <item x="417"/>
        <item x="662"/>
        <item x="132"/>
        <item x="66"/>
        <item x="246"/>
        <item x="490"/>
        <item x="713"/>
        <item x="336"/>
        <item x="328"/>
        <item x="689"/>
        <item x="251"/>
        <item x="750"/>
        <item x="680"/>
        <item x="105"/>
        <item x="20"/>
        <item x="705"/>
        <item x="459"/>
        <item x="415"/>
        <item x="516"/>
        <item x="57"/>
        <item x="244"/>
        <item x="47"/>
        <item x="69"/>
        <item x="488"/>
        <item x="570"/>
        <item x="582"/>
        <item x="113"/>
        <item x="93"/>
        <item x="888"/>
        <item x="178"/>
        <item x="816"/>
        <item x="305"/>
        <item x="364"/>
        <item x="769"/>
        <item x="530"/>
        <item x="301"/>
        <item x="643"/>
        <item x="794"/>
        <item x="749"/>
        <item x="258"/>
        <item x="435"/>
        <item x="128"/>
        <item x="400"/>
        <item x="249"/>
        <item x="348"/>
        <item x="809"/>
        <item x="604"/>
        <item x="893"/>
        <item x="696"/>
        <item x="522"/>
        <item x="525"/>
        <item x="800"/>
        <item x="482"/>
        <item x="726"/>
        <item x="81"/>
        <item x="161"/>
        <item x="428"/>
        <item x="141"/>
        <item x="206"/>
        <item x="486"/>
        <item x="641"/>
        <item x="506"/>
        <item x="78"/>
        <item x="439"/>
        <item x="182"/>
        <item x="83"/>
        <item x="698"/>
        <item x="851"/>
        <item x="669"/>
        <item x="907"/>
        <item x="55"/>
        <item x="380"/>
        <item x="633"/>
        <item x="338"/>
        <item x="5"/>
        <item x="192"/>
        <item x="811"/>
        <item x="242"/>
        <item x="668"/>
        <item x="271"/>
        <item x="470"/>
        <item x="126"/>
        <item x="745"/>
        <item x="755"/>
        <item x="360"/>
        <item x="727"/>
        <item x="412"/>
        <item x="13"/>
        <item x="460"/>
        <item x="657"/>
        <item x="792"/>
        <item x="41"/>
        <item x="199"/>
        <item x="507"/>
        <item x="758"/>
        <item x="730"/>
        <item x="504"/>
        <item x="383"/>
        <item x="560"/>
        <item x="90"/>
        <item x="718"/>
        <item x="799"/>
        <item x="798"/>
        <item x="786"/>
        <item x="197"/>
        <item x="160"/>
        <item x="162"/>
        <item x="869"/>
        <item x="824"/>
        <item x="543"/>
        <item x="91"/>
        <item x="631"/>
        <item x="226"/>
        <item x="448"/>
        <item x="622"/>
        <item x="844"/>
        <item x="697"/>
        <item x="74"/>
        <item x="601"/>
        <item x="784"/>
        <item x="378"/>
        <item x="254"/>
        <item x="447"/>
        <item x="661"/>
        <item x="171"/>
        <item x="274"/>
        <item x="899"/>
        <item x="877"/>
        <item x="333"/>
        <item x="630"/>
        <item x="535"/>
        <item x="619"/>
        <item x="598"/>
        <item x="295"/>
        <item x="502"/>
        <item x="837"/>
        <item x="268"/>
        <item x="868"/>
        <item x="436"/>
        <item x="287"/>
        <item x="591"/>
        <item x="424"/>
        <item x="341"/>
        <item x="684"/>
        <item x="647"/>
        <item x="307"/>
        <item x="556"/>
        <item x="250"/>
        <item x="742"/>
        <item x="265"/>
        <item x="139"/>
        <item x="342"/>
        <item x="477"/>
        <item x="495"/>
        <item x="803"/>
        <item x="768"/>
        <item x="335"/>
        <item x="385"/>
        <item x="574"/>
        <item x="297"/>
        <item x="638"/>
        <item x="219"/>
        <item x="590"/>
        <item x="531"/>
        <item x="204"/>
        <item x="427"/>
        <item x="651"/>
        <item x="45"/>
        <item x="721"/>
        <item x="783"/>
        <item x="639"/>
        <item x="366"/>
        <item x="312"/>
        <item x="8"/>
        <item x="15"/>
        <item x="431"/>
        <item x="838"/>
        <item x="243"/>
        <item x="63"/>
        <item x="862"/>
        <item x="850"/>
        <item x="645"/>
        <item x="771"/>
        <item x="602"/>
        <item x="391"/>
        <item x="892"/>
        <item x="76"/>
        <item x="449"/>
        <item x="903"/>
        <item x="245"/>
        <item x="714"/>
        <item x="343"/>
        <item x="26"/>
        <item x="167"/>
        <item x="397"/>
        <item x="450"/>
        <item x="232"/>
        <item x="280"/>
        <item x="44"/>
        <item x="541"/>
        <item x="648"/>
        <item x="145"/>
        <item x="89"/>
        <item x="403"/>
        <item x="659"/>
        <item x="736"/>
        <item x="840"/>
        <item x="908"/>
        <item x="395"/>
        <item x="464"/>
        <item x="95"/>
        <item x="605"/>
        <item x="667"/>
        <item x="864"/>
        <item x="293"/>
        <item x="757"/>
        <item x="683"/>
        <item x="860"/>
        <item x="100"/>
        <item x="729"/>
        <item x="291"/>
        <item x="717"/>
        <item x="550"/>
        <item x="818"/>
        <item x="317"/>
        <item x="213"/>
        <item x="781"/>
        <item x="517"/>
        <item x="217"/>
        <item x="473"/>
        <item x="735"/>
        <item x="16"/>
        <item x="235"/>
        <item x="283"/>
        <item x="299"/>
        <item x="766"/>
        <item x="255"/>
        <item x="796"/>
        <item x="576"/>
        <item x="578"/>
        <item x="825"/>
        <item x="499"/>
        <item x="332"/>
        <item x="118"/>
        <item x="856"/>
        <item x="347"/>
        <item x="480"/>
        <item x="155"/>
        <item x="469"/>
        <item x="744"/>
        <item x="9"/>
        <item x="306"/>
        <item x="201"/>
        <item x="75"/>
        <item x="416"/>
        <item x="373"/>
        <item x="663"/>
        <item x="494"/>
        <item x="520"/>
        <item x="585"/>
        <item x="352"/>
        <item x="872"/>
        <item x="205"/>
        <item x="740"/>
        <item x="117"/>
        <item x="33"/>
        <item x="440"/>
        <item x="430"/>
        <item x="810"/>
        <item x="107"/>
        <item x="314"/>
        <item x="134"/>
        <item x="238"/>
        <item x="456"/>
        <item x="372"/>
        <item x="88"/>
        <item x="497"/>
        <item x="878"/>
        <item x="179"/>
        <item x="589"/>
        <item x="496"/>
        <item x="690"/>
        <item x="593"/>
        <item x="836"/>
        <item x="222"/>
        <item x="111"/>
        <item x="190"/>
        <item x="174"/>
        <item x="344"/>
        <item x="649"/>
        <item x="94"/>
        <item x="216"/>
        <item x="891"/>
        <item x="479"/>
        <item x="595"/>
        <item x="22"/>
        <item x="176"/>
        <item x="437"/>
        <item x="409"/>
        <item x="96"/>
        <item x="214"/>
        <item x="887"/>
        <item x="402"/>
        <item x="180"/>
        <item x="24"/>
        <item x="664"/>
        <item x="457"/>
        <item x="719"/>
        <item x="555"/>
        <item x="267"/>
        <item x="159"/>
        <item x="194"/>
        <item x="149"/>
        <item x="170"/>
        <item x="515"/>
        <item x="152"/>
        <item x="451"/>
        <item x="434"/>
        <item x="163"/>
        <item x="82"/>
        <item x="346"/>
        <item x="780"/>
        <item x="223"/>
        <item x="509"/>
        <item x="478"/>
        <item x="334"/>
        <item x="169"/>
        <item x="292"/>
        <item x="620"/>
        <item x="247"/>
        <item x="442"/>
        <item x="501"/>
        <item x="772"/>
        <item x="855"/>
        <item x="900"/>
        <item x="309"/>
        <item x="269"/>
        <item x="715"/>
        <item x="732"/>
        <item x="760"/>
        <item x="573"/>
        <item x="716"/>
        <item x="6"/>
        <item x="294"/>
        <item x="650"/>
        <item x="23"/>
        <item x="580"/>
        <item x="261"/>
        <item x="144"/>
        <item x="369"/>
        <item x="867"/>
        <item x="607"/>
        <item x="652"/>
        <item x="97"/>
        <item x="278"/>
        <item x="123"/>
        <item x="487"/>
        <item x="886"/>
        <item x="688"/>
        <item x="77"/>
        <item x="599"/>
        <item x="764"/>
        <item x="762"/>
        <item x="656"/>
        <item x="704"/>
        <item x="468"/>
        <item x="861"/>
        <item x="710"/>
        <item x="865"/>
        <item x="686"/>
        <item x="685"/>
        <item x="411"/>
        <item x="115"/>
        <item x="407"/>
        <item x="627"/>
        <item x="173"/>
        <item x="418"/>
        <item x="60"/>
        <item x="852"/>
        <item x="87"/>
        <item x="382"/>
        <item x="505"/>
        <item x="390"/>
        <item x="540"/>
        <item x="275"/>
        <item x="202"/>
        <item x="452"/>
        <item x="443"/>
        <item x="158"/>
        <item x="603"/>
        <item x="597"/>
        <item x="674"/>
        <item x="474"/>
        <item x="354"/>
        <item x="807"/>
        <item x="311"/>
        <item x="568"/>
        <item x="129"/>
        <item x="484"/>
        <item x="330"/>
        <item x="561"/>
        <item x="751"/>
        <item x="284"/>
        <item x="166"/>
        <item x="835"/>
        <item x="752"/>
        <item x="614"/>
        <item x="577"/>
        <item x="552"/>
        <item x="611"/>
        <item x="536"/>
        <item x="624"/>
        <item x="184"/>
        <item x="393"/>
        <item x="114"/>
        <item x="32"/>
        <item x="231"/>
        <item x="587"/>
        <item x="618"/>
        <item x="691"/>
        <item x="788"/>
        <item x="743"/>
        <item x="50"/>
        <item x="376"/>
        <item x="135"/>
        <item x="848"/>
        <item x="863"/>
        <item x="92"/>
        <item x="425"/>
        <item x="770"/>
        <item x="814"/>
        <item x="563"/>
        <item x="817"/>
        <item x="136"/>
        <item x="150"/>
        <item x="524"/>
        <item x="681"/>
        <item x="441"/>
        <item x="358"/>
        <item x="906"/>
        <item x="106"/>
        <item x="462"/>
        <item x="682"/>
        <item x="18"/>
        <item x="59"/>
        <item x="564"/>
        <item x="709"/>
        <item x="832"/>
        <item x="285"/>
        <item x="31"/>
        <item x="423"/>
        <item x="85"/>
        <item x="528"/>
        <item x="359"/>
        <item x="119"/>
        <item x="896"/>
        <item x="492"/>
        <item x="337"/>
        <item x="353"/>
        <item x="858"/>
        <item x="512"/>
        <item x="734"/>
        <item x="909"/>
        <item x="404"/>
        <item x="212"/>
        <item x="547"/>
        <item x="398"/>
        <item x="445"/>
        <item x="493"/>
        <item x="365"/>
        <item x="3"/>
        <item x="34"/>
        <item x="884"/>
        <item x="225"/>
        <item x="904"/>
        <item x="776"/>
        <item x="374"/>
        <item x="203"/>
        <item x="579"/>
        <item x="146"/>
        <item x="471"/>
        <item x="747"/>
        <item x="272"/>
        <item x="151"/>
        <item x="422"/>
        <item x="514"/>
        <item x="613"/>
        <item x="606"/>
        <item x="257"/>
        <item x="73"/>
        <item x="621"/>
        <item x="711"/>
        <item x="220"/>
        <item x="542"/>
        <item x="728"/>
        <item x="399"/>
        <item x="537"/>
        <item x="581"/>
        <item x="108"/>
        <item x="43"/>
        <item x="702"/>
        <item x="191"/>
        <item x="853"/>
        <item x="157"/>
        <item x="510"/>
        <item x="46"/>
        <item x="321"/>
        <item x="408"/>
        <item x="812"/>
        <item x="815"/>
        <item x="826"/>
        <item x="808"/>
        <item x="198"/>
        <item x="533"/>
        <item x="193"/>
        <item x="7"/>
        <item x="21"/>
        <item x="187"/>
        <item x="870"/>
        <item x="545"/>
        <item x="28"/>
        <item x="303"/>
        <item x="789"/>
        <item x="2"/>
        <item x="453"/>
        <item x="273"/>
        <item x="513"/>
        <item x="37"/>
        <item x="754"/>
        <item x="54"/>
        <item x="617"/>
        <item x="774"/>
        <item x="738"/>
        <item x="879"/>
        <item x="164"/>
        <item x="558"/>
        <item x="127"/>
        <item x="773"/>
        <item x="323"/>
        <item x="221"/>
        <item x="65"/>
        <item x="229"/>
        <item x="677"/>
        <item x="175"/>
        <item x="759"/>
        <item x="823"/>
        <item x="29"/>
        <item x="905"/>
        <item x="901"/>
        <item x="527"/>
        <item x="446"/>
        <item x="489"/>
        <item x="521"/>
        <item x="154"/>
        <item x="546"/>
        <item x="594"/>
        <item x="841"/>
        <item x="209"/>
        <item x="756"/>
        <item x="211"/>
        <item x="885"/>
        <item x="672"/>
        <item x="822"/>
        <item x="253"/>
        <item x="110"/>
        <item x="351"/>
        <item x="777"/>
        <item x="368"/>
        <item x="654"/>
        <item x="461"/>
        <item x="345"/>
        <item x="80"/>
        <item x="846"/>
        <item x="438"/>
        <item x="854"/>
        <item x="549"/>
        <item x="700"/>
        <item x="670"/>
        <item x="263"/>
        <item x="42"/>
        <item x="329"/>
        <item x="588"/>
        <item x="857"/>
        <item x="0"/>
        <item x="17"/>
        <item x="765"/>
        <item x="27"/>
        <item x="52"/>
        <item x="56"/>
        <item x="67"/>
        <item x="70"/>
        <item x="894"/>
        <item x="655"/>
        <item x="693"/>
        <item x="866"/>
        <item x="720"/>
        <item x="370"/>
        <item x="629"/>
        <item x="35"/>
        <item x="666"/>
        <item x="363"/>
        <item x="583"/>
        <item x="548"/>
        <item x="58"/>
        <item x="746"/>
        <item x="910"/>
        <item x="767"/>
        <item x="518"/>
        <item x="4"/>
        <item x="36"/>
        <item x="699"/>
        <item x="609"/>
        <item x="429"/>
        <item x="883"/>
        <item x="813"/>
        <item x="326"/>
        <item x="331"/>
        <item x="120"/>
        <item x="775"/>
        <item x="500"/>
        <item x="340"/>
        <item x="695"/>
        <item x="804"/>
        <item x="895"/>
        <item x="79"/>
        <item x="628"/>
        <item x="523"/>
        <item x="350"/>
        <item x="62"/>
        <item x="310"/>
        <item x="230"/>
        <item x="706"/>
        <item x="763"/>
        <item x="637"/>
        <item x="140"/>
        <item x="845"/>
        <item x="282"/>
        <item x="104"/>
        <item x="10"/>
        <item x="472"/>
        <item x="842"/>
        <item x="355"/>
        <item x="313"/>
        <item x="148"/>
        <item x="103"/>
        <item x="712"/>
        <item x="859"/>
        <item x="559"/>
        <item x="761"/>
        <item x="722"/>
        <item x="11"/>
        <item x="820"/>
        <item x="362"/>
        <item x="529"/>
        <item x="782"/>
        <item x="508"/>
        <item x="676"/>
        <item x="270"/>
        <item x="130"/>
        <item x="821"/>
        <item x="526"/>
        <item x="375"/>
        <item x="86"/>
        <item x="124"/>
        <item x="361"/>
        <item x="790"/>
        <item x="831"/>
        <item x="98"/>
        <item x="72"/>
        <item x="237"/>
        <item x="99"/>
        <item x="819"/>
        <item x="172"/>
        <item x="236"/>
        <item x="890"/>
        <item x="233"/>
        <item x="240"/>
        <item x="281"/>
        <item x="12"/>
        <item x="367"/>
        <item x="308"/>
        <item x="102"/>
        <item x="185"/>
        <item x="208"/>
        <item x="785"/>
        <item x="432"/>
        <item x="109"/>
        <item x="420"/>
        <item x="592"/>
        <item x="625"/>
        <item x="339"/>
        <item x="610"/>
        <item x="616"/>
        <item x="642"/>
        <item x="571"/>
        <item x="575"/>
        <item x="116"/>
        <item x="481"/>
        <item x="288"/>
        <item x="778"/>
        <item x="177"/>
        <item x="791"/>
        <item x="276"/>
        <item x="168"/>
        <item x="143"/>
        <item x="739"/>
        <item x="392"/>
        <item x="195"/>
        <item x="188"/>
        <item x="264"/>
        <item x="142"/>
        <item x="634"/>
        <item x="458"/>
        <item x="101"/>
        <item x="635"/>
        <item x="379"/>
        <item x="640"/>
        <item x="401"/>
        <item x="562"/>
        <item x="875"/>
        <item x="554"/>
        <item x="827"/>
        <item x="419"/>
        <item x="165"/>
        <item x="455"/>
        <item x="572"/>
        <item x="467"/>
        <item x="260"/>
        <item x="623"/>
        <item x="830"/>
        <item x="396"/>
        <item x="71"/>
        <item x="53"/>
        <item x="64"/>
        <item x="51"/>
        <item x="596"/>
        <item x="723"/>
        <item x="795"/>
        <item x="394"/>
        <item x="248"/>
        <item x="889"/>
        <item x="304"/>
        <item x="671"/>
        <item x="801"/>
        <item x="218"/>
        <item x="498"/>
        <item x="748"/>
        <item x="871"/>
        <item x="839"/>
        <item x="491"/>
        <item x="279"/>
        <item x="465"/>
        <item x="421"/>
        <item x="538"/>
        <item x="414"/>
        <item x="692"/>
        <item x="426"/>
        <item x="387"/>
        <item x="131"/>
        <item x="210"/>
        <item x="38"/>
        <item x="19"/>
        <item x="196"/>
        <item x="898"/>
        <item x="433"/>
        <item x="349"/>
        <item x="327"/>
        <item x="68"/>
        <item x="707"/>
        <item x="708"/>
        <item x="241"/>
        <item x="138"/>
        <item x="227"/>
        <item x="215"/>
        <item x="586"/>
        <item x="112"/>
        <item x="357"/>
        <item x="224"/>
        <item x="636"/>
        <item x="40"/>
        <item x="356"/>
        <item x="413"/>
        <item x="876"/>
        <item x="320"/>
        <item x="843"/>
        <item x="318"/>
        <item x="737"/>
        <item x="687"/>
        <item x="377"/>
        <item x="156"/>
        <item x="444"/>
        <item x="14"/>
        <item x="644"/>
        <item x="626"/>
        <item x="61"/>
        <item x="183"/>
        <item x="256"/>
        <item x="608"/>
        <item x="612"/>
        <item x="539"/>
        <item x="679"/>
        <item x="388"/>
        <item x="410"/>
        <item x="632"/>
        <item x="569"/>
        <item x="787"/>
        <item x="262"/>
        <item x="881"/>
        <item x="181"/>
        <item x="315"/>
        <item x="389"/>
        <item x="658"/>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1973">
        <item x="1698"/>
        <item x="1019"/>
        <item x="1767"/>
        <item x="297"/>
        <item x="1059"/>
        <item x="1318"/>
        <item x="1469"/>
        <item x="1821"/>
        <item x="168"/>
        <item x="526"/>
        <item x="492"/>
        <item x="1631"/>
        <item x="1693"/>
        <item x="1695"/>
        <item x="1823"/>
        <item x="984"/>
        <item x="549"/>
        <item x="1912"/>
        <item x="1495"/>
        <item x="671"/>
        <item x="1607"/>
        <item x="1083"/>
        <item x="1277"/>
        <item x="313"/>
        <item x="1521"/>
        <item x="780"/>
        <item x="583"/>
        <item x="1349"/>
        <item x="1841"/>
        <item x="1279"/>
        <item x="404"/>
        <item x="386"/>
        <item x="1401"/>
        <item x="436"/>
        <item x="642"/>
        <item x="755"/>
        <item x="768"/>
        <item x="246"/>
        <item x="1843"/>
        <item x="524"/>
        <item x="1049"/>
        <item x="860"/>
        <item x="564"/>
        <item x="655"/>
        <item x="1424"/>
        <item x="722"/>
        <item x="1880"/>
        <item x="1545"/>
        <item x="1768"/>
        <item x="1822"/>
        <item x="576"/>
        <item x="1137"/>
        <item x="1835"/>
        <item x="1557"/>
        <item x="1200"/>
        <item x="1115"/>
        <item x="783"/>
        <item x="24"/>
        <item x="632"/>
        <item x="777"/>
        <item x="1022"/>
        <item x="720"/>
        <item x="1588"/>
        <item x="1205"/>
        <item x="1026"/>
        <item x="726"/>
        <item x="1459"/>
        <item x="403"/>
        <item x="1630"/>
        <item x="7"/>
        <item x="833"/>
        <item x="523"/>
        <item x="305"/>
        <item x="291"/>
        <item x="791"/>
        <item x="1159"/>
        <item x="322"/>
        <item x="1577"/>
        <item x="324"/>
        <item x="520"/>
        <item x="431"/>
        <item x="1649"/>
        <item x="1879"/>
        <item x="1176"/>
        <item x="1379"/>
        <item x="1071"/>
        <item x="1025"/>
        <item x="830"/>
        <item x="1069"/>
        <item x="1212"/>
        <item x="1337"/>
        <item x="1411"/>
        <item x="153"/>
        <item x="1658"/>
        <item x="863"/>
        <item x="1342"/>
        <item x="663"/>
        <item x="741"/>
        <item x="1343"/>
        <item x="46"/>
        <item x="1638"/>
        <item x="1088"/>
        <item x="763"/>
        <item x="306"/>
        <item x="133"/>
        <item x="1850"/>
        <item x="1902"/>
        <item x="1492"/>
        <item x="656"/>
        <item x="235"/>
        <item x="128"/>
        <item x="848"/>
        <item x="1358"/>
        <item x="1250"/>
        <item x="757"/>
        <item x="1727"/>
        <item x="644"/>
        <item x="627"/>
        <item x="30"/>
        <item x="1455"/>
        <item x="1102"/>
        <item x="1036"/>
        <item x="1933"/>
        <item x="1816"/>
        <item x="1930"/>
        <item x="92"/>
        <item x="618"/>
        <item x="1263"/>
        <item x="369"/>
        <item x="1213"/>
        <item x="1683"/>
        <item x="1739"/>
        <item x="716"/>
        <item x="1270"/>
        <item x="1569"/>
        <item x="230"/>
        <item x="1856"/>
        <item x="231"/>
        <item x="489"/>
        <item x="1715"/>
        <item x="0"/>
        <item x="1453"/>
        <item x="1313"/>
        <item x="55"/>
        <item x="1077"/>
        <item x="1666"/>
        <item x="1154"/>
        <item x="1130"/>
        <item x="610"/>
        <item x="559"/>
        <item x="1641"/>
        <item x="1887"/>
        <item x="1008"/>
        <item x="1179"/>
        <item x="1198"/>
        <item x="683"/>
        <item x="982"/>
        <item x="123"/>
        <item x="1456"/>
        <item x="1003"/>
        <item x="1848"/>
        <item x="71"/>
        <item x="706"/>
        <item x="884"/>
        <item x="1742"/>
        <item x="1484"/>
        <item x="1375"/>
        <item x="950"/>
        <item x="1361"/>
        <item x="1148"/>
        <item x="933"/>
        <item x="418"/>
        <item x="844"/>
        <item x="851"/>
        <item x="468"/>
        <item x="126"/>
        <item x="767"/>
        <item x="321"/>
        <item x="81"/>
        <item x="1746"/>
        <item x="248"/>
        <item x="665"/>
        <item x="734"/>
        <item x="16"/>
        <item x="620"/>
        <item x="212"/>
        <item x="99"/>
        <item x="1632"/>
        <item x="1398"/>
        <item x="990"/>
        <item x="475"/>
        <item x="615"/>
        <item x="693"/>
        <item x="962"/>
        <item x="1881"/>
        <item x="1884"/>
        <item x="1124"/>
        <item x="1096"/>
        <item x="395"/>
        <item x="1074"/>
        <item x="725"/>
        <item x="804"/>
        <item x="1227"/>
        <item x="1062"/>
        <item x="334"/>
        <item x="1174"/>
        <item x="1211"/>
        <item x="432"/>
        <item x="125"/>
        <item x="366"/>
        <item x="1510"/>
        <item x="1625"/>
        <item x="1412"/>
        <item x="170"/>
        <item x="1366"/>
        <item x="1145"/>
        <item x="923"/>
        <item x="617"/>
        <item x="814"/>
        <item x="1190"/>
        <item x="801"/>
        <item x="934"/>
        <item x="1687"/>
        <item x="1937"/>
        <item x="1963"/>
        <item x="643"/>
        <item x="1396"/>
        <item x="1849"/>
        <item x="512"/>
        <item x="1540"/>
        <item x="994"/>
        <item x="1206"/>
        <item x="355"/>
        <item x="1584"/>
        <item x="1903"/>
        <item x="252"/>
        <item x="554"/>
        <item x="1891"/>
        <item x="1225"/>
        <item x="1586"/>
        <item x="1339"/>
        <item x="1542"/>
        <item x="112"/>
        <item x="646"/>
        <item x="1133"/>
        <item x="426"/>
        <item x="1247"/>
        <item x="274"/>
        <item x="1556"/>
        <item x="652"/>
        <item x="1031"/>
        <item x="1299"/>
        <item x="1244"/>
        <item x="1966"/>
        <item x="657"/>
        <item x="1706"/>
        <item x="406"/>
        <item x="425"/>
        <item x="986"/>
        <item x="1450"/>
        <item x="1708"/>
        <item x="1731"/>
        <item x="897"/>
        <item x="1547"/>
        <item x="1312"/>
        <item x="1539"/>
        <item x="892"/>
        <item x="1292"/>
        <item x="788"/>
        <item x="470"/>
        <item x="607"/>
        <item x="914"/>
        <item x="1479"/>
        <item x="1132"/>
        <item x="1774"/>
        <item x="102"/>
        <item x="493"/>
        <item x="504"/>
        <item x="587"/>
        <item x="90"/>
        <item x="951"/>
        <item x="578"/>
        <item x="1310"/>
        <item x="1754"/>
        <item x="337"/>
        <item x="350"/>
        <item x="1220"/>
        <item x="1236"/>
        <item x="1093"/>
        <item x="1293"/>
        <item x="541"/>
        <item x="1351"/>
        <item x="1555"/>
        <item x="216"/>
        <item x="1932"/>
        <item x="1740"/>
        <item x="1079"/>
        <item x="1472"/>
        <item x="826"/>
        <item x="358"/>
        <item x="1860"/>
        <item x="318"/>
        <item x="477"/>
        <item x="1281"/>
        <item x="1372"/>
        <item x="262"/>
        <item x="42"/>
        <item x="1101"/>
        <item x="1217"/>
        <item x="501"/>
        <item x="1820"/>
        <item x="1892"/>
        <item x="1369"/>
        <item x="380"/>
        <item x="1210"/>
        <item x="26"/>
        <item x="1044"/>
        <item x="486"/>
        <item x="1842"/>
        <item x="465"/>
        <item x="1237"/>
        <item x="991"/>
        <item x="138"/>
        <item x="1251"/>
        <item x="602"/>
        <item x="858"/>
        <item x="675"/>
        <item x="961"/>
        <item x="1325"/>
        <item x="1946"/>
        <item x="370"/>
        <item x="850"/>
        <item x="759"/>
        <item x="1144"/>
        <item x="900"/>
        <item x="1431"/>
        <item x="375"/>
        <item x="1503"/>
        <item x="336"/>
        <item x="677"/>
        <item x="859"/>
        <item x="1018"/>
        <item x="622"/>
        <item x="224"/>
        <item x="1271"/>
        <item x="1627"/>
        <item x="1674"/>
        <item x="1538"/>
        <item x="1042"/>
        <item x="1791"/>
        <item x="1580"/>
        <item x="786"/>
        <item x="52"/>
        <item x="219"/>
        <item x="2"/>
        <item x="198"/>
        <item x="724"/>
        <item x="221"/>
        <item x="1787"/>
        <item x="1604"/>
        <item x="1581"/>
        <item x="890"/>
        <item x="323"/>
        <item x="1795"/>
        <item x="266"/>
        <item x="1406"/>
        <item x="1294"/>
        <item x="563"/>
        <item x="1422"/>
        <item x="1927"/>
        <item x="631"/>
        <item x="314"/>
        <item x="760"/>
        <item x="508"/>
        <item x="626"/>
        <item x="23"/>
        <item x="694"/>
        <item x="202"/>
        <item x="1150"/>
        <item x="1010"/>
        <item x="562"/>
        <item x="953"/>
        <item x="1593"/>
        <item x="681"/>
        <item x="1743"/>
        <item x="124"/>
        <item x="619"/>
        <item x="1110"/>
        <item x="211"/>
        <item x="457"/>
        <item x="204"/>
        <item x="1015"/>
        <item x="838"/>
        <item x="1813"/>
        <item x="1105"/>
        <item x="496"/>
        <item x="616"/>
        <item x="506"/>
        <item x="1534"/>
        <item x="281"/>
        <item x="821"/>
        <item x="691"/>
        <item x="1138"/>
        <item x="740"/>
        <item x="429"/>
        <item x="839"/>
        <item x="1423"/>
        <item x="1747"/>
        <item x="729"/>
        <item x="1662"/>
        <item x="733"/>
        <item x="473"/>
        <item x="463"/>
        <item x="1457"/>
        <item x="299"/>
        <item x="192"/>
        <item x="1122"/>
        <item x="707"/>
        <item x="1745"/>
        <item x="402"/>
        <item x="1713"/>
        <item x="237"/>
        <item x="1840"/>
        <item x="518"/>
        <item x="1180"/>
        <item x="1808"/>
        <item x="1181"/>
        <item x="1735"/>
        <item x="979"/>
        <item x="808"/>
        <item x="1667"/>
        <item x="396"/>
        <item x="218"/>
        <item x="18"/>
        <item x="1648"/>
        <item x="1276"/>
        <item x="612"/>
        <item x="1942"/>
        <item x="641"/>
        <item x="1736"/>
        <item x="87"/>
        <item x="1956"/>
        <item x="1080"/>
        <item x="666"/>
        <item x="1755"/>
        <item x="361"/>
        <item x="1574"/>
        <item x="130"/>
        <item x="1041"/>
        <item x="1628"/>
        <item x="1523"/>
        <item x="60"/>
        <item x="1076"/>
        <item x="1341"/>
        <item x="409"/>
        <item x="174"/>
        <item x="356"/>
        <item x="1229"/>
        <item x="573"/>
        <item x="1290"/>
        <item x="1752"/>
        <item x="207"/>
        <item x="913"/>
        <item x="1135"/>
        <item x="141"/>
        <item x="338"/>
        <item x="261"/>
        <item x="813"/>
        <item x="173"/>
        <item x="162"/>
        <item x="146"/>
        <item x="44"/>
        <item x="1817"/>
        <item x="516"/>
        <item x="1046"/>
        <item x="841"/>
        <item x="1327"/>
        <item x="595"/>
        <item x="147"/>
        <item x="959"/>
        <item x="1165"/>
        <item x="551"/>
        <item x="1452"/>
        <item x="1599"/>
        <item x="183"/>
        <item x="571"/>
        <item x="1626"/>
        <item x="1950"/>
        <item x="988"/>
        <item x="1283"/>
        <item x="1248"/>
        <item x="1004"/>
        <item x="25"/>
        <item x="50"/>
        <item x="1925"/>
        <item x="546"/>
        <item x="1496"/>
        <item x="22"/>
        <item x="1169"/>
        <item x="1170"/>
        <item x="1218"/>
        <item x="536"/>
        <item x="495"/>
        <item x="1800"/>
        <item x="34"/>
        <item x="1896"/>
        <item x="998"/>
        <item x="349"/>
        <item x="751"/>
        <item x="539"/>
        <item x="1615"/>
        <item x="1504"/>
        <item x="806"/>
        <item x="1952"/>
        <item x="548"/>
        <item x="222"/>
        <item x="427"/>
        <item x="1613"/>
        <item x="1775"/>
        <item x="1050"/>
        <item x="1173"/>
        <item x="464"/>
        <item x="868"/>
        <item x="1438"/>
        <item x="58"/>
        <item x="96"/>
        <item x="1921"/>
        <item x="1831"/>
        <item x="68"/>
        <item x="1801"/>
        <item x="1761"/>
        <item x="243"/>
        <item x="1929"/>
        <item x="179"/>
        <item x="1255"/>
        <item x="1257"/>
        <item x="1367"/>
        <item x="636"/>
        <item x="405"/>
        <item x="664"/>
        <item x="1100"/>
        <item x="709"/>
        <item x="1760"/>
        <item x="116"/>
        <item x="95"/>
        <item x="1918"/>
        <item x="394"/>
        <item x="70"/>
        <item x="1161"/>
        <item x="1193"/>
        <item x="1066"/>
        <item x="1142"/>
        <item x="812"/>
        <item x="947"/>
        <item x="1783"/>
        <item x="1203"/>
        <item x="966"/>
        <item x="1619"/>
        <item x="1799"/>
        <item x="1940"/>
        <item x="917"/>
        <item x="875"/>
        <item x="453"/>
        <item x="633"/>
        <item x="1197"/>
        <item x="1413"/>
        <item x="4"/>
        <item x="250"/>
        <item x="1832"/>
        <item x="761"/>
        <item x="1094"/>
        <item x="1172"/>
        <item x="723"/>
        <item x="1703"/>
        <item x="1295"/>
        <item x="1029"/>
        <item x="1307"/>
        <item x="1781"/>
        <item x="1699"/>
        <item x="1475"/>
        <item x="1301"/>
        <item x="1223"/>
        <item x="621"/>
        <item x="1790"/>
        <item x="700"/>
        <item x="1408"/>
        <item x="452"/>
        <item x="1959"/>
        <item x="719"/>
        <item x="1425"/>
        <item x="647"/>
        <item x="106"/>
        <item x="1623"/>
        <item x="251"/>
        <item x="275"/>
        <item x="695"/>
        <item x="1692"/>
        <item x="1726"/>
        <item x="1681"/>
        <item x="687"/>
        <item x="1909"/>
        <item x="27"/>
        <item x="268"/>
        <item x="259"/>
        <item x="1097"/>
        <item x="242"/>
        <item x="229"/>
        <item x="187"/>
        <item x="312"/>
        <item x="510"/>
        <item x="1418"/>
        <item x="686"/>
        <item x="1202"/>
        <item x="184"/>
        <item x="1458"/>
        <item x="1610"/>
        <item x="167"/>
        <item x="1546"/>
        <item x="1954"/>
        <item x="1712"/>
        <item x="828"/>
        <item x="1364"/>
        <item x="659"/>
        <item x="1111"/>
        <item x="1890"/>
        <item x="770"/>
        <item x="935"/>
        <item x="887"/>
        <item x="1352"/>
        <item x="186"/>
        <item x="1508"/>
        <item x="1315"/>
        <item x="1642"/>
        <item x="932"/>
        <item x="354"/>
        <item x="1561"/>
        <item x="1678"/>
        <item x="1562"/>
        <item x="249"/>
        <item x="110"/>
        <item x="672"/>
        <item x="1028"/>
        <item x="983"/>
        <item x="1070"/>
        <item x="390"/>
        <item x="1320"/>
        <item x="1391"/>
        <item x="1928"/>
        <item x="815"/>
        <item x="1055"/>
        <item x="697"/>
        <item x="1209"/>
        <item x="754"/>
        <item x="805"/>
        <item x="1350"/>
        <item x="509"/>
        <item x="1002"/>
        <item x="1908"/>
        <item x="303"/>
        <item x="1594"/>
        <item x="1355"/>
        <item x="238"/>
        <item x="454"/>
        <item x="1922"/>
        <item x="1529"/>
        <item x="462"/>
        <item x="1376"/>
        <item x="1221"/>
        <item x="382"/>
        <item x="213"/>
        <item x="1513"/>
        <item x="1238"/>
        <item x="849"/>
        <item x="713"/>
        <item x="885"/>
        <item x="1721"/>
        <item x="416"/>
        <item x="538"/>
        <item x="1192"/>
        <item x="1616"/>
        <item x="1305"/>
        <item x="1883"/>
        <item x="1696"/>
        <item x="6"/>
        <item x="670"/>
        <item x="287"/>
        <item x="1524"/>
        <item x="611"/>
        <item x="1753"/>
        <item x="1374"/>
        <item x="1939"/>
        <item x="975"/>
        <item x="1326"/>
        <item x="525"/>
        <item x="624"/>
        <item x="736"/>
        <item x="1689"/>
        <item x="1336"/>
        <item x="1852"/>
        <item x="129"/>
        <item x="1614"/>
        <item x="963"/>
        <item x="883"/>
        <item x="584"/>
        <item x="714"/>
        <item x="893"/>
        <item x="1493"/>
        <item x="1439"/>
        <item x="269"/>
        <item x="1578"/>
        <item x="400"/>
        <item x="1426"/>
        <item x="232"/>
        <item x="1949"/>
        <item x="532"/>
        <item x="270"/>
        <item x="940"/>
        <item x="717"/>
        <item x="1899"/>
        <item x="1844"/>
        <item x="1363"/>
        <item x="1847"/>
        <item x="1038"/>
        <item x="157"/>
        <item x="319"/>
        <item x="1201"/>
        <item x="1938"/>
        <item x="79"/>
        <item x="277"/>
        <item x="1650"/>
        <item x="1057"/>
        <item x="1054"/>
        <item x="1058"/>
        <item x="1146"/>
        <item x="1316"/>
        <item x="89"/>
        <item x="660"/>
        <item x="1919"/>
        <item x="1331"/>
        <item x="640"/>
        <item x="362"/>
        <item x="1381"/>
        <item x="1182"/>
        <item x="907"/>
        <item x="1734"/>
        <item x="181"/>
        <item x="376"/>
        <item x="54"/>
        <item x="329"/>
        <item x="1357"/>
        <item x="105"/>
        <item x="203"/>
        <item x="1793"/>
        <item x="166"/>
        <item x="165"/>
        <item x="1410"/>
        <item x="527"/>
        <item x="513"/>
        <item x="117"/>
        <item x="1474"/>
        <item x="317"/>
        <item x="794"/>
        <item x="1506"/>
        <item x="1629"/>
        <item x="1285"/>
        <item x="401"/>
        <item x="1805"/>
        <item x="1027"/>
        <item x="855"/>
        <item x="1657"/>
        <item x="1486"/>
        <item x="1910"/>
        <item x="1751"/>
        <item x="906"/>
        <item x="1254"/>
        <item x="236"/>
        <item x="1589"/>
        <item x="1550"/>
        <item x="1114"/>
        <item x="1085"/>
        <item x="466"/>
        <item x="331"/>
        <item x="151"/>
        <item x="1309"/>
        <item x="1741"/>
        <item x="1378"/>
        <item x="1895"/>
        <item x="586"/>
        <item x="996"/>
        <item x="10"/>
        <item x="32"/>
        <item x="787"/>
        <item x="487"/>
        <item x="1786"/>
        <item x="1934"/>
        <item x="919"/>
        <item x="816"/>
        <item x="718"/>
        <item x="1499"/>
        <item x="922"/>
        <item x="1571"/>
        <item x="565"/>
        <item x="339"/>
        <item x="1403"/>
        <item x="1511"/>
        <item x="1519"/>
        <item x="51"/>
        <item x="1047"/>
        <item x="233"/>
        <item x="1140"/>
        <item x="1971"/>
        <item x="925"/>
        <item x="1034"/>
        <item x="417"/>
        <item x="197"/>
        <item x="557"/>
        <item x="862"/>
        <item x="758"/>
        <item x="1697"/>
        <item x="1417"/>
        <item x="899"/>
        <item x="1353"/>
        <item x="201"/>
        <item x="929"/>
        <item x="1222"/>
        <item x="1750"/>
        <item x="967"/>
        <item x="1092"/>
        <item x="1302"/>
        <item x="1081"/>
        <item x="346"/>
        <item x="1284"/>
        <item x="1646"/>
        <item x="1153"/>
        <item x="169"/>
        <item x="451"/>
        <item x="1164"/>
        <item x="1688"/>
        <item x="223"/>
        <item x="494"/>
        <item x="135"/>
        <item x="918"/>
        <item x="1836"/>
        <item x="530"/>
        <item x="1467"/>
        <item x="1052"/>
        <item x="1620"/>
        <item x="1421"/>
        <item x="1485"/>
        <item x="1462"/>
        <item x="1965"/>
        <item x="64"/>
        <item x="398"/>
        <item x="373"/>
        <item x="1235"/>
        <item x="1168"/>
        <item x="1575"/>
        <item x="1483"/>
        <item x="1300"/>
        <item x="1177"/>
        <item x="638"/>
        <item x="1806"/>
        <item x="283"/>
        <item x="115"/>
        <item x="793"/>
        <item x="392"/>
        <item x="91"/>
        <item x="1812"/>
        <item x="577"/>
        <item x="1127"/>
        <item x="775"/>
        <item x="1911"/>
        <item x="438"/>
        <item x="139"/>
        <item x="220"/>
        <item x="371"/>
        <item x="1382"/>
        <item x="41"/>
        <item x="1245"/>
        <item x="829"/>
        <item x="1226"/>
        <item x="1525"/>
        <item x="1249"/>
        <item x="1568"/>
        <item x="113"/>
        <item x="1906"/>
        <item x="1603"/>
        <item x="704"/>
        <item x="1258"/>
        <item x="1466"/>
        <item x="856"/>
        <item x="954"/>
        <item x="1053"/>
        <item x="265"/>
        <item x="1764"/>
        <item x="1814"/>
        <item x="1723"/>
        <item x="1433"/>
        <item x="603"/>
        <item x="1970"/>
        <item x="588"/>
        <item x="1297"/>
        <item x="56"/>
        <item x="960"/>
        <item x="1853"/>
        <item x="852"/>
        <item x="517"/>
        <item x="1778"/>
        <item x="1732"/>
        <item x="480"/>
        <item x="1155"/>
        <item x="1605"/>
        <item x="8"/>
        <item x="1951"/>
        <item x="1833"/>
        <item x="85"/>
        <item x="972"/>
        <item x="956"/>
        <item x="870"/>
        <item x="1384"/>
        <item x="1037"/>
        <item x="1500"/>
        <item x="1273"/>
        <item x="1246"/>
        <item x="909"/>
        <item x="1704"/>
        <item x="861"/>
        <item x="1118"/>
        <item x="688"/>
        <item x="360"/>
        <item x="1758"/>
        <item x="835"/>
        <item x="134"/>
        <item x="550"/>
        <item x="662"/>
        <item x="1756"/>
        <item x="20"/>
        <item x="315"/>
        <item x="766"/>
        <item x="703"/>
        <item x="1123"/>
        <item x="483"/>
        <item x="544"/>
        <item x="637"/>
        <item x="776"/>
        <item x="1407"/>
        <item x="109"/>
        <item x="809"/>
        <item x="302"/>
        <item x="17"/>
        <item x="1669"/>
        <item x="1882"/>
        <item x="478"/>
        <item x="442"/>
        <item x="1241"/>
        <item x="1332"/>
        <item x="911"/>
        <item x="1716"/>
        <item x="1744"/>
        <item x="1308"/>
        <item x="1126"/>
        <item x="1323"/>
        <item x="756"/>
        <item x="1854"/>
        <item x="572"/>
        <item x="397"/>
        <item x="1314"/>
        <item x="310"/>
        <item x="721"/>
        <item x="21"/>
        <item x="1354"/>
        <item x="1430"/>
        <item x="264"/>
        <item x="177"/>
        <item x="1943"/>
        <item x="1707"/>
        <item x="67"/>
        <item x="328"/>
        <item x="383"/>
        <item x="1953"/>
        <item x="727"/>
        <item x="1333"/>
        <item x="825"/>
        <item x="209"/>
        <item x="1857"/>
        <item x="910"/>
        <item x="1265"/>
        <item x="31"/>
        <item x="1665"/>
        <item x="1548"/>
        <item x="1960"/>
        <item x="253"/>
        <item x="273"/>
        <item x="609"/>
        <item x="320"/>
        <item x="1464"/>
        <item x="692"/>
        <item x="623"/>
        <item x="497"/>
        <item x="1622"/>
        <item x="159"/>
        <item x="1587"/>
        <item x="228"/>
        <item x="540"/>
        <item x="1719"/>
        <item x="1252"/>
        <item x="628"/>
        <item x="604"/>
        <item x="942"/>
        <item x="1520"/>
        <item x="561"/>
        <item x="1188"/>
        <item x="1129"/>
        <item x="363"/>
        <item x="1900"/>
        <item x="193"/>
        <item x="543"/>
        <item x="448"/>
        <item x="1916"/>
        <item x="15"/>
        <item x="1968"/>
        <item x="1186"/>
        <item x="1445"/>
        <item x="206"/>
        <item x="1602"/>
        <item x="1000"/>
        <item x="1886"/>
        <item x="284"/>
        <item x="47"/>
        <item x="807"/>
        <item x="1482"/>
        <item x="771"/>
        <item x="1794"/>
        <item x="1526"/>
        <item x="1652"/>
        <item x="566"/>
        <item x="570"/>
        <item x="460"/>
        <item x="12"/>
        <item x="37"/>
        <item x="40"/>
        <item x="600"/>
        <item x="1864"/>
        <item x="359"/>
        <item x="1923"/>
        <item x="995"/>
        <item x="239"/>
        <item x="945"/>
        <item x="1171"/>
        <item x="645"/>
        <item x="1962"/>
        <item x="1321"/>
        <item x="1087"/>
        <item x="1643"/>
        <item x="614"/>
        <item x="1694"/>
        <item x="981"/>
        <item x="348"/>
        <item x="908"/>
        <item x="377"/>
        <item x="1609"/>
        <item x="560"/>
        <item x="1729"/>
        <item x="1804"/>
        <item x="866"/>
        <item x="648"/>
        <item x="1826"/>
        <item x="1763"/>
        <item x="1162"/>
        <item x="155"/>
        <item x="874"/>
        <item x="742"/>
        <item x="393"/>
        <item x="43"/>
        <item x="708"/>
        <item x="952"/>
        <item x="1608"/>
        <item x="267"/>
        <item x="1730"/>
        <item x="769"/>
        <item x="1230"/>
        <item x="1269"/>
        <item x="1260"/>
        <item x="1677"/>
        <item x="1958"/>
        <item x="1705"/>
        <item x="1722"/>
        <item x="1451"/>
        <item x="63"/>
        <item x="1073"/>
        <item x="797"/>
        <item x="630"/>
        <item x="449"/>
        <item x="121"/>
        <item x="796"/>
        <item x="698"/>
        <item x="423"/>
        <item x="490"/>
        <item x="605"/>
        <item x="938"/>
        <item x="143"/>
        <item x="78"/>
        <item x="245"/>
        <item x="882"/>
        <item x="1068"/>
        <item x="499"/>
        <item x="234"/>
        <item x="57"/>
        <item x="1576"/>
        <item x="569"/>
        <item x="710"/>
        <item x="119"/>
        <item x="240"/>
        <item x="1530"/>
        <item x="790"/>
        <item x="547"/>
        <item x="795"/>
        <item x="958"/>
        <item x="779"/>
        <item x="1344"/>
        <item x="1785"/>
        <item x="19"/>
        <item x="629"/>
        <item x="1728"/>
        <item x="822"/>
        <item x="1151"/>
        <item x="667"/>
        <item x="1120"/>
        <item x="965"/>
        <item x="1509"/>
        <item x="799"/>
        <item x="745"/>
        <item x="976"/>
        <item x="1590"/>
        <item x="534"/>
        <item x="1104"/>
        <item x="1878"/>
        <item x="1797"/>
        <item x="215"/>
        <item x="1461"/>
        <item x="997"/>
        <item x="1661"/>
        <item x="1390"/>
        <item x="1914"/>
        <item x="195"/>
        <item x="301"/>
        <item x="1798"/>
        <item x="1460"/>
        <item x="182"/>
        <item x="678"/>
        <item x="1001"/>
        <item x="1377"/>
        <item x="1441"/>
        <item x="1691"/>
        <item x="1033"/>
        <item x="225"/>
        <item x="1143"/>
        <item x="171"/>
        <item x="447"/>
        <item x="1427"/>
        <item x="1961"/>
        <item x="226"/>
        <item x="137"/>
        <item x="1675"/>
        <item x="205"/>
        <item x="1194"/>
        <item x="316"/>
        <item x="185"/>
        <item x="1497"/>
        <item x="1668"/>
        <item x="1158"/>
        <item x="374"/>
        <item x="1566"/>
        <item x="420"/>
        <item x="878"/>
        <item x="1056"/>
        <item x="352"/>
        <item x="389"/>
        <item x="1877"/>
        <item x="93"/>
        <item x="1317"/>
        <item x="1319"/>
        <item x="5"/>
        <item x="472"/>
        <item x="9"/>
        <item x="1851"/>
        <item x="1091"/>
        <item x="1432"/>
        <item x="188"/>
        <item x="1298"/>
        <item x="1437"/>
        <item x="778"/>
        <item x="1889"/>
        <item x="1306"/>
        <item x="1765"/>
        <item x="1009"/>
        <item x="834"/>
        <item x="1924"/>
        <item x="1324"/>
        <item x="567"/>
        <item x="845"/>
        <item x="1348"/>
        <item x="1606"/>
        <item x="1809"/>
        <item x="491"/>
        <item x="1189"/>
        <item x="1597"/>
        <item x="689"/>
        <item x="399"/>
        <item x="1121"/>
        <item x="1195"/>
        <item x="1948"/>
        <item x="1907"/>
        <item x="1701"/>
        <item x="682"/>
        <item x="75"/>
        <item x="498"/>
        <item x="871"/>
        <item x="521"/>
        <item x="367"/>
        <item x="33"/>
        <item x="428"/>
        <item x="601"/>
        <item x="916"/>
        <item x="455"/>
        <item x="1782"/>
        <item x="74"/>
        <item x="1733"/>
        <item x="1893"/>
        <item x="1611"/>
        <item x="819"/>
        <item x="1644"/>
        <item x="846"/>
        <item x="553"/>
        <item x="1935"/>
        <item x="1021"/>
        <item x="1855"/>
        <item x="1517"/>
        <item x="45"/>
        <item x="327"/>
        <item x="450"/>
        <item x="1468"/>
        <item x="865"/>
        <item x="1863"/>
        <item x="894"/>
        <item x="456"/>
        <item x="837"/>
        <item x="1544"/>
        <item x="1345"/>
        <item x="1185"/>
        <item x="1824"/>
        <item x="1894"/>
        <item x="1673"/>
        <item x="66"/>
        <item x="847"/>
        <item x="433"/>
        <item x="98"/>
        <item x="1395"/>
        <item x="260"/>
        <item x="749"/>
        <item x="1830"/>
        <item x="889"/>
        <item x="802"/>
        <item x="1434"/>
        <item x="1558"/>
        <item x="1690"/>
        <item x="596"/>
        <item x="1436"/>
        <item x="1289"/>
        <item x="1682"/>
        <item x="785"/>
        <item x="1304"/>
        <item x="974"/>
        <item x="160"/>
        <item x="625"/>
        <item x="247"/>
        <item x="1090"/>
        <item x="83"/>
        <item x="658"/>
        <item x="545"/>
        <item x="461"/>
        <item x="1748"/>
        <item x="1828"/>
        <item x="1447"/>
        <item x="529"/>
        <item x="1347"/>
        <item x="148"/>
        <item x="1329"/>
        <item x="1846"/>
        <item x="1512"/>
        <item x="971"/>
        <item x="1125"/>
        <item x="1770"/>
        <item x="1078"/>
        <item x="999"/>
        <item x="1291"/>
        <item x="1926"/>
        <item x="441"/>
        <item x="1543"/>
        <item x="332"/>
        <item x="879"/>
        <item x="1672"/>
        <item x="519"/>
        <item x="818"/>
        <item x="150"/>
        <item x="325"/>
        <item x="1256"/>
        <item x="744"/>
        <item x="118"/>
        <item x="1905"/>
        <item x="132"/>
        <item x="968"/>
        <item x="864"/>
        <item x="196"/>
        <item x="1792"/>
        <item x="1157"/>
        <item x="1663"/>
        <item x="987"/>
        <item x="970"/>
        <item x="840"/>
        <item x="29"/>
        <item x="803"/>
        <item x="408"/>
        <item x="1219"/>
        <item x="445"/>
        <item x="1473"/>
        <item x="941"/>
        <item x="1709"/>
        <item x="1278"/>
        <item x="1647"/>
        <item x="810"/>
        <item x="992"/>
        <item x="1660"/>
        <item x="285"/>
        <item x="1653"/>
        <item x="782"/>
        <item x="410"/>
        <item x="1655"/>
        <item x="439"/>
        <item x="65"/>
        <item x="1931"/>
        <item x="712"/>
        <item x="820"/>
        <item x="1"/>
        <item x="732"/>
        <item x="271"/>
        <item x="1827"/>
        <item x="145"/>
        <item x="1463"/>
        <item x="558"/>
        <item x="1491"/>
        <item x="1964"/>
        <item x="593"/>
        <item x="969"/>
        <item x="388"/>
        <item x="387"/>
        <item x="1107"/>
        <item x="263"/>
        <item x="1340"/>
        <item x="1014"/>
        <item x="1654"/>
        <item x="522"/>
        <item x="103"/>
        <item x="1191"/>
        <item x="76"/>
        <item x="1489"/>
        <item x="1516"/>
        <item x="1845"/>
        <item x="705"/>
        <item x="931"/>
        <item x="476"/>
        <item x="446"/>
        <item x="326"/>
        <item x="589"/>
        <item x="1128"/>
        <item x="964"/>
        <item x="357"/>
        <item x="482"/>
        <item x="1419"/>
        <item x="38"/>
        <item x="649"/>
        <item x="650"/>
        <item x="1789"/>
        <item x="1904"/>
        <item x="1476"/>
        <item x="1266"/>
        <item x="1207"/>
        <item x="1012"/>
        <item x="824"/>
        <item x="1618"/>
        <item x="1166"/>
        <item x="1815"/>
        <item x="831"/>
        <item x="80"/>
        <item x="35"/>
        <item x="1567"/>
        <item x="227"/>
        <item x="1007"/>
        <item x="288"/>
        <item x="1089"/>
        <item x="444"/>
        <item x="943"/>
        <item x="1013"/>
        <item x="488"/>
        <item x="1636"/>
        <item x="82"/>
        <item x="1676"/>
        <item x="1061"/>
        <item x="1136"/>
        <item x="1901"/>
        <item x="335"/>
        <item x="1533"/>
        <item x="798"/>
        <item x="342"/>
        <item x="311"/>
        <item x="552"/>
        <item x="1502"/>
        <item x="515"/>
        <item x="1501"/>
        <item x="1957"/>
        <item x="842"/>
        <item x="781"/>
        <item x="345"/>
        <item x="469"/>
        <item x="1481"/>
        <item x="1873"/>
        <item x="592"/>
        <item x="1656"/>
        <item x="1537"/>
        <item x="384"/>
        <item x="176"/>
        <item x="1098"/>
        <item x="1876"/>
        <item x="296"/>
        <item x="1875"/>
        <item x="944"/>
        <item x="753"/>
        <item x="873"/>
        <item x="1288"/>
        <item x="412"/>
        <item x="36"/>
        <item x="158"/>
        <item x="1109"/>
        <item x="443"/>
        <item x="298"/>
        <item x="1274"/>
        <item x="1624"/>
        <item x="651"/>
        <item x="341"/>
        <item x="1617"/>
        <item x="912"/>
        <item x="901"/>
        <item x="684"/>
        <item x="458"/>
        <item x="905"/>
        <item x="937"/>
        <item x="1858"/>
        <item x="1490"/>
        <item x="1032"/>
        <item x="654"/>
        <item x="985"/>
        <item x="606"/>
        <item x="272"/>
        <item x="14"/>
        <item x="419"/>
        <item x="880"/>
        <item x="1601"/>
        <item x="97"/>
        <item x="1040"/>
        <item x="673"/>
        <item x="200"/>
        <item x="1684"/>
        <item x="1099"/>
        <item x="1208"/>
        <item x="1063"/>
        <item x="1385"/>
        <item x="1178"/>
        <item x="1913"/>
        <item x="748"/>
        <item x="280"/>
        <item x="784"/>
        <item x="434"/>
        <item x="1945"/>
        <item x="1393"/>
        <item x="1686"/>
        <item x="292"/>
        <item x="1947"/>
        <item x="1065"/>
        <item x="1163"/>
        <item x="1184"/>
        <item x="1869"/>
        <item x="1757"/>
        <item x="340"/>
        <item x="556"/>
        <item x="481"/>
        <item x="1582"/>
        <item x="869"/>
        <item x="1595"/>
        <item x="921"/>
        <item x="608"/>
        <item x="114"/>
        <item x="1261"/>
        <item x="1414"/>
        <item x="752"/>
        <item x="735"/>
        <item x="1639"/>
        <item x="258"/>
        <item x="1043"/>
        <item x="1825"/>
        <item x="1679"/>
        <item x="1718"/>
        <item x="1507"/>
        <item x="1536"/>
        <item x="172"/>
        <item x="1039"/>
        <item x="1287"/>
        <item x="1769"/>
        <item x="1870"/>
        <item x="293"/>
        <item x="1874"/>
        <item x="435"/>
        <item x="1075"/>
        <item x="1531"/>
        <item x="1131"/>
        <item x="928"/>
        <item x="568"/>
        <item x="1634"/>
        <item x="1139"/>
        <item x="903"/>
        <item x="304"/>
        <item x="680"/>
        <item x="1865"/>
        <item x="1116"/>
        <item x="978"/>
        <item x="1564"/>
        <item x="48"/>
        <item x="1359"/>
        <item x="876"/>
        <item x="407"/>
        <item x="503"/>
        <item x="411"/>
        <item x="1917"/>
        <item x="1242"/>
        <item x="39"/>
        <item x="1936"/>
        <item x="580"/>
        <item x="131"/>
        <item x="800"/>
        <item x="1700"/>
        <item x="199"/>
        <item x="1370"/>
        <item x="1023"/>
        <item x="1399"/>
        <item x="1064"/>
        <item x="1640"/>
        <item x="1766"/>
        <item x="773"/>
        <item x="635"/>
        <item x="1776"/>
        <item x="1872"/>
        <item x="152"/>
        <item x="1311"/>
        <item x="282"/>
        <item x="574"/>
        <item x="1035"/>
        <item x="502"/>
        <item x="1016"/>
        <item x="591"/>
        <item x="330"/>
        <item x="1553"/>
        <item x="104"/>
        <item x="1303"/>
        <item x="279"/>
        <item x="528"/>
        <item x="241"/>
        <item x="194"/>
        <item x="1944"/>
        <item x="1448"/>
        <item x="308"/>
        <item x="49"/>
        <item x="1572"/>
        <item x="920"/>
        <item x="789"/>
        <item x="3"/>
        <item x="379"/>
        <item x="1280"/>
        <item x="1551"/>
        <item x="1264"/>
        <item x="896"/>
        <item x="1494"/>
        <item x="142"/>
        <item x="421"/>
        <item x="926"/>
        <item x="1275"/>
        <item x="1549"/>
        <item x="1449"/>
        <item x="1141"/>
        <item x="1885"/>
        <item x="1373"/>
        <item x="1296"/>
        <item x="1147"/>
        <item x="13"/>
        <item x="537"/>
        <item x="1440"/>
        <item x="989"/>
        <item x="533"/>
        <item x="351"/>
        <item x="891"/>
        <item x="653"/>
        <item x="1330"/>
        <item x="973"/>
        <item x="1702"/>
        <item x="1233"/>
        <item x="898"/>
        <item x="1175"/>
        <item x="88"/>
        <item x="1328"/>
        <item x="1807"/>
        <item x="1024"/>
        <item x="108"/>
        <item x="210"/>
        <item x="531"/>
        <item x="1514"/>
        <item x="378"/>
        <item x="256"/>
        <item x="1322"/>
        <item x="127"/>
        <item x="84"/>
        <item x="1442"/>
        <item x="1563"/>
        <item x="1487"/>
        <item x="1006"/>
        <item x="1020"/>
        <item x="1488"/>
        <item x="1402"/>
        <item x="484"/>
        <item x="1199"/>
        <item x="217"/>
        <item x="100"/>
        <item x="471"/>
        <item x="535"/>
        <item x="1051"/>
        <item x="190"/>
        <item x="1187"/>
        <item x="1119"/>
        <item x="854"/>
        <item x="459"/>
        <item x="1772"/>
        <item x="1802"/>
        <item x="1518"/>
        <item x="1106"/>
        <item x="1680"/>
        <item x="474"/>
        <item x="701"/>
        <item x="1779"/>
        <item x="730"/>
        <item x="1383"/>
        <item x="1397"/>
        <item x="702"/>
        <item x="853"/>
        <item x="1829"/>
        <item x="1214"/>
        <item x="1268"/>
        <item x="927"/>
        <item x="957"/>
        <item x="1204"/>
        <item x="1215"/>
        <item x="590"/>
        <item x="1017"/>
        <item x="347"/>
        <item x="946"/>
        <item x="257"/>
        <item x="1072"/>
        <item x="993"/>
        <item x="1239"/>
        <item x="857"/>
        <item x="1868"/>
        <item x="1621"/>
        <item x="191"/>
        <item x="711"/>
        <item x="77"/>
        <item x="915"/>
        <item x="1392"/>
        <item x="1834"/>
        <item x="1435"/>
        <item x="86"/>
        <item x="1717"/>
        <item x="1338"/>
        <item x="1394"/>
        <item x="1535"/>
        <item x="1867"/>
        <item x="1897"/>
        <item x="1714"/>
        <item x="1117"/>
        <item x="430"/>
        <item x="867"/>
        <item x="1095"/>
        <item x="1839"/>
        <item x="1471"/>
        <item x="661"/>
        <item x="1362"/>
        <item x="1810"/>
        <item x="164"/>
        <item x="1573"/>
        <item x="1685"/>
        <item x="1888"/>
        <item x="437"/>
        <item x="1818"/>
        <item x="1759"/>
        <item x="1112"/>
        <item x="289"/>
        <item x="738"/>
        <item x="1596"/>
        <item x="505"/>
        <item x="343"/>
        <item x="1045"/>
        <item x="254"/>
        <item x="385"/>
        <item x="1086"/>
        <item x="1335"/>
        <item x="836"/>
        <item x="1365"/>
        <item x="1465"/>
        <item x="1532"/>
        <item x="1515"/>
        <item x="772"/>
        <item x="1725"/>
        <item x="811"/>
        <item x="1404"/>
        <item x="832"/>
        <item x="1664"/>
        <item x="175"/>
        <item x="62"/>
        <item x="424"/>
        <item x="679"/>
        <item x="1570"/>
        <item x="1633"/>
        <item x="676"/>
        <item x="872"/>
        <item x="1267"/>
        <item x="1415"/>
        <item x="391"/>
        <item x="1579"/>
        <item x="1282"/>
        <item x="368"/>
        <item x="467"/>
        <item x="750"/>
        <item x="762"/>
        <item x="1346"/>
        <item x="599"/>
        <item x="1478"/>
        <item x="11"/>
        <item x="895"/>
        <item x="1232"/>
        <item x="1416"/>
        <item x="1234"/>
        <item x="1724"/>
        <item x="1651"/>
        <item x="977"/>
        <item x="1941"/>
        <item x="353"/>
        <item x="792"/>
        <item x="1528"/>
        <item x="1477"/>
        <item x="1592"/>
        <item x="1866"/>
        <item x="1286"/>
        <item x="1420"/>
        <item x="1405"/>
        <item x="737"/>
        <item x="278"/>
        <item x="53"/>
        <item x="440"/>
        <item x="365"/>
        <item x="674"/>
        <item x="1498"/>
        <item x="178"/>
        <item x="1969"/>
        <item x="690"/>
        <item x="286"/>
        <item x="1635"/>
        <item x="1559"/>
        <item x="955"/>
        <item x="344"/>
        <item x="144"/>
        <item x="1005"/>
        <item x="1030"/>
        <item x="774"/>
        <item x="507"/>
        <item x="1720"/>
        <item x="685"/>
        <item x="1368"/>
        <item x="1428"/>
        <item x="290"/>
        <item x="1067"/>
        <item x="1762"/>
        <item x="1243"/>
        <item x="1527"/>
        <item x="255"/>
        <item x="1967"/>
        <item x="413"/>
        <item x="1470"/>
        <item x="1819"/>
        <item x="500"/>
        <item x="696"/>
        <item x="715"/>
        <item x="415"/>
        <item x="1796"/>
        <item x="877"/>
        <item x="888"/>
        <item x="381"/>
        <item x="1216"/>
        <item x="1156"/>
        <item x="886"/>
        <item x="1859"/>
        <item x="668"/>
        <item x="120"/>
        <item x="1167"/>
        <item x="1645"/>
        <item x="1637"/>
        <item x="107"/>
        <item x="511"/>
        <item x="1522"/>
        <item x="1253"/>
        <item x="122"/>
        <item x="1183"/>
        <item x="294"/>
        <item x="594"/>
        <item x="765"/>
        <item x="743"/>
        <item x="1048"/>
        <item x="479"/>
        <item x="1585"/>
        <item x="59"/>
        <item x="73"/>
        <item x="728"/>
        <item x="585"/>
        <item x="1560"/>
        <item x="1152"/>
        <item x="1160"/>
        <item x="1838"/>
        <item x="1598"/>
        <item x="746"/>
        <item x="1591"/>
        <item x="1803"/>
        <item x="1600"/>
        <item x="598"/>
        <item x="1710"/>
        <item x="1777"/>
        <item x="1780"/>
        <item x="739"/>
        <item x="1454"/>
        <item x="1861"/>
        <item x="140"/>
        <item x="1583"/>
        <item x="111"/>
        <item x="1103"/>
        <item x="1738"/>
        <item x="1084"/>
        <item x="1388"/>
        <item x="1552"/>
        <item x="1749"/>
        <item x="156"/>
        <item x="881"/>
        <item x="1788"/>
        <item x="414"/>
        <item x="1386"/>
        <item x="1480"/>
        <item x="731"/>
        <item x="924"/>
        <item x="597"/>
        <item x="1505"/>
        <item x="514"/>
        <item x="1429"/>
        <item x="936"/>
        <item x="613"/>
        <item x="1554"/>
        <item x="300"/>
        <item x="1262"/>
        <item x="669"/>
        <item x="295"/>
        <item x="1446"/>
        <item x="364"/>
        <item x="1541"/>
        <item x="1334"/>
        <item x="1670"/>
        <item x="1871"/>
        <item x="542"/>
        <item x="823"/>
        <item x="639"/>
        <item x="1409"/>
        <item x="28"/>
        <item x="1356"/>
        <item x="817"/>
        <item x="1784"/>
        <item x="1149"/>
        <item x="1811"/>
        <item x="208"/>
        <item x="555"/>
        <item x="1837"/>
        <item x="902"/>
        <item x="244"/>
        <item x="163"/>
        <item x="1737"/>
        <item x="180"/>
        <item x="1711"/>
        <item x="1082"/>
        <item x="189"/>
        <item x="1671"/>
        <item x="1771"/>
        <item x="1387"/>
        <item x="1108"/>
        <item x="307"/>
        <item x="575"/>
        <item x="1371"/>
        <item x="1389"/>
        <item x="764"/>
        <item x="581"/>
        <item x="1659"/>
        <item x="579"/>
        <item x="1612"/>
        <item x="72"/>
        <item x="333"/>
        <item x="582"/>
        <item x="1862"/>
        <item x="634"/>
        <item x="309"/>
        <item x="154"/>
        <item x="980"/>
        <item x="214"/>
        <item x="61"/>
        <item x="930"/>
        <item x="1400"/>
        <item x="422"/>
        <item x="372"/>
        <item x="1380"/>
        <item x="1196"/>
        <item x="1060"/>
        <item x="1773"/>
        <item x="94"/>
        <item x="1134"/>
        <item x="1955"/>
        <item x="161"/>
        <item x="1231"/>
        <item x="1920"/>
        <item x="843"/>
        <item x="1915"/>
        <item x="136"/>
        <item x="1240"/>
        <item x="1272"/>
        <item x="827"/>
        <item x="1224"/>
        <item x="276"/>
        <item x="1228"/>
        <item x="1113"/>
        <item x="699"/>
        <item x="149"/>
        <item x="948"/>
        <item x="1360"/>
        <item x="1898"/>
        <item x="904"/>
        <item x="949"/>
        <item x="69"/>
        <item x="101"/>
        <item x="1011"/>
        <item x="485"/>
        <item x="1259"/>
        <item x="747"/>
        <item x="1444"/>
        <item x="1443"/>
        <item x="1565"/>
        <item x="939"/>
        <item m="1" x="197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axis="axisRow" compact="0" outline="0" showAll="0" defaultSubtotal="0">
      <items count="4">
        <item x="3"/>
        <item x="0"/>
        <item x="1"/>
        <item x="2"/>
      </items>
    </pivotField>
    <pivotField compact="0" outline="0" showAll="0" defaultSubtotal="0">
      <items count="3">
        <item x="1"/>
        <item x="2"/>
        <item x="0"/>
      </items>
    </pivotField>
    <pivotField compact="0" numFmtId="165" outline="0" showAll="0" defaultSubtotal="0">
      <items count="3">
        <item x="2"/>
        <item x="0"/>
        <item x="1"/>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8"/>
  </rowFields>
  <rowItems count="4">
    <i>
      <x/>
    </i>
    <i>
      <x v="1"/>
    </i>
    <i>
      <x v="2"/>
    </i>
    <i>
      <x v="3"/>
    </i>
  </rowItems>
  <colItems count="1">
    <i/>
  </colItems>
  <dataFields count="1">
    <dataField name="Sum of Sales" fld="12" baseField="8" baseItem="0" numFmtId="167"/>
  </dataFields>
  <chartFormats count="14">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8" count="1" selected="0">
            <x v="0"/>
          </reference>
        </references>
      </pivotArea>
    </chartFormat>
    <chartFormat chart="8" format="14">
      <pivotArea type="data" outline="0" fieldPosition="0">
        <references count="2">
          <reference field="4294967294" count="1" selected="0">
            <x v="0"/>
          </reference>
          <reference field="8" count="1" selected="0">
            <x v="3"/>
          </reference>
        </references>
      </pivotArea>
    </chartFormat>
    <chartFormat chart="8" format="15">
      <pivotArea type="data" outline="0" fieldPosition="0">
        <references count="2">
          <reference field="4294967294" count="1" selected="0">
            <x v="0"/>
          </reference>
          <reference field="8" count="1" selected="0">
            <x v="2"/>
          </reference>
        </references>
      </pivotArea>
    </chartFormat>
    <chartFormat chart="8" format="16">
      <pivotArea type="data" outline="0" fieldPosition="0">
        <references count="2">
          <reference field="4294967294" count="1" selected="0">
            <x v="0"/>
          </reference>
          <reference field="8" count="1" selected="0">
            <x v="1"/>
          </reference>
        </references>
      </pivotArea>
    </chartFormat>
    <chartFormat chart="21" format="42" series="1">
      <pivotArea type="data" outline="0" fieldPosition="0">
        <references count="1">
          <reference field="4294967294" count="1" selected="0">
            <x v="0"/>
          </reference>
        </references>
      </pivotArea>
    </chartFormat>
    <chartFormat chart="21" format="43">
      <pivotArea type="data" outline="0" fieldPosition="0">
        <references count="2">
          <reference field="4294967294" count="1" selected="0">
            <x v="0"/>
          </reference>
          <reference field="8" count="1" selected="0">
            <x v="0"/>
          </reference>
        </references>
      </pivotArea>
    </chartFormat>
    <chartFormat chart="21" format="44">
      <pivotArea type="data" outline="0" fieldPosition="0">
        <references count="2">
          <reference field="4294967294" count="1" selected="0">
            <x v="0"/>
          </reference>
          <reference field="8" count="1" selected="0">
            <x v="1"/>
          </reference>
        </references>
      </pivotArea>
    </chartFormat>
    <chartFormat chart="21" format="45">
      <pivotArea type="data" outline="0" fieldPosition="0">
        <references count="2">
          <reference field="4294967294" count="1" selected="0">
            <x v="0"/>
          </reference>
          <reference field="8" count="1" selected="0">
            <x v="2"/>
          </reference>
        </references>
      </pivotArea>
    </chartFormat>
    <chartFormat chart="21" format="4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B188CD-FEC9-448A-A5D6-D28884328027}" name="PivotTable11" cacheId="1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C3:C4" firstHeaderRow="1" firstDataRow="1" firstDataCol="0"/>
  <pivotFields count="17">
    <pivotField dataField="1" compact="0" outline="0" showAll="0" defaultSubtotal="0"/>
    <pivotField compact="0" numFmtId="164" outline="0" showAll="0" defaultSubtotal="0">
      <items count="911">
        <item x="30"/>
        <item x="405"/>
        <item x="806"/>
        <item x="475"/>
        <item x="511"/>
        <item x="153"/>
        <item x="615"/>
        <item x="566"/>
        <item x="882"/>
        <item x="805"/>
        <item x="122"/>
        <item x="239"/>
        <item x="386"/>
        <item x="584"/>
        <item x="902"/>
        <item x="300"/>
        <item x="600"/>
        <item x="551"/>
        <item x="553"/>
        <item x="137"/>
        <item x="133"/>
        <item x="532"/>
        <item x="324"/>
        <item x="1"/>
        <item x="485"/>
        <item x="325"/>
        <item x="731"/>
        <item x="534"/>
        <item x="797"/>
        <item x="286"/>
        <item x="125"/>
        <item x="48"/>
        <item x="793"/>
        <item x="290"/>
        <item x="802"/>
        <item x="880"/>
        <item x="678"/>
        <item x="779"/>
        <item x="733"/>
        <item x="557"/>
        <item x="384"/>
        <item x="296"/>
        <item x="483"/>
        <item x="466"/>
        <item x="660"/>
        <item x="834"/>
        <item x="316"/>
        <item x="724"/>
        <item x="266"/>
        <item x="454"/>
        <item x="39"/>
        <item x="828"/>
        <item x="849"/>
        <item x="476"/>
        <item x="544"/>
        <item x="406"/>
        <item x="701"/>
        <item x="653"/>
        <item x="25"/>
        <item x="189"/>
        <item x="200"/>
        <item x="289"/>
        <item x="873"/>
        <item x="675"/>
        <item x="234"/>
        <item x="371"/>
        <item x="49"/>
        <item x="381"/>
        <item x="833"/>
        <item x="207"/>
        <item x="725"/>
        <item x="322"/>
        <item x="703"/>
        <item x="665"/>
        <item x="302"/>
        <item x="503"/>
        <item x="186"/>
        <item x="147"/>
        <item x="259"/>
        <item x="84"/>
        <item x="874"/>
        <item x="463"/>
        <item x="646"/>
        <item x="252"/>
        <item x="741"/>
        <item x="319"/>
        <item x="753"/>
        <item x="897"/>
        <item x="565"/>
        <item x="567"/>
        <item x="519"/>
        <item x="847"/>
        <item x="298"/>
        <item x="228"/>
        <item x="121"/>
        <item x="673"/>
        <item x="694"/>
        <item x="829"/>
        <item x="277"/>
        <item x="417"/>
        <item x="662"/>
        <item x="132"/>
        <item x="66"/>
        <item x="246"/>
        <item x="490"/>
        <item x="713"/>
        <item x="336"/>
        <item x="328"/>
        <item x="689"/>
        <item x="251"/>
        <item x="750"/>
        <item x="680"/>
        <item x="105"/>
        <item x="20"/>
        <item x="705"/>
        <item x="459"/>
        <item x="415"/>
        <item x="516"/>
        <item x="57"/>
        <item x="244"/>
        <item x="47"/>
        <item x="69"/>
        <item x="488"/>
        <item x="570"/>
        <item x="582"/>
        <item x="113"/>
        <item x="93"/>
        <item x="888"/>
        <item x="178"/>
        <item x="816"/>
        <item x="305"/>
        <item x="364"/>
        <item x="769"/>
        <item x="530"/>
        <item x="301"/>
        <item x="643"/>
        <item x="794"/>
        <item x="749"/>
        <item x="258"/>
        <item x="435"/>
        <item x="128"/>
        <item x="400"/>
        <item x="249"/>
        <item x="348"/>
        <item x="809"/>
        <item x="604"/>
        <item x="893"/>
        <item x="696"/>
        <item x="522"/>
        <item x="525"/>
        <item x="800"/>
        <item x="482"/>
        <item x="726"/>
        <item x="81"/>
        <item x="161"/>
        <item x="428"/>
        <item x="141"/>
        <item x="206"/>
        <item x="486"/>
        <item x="641"/>
        <item x="506"/>
        <item x="78"/>
        <item x="439"/>
        <item x="182"/>
        <item x="83"/>
        <item x="698"/>
        <item x="851"/>
        <item x="669"/>
        <item x="907"/>
        <item x="55"/>
        <item x="380"/>
        <item x="633"/>
        <item x="338"/>
        <item x="5"/>
        <item x="192"/>
        <item x="811"/>
        <item x="242"/>
        <item x="668"/>
        <item x="271"/>
        <item x="470"/>
        <item x="126"/>
        <item x="745"/>
        <item x="755"/>
        <item x="360"/>
        <item x="727"/>
        <item x="412"/>
        <item x="13"/>
        <item x="460"/>
        <item x="657"/>
        <item x="792"/>
        <item x="41"/>
        <item x="199"/>
        <item x="507"/>
        <item x="758"/>
        <item x="730"/>
        <item x="504"/>
        <item x="383"/>
        <item x="560"/>
        <item x="90"/>
        <item x="718"/>
        <item x="799"/>
        <item x="798"/>
        <item x="786"/>
        <item x="197"/>
        <item x="160"/>
        <item x="162"/>
        <item x="869"/>
        <item x="824"/>
        <item x="543"/>
        <item x="91"/>
        <item x="631"/>
        <item x="226"/>
        <item x="448"/>
        <item x="622"/>
        <item x="844"/>
        <item x="697"/>
        <item x="74"/>
        <item x="601"/>
        <item x="784"/>
        <item x="378"/>
        <item x="254"/>
        <item x="447"/>
        <item x="661"/>
        <item x="171"/>
        <item x="274"/>
        <item x="899"/>
        <item x="877"/>
        <item x="333"/>
        <item x="630"/>
        <item x="535"/>
        <item x="619"/>
        <item x="598"/>
        <item x="295"/>
        <item x="502"/>
        <item x="837"/>
        <item x="268"/>
        <item x="868"/>
        <item x="436"/>
        <item x="287"/>
        <item x="591"/>
        <item x="424"/>
        <item x="341"/>
        <item x="684"/>
        <item x="647"/>
        <item x="307"/>
        <item x="556"/>
        <item x="250"/>
        <item x="742"/>
        <item x="265"/>
        <item x="139"/>
        <item x="342"/>
        <item x="477"/>
        <item x="495"/>
        <item x="803"/>
        <item x="768"/>
        <item x="335"/>
        <item x="385"/>
        <item x="574"/>
        <item x="297"/>
        <item x="638"/>
        <item x="219"/>
        <item x="590"/>
        <item x="531"/>
        <item x="204"/>
        <item x="427"/>
        <item x="651"/>
        <item x="45"/>
        <item x="721"/>
        <item x="783"/>
        <item x="639"/>
        <item x="366"/>
        <item x="312"/>
        <item x="8"/>
        <item x="15"/>
        <item x="431"/>
        <item x="838"/>
        <item x="243"/>
        <item x="63"/>
        <item x="862"/>
        <item x="850"/>
        <item x="645"/>
        <item x="771"/>
        <item x="602"/>
        <item x="391"/>
        <item x="892"/>
        <item x="76"/>
        <item x="449"/>
        <item x="903"/>
        <item x="245"/>
        <item x="714"/>
        <item x="343"/>
        <item x="26"/>
        <item x="167"/>
        <item x="397"/>
        <item x="450"/>
        <item x="232"/>
        <item x="280"/>
        <item x="44"/>
        <item x="541"/>
        <item x="648"/>
        <item x="145"/>
        <item x="89"/>
        <item x="403"/>
        <item x="659"/>
        <item x="736"/>
        <item x="840"/>
        <item x="908"/>
        <item x="395"/>
        <item x="464"/>
        <item x="95"/>
        <item x="605"/>
        <item x="667"/>
        <item x="864"/>
        <item x="293"/>
        <item x="757"/>
        <item x="683"/>
        <item x="860"/>
        <item x="100"/>
        <item x="729"/>
        <item x="291"/>
        <item x="717"/>
        <item x="550"/>
        <item x="818"/>
        <item x="317"/>
        <item x="213"/>
        <item x="781"/>
        <item x="517"/>
        <item x="217"/>
        <item x="473"/>
        <item x="735"/>
        <item x="16"/>
        <item x="235"/>
        <item x="283"/>
        <item x="299"/>
        <item x="766"/>
        <item x="255"/>
        <item x="796"/>
        <item x="576"/>
        <item x="578"/>
        <item x="825"/>
        <item x="499"/>
        <item x="332"/>
        <item x="118"/>
        <item x="856"/>
        <item x="347"/>
        <item x="480"/>
        <item x="155"/>
        <item x="469"/>
        <item x="744"/>
        <item x="9"/>
        <item x="306"/>
        <item x="201"/>
        <item x="75"/>
        <item x="416"/>
        <item x="373"/>
        <item x="663"/>
        <item x="494"/>
        <item x="520"/>
        <item x="585"/>
        <item x="352"/>
        <item x="872"/>
        <item x="205"/>
        <item x="740"/>
        <item x="117"/>
        <item x="33"/>
        <item x="440"/>
        <item x="430"/>
        <item x="810"/>
        <item x="107"/>
        <item x="314"/>
        <item x="134"/>
        <item x="238"/>
        <item x="456"/>
        <item x="372"/>
        <item x="88"/>
        <item x="497"/>
        <item x="878"/>
        <item x="179"/>
        <item x="589"/>
        <item x="496"/>
        <item x="690"/>
        <item x="593"/>
        <item x="836"/>
        <item x="222"/>
        <item x="111"/>
        <item x="190"/>
        <item x="174"/>
        <item x="344"/>
        <item x="649"/>
        <item x="94"/>
        <item x="216"/>
        <item x="891"/>
        <item x="479"/>
        <item x="595"/>
        <item x="22"/>
        <item x="176"/>
        <item x="437"/>
        <item x="409"/>
        <item x="96"/>
        <item x="214"/>
        <item x="887"/>
        <item x="402"/>
        <item x="180"/>
        <item x="24"/>
        <item x="664"/>
        <item x="457"/>
        <item x="719"/>
        <item x="555"/>
        <item x="267"/>
        <item x="159"/>
        <item x="194"/>
        <item x="149"/>
        <item x="170"/>
        <item x="515"/>
        <item x="152"/>
        <item x="451"/>
        <item x="434"/>
        <item x="163"/>
        <item x="82"/>
        <item x="346"/>
        <item x="780"/>
        <item x="223"/>
        <item x="509"/>
        <item x="478"/>
        <item x="334"/>
        <item x="169"/>
        <item x="292"/>
        <item x="620"/>
        <item x="247"/>
        <item x="442"/>
        <item x="501"/>
        <item x="772"/>
        <item x="855"/>
        <item x="900"/>
        <item x="309"/>
        <item x="269"/>
        <item x="715"/>
        <item x="732"/>
        <item x="760"/>
        <item x="573"/>
        <item x="716"/>
        <item x="6"/>
        <item x="294"/>
        <item x="650"/>
        <item x="23"/>
        <item x="580"/>
        <item x="261"/>
        <item x="144"/>
        <item x="369"/>
        <item x="867"/>
        <item x="607"/>
        <item x="652"/>
        <item x="97"/>
        <item x="278"/>
        <item x="123"/>
        <item x="487"/>
        <item x="886"/>
        <item x="688"/>
        <item x="77"/>
        <item x="599"/>
        <item x="764"/>
        <item x="762"/>
        <item x="656"/>
        <item x="704"/>
        <item x="468"/>
        <item x="861"/>
        <item x="710"/>
        <item x="865"/>
        <item x="686"/>
        <item x="685"/>
        <item x="411"/>
        <item x="115"/>
        <item x="407"/>
        <item x="627"/>
        <item x="173"/>
        <item x="418"/>
        <item x="60"/>
        <item x="852"/>
        <item x="87"/>
        <item x="382"/>
        <item x="505"/>
        <item x="390"/>
        <item x="540"/>
        <item x="275"/>
        <item x="202"/>
        <item x="452"/>
        <item x="443"/>
        <item x="158"/>
        <item x="603"/>
        <item x="597"/>
        <item x="674"/>
        <item x="474"/>
        <item x="354"/>
        <item x="807"/>
        <item x="311"/>
        <item x="568"/>
        <item x="129"/>
        <item x="484"/>
        <item x="330"/>
        <item x="561"/>
        <item x="751"/>
        <item x="284"/>
        <item x="166"/>
        <item x="835"/>
        <item x="752"/>
        <item x="614"/>
        <item x="577"/>
        <item x="552"/>
        <item x="611"/>
        <item x="536"/>
        <item x="624"/>
        <item x="184"/>
        <item x="393"/>
        <item x="114"/>
        <item x="32"/>
        <item x="231"/>
        <item x="587"/>
        <item x="618"/>
        <item x="691"/>
        <item x="788"/>
        <item x="743"/>
        <item x="50"/>
        <item x="376"/>
        <item x="135"/>
        <item x="848"/>
        <item x="863"/>
        <item x="92"/>
        <item x="425"/>
        <item x="770"/>
        <item x="814"/>
        <item x="563"/>
        <item x="817"/>
        <item x="136"/>
        <item x="150"/>
        <item x="524"/>
        <item x="681"/>
        <item x="441"/>
        <item x="358"/>
        <item x="906"/>
        <item x="106"/>
        <item x="462"/>
        <item x="682"/>
        <item x="18"/>
        <item x="59"/>
        <item x="564"/>
        <item x="709"/>
        <item x="832"/>
        <item x="285"/>
        <item x="31"/>
        <item x="423"/>
        <item x="85"/>
        <item x="528"/>
        <item x="359"/>
        <item x="119"/>
        <item x="896"/>
        <item x="492"/>
        <item x="337"/>
        <item x="353"/>
        <item x="858"/>
        <item x="512"/>
        <item x="734"/>
        <item x="909"/>
        <item x="404"/>
        <item x="212"/>
        <item x="547"/>
        <item x="398"/>
        <item x="445"/>
        <item x="493"/>
        <item x="365"/>
        <item x="3"/>
        <item x="34"/>
        <item x="884"/>
        <item x="225"/>
        <item x="904"/>
        <item x="776"/>
        <item x="374"/>
        <item x="203"/>
        <item x="579"/>
        <item x="146"/>
        <item x="471"/>
        <item x="747"/>
        <item x="272"/>
        <item x="151"/>
        <item x="422"/>
        <item x="514"/>
        <item x="613"/>
        <item x="606"/>
        <item x="257"/>
        <item x="73"/>
        <item x="621"/>
        <item x="711"/>
        <item x="220"/>
        <item x="542"/>
        <item x="728"/>
        <item x="399"/>
        <item x="537"/>
        <item x="581"/>
        <item x="108"/>
        <item x="43"/>
        <item x="702"/>
        <item x="191"/>
        <item x="853"/>
        <item x="157"/>
        <item x="510"/>
        <item x="46"/>
        <item x="321"/>
        <item x="408"/>
        <item x="812"/>
        <item x="815"/>
        <item x="826"/>
        <item x="808"/>
        <item x="198"/>
        <item x="533"/>
        <item x="193"/>
        <item x="7"/>
        <item x="21"/>
        <item x="187"/>
        <item x="870"/>
        <item x="545"/>
        <item x="28"/>
        <item x="303"/>
        <item x="789"/>
        <item x="2"/>
        <item x="453"/>
        <item x="273"/>
        <item x="513"/>
        <item x="37"/>
        <item x="754"/>
        <item x="54"/>
        <item x="617"/>
        <item x="774"/>
        <item x="738"/>
        <item x="879"/>
        <item x="164"/>
        <item x="558"/>
        <item x="127"/>
        <item x="773"/>
        <item x="323"/>
        <item x="221"/>
        <item x="65"/>
        <item x="229"/>
        <item x="677"/>
        <item x="175"/>
        <item x="759"/>
        <item x="823"/>
        <item x="29"/>
        <item x="905"/>
        <item x="901"/>
        <item x="527"/>
        <item x="446"/>
        <item x="489"/>
        <item x="521"/>
        <item x="154"/>
        <item x="546"/>
        <item x="594"/>
        <item x="841"/>
        <item x="209"/>
        <item x="756"/>
        <item x="211"/>
        <item x="885"/>
        <item x="672"/>
        <item x="822"/>
        <item x="253"/>
        <item x="110"/>
        <item x="351"/>
        <item x="777"/>
        <item x="368"/>
        <item x="654"/>
        <item x="461"/>
        <item x="345"/>
        <item x="80"/>
        <item x="846"/>
        <item x="438"/>
        <item x="854"/>
        <item x="549"/>
        <item x="700"/>
        <item x="670"/>
        <item x="263"/>
        <item x="42"/>
        <item x="329"/>
        <item x="588"/>
        <item x="857"/>
        <item x="0"/>
        <item x="17"/>
        <item x="765"/>
        <item x="27"/>
        <item x="52"/>
        <item x="56"/>
        <item x="67"/>
        <item x="70"/>
        <item x="894"/>
        <item x="655"/>
        <item x="693"/>
        <item x="866"/>
        <item x="720"/>
        <item x="370"/>
        <item x="629"/>
        <item x="35"/>
        <item x="666"/>
        <item x="363"/>
        <item x="583"/>
        <item x="548"/>
        <item x="58"/>
        <item x="746"/>
        <item x="910"/>
        <item x="767"/>
        <item x="518"/>
        <item x="4"/>
        <item x="36"/>
        <item x="699"/>
        <item x="609"/>
        <item x="429"/>
        <item x="883"/>
        <item x="813"/>
        <item x="326"/>
        <item x="331"/>
        <item x="120"/>
        <item x="775"/>
        <item x="500"/>
        <item x="340"/>
        <item x="695"/>
        <item x="804"/>
        <item x="895"/>
        <item x="79"/>
        <item x="628"/>
        <item x="523"/>
        <item x="350"/>
        <item x="62"/>
        <item x="310"/>
        <item x="230"/>
        <item x="706"/>
        <item x="763"/>
        <item x="637"/>
        <item x="140"/>
        <item x="845"/>
        <item x="282"/>
        <item x="104"/>
        <item x="10"/>
        <item x="472"/>
        <item x="842"/>
        <item x="355"/>
        <item x="313"/>
        <item x="148"/>
        <item x="103"/>
        <item x="712"/>
        <item x="859"/>
        <item x="559"/>
        <item x="761"/>
        <item x="722"/>
        <item x="11"/>
        <item x="820"/>
        <item x="362"/>
        <item x="529"/>
        <item x="782"/>
        <item x="508"/>
        <item x="676"/>
        <item x="270"/>
        <item x="130"/>
        <item x="821"/>
        <item x="526"/>
        <item x="375"/>
        <item x="86"/>
        <item x="124"/>
        <item x="361"/>
        <item x="790"/>
        <item x="831"/>
        <item x="98"/>
        <item x="72"/>
        <item x="237"/>
        <item x="99"/>
        <item x="819"/>
        <item x="172"/>
        <item x="236"/>
        <item x="890"/>
        <item x="233"/>
        <item x="240"/>
        <item x="281"/>
        <item x="12"/>
        <item x="367"/>
        <item x="308"/>
        <item x="102"/>
        <item x="185"/>
        <item x="208"/>
        <item x="785"/>
        <item x="432"/>
        <item x="109"/>
        <item x="420"/>
        <item x="592"/>
        <item x="625"/>
        <item x="339"/>
        <item x="610"/>
        <item x="616"/>
        <item x="642"/>
        <item x="571"/>
        <item x="575"/>
        <item x="116"/>
        <item x="481"/>
        <item x="288"/>
        <item x="778"/>
        <item x="177"/>
        <item x="791"/>
        <item x="276"/>
        <item x="168"/>
        <item x="143"/>
        <item x="739"/>
        <item x="392"/>
        <item x="195"/>
        <item x="188"/>
        <item x="264"/>
        <item x="142"/>
        <item x="634"/>
        <item x="458"/>
        <item x="101"/>
        <item x="635"/>
        <item x="379"/>
        <item x="640"/>
        <item x="401"/>
        <item x="562"/>
        <item x="875"/>
        <item x="554"/>
        <item x="827"/>
        <item x="419"/>
        <item x="165"/>
        <item x="455"/>
        <item x="572"/>
        <item x="467"/>
        <item x="260"/>
        <item x="623"/>
        <item x="830"/>
        <item x="396"/>
        <item x="71"/>
        <item x="53"/>
        <item x="64"/>
        <item x="51"/>
        <item x="596"/>
        <item x="723"/>
        <item x="795"/>
        <item x="394"/>
        <item x="248"/>
        <item x="889"/>
        <item x="304"/>
        <item x="671"/>
        <item x="801"/>
        <item x="218"/>
        <item x="498"/>
        <item x="748"/>
        <item x="871"/>
        <item x="839"/>
        <item x="491"/>
        <item x="279"/>
        <item x="465"/>
        <item x="421"/>
        <item x="538"/>
        <item x="414"/>
        <item x="692"/>
        <item x="426"/>
        <item x="387"/>
        <item x="131"/>
        <item x="210"/>
        <item x="38"/>
        <item x="19"/>
        <item x="196"/>
        <item x="898"/>
        <item x="433"/>
        <item x="349"/>
        <item x="327"/>
        <item x="68"/>
        <item x="707"/>
        <item x="708"/>
        <item x="241"/>
        <item x="138"/>
        <item x="227"/>
        <item x="215"/>
        <item x="586"/>
        <item x="112"/>
        <item x="357"/>
        <item x="224"/>
        <item x="636"/>
        <item x="40"/>
        <item x="356"/>
        <item x="413"/>
        <item x="876"/>
        <item x="320"/>
        <item x="843"/>
        <item x="318"/>
        <item x="737"/>
        <item x="687"/>
        <item x="377"/>
        <item x="156"/>
        <item x="444"/>
        <item x="14"/>
        <item x="644"/>
        <item x="626"/>
        <item x="61"/>
        <item x="183"/>
        <item x="256"/>
        <item x="608"/>
        <item x="612"/>
        <item x="539"/>
        <item x="679"/>
        <item x="388"/>
        <item x="410"/>
        <item x="632"/>
        <item x="569"/>
        <item x="787"/>
        <item x="262"/>
        <item x="881"/>
        <item x="181"/>
        <item x="315"/>
        <item x="389"/>
        <item x="658"/>
      </items>
    </pivotField>
    <pivotField compact="0" outline="0" showAll="0" defaultSubtotal="0"/>
    <pivotField compact="0" outline="0" showAll="0" defaultSubtotal="0"/>
    <pivotField compact="0" outline="0" showAll="0" defaultSubtotal="0"/>
    <pivotField compact="0" outline="0" showAll="0" defaultSubtotal="0">
      <items count="1973">
        <item x="1698"/>
        <item x="1019"/>
        <item x="1767"/>
        <item x="297"/>
        <item x="1059"/>
        <item x="1318"/>
        <item x="1469"/>
        <item x="1821"/>
        <item x="168"/>
        <item x="526"/>
        <item x="492"/>
        <item x="1631"/>
        <item x="1693"/>
        <item x="1695"/>
        <item x="1823"/>
        <item x="984"/>
        <item x="549"/>
        <item x="1912"/>
        <item x="1495"/>
        <item x="671"/>
        <item x="1607"/>
        <item x="1083"/>
        <item x="1277"/>
        <item x="313"/>
        <item x="1521"/>
        <item x="780"/>
        <item x="583"/>
        <item x="1349"/>
        <item x="1841"/>
        <item x="1279"/>
        <item x="404"/>
        <item x="386"/>
        <item x="1401"/>
        <item x="436"/>
        <item x="642"/>
        <item x="755"/>
        <item x="768"/>
        <item x="246"/>
        <item x="1843"/>
        <item x="524"/>
        <item x="1049"/>
        <item x="860"/>
        <item x="564"/>
        <item x="655"/>
        <item x="1424"/>
        <item x="722"/>
        <item x="1880"/>
        <item x="1545"/>
        <item x="1768"/>
        <item x="1822"/>
        <item x="576"/>
        <item x="1137"/>
        <item x="1835"/>
        <item x="1557"/>
        <item x="1200"/>
        <item x="1115"/>
        <item x="783"/>
        <item x="24"/>
        <item x="632"/>
        <item x="777"/>
        <item x="1022"/>
        <item x="720"/>
        <item x="1588"/>
        <item x="1205"/>
        <item x="1026"/>
        <item x="726"/>
        <item x="1459"/>
        <item x="403"/>
        <item x="1630"/>
        <item x="7"/>
        <item x="833"/>
        <item x="523"/>
        <item x="305"/>
        <item x="291"/>
        <item x="791"/>
        <item x="1159"/>
        <item x="322"/>
        <item x="1577"/>
        <item x="324"/>
        <item x="520"/>
        <item x="431"/>
        <item x="1649"/>
        <item x="1879"/>
        <item x="1176"/>
        <item x="1379"/>
        <item x="1071"/>
        <item x="1025"/>
        <item x="830"/>
        <item x="1069"/>
        <item x="1212"/>
        <item x="1337"/>
        <item x="1411"/>
        <item x="153"/>
        <item x="1658"/>
        <item x="863"/>
        <item x="1342"/>
        <item x="663"/>
        <item x="741"/>
        <item x="1343"/>
        <item x="46"/>
        <item x="1638"/>
        <item x="1088"/>
        <item x="763"/>
        <item x="306"/>
        <item x="133"/>
        <item x="1850"/>
        <item x="1902"/>
        <item x="1492"/>
        <item x="656"/>
        <item x="235"/>
        <item x="128"/>
        <item x="848"/>
        <item x="1358"/>
        <item x="1250"/>
        <item x="757"/>
        <item x="1727"/>
        <item x="644"/>
        <item x="627"/>
        <item x="30"/>
        <item x="1455"/>
        <item x="1102"/>
        <item x="1036"/>
        <item x="1933"/>
        <item x="1816"/>
        <item x="1930"/>
        <item x="92"/>
        <item x="618"/>
        <item x="1263"/>
        <item x="369"/>
        <item x="1213"/>
        <item x="1683"/>
        <item x="1739"/>
        <item x="716"/>
        <item x="1270"/>
        <item x="1569"/>
        <item x="230"/>
        <item x="1856"/>
        <item x="231"/>
        <item x="489"/>
        <item x="1715"/>
        <item x="0"/>
        <item x="1453"/>
        <item x="1313"/>
        <item x="55"/>
        <item x="1077"/>
        <item x="1666"/>
        <item x="1154"/>
        <item x="1130"/>
        <item x="610"/>
        <item x="559"/>
        <item x="1641"/>
        <item x="1887"/>
        <item x="1008"/>
        <item x="1179"/>
        <item x="1198"/>
        <item x="683"/>
        <item x="982"/>
        <item x="123"/>
        <item x="1456"/>
        <item x="1003"/>
        <item x="1848"/>
        <item x="71"/>
        <item x="706"/>
        <item x="884"/>
        <item x="1742"/>
        <item x="1484"/>
        <item x="1375"/>
        <item x="950"/>
        <item x="1361"/>
        <item x="1148"/>
        <item x="933"/>
        <item x="418"/>
        <item x="844"/>
        <item x="851"/>
        <item x="468"/>
        <item x="126"/>
        <item x="767"/>
        <item x="321"/>
        <item x="81"/>
        <item x="1746"/>
        <item x="248"/>
        <item x="665"/>
        <item x="734"/>
        <item x="16"/>
        <item x="620"/>
        <item x="212"/>
        <item x="99"/>
        <item x="1632"/>
        <item x="1398"/>
        <item x="990"/>
        <item x="475"/>
        <item x="615"/>
        <item x="693"/>
        <item x="962"/>
        <item x="1881"/>
        <item x="1884"/>
        <item x="1124"/>
        <item x="1096"/>
        <item x="395"/>
        <item x="1074"/>
        <item x="725"/>
        <item x="804"/>
        <item x="1227"/>
        <item x="1062"/>
        <item x="334"/>
        <item x="1174"/>
        <item x="1211"/>
        <item x="432"/>
        <item x="125"/>
        <item x="366"/>
        <item x="1510"/>
        <item x="1625"/>
        <item x="1412"/>
        <item x="170"/>
        <item x="1366"/>
        <item x="1145"/>
        <item x="923"/>
        <item x="617"/>
        <item x="814"/>
        <item x="1190"/>
        <item x="801"/>
        <item x="934"/>
        <item x="1687"/>
        <item x="1937"/>
        <item x="1963"/>
        <item x="643"/>
        <item x="1396"/>
        <item x="1849"/>
        <item x="512"/>
        <item x="1540"/>
        <item x="994"/>
        <item x="1206"/>
        <item x="355"/>
        <item x="1584"/>
        <item x="1903"/>
        <item x="252"/>
        <item x="554"/>
        <item x="1891"/>
        <item x="1225"/>
        <item x="1586"/>
        <item x="1339"/>
        <item x="1542"/>
        <item x="112"/>
        <item x="646"/>
        <item x="1133"/>
        <item x="426"/>
        <item x="1247"/>
        <item x="274"/>
        <item x="1556"/>
        <item x="652"/>
        <item x="1031"/>
        <item x="1299"/>
        <item x="1244"/>
        <item x="1966"/>
        <item x="657"/>
        <item x="1706"/>
        <item x="406"/>
        <item x="425"/>
        <item x="986"/>
        <item x="1450"/>
        <item x="1708"/>
        <item x="1731"/>
        <item x="897"/>
        <item x="1547"/>
        <item x="1312"/>
        <item x="1539"/>
        <item x="892"/>
        <item x="1292"/>
        <item x="788"/>
        <item x="470"/>
        <item x="607"/>
        <item x="914"/>
        <item x="1479"/>
        <item x="1132"/>
        <item x="1774"/>
        <item x="102"/>
        <item x="493"/>
        <item x="504"/>
        <item x="587"/>
        <item x="90"/>
        <item x="951"/>
        <item x="578"/>
        <item x="1310"/>
        <item x="1754"/>
        <item x="337"/>
        <item x="350"/>
        <item x="1220"/>
        <item x="1236"/>
        <item x="1093"/>
        <item x="1293"/>
        <item x="541"/>
        <item x="1351"/>
        <item x="1555"/>
        <item x="216"/>
        <item x="1932"/>
        <item x="1740"/>
        <item x="1079"/>
        <item x="1472"/>
        <item x="826"/>
        <item x="358"/>
        <item x="1860"/>
        <item x="318"/>
        <item x="477"/>
        <item x="1281"/>
        <item x="1372"/>
        <item x="262"/>
        <item x="42"/>
        <item x="1101"/>
        <item x="1217"/>
        <item x="501"/>
        <item x="1820"/>
        <item x="1892"/>
        <item x="1369"/>
        <item x="380"/>
        <item x="1210"/>
        <item x="26"/>
        <item x="1044"/>
        <item x="486"/>
        <item x="1842"/>
        <item x="465"/>
        <item x="1237"/>
        <item x="991"/>
        <item x="138"/>
        <item x="1251"/>
        <item x="602"/>
        <item x="858"/>
        <item x="675"/>
        <item x="961"/>
        <item x="1325"/>
        <item x="1946"/>
        <item x="370"/>
        <item x="850"/>
        <item x="759"/>
        <item x="1144"/>
        <item x="900"/>
        <item x="1431"/>
        <item x="375"/>
        <item x="1503"/>
        <item x="336"/>
        <item x="677"/>
        <item x="859"/>
        <item x="1018"/>
        <item x="622"/>
        <item x="224"/>
        <item x="1271"/>
        <item x="1627"/>
        <item x="1674"/>
        <item x="1538"/>
        <item x="1042"/>
        <item x="1791"/>
        <item x="1580"/>
        <item x="786"/>
        <item x="52"/>
        <item x="219"/>
        <item x="2"/>
        <item x="198"/>
        <item x="724"/>
        <item x="221"/>
        <item x="1787"/>
        <item x="1604"/>
        <item x="1581"/>
        <item x="890"/>
        <item x="323"/>
        <item x="1795"/>
        <item x="266"/>
        <item x="1406"/>
        <item x="1294"/>
        <item x="563"/>
        <item x="1422"/>
        <item x="1927"/>
        <item x="631"/>
        <item x="314"/>
        <item x="760"/>
        <item x="508"/>
        <item x="626"/>
        <item x="23"/>
        <item x="694"/>
        <item x="202"/>
        <item x="1150"/>
        <item x="1010"/>
        <item x="562"/>
        <item x="953"/>
        <item x="1593"/>
        <item x="681"/>
        <item x="1743"/>
        <item x="124"/>
        <item x="619"/>
        <item x="1110"/>
        <item x="211"/>
        <item x="457"/>
        <item x="204"/>
        <item x="1015"/>
        <item x="838"/>
        <item x="1813"/>
        <item x="1105"/>
        <item x="496"/>
        <item x="616"/>
        <item x="506"/>
        <item x="1534"/>
        <item x="281"/>
        <item x="821"/>
        <item x="691"/>
        <item x="1138"/>
        <item x="740"/>
        <item x="429"/>
        <item x="839"/>
        <item x="1423"/>
        <item x="1747"/>
        <item x="729"/>
        <item x="1662"/>
        <item x="733"/>
        <item x="473"/>
        <item x="463"/>
        <item x="1457"/>
        <item x="299"/>
        <item x="192"/>
        <item x="1122"/>
        <item x="707"/>
        <item x="1745"/>
        <item x="402"/>
        <item x="1713"/>
        <item x="237"/>
        <item x="1840"/>
        <item x="518"/>
        <item x="1180"/>
        <item x="1808"/>
        <item x="1181"/>
        <item x="1735"/>
        <item x="979"/>
        <item x="808"/>
        <item x="1667"/>
        <item x="396"/>
        <item x="218"/>
        <item x="18"/>
        <item x="1648"/>
        <item x="1276"/>
        <item x="612"/>
        <item x="1942"/>
        <item x="641"/>
        <item x="1736"/>
        <item x="87"/>
        <item x="1956"/>
        <item x="1080"/>
        <item x="666"/>
        <item x="1755"/>
        <item x="361"/>
        <item x="1574"/>
        <item x="130"/>
        <item x="1041"/>
        <item x="1628"/>
        <item x="1523"/>
        <item x="60"/>
        <item x="1076"/>
        <item x="1341"/>
        <item x="409"/>
        <item x="174"/>
        <item x="356"/>
        <item x="1229"/>
        <item x="573"/>
        <item x="1290"/>
        <item x="1752"/>
        <item x="207"/>
        <item x="913"/>
        <item x="1135"/>
        <item x="141"/>
        <item x="338"/>
        <item x="261"/>
        <item x="813"/>
        <item x="173"/>
        <item x="162"/>
        <item x="146"/>
        <item x="44"/>
        <item x="1817"/>
        <item x="516"/>
        <item x="1046"/>
        <item x="841"/>
        <item x="1327"/>
        <item x="595"/>
        <item x="147"/>
        <item x="959"/>
        <item x="1165"/>
        <item x="551"/>
        <item x="1452"/>
        <item x="1599"/>
        <item x="183"/>
        <item x="571"/>
        <item x="1626"/>
        <item x="1950"/>
        <item x="988"/>
        <item x="1283"/>
        <item x="1248"/>
        <item x="1004"/>
        <item x="25"/>
        <item x="50"/>
        <item x="1925"/>
        <item x="546"/>
        <item x="1496"/>
        <item x="22"/>
        <item x="1169"/>
        <item x="1170"/>
        <item x="1218"/>
        <item x="536"/>
        <item x="495"/>
        <item x="1800"/>
        <item x="34"/>
        <item x="1896"/>
        <item x="998"/>
        <item x="349"/>
        <item x="751"/>
        <item x="539"/>
        <item x="1615"/>
        <item x="1504"/>
        <item x="806"/>
        <item x="1952"/>
        <item x="548"/>
        <item x="222"/>
        <item x="427"/>
        <item x="1613"/>
        <item x="1775"/>
        <item x="1050"/>
        <item x="1173"/>
        <item x="464"/>
        <item x="868"/>
        <item x="1438"/>
        <item x="58"/>
        <item x="96"/>
        <item x="1921"/>
        <item x="1831"/>
        <item x="68"/>
        <item x="1801"/>
        <item x="1761"/>
        <item x="243"/>
        <item x="1929"/>
        <item x="179"/>
        <item x="1255"/>
        <item x="1257"/>
        <item x="1367"/>
        <item x="636"/>
        <item x="405"/>
        <item x="664"/>
        <item x="1100"/>
        <item x="709"/>
        <item x="1760"/>
        <item x="116"/>
        <item x="95"/>
        <item x="1918"/>
        <item x="394"/>
        <item x="70"/>
        <item x="1161"/>
        <item x="1193"/>
        <item x="1066"/>
        <item x="1142"/>
        <item x="812"/>
        <item x="947"/>
        <item x="1783"/>
        <item x="1203"/>
        <item x="966"/>
        <item x="1619"/>
        <item x="1799"/>
        <item x="1940"/>
        <item x="917"/>
        <item x="875"/>
        <item x="453"/>
        <item x="633"/>
        <item x="1197"/>
        <item x="1413"/>
        <item x="4"/>
        <item x="250"/>
        <item x="1832"/>
        <item x="761"/>
        <item x="1094"/>
        <item x="1172"/>
        <item x="723"/>
        <item x="1703"/>
        <item x="1295"/>
        <item x="1029"/>
        <item x="1307"/>
        <item x="1781"/>
        <item x="1699"/>
        <item x="1475"/>
        <item x="1301"/>
        <item x="1223"/>
        <item x="621"/>
        <item x="1790"/>
        <item x="700"/>
        <item x="1408"/>
        <item x="452"/>
        <item x="1959"/>
        <item x="719"/>
        <item x="1425"/>
        <item x="647"/>
        <item x="106"/>
        <item x="1623"/>
        <item x="251"/>
        <item x="275"/>
        <item x="695"/>
        <item x="1692"/>
        <item x="1726"/>
        <item x="1681"/>
        <item x="687"/>
        <item x="1909"/>
        <item x="27"/>
        <item x="268"/>
        <item x="259"/>
        <item x="1097"/>
        <item x="242"/>
        <item x="229"/>
        <item x="187"/>
        <item x="312"/>
        <item x="510"/>
        <item x="1418"/>
        <item x="686"/>
        <item x="1202"/>
        <item x="184"/>
        <item x="1458"/>
        <item x="1610"/>
        <item x="167"/>
        <item x="1546"/>
        <item x="1954"/>
        <item x="1712"/>
        <item x="828"/>
        <item x="1364"/>
        <item x="659"/>
        <item x="1111"/>
        <item x="1890"/>
        <item x="770"/>
        <item x="935"/>
        <item x="887"/>
        <item x="1352"/>
        <item x="186"/>
        <item x="1508"/>
        <item x="1315"/>
        <item x="1642"/>
        <item x="932"/>
        <item x="354"/>
        <item x="1561"/>
        <item x="1678"/>
        <item x="1562"/>
        <item x="249"/>
        <item x="110"/>
        <item x="672"/>
        <item x="1028"/>
        <item x="983"/>
        <item x="1070"/>
        <item x="390"/>
        <item x="1320"/>
        <item x="1391"/>
        <item x="1928"/>
        <item x="815"/>
        <item x="1055"/>
        <item x="697"/>
        <item x="1209"/>
        <item x="754"/>
        <item x="805"/>
        <item x="1350"/>
        <item x="509"/>
        <item x="1002"/>
        <item x="1908"/>
        <item x="303"/>
        <item x="1594"/>
        <item x="1355"/>
        <item x="238"/>
        <item x="454"/>
        <item x="1922"/>
        <item x="1529"/>
        <item x="462"/>
        <item x="1376"/>
        <item x="1221"/>
        <item x="382"/>
        <item x="213"/>
        <item x="1513"/>
        <item x="1238"/>
        <item x="849"/>
        <item x="713"/>
        <item x="885"/>
        <item x="1721"/>
        <item x="416"/>
        <item x="538"/>
        <item x="1192"/>
        <item x="1616"/>
        <item x="1305"/>
        <item x="1883"/>
        <item x="1696"/>
        <item x="6"/>
        <item x="670"/>
        <item x="287"/>
        <item x="1524"/>
        <item x="611"/>
        <item x="1753"/>
        <item x="1374"/>
        <item x="1939"/>
        <item x="975"/>
        <item x="1326"/>
        <item x="525"/>
        <item x="624"/>
        <item x="736"/>
        <item x="1689"/>
        <item x="1336"/>
        <item x="1852"/>
        <item x="129"/>
        <item x="1614"/>
        <item x="963"/>
        <item x="883"/>
        <item x="584"/>
        <item x="714"/>
        <item x="893"/>
        <item x="1493"/>
        <item x="1439"/>
        <item x="269"/>
        <item x="1578"/>
        <item x="400"/>
        <item x="1426"/>
        <item x="232"/>
        <item x="1949"/>
        <item x="532"/>
        <item x="270"/>
        <item x="940"/>
        <item x="717"/>
        <item x="1899"/>
        <item x="1844"/>
        <item x="1363"/>
        <item x="1847"/>
        <item x="1038"/>
        <item x="157"/>
        <item x="319"/>
        <item x="1201"/>
        <item x="1938"/>
        <item x="79"/>
        <item x="277"/>
        <item x="1650"/>
        <item x="1057"/>
        <item x="1054"/>
        <item x="1058"/>
        <item x="1146"/>
        <item x="1316"/>
        <item x="89"/>
        <item x="660"/>
        <item x="1919"/>
        <item x="1331"/>
        <item x="640"/>
        <item x="362"/>
        <item x="1381"/>
        <item x="1182"/>
        <item x="907"/>
        <item x="1734"/>
        <item x="181"/>
        <item x="376"/>
        <item x="54"/>
        <item x="329"/>
        <item x="1357"/>
        <item x="105"/>
        <item x="203"/>
        <item x="1793"/>
        <item x="166"/>
        <item x="165"/>
        <item x="1410"/>
        <item x="527"/>
        <item x="513"/>
        <item x="117"/>
        <item x="1474"/>
        <item x="317"/>
        <item x="794"/>
        <item x="1506"/>
        <item x="1629"/>
        <item x="1285"/>
        <item x="401"/>
        <item x="1805"/>
        <item x="1027"/>
        <item x="855"/>
        <item x="1657"/>
        <item x="1486"/>
        <item x="1910"/>
        <item x="1751"/>
        <item x="906"/>
        <item x="1254"/>
        <item x="236"/>
        <item x="1589"/>
        <item x="1550"/>
        <item x="1114"/>
        <item x="1085"/>
        <item x="466"/>
        <item x="331"/>
        <item x="151"/>
        <item x="1309"/>
        <item x="1741"/>
        <item x="1378"/>
        <item x="1895"/>
        <item x="586"/>
        <item x="996"/>
        <item x="10"/>
        <item x="32"/>
        <item x="787"/>
        <item x="487"/>
        <item x="1786"/>
        <item x="1934"/>
        <item x="919"/>
        <item x="816"/>
        <item x="718"/>
        <item x="1499"/>
        <item x="922"/>
        <item x="1571"/>
        <item x="565"/>
        <item x="339"/>
        <item x="1403"/>
        <item x="1511"/>
        <item x="1519"/>
        <item x="51"/>
        <item x="1047"/>
        <item x="233"/>
        <item x="1140"/>
        <item x="1971"/>
        <item x="925"/>
        <item x="1034"/>
        <item x="417"/>
        <item x="197"/>
        <item x="557"/>
        <item x="862"/>
        <item x="758"/>
        <item x="1697"/>
        <item x="1417"/>
        <item x="899"/>
        <item x="1353"/>
        <item x="201"/>
        <item x="929"/>
        <item x="1222"/>
        <item x="1750"/>
        <item x="967"/>
        <item x="1092"/>
        <item x="1302"/>
        <item x="1081"/>
        <item x="346"/>
        <item x="1284"/>
        <item x="1646"/>
        <item x="1153"/>
        <item x="169"/>
        <item x="451"/>
        <item x="1164"/>
        <item x="1688"/>
        <item x="223"/>
        <item x="494"/>
        <item x="135"/>
        <item x="918"/>
        <item x="1836"/>
        <item x="530"/>
        <item x="1467"/>
        <item x="1052"/>
        <item x="1620"/>
        <item x="1421"/>
        <item x="1485"/>
        <item x="1462"/>
        <item x="1965"/>
        <item x="64"/>
        <item x="398"/>
        <item x="373"/>
        <item x="1235"/>
        <item x="1168"/>
        <item x="1575"/>
        <item x="1483"/>
        <item x="1300"/>
        <item x="1177"/>
        <item x="638"/>
        <item x="1806"/>
        <item x="283"/>
        <item x="115"/>
        <item x="793"/>
        <item x="392"/>
        <item x="91"/>
        <item x="1812"/>
        <item x="577"/>
        <item x="1127"/>
        <item x="775"/>
        <item x="1911"/>
        <item x="438"/>
        <item x="139"/>
        <item x="220"/>
        <item x="371"/>
        <item x="1382"/>
        <item x="41"/>
        <item x="1245"/>
        <item x="829"/>
        <item x="1226"/>
        <item x="1525"/>
        <item x="1249"/>
        <item x="1568"/>
        <item x="113"/>
        <item x="1906"/>
        <item x="1603"/>
        <item x="704"/>
        <item x="1258"/>
        <item x="1466"/>
        <item x="856"/>
        <item x="954"/>
        <item x="1053"/>
        <item x="265"/>
        <item x="1764"/>
        <item x="1814"/>
        <item x="1723"/>
        <item x="1433"/>
        <item x="603"/>
        <item x="1970"/>
        <item x="588"/>
        <item x="1297"/>
        <item x="56"/>
        <item x="960"/>
        <item x="1853"/>
        <item x="852"/>
        <item x="517"/>
        <item x="1778"/>
        <item x="1732"/>
        <item x="480"/>
        <item x="1155"/>
        <item x="1605"/>
        <item x="8"/>
        <item x="1951"/>
        <item x="1833"/>
        <item x="85"/>
        <item x="972"/>
        <item x="956"/>
        <item x="870"/>
        <item x="1384"/>
        <item x="1037"/>
        <item x="1500"/>
        <item x="1273"/>
        <item x="1246"/>
        <item x="909"/>
        <item x="1704"/>
        <item x="861"/>
        <item x="1118"/>
        <item x="688"/>
        <item x="360"/>
        <item x="1758"/>
        <item x="835"/>
        <item x="134"/>
        <item x="550"/>
        <item x="662"/>
        <item x="1756"/>
        <item x="20"/>
        <item x="315"/>
        <item x="766"/>
        <item x="703"/>
        <item x="1123"/>
        <item x="483"/>
        <item x="544"/>
        <item x="637"/>
        <item x="776"/>
        <item x="1407"/>
        <item x="109"/>
        <item x="809"/>
        <item x="302"/>
        <item x="17"/>
        <item x="1669"/>
        <item x="1882"/>
        <item x="478"/>
        <item x="442"/>
        <item x="1241"/>
        <item x="1332"/>
        <item x="911"/>
        <item x="1716"/>
        <item x="1744"/>
        <item x="1308"/>
        <item x="1126"/>
        <item x="1323"/>
        <item x="756"/>
        <item x="1854"/>
        <item x="572"/>
        <item x="397"/>
        <item x="1314"/>
        <item x="310"/>
        <item x="721"/>
        <item x="21"/>
        <item x="1354"/>
        <item x="1430"/>
        <item x="264"/>
        <item x="177"/>
        <item x="1943"/>
        <item x="1707"/>
        <item x="67"/>
        <item x="328"/>
        <item x="383"/>
        <item x="1953"/>
        <item x="727"/>
        <item x="1333"/>
        <item x="825"/>
        <item x="209"/>
        <item x="1857"/>
        <item x="910"/>
        <item x="1265"/>
        <item x="31"/>
        <item x="1665"/>
        <item x="1548"/>
        <item x="1960"/>
        <item x="253"/>
        <item x="273"/>
        <item x="609"/>
        <item x="320"/>
        <item x="1464"/>
        <item x="692"/>
        <item x="623"/>
        <item x="497"/>
        <item x="1622"/>
        <item x="159"/>
        <item x="1587"/>
        <item x="228"/>
        <item x="540"/>
        <item x="1719"/>
        <item x="1252"/>
        <item x="628"/>
        <item x="604"/>
        <item x="942"/>
        <item x="1520"/>
        <item x="561"/>
        <item x="1188"/>
        <item x="1129"/>
        <item x="363"/>
        <item x="1900"/>
        <item x="193"/>
        <item x="543"/>
        <item x="448"/>
        <item x="1916"/>
        <item x="15"/>
        <item x="1968"/>
        <item x="1186"/>
        <item x="1445"/>
        <item x="206"/>
        <item x="1602"/>
        <item x="1000"/>
        <item x="1886"/>
        <item x="284"/>
        <item x="47"/>
        <item x="807"/>
        <item x="1482"/>
        <item x="771"/>
        <item x="1794"/>
        <item x="1526"/>
        <item x="1652"/>
        <item x="566"/>
        <item x="570"/>
        <item x="460"/>
        <item x="12"/>
        <item x="37"/>
        <item x="40"/>
        <item x="600"/>
        <item x="1864"/>
        <item x="359"/>
        <item x="1923"/>
        <item x="995"/>
        <item x="239"/>
        <item x="945"/>
        <item x="1171"/>
        <item x="645"/>
        <item x="1962"/>
        <item x="1321"/>
        <item x="1087"/>
        <item x="1643"/>
        <item x="614"/>
        <item x="1694"/>
        <item x="981"/>
        <item x="348"/>
        <item x="908"/>
        <item x="377"/>
        <item x="1609"/>
        <item x="560"/>
        <item x="1729"/>
        <item x="1804"/>
        <item x="866"/>
        <item x="648"/>
        <item x="1826"/>
        <item x="1763"/>
        <item x="1162"/>
        <item x="155"/>
        <item x="874"/>
        <item x="742"/>
        <item x="393"/>
        <item x="43"/>
        <item x="708"/>
        <item x="952"/>
        <item x="1608"/>
        <item x="267"/>
        <item x="1730"/>
        <item x="769"/>
        <item x="1230"/>
        <item x="1269"/>
        <item x="1260"/>
        <item x="1677"/>
        <item x="1958"/>
        <item x="1705"/>
        <item x="1722"/>
        <item x="1451"/>
        <item x="63"/>
        <item x="1073"/>
        <item x="797"/>
        <item x="630"/>
        <item x="449"/>
        <item x="121"/>
        <item x="796"/>
        <item x="698"/>
        <item x="423"/>
        <item x="490"/>
        <item x="605"/>
        <item x="938"/>
        <item x="143"/>
        <item x="78"/>
        <item x="245"/>
        <item x="882"/>
        <item x="1068"/>
        <item x="499"/>
        <item x="234"/>
        <item x="57"/>
        <item x="1576"/>
        <item x="569"/>
        <item x="710"/>
        <item x="119"/>
        <item x="240"/>
        <item x="1530"/>
        <item x="790"/>
        <item x="547"/>
        <item x="795"/>
        <item x="958"/>
        <item x="779"/>
        <item x="1344"/>
        <item x="1785"/>
        <item x="19"/>
        <item x="629"/>
        <item x="1728"/>
        <item x="822"/>
        <item x="1151"/>
        <item x="667"/>
        <item x="1120"/>
        <item x="965"/>
        <item x="1509"/>
        <item x="799"/>
        <item x="745"/>
        <item x="976"/>
        <item x="1590"/>
        <item x="534"/>
        <item x="1104"/>
        <item x="1878"/>
        <item x="1797"/>
        <item x="215"/>
        <item x="1461"/>
        <item x="997"/>
        <item x="1661"/>
        <item x="1390"/>
        <item x="1914"/>
        <item x="195"/>
        <item x="301"/>
        <item x="1798"/>
        <item x="1460"/>
        <item x="182"/>
        <item x="678"/>
        <item x="1001"/>
        <item x="1377"/>
        <item x="1441"/>
        <item x="1691"/>
        <item x="1033"/>
        <item x="225"/>
        <item x="1143"/>
        <item x="171"/>
        <item x="447"/>
        <item x="1427"/>
        <item x="1961"/>
        <item x="226"/>
        <item x="137"/>
        <item x="1675"/>
        <item x="205"/>
        <item x="1194"/>
        <item x="316"/>
        <item x="185"/>
        <item x="1497"/>
        <item x="1668"/>
        <item x="1158"/>
        <item x="374"/>
        <item x="1566"/>
        <item x="420"/>
        <item x="878"/>
        <item x="1056"/>
        <item x="352"/>
        <item x="389"/>
        <item x="1877"/>
        <item x="93"/>
        <item x="1317"/>
        <item x="1319"/>
        <item x="5"/>
        <item x="472"/>
        <item x="9"/>
        <item x="1851"/>
        <item x="1091"/>
        <item x="1432"/>
        <item x="188"/>
        <item x="1298"/>
        <item x="1437"/>
        <item x="778"/>
        <item x="1889"/>
        <item x="1306"/>
        <item x="1765"/>
        <item x="1009"/>
        <item x="834"/>
        <item x="1924"/>
        <item x="1324"/>
        <item x="567"/>
        <item x="845"/>
        <item x="1348"/>
        <item x="1606"/>
        <item x="1809"/>
        <item x="491"/>
        <item x="1189"/>
        <item x="1597"/>
        <item x="689"/>
        <item x="399"/>
        <item x="1121"/>
        <item x="1195"/>
        <item x="1948"/>
        <item x="1907"/>
        <item x="1701"/>
        <item x="682"/>
        <item x="75"/>
        <item x="498"/>
        <item x="871"/>
        <item x="521"/>
        <item x="367"/>
        <item x="33"/>
        <item x="428"/>
        <item x="601"/>
        <item x="916"/>
        <item x="455"/>
        <item x="1782"/>
        <item x="74"/>
        <item x="1733"/>
        <item x="1893"/>
        <item x="1611"/>
        <item x="819"/>
        <item x="1644"/>
        <item x="846"/>
        <item x="553"/>
        <item x="1935"/>
        <item x="1021"/>
        <item x="1855"/>
        <item x="1517"/>
        <item x="45"/>
        <item x="327"/>
        <item x="450"/>
        <item x="1468"/>
        <item x="865"/>
        <item x="1863"/>
        <item x="894"/>
        <item x="456"/>
        <item x="837"/>
        <item x="1544"/>
        <item x="1345"/>
        <item x="1185"/>
        <item x="1824"/>
        <item x="1894"/>
        <item x="1673"/>
        <item x="66"/>
        <item x="847"/>
        <item x="433"/>
        <item x="98"/>
        <item x="1395"/>
        <item x="260"/>
        <item x="749"/>
        <item x="1830"/>
        <item x="889"/>
        <item x="802"/>
        <item x="1434"/>
        <item x="1558"/>
        <item x="1690"/>
        <item x="596"/>
        <item x="1436"/>
        <item x="1289"/>
        <item x="1682"/>
        <item x="785"/>
        <item x="1304"/>
        <item x="974"/>
        <item x="160"/>
        <item x="625"/>
        <item x="247"/>
        <item x="1090"/>
        <item x="83"/>
        <item x="658"/>
        <item x="545"/>
        <item x="461"/>
        <item x="1748"/>
        <item x="1828"/>
        <item x="1447"/>
        <item x="529"/>
        <item x="1347"/>
        <item x="148"/>
        <item x="1329"/>
        <item x="1846"/>
        <item x="1512"/>
        <item x="971"/>
        <item x="1125"/>
        <item x="1770"/>
        <item x="1078"/>
        <item x="999"/>
        <item x="1291"/>
        <item x="1926"/>
        <item x="441"/>
        <item x="1543"/>
        <item x="332"/>
        <item x="879"/>
        <item x="1672"/>
        <item x="519"/>
        <item x="818"/>
        <item x="150"/>
        <item x="325"/>
        <item x="1256"/>
        <item x="744"/>
        <item x="118"/>
        <item x="1905"/>
        <item x="132"/>
        <item x="968"/>
        <item x="864"/>
        <item x="196"/>
        <item x="1792"/>
        <item x="1157"/>
        <item x="1663"/>
        <item x="987"/>
        <item x="970"/>
        <item x="840"/>
        <item x="29"/>
        <item x="803"/>
        <item x="408"/>
        <item x="1219"/>
        <item x="445"/>
        <item x="1473"/>
        <item x="941"/>
        <item x="1709"/>
        <item x="1278"/>
        <item x="1647"/>
        <item x="810"/>
        <item x="992"/>
        <item x="1660"/>
        <item x="285"/>
        <item x="1653"/>
        <item x="782"/>
        <item x="410"/>
        <item x="1655"/>
        <item x="439"/>
        <item x="65"/>
        <item x="1931"/>
        <item x="712"/>
        <item x="820"/>
        <item x="1"/>
        <item x="732"/>
        <item x="271"/>
        <item x="1827"/>
        <item x="145"/>
        <item x="1463"/>
        <item x="558"/>
        <item x="1491"/>
        <item x="1964"/>
        <item x="593"/>
        <item x="969"/>
        <item x="388"/>
        <item x="387"/>
        <item x="1107"/>
        <item x="263"/>
        <item x="1340"/>
        <item x="1014"/>
        <item x="1654"/>
        <item x="522"/>
        <item x="103"/>
        <item x="1191"/>
        <item x="76"/>
        <item x="1489"/>
        <item x="1516"/>
        <item x="1845"/>
        <item x="705"/>
        <item x="931"/>
        <item x="476"/>
        <item x="446"/>
        <item x="326"/>
        <item x="589"/>
        <item x="1128"/>
        <item x="964"/>
        <item x="357"/>
        <item x="482"/>
        <item x="1419"/>
        <item x="38"/>
        <item x="649"/>
        <item x="650"/>
        <item x="1789"/>
        <item x="1904"/>
        <item x="1476"/>
        <item x="1266"/>
        <item x="1207"/>
        <item x="1012"/>
        <item x="824"/>
        <item x="1618"/>
        <item x="1166"/>
        <item x="1815"/>
        <item x="831"/>
        <item x="80"/>
        <item x="35"/>
        <item x="1567"/>
        <item x="227"/>
        <item x="1007"/>
        <item x="288"/>
        <item x="1089"/>
        <item x="444"/>
        <item x="943"/>
        <item x="1013"/>
        <item x="488"/>
        <item x="1636"/>
        <item x="82"/>
        <item x="1676"/>
        <item x="1061"/>
        <item x="1136"/>
        <item x="1901"/>
        <item x="335"/>
        <item x="1533"/>
        <item x="798"/>
        <item x="342"/>
        <item x="311"/>
        <item x="552"/>
        <item x="1502"/>
        <item x="515"/>
        <item x="1501"/>
        <item x="1957"/>
        <item x="842"/>
        <item x="781"/>
        <item x="345"/>
        <item x="469"/>
        <item x="1481"/>
        <item x="1873"/>
        <item x="592"/>
        <item x="1656"/>
        <item x="1537"/>
        <item x="384"/>
        <item x="176"/>
        <item x="1098"/>
        <item x="1876"/>
        <item x="296"/>
        <item x="1875"/>
        <item x="944"/>
        <item x="753"/>
        <item x="873"/>
        <item x="1288"/>
        <item x="412"/>
        <item x="36"/>
        <item x="158"/>
        <item x="1109"/>
        <item x="443"/>
        <item x="298"/>
        <item x="1274"/>
        <item x="1624"/>
        <item x="651"/>
        <item x="341"/>
        <item x="1617"/>
        <item x="912"/>
        <item x="901"/>
        <item x="684"/>
        <item x="458"/>
        <item x="905"/>
        <item x="937"/>
        <item x="1858"/>
        <item x="1490"/>
        <item x="1032"/>
        <item x="654"/>
        <item x="985"/>
        <item x="606"/>
        <item x="272"/>
        <item x="14"/>
        <item x="419"/>
        <item x="880"/>
        <item x="1601"/>
        <item x="97"/>
        <item x="1040"/>
        <item x="673"/>
        <item x="200"/>
        <item x="1684"/>
        <item x="1099"/>
        <item x="1208"/>
        <item x="1063"/>
        <item x="1385"/>
        <item x="1178"/>
        <item x="1913"/>
        <item x="748"/>
        <item x="280"/>
        <item x="784"/>
        <item x="434"/>
        <item x="1945"/>
        <item x="1393"/>
        <item x="1686"/>
        <item x="292"/>
        <item x="1947"/>
        <item x="1065"/>
        <item x="1163"/>
        <item x="1184"/>
        <item x="1869"/>
        <item x="1757"/>
        <item x="340"/>
        <item x="556"/>
        <item x="481"/>
        <item x="1582"/>
        <item x="869"/>
        <item x="1595"/>
        <item x="921"/>
        <item x="608"/>
        <item x="114"/>
        <item x="1261"/>
        <item x="1414"/>
        <item x="752"/>
        <item x="735"/>
        <item x="1639"/>
        <item x="258"/>
        <item x="1043"/>
        <item x="1825"/>
        <item x="1679"/>
        <item x="1718"/>
        <item x="1507"/>
        <item x="1536"/>
        <item x="172"/>
        <item x="1039"/>
        <item x="1287"/>
        <item x="1769"/>
        <item x="1870"/>
        <item x="293"/>
        <item x="1874"/>
        <item x="435"/>
        <item x="1075"/>
        <item x="1531"/>
        <item x="1131"/>
        <item x="928"/>
        <item x="568"/>
        <item x="1634"/>
        <item x="1139"/>
        <item x="903"/>
        <item x="304"/>
        <item x="680"/>
        <item x="1865"/>
        <item x="1116"/>
        <item x="978"/>
        <item x="1564"/>
        <item x="48"/>
        <item x="1359"/>
        <item x="876"/>
        <item x="407"/>
        <item x="503"/>
        <item x="411"/>
        <item x="1917"/>
        <item x="1242"/>
        <item x="39"/>
        <item x="1936"/>
        <item x="580"/>
        <item x="131"/>
        <item x="800"/>
        <item x="1700"/>
        <item x="199"/>
        <item x="1370"/>
        <item x="1023"/>
        <item x="1399"/>
        <item x="1064"/>
        <item x="1640"/>
        <item x="1766"/>
        <item x="773"/>
        <item x="635"/>
        <item x="1776"/>
        <item x="1872"/>
        <item x="152"/>
        <item x="1311"/>
        <item x="282"/>
        <item x="574"/>
        <item x="1035"/>
        <item x="502"/>
        <item x="1016"/>
        <item x="591"/>
        <item x="330"/>
        <item x="1553"/>
        <item x="104"/>
        <item x="1303"/>
        <item x="279"/>
        <item x="528"/>
        <item x="241"/>
        <item x="194"/>
        <item x="1944"/>
        <item x="1448"/>
        <item x="308"/>
        <item x="49"/>
        <item x="1572"/>
        <item x="920"/>
        <item x="789"/>
        <item x="3"/>
        <item x="379"/>
        <item x="1280"/>
        <item x="1551"/>
        <item x="1264"/>
        <item x="896"/>
        <item x="1494"/>
        <item x="142"/>
        <item x="421"/>
        <item x="926"/>
        <item x="1275"/>
        <item x="1549"/>
        <item x="1449"/>
        <item x="1141"/>
        <item x="1885"/>
        <item x="1373"/>
        <item x="1296"/>
        <item x="1147"/>
        <item x="13"/>
        <item x="537"/>
        <item x="1440"/>
        <item x="989"/>
        <item x="533"/>
        <item x="351"/>
        <item x="891"/>
        <item x="653"/>
        <item x="1330"/>
        <item x="973"/>
        <item x="1702"/>
        <item x="1233"/>
        <item x="898"/>
        <item x="1175"/>
        <item x="88"/>
        <item x="1328"/>
        <item x="1807"/>
        <item x="1024"/>
        <item x="108"/>
        <item x="210"/>
        <item x="531"/>
        <item x="1514"/>
        <item x="378"/>
        <item x="256"/>
        <item x="1322"/>
        <item x="127"/>
        <item x="84"/>
        <item x="1442"/>
        <item x="1563"/>
        <item x="1487"/>
        <item x="1006"/>
        <item x="1020"/>
        <item x="1488"/>
        <item x="1402"/>
        <item x="484"/>
        <item x="1199"/>
        <item x="217"/>
        <item x="100"/>
        <item x="471"/>
        <item x="535"/>
        <item x="1051"/>
        <item x="190"/>
        <item x="1187"/>
        <item x="1119"/>
        <item x="854"/>
        <item x="459"/>
        <item x="1772"/>
        <item x="1802"/>
        <item x="1518"/>
        <item x="1106"/>
        <item x="1680"/>
        <item x="474"/>
        <item x="701"/>
        <item x="1779"/>
        <item x="730"/>
        <item x="1383"/>
        <item x="1397"/>
        <item x="702"/>
        <item x="853"/>
        <item x="1829"/>
        <item x="1214"/>
        <item x="1268"/>
        <item x="927"/>
        <item x="957"/>
        <item x="1204"/>
        <item x="1215"/>
        <item x="590"/>
        <item x="1017"/>
        <item x="347"/>
        <item x="946"/>
        <item x="257"/>
        <item x="1072"/>
        <item x="993"/>
        <item x="1239"/>
        <item x="857"/>
        <item x="1868"/>
        <item x="1621"/>
        <item x="191"/>
        <item x="711"/>
        <item x="77"/>
        <item x="915"/>
        <item x="1392"/>
        <item x="1834"/>
        <item x="1435"/>
        <item x="86"/>
        <item x="1717"/>
        <item x="1338"/>
        <item x="1394"/>
        <item x="1535"/>
        <item x="1867"/>
        <item x="1897"/>
        <item x="1714"/>
        <item x="1117"/>
        <item x="430"/>
        <item x="867"/>
        <item x="1095"/>
        <item x="1839"/>
        <item x="1471"/>
        <item x="661"/>
        <item x="1362"/>
        <item x="1810"/>
        <item x="164"/>
        <item x="1573"/>
        <item x="1685"/>
        <item x="1888"/>
        <item x="437"/>
        <item x="1818"/>
        <item x="1759"/>
        <item x="1112"/>
        <item x="289"/>
        <item x="738"/>
        <item x="1596"/>
        <item x="505"/>
        <item x="343"/>
        <item x="1045"/>
        <item x="254"/>
        <item x="385"/>
        <item x="1086"/>
        <item x="1335"/>
        <item x="836"/>
        <item x="1365"/>
        <item x="1465"/>
        <item x="1532"/>
        <item x="1515"/>
        <item x="772"/>
        <item x="1725"/>
        <item x="811"/>
        <item x="1404"/>
        <item x="832"/>
        <item x="1664"/>
        <item x="175"/>
        <item x="62"/>
        <item x="424"/>
        <item x="679"/>
        <item x="1570"/>
        <item x="1633"/>
        <item x="676"/>
        <item x="872"/>
        <item x="1267"/>
        <item x="1415"/>
        <item x="391"/>
        <item x="1579"/>
        <item x="1282"/>
        <item x="368"/>
        <item x="467"/>
        <item x="750"/>
        <item x="762"/>
        <item x="1346"/>
        <item x="599"/>
        <item x="1478"/>
        <item x="11"/>
        <item x="895"/>
        <item x="1232"/>
        <item x="1416"/>
        <item x="1234"/>
        <item x="1724"/>
        <item x="1651"/>
        <item x="977"/>
        <item x="1941"/>
        <item x="353"/>
        <item x="792"/>
        <item x="1528"/>
        <item x="1477"/>
        <item x="1592"/>
        <item x="1866"/>
        <item x="1286"/>
        <item x="1420"/>
        <item x="1405"/>
        <item x="737"/>
        <item x="278"/>
        <item x="53"/>
        <item x="440"/>
        <item x="365"/>
        <item x="674"/>
        <item x="1498"/>
        <item x="178"/>
        <item x="1969"/>
        <item x="690"/>
        <item x="286"/>
        <item x="1635"/>
        <item x="1559"/>
        <item x="955"/>
        <item x="344"/>
        <item x="144"/>
        <item x="1005"/>
        <item x="1030"/>
        <item x="774"/>
        <item x="507"/>
        <item x="1720"/>
        <item x="685"/>
        <item x="1368"/>
        <item x="1428"/>
        <item x="290"/>
        <item x="1067"/>
        <item x="1762"/>
        <item x="1243"/>
        <item x="1527"/>
        <item x="255"/>
        <item x="1967"/>
        <item x="413"/>
        <item x="1470"/>
        <item x="1819"/>
        <item x="500"/>
        <item x="696"/>
        <item x="715"/>
        <item x="415"/>
        <item x="1796"/>
        <item x="877"/>
        <item x="888"/>
        <item x="381"/>
        <item x="1216"/>
        <item x="1156"/>
        <item x="886"/>
        <item x="1859"/>
        <item x="668"/>
        <item x="120"/>
        <item x="1167"/>
        <item x="1645"/>
        <item x="1637"/>
        <item x="107"/>
        <item x="511"/>
        <item x="1522"/>
        <item x="1253"/>
        <item x="122"/>
        <item x="1183"/>
        <item x="294"/>
        <item x="594"/>
        <item x="765"/>
        <item x="743"/>
        <item x="1048"/>
        <item x="479"/>
        <item x="1585"/>
        <item x="59"/>
        <item x="73"/>
        <item x="728"/>
        <item x="585"/>
        <item x="1560"/>
        <item x="1152"/>
        <item x="1160"/>
        <item x="1838"/>
        <item x="1598"/>
        <item x="746"/>
        <item x="1591"/>
        <item x="1803"/>
        <item x="1600"/>
        <item x="598"/>
        <item x="1710"/>
        <item x="1777"/>
        <item x="1780"/>
        <item x="739"/>
        <item x="1454"/>
        <item x="1861"/>
        <item x="140"/>
        <item x="1583"/>
        <item x="111"/>
        <item x="1103"/>
        <item x="1738"/>
        <item x="1084"/>
        <item x="1388"/>
        <item x="1552"/>
        <item x="1749"/>
        <item x="156"/>
        <item x="881"/>
        <item x="1788"/>
        <item x="414"/>
        <item x="1386"/>
        <item x="1480"/>
        <item x="731"/>
        <item x="924"/>
        <item x="597"/>
        <item x="1505"/>
        <item x="514"/>
        <item x="1429"/>
        <item x="936"/>
        <item x="613"/>
        <item x="1554"/>
        <item x="300"/>
        <item x="1262"/>
        <item x="669"/>
        <item x="295"/>
        <item x="1446"/>
        <item x="364"/>
        <item x="1541"/>
        <item x="1334"/>
        <item x="1670"/>
        <item x="1871"/>
        <item x="542"/>
        <item x="823"/>
        <item x="639"/>
        <item x="1409"/>
        <item x="28"/>
        <item x="1356"/>
        <item x="817"/>
        <item x="1784"/>
        <item x="1149"/>
        <item x="1811"/>
        <item x="208"/>
        <item x="555"/>
        <item x="1837"/>
        <item x="902"/>
        <item x="244"/>
        <item x="163"/>
        <item x="1737"/>
        <item x="180"/>
        <item x="1711"/>
        <item x="1082"/>
        <item x="189"/>
        <item x="1671"/>
        <item x="1771"/>
        <item x="1387"/>
        <item x="1108"/>
        <item x="307"/>
        <item x="575"/>
        <item x="1371"/>
        <item x="1389"/>
        <item x="764"/>
        <item x="581"/>
        <item x="1659"/>
        <item x="579"/>
        <item x="1612"/>
        <item x="72"/>
        <item x="333"/>
        <item x="582"/>
        <item x="1862"/>
        <item x="634"/>
        <item x="309"/>
        <item x="154"/>
        <item x="980"/>
        <item x="214"/>
        <item x="61"/>
        <item x="930"/>
        <item x="1400"/>
        <item x="422"/>
        <item x="372"/>
        <item x="1380"/>
        <item x="1196"/>
        <item x="1060"/>
        <item x="1773"/>
        <item x="94"/>
        <item x="1134"/>
        <item x="1955"/>
        <item x="161"/>
        <item x="1231"/>
        <item x="1920"/>
        <item x="843"/>
        <item x="1915"/>
        <item x="136"/>
        <item x="1240"/>
        <item x="1272"/>
        <item x="827"/>
        <item x="1224"/>
        <item x="276"/>
        <item x="1228"/>
        <item x="1113"/>
        <item x="699"/>
        <item x="149"/>
        <item x="948"/>
        <item x="1360"/>
        <item x="1898"/>
        <item x="904"/>
        <item x="949"/>
        <item x="69"/>
        <item x="101"/>
        <item x="1011"/>
        <item x="485"/>
        <item x="1259"/>
        <item x="747"/>
        <item x="1444"/>
        <item x="1443"/>
        <item x="1565"/>
        <item x="939"/>
        <item m="1" x="1972"/>
      </items>
    </pivotField>
    <pivotField compact="0" outline="0" showAll="0" defaultSubtotal="0"/>
    <pivotField compact="0" outline="0" showAll="0" defaultSubtotal="0"/>
    <pivotField compact="0" outline="0" showAll="0" defaultSubtotal="0">
      <items count="4">
        <item x="3"/>
        <item x="0"/>
        <item x="1"/>
        <item x="2"/>
      </items>
    </pivotField>
    <pivotField compact="0" outline="0" showAll="0" defaultSubtotal="0">
      <items count="3">
        <item x="1"/>
        <item x="2"/>
        <item x="0"/>
      </items>
    </pivotField>
    <pivotField compact="0" numFmtId="165" outline="0" showAll="0" defaultSubtotal="0">
      <items count="3">
        <item x="2"/>
        <item x="0"/>
        <item x="1"/>
      </items>
    </pivotField>
    <pivotField compact="0" numFmtId="166" outline="0" showAll="0" defaultSubtotal="0"/>
    <pivotField compact="0" numFmtId="166"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Items count="1">
    <i/>
  </rowItems>
  <colItems count="1">
    <i/>
  </colItems>
  <dataFields count="1">
    <dataField name="Count of Order ID" fld="0" subtotal="count" baseField="0" baseItem="0" numFmtId="3"/>
  </dataFields>
  <formats count="4">
    <format dxfId="131">
      <pivotArea type="all" dataOnly="0" outline="0" fieldPosition="0"/>
    </format>
    <format dxfId="130">
      <pivotArea outline="0" collapsedLevelsAreSubtotals="1" fieldPosition="0"/>
    </format>
    <format dxfId="129">
      <pivotArea dataOnly="0" labelOnly="1" outline="0" axis="axisValues" fieldPosition="0"/>
    </format>
    <format dxfId="12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93AD99-51DE-4B01-A5BB-D3544B4C59B7}" name="PivotTable10" cacheId="1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B3:B4" firstHeaderRow="1" firstDataRow="1" firstDataCol="0"/>
  <pivotFields count="17">
    <pivotField compact="0" outline="0" showAll="0" defaultSubtotal="0"/>
    <pivotField compact="0" numFmtId="164" outline="0" showAll="0" defaultSubtotal="0">
      <items count="911">
        <item x="30"/>
        <item x="405"/>
        <item x="806"/>
        <item x="475"/>
        <item x="511"/>
        <item x="153"/>
        <item x="615"/>
        <item x="566"/>
        <item x="882"/>
        <item x="805"/>
        <item x="122"/>
        <item x="239"/>
        <item x="386"/>
        <item x="584"/>
        <item x="902"/>
        <item x="300"/>
        <item x="600"/>
        <item x="551"/>
        <item x="553"/>
        <item x="137"/>
        <item x="133"/>
        <item x="532"/>
        <item x="324"/>
        <item x="1"/>
        <item x="485"/>
        <item x="325"/>
        <item x="731"/>
        <item x="534"/>
        <item x="797"/>
        <item x="286"/>
        <item x="125"/>
        <item x="48"/>
        <item x="793"/>
        <item x="290"/>
        <item x="802"/>
        <item x="880"/>
        <item x="678"/>
        <item x="779"/>
        <item x="733"/>
        <item x="557"/>
        <item x="384"/>
        <item x="296"/>
        <item x="483"/>
        <item x="466"/>
        <item x="660"/>
        <item x="834"/>
        <item x="316"/>
        <item x="724"/>
        <item x="266"/>
        <item x="454"/>
        <item x="39"/>
        <item x="828"/>
        <item x="849"/>
        <item x="476"/>
        <item x="544"/>
        <item x="406"/>
        <item x="701"/>
        <item x="653"/>
        <item x="25"/>
        <item x="189"/>
        <item x="200"/>
        <item x="289"/>
        <item x="873"/>
        <item x="675"/>
        <item x="234"/>
        <item x="371"/>
        <item x="49"/>
        <item x="381"/>
        <item x="833"/>
        <item x="207"/>
        <item x="725"/>
        <item x="322"/>
        <item x="703"/>
        <item x="665"/>
        <item x="302"/>
        <item x="503"/>
        <item x="186"/>
        <item x="147"/>
        <item x="259"/>
        <item x="84"/>
        <item x="874"/>
        <item x="463"/>
        <item x="646"/>
        <item x="252"/>
        <item x="741"/>
        <item x="319"/>
        <item x="753"/>
        <item x="897"/>
        <item x="565"/>
        <item x="567"/>
        <item x="519"/>
        <item x="847"/>
        <item x="298"/>
        <item x="228"/>
        <item x="121"/>
        <item x="673"/>
        <item x="694"/>
        <item x="829"/>
        <item x="277"/>
        <item x="417"/>
        <item x="662"/>
        <item x="132"/>
        <item x="66"/>
        <item x="246"/>
        <item x="490"/>
        <item x="713"/>
        <item x="336"/>
        <item x="328"/>
        <item x="689"/>
        <item x="251"/>
        <item x="750"/>
        <item x="680"/>
        <item x="105"/>
        <item x="20"/>
        <item x="705"/>
        <item x="459"/>
        <item x="415"/>
        <item x="516"/>
        <item x="57"/>
        <item x="244"/>
        <item x="47"/>
        <item x="69"/>
        <item x="488"/>
        <item x="570"/>
        <item x="582"/>
        <item x="113"/>
        <item x="93"/>
        <item x="888"/>
        <item x="178"/>
        <item x="816"/>
        <item x="305"/>
        <item x="364"/>
        <item x="769"/>
        <item x="530"/>
        <item x="301"/>
        <item x="643"/>
        <item x="794"/>
        <item x="749"/>
        <item x="258"/>
        <item x="435"/>
        <item x="128"/>
        <item x="400"/>
        <item x="249"/>
        <item x="348"/>
        <item x="809"/>
        <item x="604"/>
        <item x="893"/>
        <item x="696"/>
        <item x="522"/>
        <item x="525"/>
        <item x="800"/>
        <item x="482"/>
        <item x="726"/>
        <item x="81"/>
        <item x="161"/>
        <item x="428"/>
        <item x="141"/>
        <item x="206"/>
        <item x="486"/>
        <item x="641"/>
        <item x="506"/>
        <item x="78"/>
        <item x="439"/>
        <item x="182"/>
        <item x="83"/>
        <item x="698"/>
        <item x="851"/>
        <item x="669"/>
        <item x="907"/>
        <item x="55"/>
        <item x="380"/>
        <item x="633"/>
        <item x="338"/>
        <item x="5"/>
        <item x="192"/>
        <item x="811"/>
        <item x="242"/>
        <item x="668"/>
        <item x="271"/>
        <item x="470"/>
        <item x="126"/>
        <item x="745"/>
        <item x="755"/>
        <item x="360"/>
        <item x="727"/>
        <item x="412"/>
        <item x="13"/>
        <item x="460"/>
        <item x="657"/>
        <item x="792"/>
        <item x="41"/>
        <item x="199"/>
        <item x="507"/>
        <item x="758"/>
        <item x="730"/>
        <item x="504"/>
        <item x="383"/>
        <item x="560"/>
        <item x="90"/>
        <item x="718"/>
        <item x="799"/>
        <item x="798"/>
        <item x="786"/>
        <item x="197"/>
        <item x="160"/>
        <item x="162"/>
        <item x="869"/>
        <item x="824"/>
        <item x="543"/>
        <item x="91"/>
        <item x="631"/>
        <item x="226"/>
        <item x="448"/>
        <item x="622"/>
        <item x="844"/>
        <item x="697"/>
        <item x="74"/>
        <item x="601"/>
        <item x="784"/>
        <item x="378"/>
        <item x="254"/>
        <item x="447"/>
        <item x="661"/>
        <item x="171"/>
        <item x="274"/>
        <item x="899"/>
        <item x="877"/>
        <item x="333"/>
        <item x="630"/>
        <item x="535"/>
        <item x="619"/>
        <item x="598"/>
        <item x="295"/>
        <item x="502"/>
        <item x="837"/>
        <item x="268"/>
        <item x="868"/>
        <item x="436"/>
        <item x="287"/>
        <item x="591"/>
        <item x="424"/>
        <item x="341"/>
        <item x="684"/>
        <item x="647"/>
        <item x="307"/>
        <item x="556"/>
        <item x="250"/>
        <item x="742"/>
        <item x="265"/>
        <item x="139"/>
        <item x="342"/>
        <item x="477"/>
        <item x="495"/>
        <item x="803"/>
        <item x="768"/>
        <item x="335"/>
        <item x="385"/>
        <item x="574"/>
        <item x="297"/>
        <item x="638"/>
        <item x="219"/>
        <item x="590"/>
        <item x="531"/>
        <item x="204"/>
        <item x="427"/>
        <item x="651"/>
        <item x="45"/>
        <item x="721"/>
        <item x="783"/>
        <item x="639"/>
        <item x="366"/>
        <item x="312"/>
        <item x="8"/>
        <item x="15"/>
        <item x="431"/>
        <item x="838"/>
        <item x="243"/>
        <item x="63"/>
        <item x="862"/>
        <item x="850"/>
        <item x="645"/>
        <item x="771"/>
        <item x="602"/>
        <item x="391"/>
        <item x="892"/>
        <item x="76"/>
        <item x="449"/>
        <item x="903"/>
        <item x="245"/>
        <item x="714"/>
        <item x="343"/>
        <item x="26"/>
        <item x="167"/>
        <item x="397"/>
        <item x="450"/>
        <item x="232"/>
        <item x="280"/>
        <item x="44"/>
        <item x="541"/>
        <item x="648"/>
        <item x="145"/>
        <item x="89"/>
        <item x="403"/>
        <item x="659"/>
        <item x="736"/>
        <item x="840"/>
        <item x="908"/>
        <item x="395"/>
        <item x="464"/>
        <item x="95"/>
        <item x="605"/>
        <item x="667"/>
        <item x="864"/>
        <item x="293"/>
        <item x="757"/>
        <item x="683"/>
        <item x="860"/>
        <item x="100"/>
        <item x="729"/>
        <item x="291"/>
        <item x="717"/>
        <item x="550"/>
        <item x="818"/>
        <item x="317"/>
        <item x="213"/>
        <item x="781"/>
        <item x="517"/>
        <item x="217"/>
        <item x="473"/>
        <item x="735"/>
        <item x="16"/>
        <item x="235"/>
        <item x="283"/>
        <item x="299"/>
        <item x="766"/>
        <item x="255"/>
        <item x="796"/>
        <item x="576"/>
        <item x="578"/>
        <item x="825"/>
        <item x="499"/>
        <item x="332"/>
        <item x="118"/>
        <item x="856"/>
        <item x="347"/>
        <item x="480"/>
        <item x="155"/>
        <item x="469"/>
        <item x="744"/>
        <item x="9"/>
        <item x="306"/>
        <item x="201"/>
        <item x="75"/>
        <item x="416"/>
        <item x="373"/>
        <item x="663"/>
        <item x="494"/>
        <item x="520"/>
        <item x="585"/>
        <item x="352"/>
        <item x="872"/>
        <item x="205"/>
        <item x="740"/>
        <item x="117"/>
        <item x="33"/>
        <item x="440"/>
        <item x="430"/>
        <item x="810"/>
        <item x="107"/>
        <item x="314"/>
        <item x="134"/>
        <item x="238"/>
        <item x="456"/>
        <item x="372"/>
        <item x="88"/>
        <item x="497"/>
        <item x="878"/>
        <item x="179"/>
        <item x="589"/>
        <item x="496"/>
        <item x="690"/>
        <item x="593"/>
        <item x="836"/>
        <item x="222"/>
        <item x="111"/>
        <item x="190"/>
        <item x="174"/>
        <item x="344"/>
        <item x="649"/>
        <item x="94"/>
        <item x="216"/>
        <item x="891"/>
        <item x="479"/>
        <item x="595"/>
        <item x="22"/>
        <item x="176"/>
        <item x="437"/>
        <item x="409"/>
        <item x="96"/>
        <item x="214"/>
        <item x="887"/>
        <item x="402"/>
        <item x="180"/>
        <item x="24"/>
        <item x="664"/>
        <item x="457"/>
        <item x="719"/>
        <item x="555"/>
        <item x="267"/>
        <item x="159"/>
        <item x="194"/>
        <item x="149"/>
        <item x="170"/>
        <item x="515"/>
        <item x="152"/>
        <item x="451"/>
        <item x="434"/>
        <item x="163"/>
        <item x="82"/>
        <item x="346"/>
        <item x="780"/>
        <item x="223"/>
        <item x="509"/>
        <item x="478"/>
        <item x="334"/>
        <item x="169"/>
        <item x="292"/>
        <item x="620"/>
        <item x="247"/>
        <item x="442"/>
        <item x="501"/>
        <item x="772"/>
        <item x="855"/>
        <item x="900"/>
        <item x="309"/>
        <item x="269"/>
        <item x="715"/>
        <item x="732"/>
        <item x="760"/>
        <item x="573"/>
        <item x="716"/>
        <item x="6"/>
        <item x="294"/>
        <item x="650"/>
        <item x="23"/>
        <item x="580"/>
        <item x="261"/>
        <item x="144"/>
        <item x="369"/>
        <item x="867"/>
        <item x="607"/>
        <item x="652"/>
        <item x="97"/>
        <item x="278"/>
        <item x="123"/>
        <item x="487"/>
        <item x="886"/>
        <item x="688"/>
        <item x="77"/>
        <item x="599"/>
        <item x="764"/>
        <item x="762"/>
        <item x="656"/>
        <item x="704"/>
        <item x="468"/>
        <item x="861"/>
        <item x="710"/>
        <item x="865"/>
        <item x="686"/>
        <item x="685"/>
        <item x="411"/>
        <item x="115"/>
        <item x="407"/>
        <item x="627"/>
        <item x="173"/>
        <item x="418"/>
        <item x="60"/>
        <item x="852"/>
        <item x="87"/>
        <item x="382"/>
        <item x="505"/>
        <item x="390"/>
        <item x="540"/>
        <item x="275"/>
        <item x="202"/>
        <item x="452"/>
        <item x="443"/>
        <item x="158"/>
        <item x="603"/>
        <item x="597"/>
        <item x="674"/>
        <item x="474"/>
        <item x="354"/>
        <item x="807"/>
        <item x="311"/>
        <item x="568"/>
        <item x="129"/>
        <item x="484"/>
        <item x="330"/>
        <item x="561"/>
        <item x="751"/>
        <item x="284"/>
        <item x="166"/>
        <item x="835"/>
        <item x="752"/>
        <item x="614"/>
        <item x="577"/>
        <item x="552"/>
        <item x="611"/>
        <item x="536"/>
        <item x="624"/>
        <item x="184"/>
        <item x="393"/>
        <item x="114"/>
        <item x="32"/>
        <item x="231"/>
        <item x="587"/>
        <item x="618"/>
        <item x="691"/>
        <item x="788"/>
        <item x="743"/>
        <item x="50"/>
        <item x="376"/>
        <item x="135"/>
        <item x="848"/>
        <item x="863"/>
        <item x="92"/>
        <item x="425"/>
        <item x="770"/>
        <item x="814"/>
        <item x="563"/>
        <item x="817"/>
        <item x="136"/>
        <item x="150"/>
        <item x="524"/>
        <item x="681"/>
        <item x="441"/>
        <item x="358"/>
        <item x="906"/>
        <item x="106"/>
        <item x="462"/>
        <item x="682"/>
        <item x="18"/>
        <item x="59"/>
        <item x="564"/>
        <item x="709"/>
        <item x="832"/>
        <item x="285"/>
        <item x="31"/>
        <item x="423"/>
        <item x="85"/>
        <item x="528"/>
        <item x="359"/>
        <item x="119"/>
        <item x="896"/>
        <item x="492"/>
        <item x="337"/>
        <item x="353"/>
        <item x="858"/>
        <item x="512"/>
        <item x="734"/>
        <item x="909"/>
        <item x="404"/>
        <item x="212"/>
        <item x="547"/>
        <item x="398"/>
        <item x="445"/>
        <item x="493"/>
        <item x="365"/>
        <item x="3"/>
        <item x="34"/>
        <item x="884"/>
        <item x="225"/>
        <item x="904"/>
        <item x="776"/>
        <item x="374"/>
        <item x="203"/>
        <item x="579"/>
        <item x="146"/>
        <item x="471"/>
        <item x="747"/>
        <item x="272"/>
        <item x="151"/>
        <item x="422"/>
        <item x="514"/>
        <item x="613"/>
        <item x="606"/>
        <item x="257"/>
        <item x="73"/>
        <item x="621"/>
        <item x="711"/>
        <item x="220"/>
        <item x="542"/>
        <item x="728"/>
        <item x="399"/>
        <item x="537"/>
        <item x="581"/>
        <item x="108"/>
        <item x="43"/>
        <item x="702"/>
        <item x="191"/>
        <item x="853"/>
        <item x="157"/>
        <item x="510"/>
        <item x="46"/>
        <item x="321"/>
        <item x="408"/>
        <item x="812"/>
        <item x="815"/>
        <item x="826"/>
        <item x="808"/>
        <item x="198"/>
        <item x="533"/>
        <item x="193"/>
        <item x="7"/>
        <item x="21"/>
        <item x="187"/>
        <item x="870"/>
        <item x="545"/>
        <item x="28"/>
        <item x="303"/>
        <item x="789"/>
        <item x="2"/>
        <item x="453"/>
        <item x="273"/>
        <item x="513"/>
        <item x="37"/>
        <item x="754"/>
        <item x="54"/>
        <item x="617"/>
        <item x="774"/>
        <item x="738"/>
        <item x="879"/>
        <item x="164"/>
        <item x="558"/>
        <item x="127"/>
        <item x="773"/>
        <item x="323"/>
        <item x="221"/>
        <item x="65"/>
        <item x="229"/>
        <item x="677"/>
        <item x="175"/>
        <item x="759"/>
        <item x="823"/>
        <item x="29"/>
        <item x="905"/>
        <item x="901"/>
        <item x="527"/>
        <item x="446"/>
        <item x="489"/>
        <item x="521"/>
        <item x="154"/>
        <item x="546"/>
        <item x="594"/>
        <item x="841"/>
        <item x="209"/>
        <item x="756"/>
        <item x="211"/>
        <item x="885"/>
        <item x="672"/>
        <item x="822"/>
        <item x="253"/>
        <item x="110"/>
        <item x="351"/>
        <item x="777"/>
        <item x="368"/>
        <item x="654"/>
        <item x="461"/>
        <item x="345"/>
        <item x="80"/>
        <item x="846"/>
        <item x="438"/>
        <item x="854"/>
        <item x="549"/>
        <item x="700"/>
        <item x="670"/>
        <item x="263"/>
        <item x="42"/>
        <item x="329"/>
        <item x="588"/>
        <item x="857"/>
        <item x="0"/>
        <item x="17"/>
        <item x="765"/>
        <item x="27"/>
        <item x="52"/>
        <item x="56"/>
        <item x="67"/>
        <item x="70"/>
        <item x="894"/>
        <item x="655"/>
        <item x="693"/>
        <item x="866"/>
        <item x="720"/>
        <item x="370"/>
        <item x="629"/>
        <item x="35"/>
        <item x="666"/>
        <item x="363"/>
        <item x="583"/>
        <item x="548"/>
        <item x="58"/>
        <item x="746"/>
        <item x="910"/>
        <item x="767"/>
        <item x="518"/>
        <item x="4"/>
        <item x="36"/>
        <item x="699"/>
        <item x="609"/>
        <item x="429"/>
        <item x="883"/>
        <item x="813"/>
        <item x="326"/>
        <item x="331"/>
        <item x="120"/>
        <item x="775"/>
        <item x="500"/>
        <item x="340"/>
        <item x="695"/>
        <item x="804"/>
        <item x="895"/>
        <item x="79"/>
        <item x="628"/>
        <item x="523"/>
        <item x="350"/>
        <item x="62"/>
        <item x="310"/>
        <item x="230"/>
        <item x="706"/>
        <item x="763"/>
        <item x="637"/>
        <item x="140"/>
        <item x="845"/>
        <item x="282"/>
        <item x="104"/>
        <item x="10"/>
        <item x="472"/>
        <item x="842"/>
        <item x="355"/>
        <item x="313"/>
        <item x="148"/>
        <item x="103"/>
        <item x="712"/>
        <item x="859"/>
        <item x="559"/>
        <item x="761"/>
        <item x="722"/>
        <item x="11"/>
        <item x="820"/>
        <item x="362"/>
        <item x="529"/>
        <item x="782"/>
        <item x="508"/>
        <item x="676"/>
        <item x="270"/>
        <item x="130"/>
        <item x="821"/>
        <item x="526"/>
        <item x="375"/>
        <item x="86"/>
        <item x="124"/>
        <item x="361"/>
        <item x="790"/>
        <item x="831"/>
        <item x="98"/>
        <item x="72"/>
        <item x="237"/>
        <item x="99"/>
        <item x="819"/>
        <item x="172"/>
        <item x="236"/>
        <item x="890"/>
        <item x="233"/>
        <item x="240"/>
        <item x="281"/>
        <item x="12"/>
        <item x="367"/>
        <item x="308"/>
        <item x="102"/>
        <item x="185"/>
        <item x="208"/>
        <item x="785"/>
        <item x="432"/>
        <item x="109"/>
        <item x="420"/>
        <item x="592"/>
        <item x="625"/>
        <item x="339"/>
        <item x="610"/>
        <item x="616"/>
        <item x="642"/>
        <item x="571"/>
        <item x="575"/>
        <item x="116"/>
        <item x="481"/>
        <item x="288"/>
        <item x="778"/>
        <item x="177"/>
        <item x="791"/>
        <item x="276"/>
        <item x="168"/>
        <item x="143"/>
        <item x="739"/>
        <item x="392"/>
        <item x="195"/>
        <item x="188"/>
        <item x="264"/>
        <item x="142"/>
        <item x="634"/>
        <item x="458"/>
        <item x="101"/>
        <item x="635"/>
        <item x="379"/>
        <item x="640"/>
        <item x="401"/>
        <item x="562"/>
        <item x="875"/>
        <item x="554"/>
        <item x="827"/>
        <item x="419"/>
        <item x="165"/>
        <item x="455"/>
        <item x="572"/>
        <item x="467"/>
        <item x="260"/>
        <item x="623"/>
        <item x="830"/>
        <item x="396"/>
        <item x="71"/>
        <item x="53"/>
        <item x="64"/>
        <item x="51"/>
        <item x="596"/>
        <item x="723"/>
        <item x="795"/>
        <item x="394"/>
        <item x="248"/>
        <item x="889"/>
        <item x="304"/>
        <item x="671"/>
        <item x="801"/>
        <item x="218"/>
        <item x="498"/>
        <item x="748"/>
        <item x="871"/>
        <item x="839"/>
        <item x="491"/>
        <item x="279"/>
        <item x="465"/>
        <item x="421"/>
        <item x="538"/>
        <item x="414"/>
        <item x="692"/>
        <item x="426"/>
        <item x="387"/>
        <item x="131"/>
        <item x="210"/>
        <item x="38"/>
        <item x="19"/>
        <item x="196"/>
        <item x="898"/>
        <item x="433"/>
        <item x="349"/>
        <item x="327"/>
        <item x="68"/>
        <item x="707"/>
        <item x="708"/>
        <item x="241"/>
        <item x="138"/>
        <item x="227"/>
        <item x="215"/>
        <item x="586"/>
        <item x="112"/>
        <item x="357"/>
        <item x="224"/>
        <item x="636"/>
        <item x="40"/>
        <item x="356"/>
        <item x="413"/>
        <item x="876"/>
        <item x="320"/>
        <item x="843"/>
        <item x="318"/>
        <item x="737"/>
        <item x="687"/>
        <item x="377"/>
        <item x="156"/>
        <item x="444"/>
        <item x="14"/>
        <item x="644"/>
        <item x="626"/>
        <item x="61"/>
        <item x="183"/>
        <item x="256"/>
        <item x="608"/>
        <item x="612"/>
        <item x="539"/>
        <item x="679"/>
        <item x="388"/>
        <item x="410"/>
        <item x="632"/>
        <item x="569"/>
        <item x="787"/>
        <item x="262"/>
        <item x="881"/>
        <item x="181"/>
        <item x="315"/>
        <item x="389"/>
        <item x="658"/>
      </items>
    </pivotField>
    <pivotField compact="0" outline="0" showAll="0" defaultSubtotal="0"/>
    <pivotField compact="0" outline="0" showAll="0" defaultSubtotal="0"/>
    <pivotField dataField="1" compact="0" outline="0" showAll="0" defaultSubtotal="0"/>
    <pivotField compact="0" outline="0" showAll="0" defaultSubtotal="0">
      <items count="1973">
        <item x="1698"/>
        <item x="1019"/>
        <item x="1767"/>
        <item x="297"/>
        <item x="1059"/>
        <item x="1318"/>
        <item x="1469"/>
        <item x="1821"/>
        <item x="168"/>
        <item x="526"/>
        <item x="492"/>
        <item x="1631"/>
        <item x="1693"/>
        <item x="1695"/>
        <item x="1823"/>
        <item x="984"/>
        <item x="549"/>
        <item x="1912"/>
        <item x="1495"/>
        <item x="671"/>
        <item x="1607"/>
        <item x="1083"/>
        <item x="1277"/>
        <item x="313"/>
        <item x="1521"/>
        <item x="780"/>
        <item x="583"/>
        <item x="1349"/>
        <item x="1841"/>
        <item x="1279"/>
        <item x="404"/>
        <item x="386"/>
        <item x="1401"/>
        <item x="436"/>
        <item x="642"/>
        <item x="755"/>
        <item x="768"/>
        <item x="246"/>
        <item x="1843"/>
        <item x="524"/>
        <item x="1049"/>
        <item x="860"/>
        <item x="564"/>
        <item x="655"/>
        <item x="1424"/>
        <item x="722"/>
        <item x="1880"/>
        <item x="1545"/>
        <item x="1768"/>
        <item x="1822"/>
        <item x="576"/>
        <item x="1137"/>
        <item x="1835"/>
        <item x="1557"/>
        <item x="1200"/>
        <item x="1115"/>
        <item x="783"/>
        <item x="24"/>
        <item x="632"/>
        <item x="777"/>
        <item x="1022"/>
        <item x="720"/>
        <item x="1588"/>
        <item x="1205"/>
        <item x="1026"/>
        <item x="726"/>
        <item x="1459"/>
        <item x="403"/>
        <item x="1630"/>
        <item x="7"/>
        <item x="833"/>
        <item x="523"/>
        <item x="305"/>
        <item x="291"/>
        <item x="791"/>
        <item x="1159"/>
        <item x="322"/>
        <item x="1577"/>
        <item x="324"/>
        <item x="520"/>
        <item x="431"/>
        <item x="1649"/>
        <item x="1879"/>
        <item x="1176"/>
        <item x="1379"/>
        <item x="1071"/>
        <item x="1025"/>
        <item x="830"/>
        <item x="1069"/>
        <item x="1212"/>
        <item x="1337"/>
        <item x="1411"/>
        <item x="153"/>
        <item x="1658"/>
        <item x="863"/>
        <item x="1342"/>
        <item x="663"/>
        <item x="741"/>
        <item x="1343"/>
        <item x="46"/>
        <item x="1638"/>
        <item x="1088"/>
        <item x="763"/>
        <item x="306"/>
        <item x="133"/>
        <item x="1850"/>
        <item x="1902"/>
        <item x="1492"/>
        <item x="656"/>
        <item x="235"/>
        <item x="128"/>
        <item x="848"/>
        <item x="1358"/>
        <item x="1250"/>
        <item x="757"/>
        <item x="1727"/>
        <item x="644"/>
        <item x="627"/>
        <item x="30"/>
        <item x="1455"/>
        <item x="1102"/>
        <item x="1036"/>
        <item x="1933"/>
        <item x="1816"/>
        <item x="1930"/>
        <item x="92"/>
        <item x="618"/>
        <item x="1263"/>
        <item x="369"/>
        <item x="1213"/>
        <item x="1683"/>
        <item x="1739"/>
        <item x="716"/>
        <item x="1270"/>
        <item x="1569"/>
        <item x="230"/>
        <item x="1856"/>
        <item x="231"/>
        <item x="489"/>
        <item x="1715"/>
        <item x="0"/>
        <item x="1453"/>
        <item x="1313"/>
        <item x="55"/>
        <item x="1077"/>
        <item x="1666"/>
        <item x="1154"/>
        <item x="1130"/>
        <item x="610"/>
        <item x="559"/>
        <item x="1641"/>
        <item x="1887"/>
        <item x="1008"/>
        <item x="1179"/>
        <item x="1198"/>
        <item x="683"/>
        <item x="982"/>
        <item x="123"/>
        <item x="1456"/>
        <item x="1003"/>
        <item x="1848"/>
        <item x="71"/>
        <item x="706"/>
        <item x="884"/>
        <item x="1742"/>
        <item x="1484"/>
        <item x="1375"/>
        <item x="950"/>
        <item x="1361"/>
        <item x="1148"/>
        <item x="933"/>
        <item x="418"/>
        <item x="844"/>
        <item x="851"/>
        <item x="468"/>
        <item x="126"/>
        <item x="767"/>
        <item x="321"/>
        <item x="81"/>
        <item x="1746"/>
        <item x="248"/>
        <item x="665"/>
        <item x="734"/>
        <item x="16"/>
        <item x="620"/>
        <item x="212"/>
        <item x="99"/>
        <item x="1632"/>
        <item x="1398"/>
        <item x="990"/>
        <item x="475"/>
        <item x="615"/>
        <item x="693"/>
        <item x="962"/>
        <item x="1881"/>
        <item x="1884"/>
        <item x="1124"/>
        <item x="1096"/>
        <item x="395"/>
        <item x="1074"/>
        <item x="725"/>
        <item x="804"/>
        <item x="1227"/>
        <item x="1062"/>
        <item x="334"/>
        <item x="1174"/>
        <item x="1211"/>
        <item x="432"/>
        <item x="125"/>
        <item x="366"/>
        <item x="1510"/>
        <item x="1625"/>
        <item x="1412"/>
        <item x="170"/>
        <item x="1366"/>
        <item x="1145"/>
        <item x="923"/>
        <item x="617"/>
        <item x="814"/>
        <item x="1190"/>
        <item x="801"/>
        <item x="934"/>
        <item x="1687"/>
        <item x="1937"/>
        <item x="1963"/>
        <item x="643"/>
        <item x="1396"/>
        <item x="1849"/>
        <item x="512"/>
        <item x="1540"/>
        <item x="994"/>
        <item x="1206"/>
        <item x="355"/>
        <item x="1584"/>
        <item x="1903"/>
        <item x="252"/>
        <item x="554"/>
        <item x="1891"/>
        <item x="1225"/>
        <item x="1586"/>
        <item x="1339"/>
        <item x="1542"/>
        <item x="112"/>
        <item x="646"/>
        <item x="1133"/>
        <item x="426"/>
        <item x="1247"/>
        <item x="274"/>
        <item x="1556"/>
        <item x="652"/>
        <item x="1031"/>
        <item x="1299"/>
        <item x="1244"/>
        <item x="1966"/>
        <item x="657"/>
        <item x="1706"/>
        <item x="406"/>
        <item x="425"/>
        <item x="986"/>
        <item x="1450"/>
        <item x="1708"/>
        <item x="1731"/>
        <item x="897"/>
        <item x="1547"/>
        <item x="1312"/>
        <item x="1539"/>
        <item x="892"/>
        <item x="1292"/>
        <item x="788"/>
        <item x="470"/>
        <item x="607"/>
        <item x="914"/>
        <item x="1479"/>
        <item x="1132"/>
        <item x="1774"/>
        <item x="102"/>
        <item x="493"/>
        <item x="504"/>
        <item x="587"/>
        <item x="90"/>
        <item x="951"/>
        <item x="578"/>
        <item x="1310"/>
        <item x="1754"/>
        <item x="337"/>
        <item x="350"/>
        <item x="1220"/>
        <item x="1236"/>
        <item x="1093"/>
        <item x="1293"/>
        <item x="541"/>
        <item x="1351"/>
        <item x="1555"/>
        <item x="216"/>
        <item x="1932"/>
        <item x="1740"/>
        <item x="1079"/>
        <item x="1472"/>
        <item x="826"/>
        <item x="358"/>
        <item x="1860"/>
        <item x="318"/>
        <item x="477"/>
        <item x="1281"/>
        <item x="1372"/>
        <item x="262"/>
        <item x="42"/>
        <item x="1101"/>
        <item x="1217"/>
        <item x="501"/>
        <item x="1820"/>
        <item x="1892"/>
        <item x="1369"/>
        <item x="380"/>
        <item x="1210"/>
        <item x="26"/>
        <item x="1044"/>
        <item x="486"/>
        <item x="1842"/>
        <item x="465"/>
        <item x="1237"/>
        <item x="991"/>
        <item x="138"/>
        <item x="1251"/>
        <item x="602"/>
        <item x="858"/>
        <item x="675"/>
        <item x="961"/>
        <item x="1325"/>
        <item x="1946"/>
        <item x="370"/>
        <item x="850"/>
        <item x="759"/>
        <item x="1144"/>
        <item x="900"/>
        <item x="1431"/>
        <item x="375"/>
        <item x="1503"/>
        <item x="336"/>
        <item x="677"/>
        <item x="859"/>
        <item x="1018"/>
        <item x="622"/>
        <item x="224"/>
        <item x="1271"/>
        <item x="1627"/>
        <item x="1674"/>
        <item x="1538"/>
        <item x="1042"/>
        <item x="1791"/>
        <item x="1580"/>
        <item x="786"/>
        <item x="52"/>
        <item x="219"/>
        <item x="2"/>
        <item x="198"/>
        <item x="724"/>
        <item x="221"/>
        <item x="1787"/>
        <item x="1604"/>
        <item x="1581"/>
        <item x="890"/>
        <item x="323"/>
        <item x="1795"/>
        <item x="266"/>
        <item x="1406"/>
        <item x="1294"/>
        <item x="563"/>
        <item x="1422"/>
        <item x="1927"/>
        <item x="631"/>
        <item x="314"/>
        <item x="760"/>
        <item x="508"/>
        <item x="626"/>
        <item x="23"/>
        <item x="694"/>
        <item x="202"/>
        <item x="1150"/>
        <item x="1010"/>
        <item x="562"/>
        <item x="953"/>
        <item x="1593"/>
        <item x="681"/>
        <item x="1743"/>
        <item x="124"/>
        <item x="619"/>
        <item x="1110"/>
        <item x="211"/>
        <item x="457"/>
        <item x="204"/>
        <item x="1015"/>
        <item x="838"/>
        <item x="1813"/>
        <item x="1105"/>
        <item x="496"/>
        <item x="616"/>
        <item x="506"/>
        <item x="1534"/>
        <item x="281"/>
        <item x="821"/>
        <item x="691"/>
        <item x="1138"/>
        <item x="740"/>
        <item x="429"/>
        <item x="839"/>
        <item x="1423"/>
        <item x="1747"/>
        <item x="729"/>
        <item x="1662"/>
        <item x="733"/>
        <item x="473"/>
        <item x="463"/>
        <item x="1457"/>
        <item x="299"/>
        <item x="192"/>
        <item x="1122"/>
        <item x="707"/>
        <item x="1745"/>
        <item x="402"/>
        <item x="1713"/>
        <item x="237"/>
        <item x="1840"/>
        <item x="518"/>
        <item x="1180"/>
        <item x="1808"/>
        <item x="1181"/>
        <item x="1735"/>
        <item x="979"/>
        <item x="808"/>
        <item x="1667"/>
        <item x="396"/>
        <item x="218"/>
        <item x="18"/>
        <item x="1648"/>
        <item x="1276"/>
        <item x="612"/>
        <item x="1942"/>
        <item x="641"/>
        <item x="1736"/>
        <item x="87"/>
        <item x="1956"/>
        <item x="1080"/>
        <item x="666"/>
        <item x="1755"/>
        <item x="361"/>
        <item x="1574"/>
        <item x="130"/>
        <item x="1041"/>
        <item x="1628"/>
        <item x="1523"/>
        <item x="60"/>
        <item x="1076"/>
        <item x="1341"/>
        <item x="409"/>
        <item x="174"/>
        <item x="356"/>
        <item x="1229"/>
        <item x="573"/>
        <item x="1290"/>
        <item x="1752"/>
        <item x="207"/>
        <item x="913"/>
        <item x="1135"/>
        <item x="141"/>
        <item x="338"/>
        <item x="261"/>
        <item x="813"/>
        <item x="173"/>
        <item x="162"/>
        <item x="146"/>
        <item x="44"/>
        <item x="1817"/>
        <item x="516"/>
        <item x="1046"/>
        <item x="841"/>
        <item x="1327"/>
        <item x="595"/>
        <item x="147"/>
        <item x="959"/>
        <item x="1165"/>
        <item x="551"/>
        <item x="1452"/>
        <item x="1599"/>
        <item x="183"/>
        <item x="571"/>
        <item x="1626"/>
        <item x="1950"/>
        <item x="988"/>
        <item x="1283"/>
        <item x="1248"/>
        <item x="1004"/>
        <item x="25"/>
        <item x="50"/>
        <item x="1925"/>
        <item x="546"/>
        <item x="1496"/>
        <item x="22"/>
        <item x="1169"/>
        <item x="1170"/>
        <item x="1218"/>
        <item x="536"/>
        <item x="495"/>
        <item x="1800"/>
        <item x="34"/>
        <item x="1896"/>
        <item x="998"/>
        <item x="349"/>
        <item x="751"/>
        <item x="539"/>
        <item x="1615"/>
        <item x="1504"/>
        <item x="806"/>
        <item x="1952"/>
        <item x="548"/>
        <item x="222"/>
        <item x="427"/>
        <item x="1613"/>
        <item x="1775"/>
        <item x="1050"/>
        <item x="1173"/>
        <item x="464"/>
        <item x="868"/>
        <item x="1438"/>
        <item x="58"/>
        <item x="96"/>
        <item x="1921"/>
        <item x="1831"/>
        <item x="68"/>
        <item x="1801"/>
        <item x="1761"/>
        <item x="243"/>
        <item x="1929"/>
        <item x="179"/>
        <item x="1255"/>
        <item x="1257"/>
        <item x="1367"/>
        <item x="636"/>
        <item x="405"/>
        <item x="664"/>
        <item x="1100"/>
        <item x="709"/>
        <item x="1760"/>
        <item x="116"/>
        <item x="95"/>
        <item x="1918"/>
        <item x="394"/>
        <item x="70"/>
        <item x="1161"/>
        <item x="1193"/>
        <item x="1066"/>
        <item x="1142"/>
        <item x="812"/>
        <item x="947"/>
        <item x="1783"/>
        <item x="1203"/>
        <item x="966"/>
        <item x="1619"/>
        <item x="1799"/>
        <item x="1940"/>
        <item x="917"/>
        <item x="875"/>
        <item x="453"/>
        <item x="633"/>
        <item x="1197"/>
        <item x="1413"/>
        <item x="4"/>
        <item x="250"/>
        <item x="1832"/>
        <item x="761"/>
        <item x="1094"/>
        <item x="1172"/>
        <item x="723"/>
        <item x="1703"/>
        <item x="1295"/>
        <item x="1029"/>
        <item x="1307"/>
        <item x="1781"/>
        <item x="1699"/>
        <item x="1475"/>
        <item x="1301"/>
        <item x="1223"/>
        <item x="621"/>
        <item x="1790"/>
        <item x="700"/>
        <item x="1408"/>
        <item x="452"/>
        <item x="1959"/>
        <item x="719"/>
        <item x="1425"/>
        <item x="647"/>
        <item x="106"/>
        <item x="1623"/>
        <item x="251"/>
        <item x="275"/>
        <item x="695"/>
        <item x="1692"/>
        <item x="1726"/>
        <item x="1681"/>
        <item x="687"/>
        <item x="1909"/>
        <item x="27"/>
        <item x="268"/>
        <item x="259"/>
        <item x="1097"/>
        <item x="242"/>
        <item x="229"/>
        <item x="187"/>
        <item x="312"/>
        <item x="510"/>
        <item x="1418"/>
        <item x="686"/>
        <item x="1202"/>
        <item x="184"/>
        <item x="1458"/>
        <item x="1610"/>
        <item x="167"/>
        <item x="1546"/>
        <item x="1954"/>
        <item x="1712"/>
        <item x="828"/>
        <item x="1364"/>
        <item x="659"/>
        <item x="1111"/>
        <item x="1890"/>
        <item x="770"/>
        <item x="935"/>
        <item x="887"/>
        <item x="1352"/>
        <item x="186"/>
        <item x="1508"/>
        <item x="1315"/>
        <item x="1642"/>
        <item x="932"/>
        <item x="354"/>
        <item x="1561"/>
        <item x="1678"/>
        <item x="1562"/>
        <item x="249"/>
        <item x="110"/>
        <item x="672"/>
        <item x="1028"/>
        <item x="983"/>
        <item x="1070"/>
        <item x="390"/>
        <item x="1320"/>
        <item x="1391"/>
        <item x="1928"/>
        <item x="815"/>
        <item x="1055"/>
        <item x="697"/>
        <item x="1209"/>
        <item x="754"/>
        <item x="805"/>
        <item x="1350"/>
        <item x="509"/>
        <item x="1002"/>
        <item x="1908"/>
        <item x="303"/>
        <item x="1594"/>
        <item x="1355"/>
        <item x="238"/>
        <item x="454"/>
        <item x="1922"/>
        <item x="1529"/>
        <item x="462"/>
        <item x="1376"/>
        <item x="1221"/>
        <item x="382"/>
        <item x="213"/>
        <item x="1513"/>
        <item x="1238"/>
        <item x="849"/>
        <item x="713"/>
        <item x="885"/>
        <item x="1721"/>
        <item x="416"/>
        <item x="538"/>
        <item x="1192"/>
        <item x="1616"/>
        <item x="1305"/>
        <item x="1883"/>
        <item x="1696"/>
        <item x="6"/>
        <item x="670"/>
        <item x="287"/>
        <item x="1524"/>
        <item x="611"/>
        <item x="1753"/>
        <item x="1374"/>
        <item x="1939"/>
        <item x="975"/>
        <item x="1326"/>
        <item x="525"/>
        <item x="624"/>
        <item x="736"/>
        <item x="1689"/>
        <item x="1336"/>
        <item x="1852"/>
        <item x="129"/>
        <item x="1614"/>
        <item x="963"/>
        <item x="883"/>
        <item x="584"/>
        <item x="714"/>
        <item x="893"/>
        <item x="1493"/>
        <item x="1439"/>
        <item x="269"/>
        <item x="1578"/>
        <item x="400"/>
        <item x="1426"/>
        <item x="232"/>
        <item x="1949"/>
        <item x="532"/>
        <item x="270"/>
        <item x="940"/>
        <item x="717"/>
        <item x="1899"/>
        <item x="1844"/>
        <item x="1363"/>
        <item x="1847"/>
        <item x="1038"/>
        <item x="157"/>
        <item x="319"/>
        <item x="1201"/>
        <item x="1938"/>
        <item x="79"/>
        <item x="277"/>
        <item x="1650"/>
        <item x="1057"/>
        <item x="1054"/>
        <item x="1058"/>
        <item x="1146"/>
        <item x="1316"/>
        <item x="89"/>
        <item x="660"/>
        <item x="1919"/>
        <item x="1331"/>
        <item x="640"/>
        <item x="362"/>
        <item x="1381"/>
        <item x="1182"/>
        <item x="907"/>
        <item x="1734"/>
        <item x="181"/>
        <item x="376"/>
        <item x="54"/>
        <item x="329"/>
        <item x="1357"/>
        <item x="105"/>
        <item x="203"/>
        <item x="1793"/>
        <item x="166"/>
        <item x="165"/>
        <item x="1410"/>
        <item x="527"/>
        <item x="513"/>
        <item x="117"/>
        <item x="1474"/>
        <item x="317"/>
        <item x="794"/>
        <item x="1506"/>
        <item x="1629"/>
        <item x="1285"/>
        <item x="401"/>
        <item x="1805"/>
        <item x="1027"/>
        <item x="855"/>
        <item x="1657"/>
        <item x="1486"/>
        <item x="1910"/>
        <item x="1751"/>
        <item x="906"/>
        <item x="1254"/>
        <item x="236"/>
        <item x="1589"/>
        <item x="1550"/>
        <item x="1114"/>
        <item x="1085"/>
        <item x="466"/>
        <item x="331"/>
        <item x="151"/>
        <item x="1309"/>
        <item x="1741"/>
        <item x="1378"/>
        <item x="1895"/>
        <item x="586"/>
        <item x="996"/>
        <item x="10"/>
        <item x="32"/>
        <item x="787"/>
        <item x="487"/>
        <item x="1786"/>
        <item x="1934"/>
        <item x="919"/>
        <item x="816"/>
        <item x="718"/>
        <item x="1499"/>
        <item x="922"/>
        <item x="1571"/>
        <item x="565"/>
        <item x="339"/>
        <item x="1403"/>
        <item x="1511"/>
        <item x="1519"/>
        <item x="51"/>
        <item x="1047"/>
        <item x="233"/>
        <item x="1140"/>
        <item x="1971"/>
        <item x="925"/>
        <item x="1034"/>
        <item x="417"/>
        <item x="197"/>
        <item x="557"/>
        <item x="862"/>
        <item x="758"/>
        <item x="1697"/>
        <item x="1417"/>
        <item x="899"/>
        <item x="1353"/>
        <item x="201"/>
        <item x="929"/>
        <item x="1222"/>
        <item x="1750"/>
        <item x="967"/>
        <item x="1092"/>
        <item x="1302"/>
        <item x="1081"/>
        <item x="346"/>
        <item x="1284"/>
        <item x="1646"/>
        <item x="1153"/>
        <item x="169"/>
        <item x="451"/>
        <item x="1164"/>
        <item x="1688"/>
        <item x="223"/>
        <item x="494"/>
        <item x="135"/>
        <item x="918"/>
        <item x="1836"/>
        <item x="530"/>
        <item x="1467"/>
        <item x="1052"/>
        <item x="1620"/>
        <item x="1421"/>
        <item x="1485"/>
        <item x="1462"/>
        <item x="1965"/>
        <item x="64"/>
        <item x="398"/>
        <item x="373"/>
        <item x="1235"/>
        <item x="1168"/>
        <item x="1575"/>
        <item x="1483"/>
        <item x="1300"/>
        <item x="1177"/>
        <item x="638"/>
        <item x="1806"/>
        <item x="283"/>
        <item x="115"/>
        <item x="793"/>
        <item x="392"/>
        <item x="91"/>
        <item x="1812"/>
        <item x="577"/>
        <item x="1127"/>
        <item x="775"/>
        <item x="1911"/>
        <item x="438"/>
        <item x="139"/>
        <item x="220"/>
        <item x="371"/>
        <item x="1382"/>
        <item x="41"/>
        <item x="1245"/>
        <item x="829"/>
        <item x="1226"/>
        <item x="1525"/>
        <item x="1249"/>
        <item x="1568"/>
        <item x="113"/>
        <item x="1906"/>
        <item x="1603"/>
        <item x="704"/>
        <item x="1258"/>
        <item x="1466"/>
        <item x="856"/>
        <item x="954"/>
        <item x="1053"/>
        <item x="265"/>
        <item x="1764"/>
        <item x="1814"/>
        <item x="1723"/>
        <item x="1433"/>
        <item x="603"/>
        <item x="1970"/>
        <item x="588"/>
        <item x="1297"/>
        <item x="56"/>
        <item x="960"/>
        <item x="1853"/>
        <item x="852"/>
        <item x="517"/>
        <item x="1778"/>
        <item x="1732"/>
        <item x="480"/>
        <item x="1155"/>
        <item x="1605"/>
        <item x="8"/>
        <item x="1951"/>
        <item x="1833"/>
        <item x="85"/>
        <item x="972"/>
        <item x="956"/>
        <item x="870"/>
        <item x="1384"/>
        <item x="1037"/>
        <item x="1500"/>
        <item x="1273"/>
        <item x="1246"/>
        <item x="909"/>
        <item x="1704"/>
        <item x="861"/>
        <item x="1118"/>
        <item x="688"/>
        <item x="360"/>
        <item x="1758"/>
        <item x="835"/>
        <item x="134"/>
        <item x="550"/>
        <item x="662"/>
        <item x="1756"/>
        <item x="20"/>
        <item x="315"/>
        <item x="766"/>
        <item x="703"/>
        <item x="1123"/>
        <item x="483"/>
        <item x="544"/>
        <item x="637"/>
        <item x="776"/>
        <item x="1407"/>
        <item x="109"/>
        <item x="809"/>
        <item x="302"/>
        <item x="17"/>
        <item x="1669"/>
        <item x="1882"/>
        <item x="478"/>
        <item x="442"/>
        <item x="1241"/>
        <item x="1332"/>
        <item x="911"/>
        <item x="1716"/>
        <item x="1744"/>
        <item x="1308"/>
        <item x="1126"/>
        <item x="1323"/>
        <item x="756"/>
        <item x="1854"/>
        <item x="572"/>
        <item x="397"/>
        <item x="1314"/>
        <item x="310"/>
        <item x="721"/>
        <item x="21"/>
        <item x="1354"/>
        <item x="1430"/>
        <item x="264"/>
        <item x="177"/>
        <item x="1943"/>
        <item x="1707"/>
        <item x="67"/>
        <item x="328"/>
        <item x="383"/>
        <item x="1953"/>
        <item x="727"/>
        <item x="1333"/>
        <item x="825"/>
        <item x="209"/>
        <item x="1857"/>
        <item x="910"/>
        <item x="1265"/>
        <item x="31"/>
        <item x="1665"/>
        <item x="1548"/>
        <item x="1960"/>
        <item x="253"/>
        <item x="273"/>
        <item x="609"/>
        <item x="320"/>
        <item x="1464"/>
        <item x="692"/>
        <item x="623"/>
        <item x="497"/>
        <item x="1622"/>
        <item x="159"/>
        <item x="1587"/>
        <item x="228"/>
        <item x="540"/>
        <item x="1719"/>
        <item x="1252"/>
        <item x="628"/>
        <item x="604"/>
        <item x="942"/>
        <item x="1520"/>
        <item x="561"/>
        <item x="1188"/>
        <item x="1129"/>
        <item x="363"/>
        <item x="1900"/>
        <item x="193"/>
        <item x="543"/>
        <item x="448"/>
        <item x="1916"/>
        <item x="15"/>
        <item x="1968"/>
        <item x="1186"/>
        <item x="1445"/>
        <item x="206"/>
        <item x="1602"/>
        <item x="1000"/>
        <item x="1886"/>
        <item x="284"/>
        <item x="47"/>
        <item x="807"/>
        <item x="1482"/>
        <item x="771"/>
        <item x="1794"/>
        <item x="1526"/>
        <item x="1652"/>
        <item x="566"/>
        <item x="570"/>
        <item x="460"/>
        <item x="12"/>
        <item x="37"/>
        <item x="40"/>
        <item x="600"/>
        <item x="1864"/>
        <item x="359"/>
        <item x="1923"/>
        <item x="995"/>
        <item x="239"/>
        <item x="945"/>
        <item x="1171"/>
        <item x="645"/>
        <item x="1962"/>
        <item x="1321"/>
        <item x="1087"/>
        <item x="1643"/>
        <item x="614"/>
        <item x="1694"/>
        <item x="981"/>
        <item x="348"/>
        <item x="908"/>
        <item x="377"/>
        <item x="1609"/>
        <item x="560"/>
        <item x="1729"/>
        <item x="1804"/>
        <item x="866"/>
        <item x="648"/>
        <item x="1826"/>
        <item x="1763"/>
        <item x="1162"/>
        <item x="155"/>
        <item x="874"/>
        <item x="742"/>
        <item x="393"/>
        <item x="43"/>
        <item x="708"/>
        <item x="952"/>
        <item x="1608"/>
        <item x="267"/>
        <item x="1730"/>
        <item x="769"/>
        <item x="1230"/>
        <item x="1269"/>
        <item x="1260"/>
        <item x="1677"/>
        <item x="1958"/>
        <item x="1705"/>
        <item x="1722"/>
        <item x="1451"/>
        <item x="63"/>
        <item x="1073"/>
        <item x="797"/>
        <item x="630"/>
        <item x="449"/>
        <item x="121"/>
        <item x="796"/>
        <item x="698"/>
        <item x="423"/>
        <item x="490"/>
        <item x="605"/>
        <item x="938"/>
        <item x="143"/>
        <item x="78"/>
        <item x="245"/>
        <item x="882"/>
        <item x="1068"/>
        <item x="499"/>
        <item x="234"/>
        <item x="57"/>
        <item x="1576"/>
        <item x="569"/>
        <item x="710"/>
        <item x="119"/>
        <item x="240"/>
        <item x="1530"/>
        <item x="790"/>
        <item x="547"/>
        <item x="795"/>
        <item x="958"/>
        <item x="779"/>
        <item x="1344"/>
        <item x="1785"/>
        <item x="19"/>
        <item x="629"/>
        <item x="1728"/>
        <item x="822"/>
        <item x="1151"/>
        <item x="667"/>
        <item x="1120"/>
        <item x="965"/>
        <item x="1509"/>
        <item x="799"/>
        <item x="745"/>
        <item x="976"/>
        <item x="1590"/>
        <item x="534"/>
        <item x="1104"/>
        <item x="1878"/>
        <item x="1797"/>
        <item x="215"/>
        <item x="1461"/>
        <item x="997"/>
        <item x="1661"/>
        <item x="1390"/>
        <item x="1914"/>
        <item x="195"/>
        <item x="301"/>
        <item x="1798"/>
        <item x="1460"/>
        <item x="182"/>
        <item x="678"/>
        <item x="1001"/>
        <item x="1377"/>
        <item x="1441"/>
        <item x="1691"/>
        <item x="1033"/>
        <item x="225"/>
        <item x="1143"/>
        <item x="171"/>
        <item x="447"/>
        <item x="1427"/>
        <item x="1961"/>
        <item x="226"/>
        <item x="137"/>
        <item x="1675"/>
        <item x="205"/>
        <item x="1194"/>
        <item x="316"/>
        <item x="185"/>
        <item x="1497"/>
        <item x="1668"/>
        <item x="1158"/>
        <item x="374"/>
        <item x="1566"/>
        <item x="420"/>
        <item x="878"/>
        <item x="1056"/>
        <item x="352"/>
        <item x="389"/>
        <item x="1877"/>
        <item x="93"/>
        <item x="1317"/>
        <item x="1319"/>
        <item x="5"/>
        <item x="472"/>
        <item x="9"/>
        <item x="1851"/>
        <item x="1091"/>
        <item x="1432"/>
        <item x="188"/>
        <item x="1298"/>
        <item x="1437"/>
        <item x="778"/>
        <item x="1889"/>
        <item x="1306"/>
        <item x="1765"/>
        <item x="1009"/>
        <item x="834"/>
        <item x="1924"/>
        <item x="1324"/>
        <item x="567"/>
        <item x="845"/>
        <item x="1348"/>
        <item x="1606"/>
        <item x="1809"/>
        <item x="491"/>
        <item x="1189"/>
        <item x="1597"/>
        <item x="689"/>
        <item x="399"/>
        <item x="1121"/>
        <item x="1195"/>
        <item x="1948"/>
        <item x="1907"/>
        <item x="1701"/>
        <item x="682"/>
        <item x="75"/>
        <item x="498"/>
        <item x="871"/>
        <item x="521"/>
        <item x="367"/>
        <item x="33"/>
        <item x="428"/>
        <item x="601"/>
        <item x="916"/>
        <item x="455"/>
        <item x="1782"/>
        <item x="74"/>
        <item x="1733"/>
        <item x="1893"/>
        <item x="1611"/>
        <item x="819"/>
        <item x="1644"/>
        <item x="846"/>
        <item x="553"/>
        <item x="1935"/>
        <item x="1021"/>
        <item x="1855"/>
        <item x="1517"/>
        <item x="45"/>
        <item x="327"/>
        <item x="450"/>
        <item x="1468"/>
        <item x="865"/>
        <item x="1863"/>
        <item x="894"/>
        <item x="456"/>
        <item x="837"/>
        <item x="1544"/>
        <item x="1345"/>
        <item x="1185"/>
        <item x="1824"/>
        <item x="1894"/>
        <item x="1673"/>
        <item x="66"/>
        <item x="847"/>
        <item x="433"/>
        <item x="98"/>
        <item x="1395"/>
        <item x="260"/>
        <item x="749"/>
        <item x="1830"/>
        <item x="889"/>
        <item x="802"/>
        <item x="1434"/>
        <item x="1558"/>
        <item x="1690"/>
        <item x="596"/>
        <item x="1436"/>
        <item x="1289"/>
        <item x="1682"/>
        <item x="785"/>
        <item x="1304"/>
        <item x="974"/>
        <item x="160"/>
        <item x="625"/>
        <item x="247"/>
        <item x="1090"/>
        <item x="83"/>
        <item x="658"/>
        <item x="545"/>
        <item x="461"/>
        <item x="1748"/>
        <item x="1828"/>
        <item x="1447"/>
        <item x="529"/>
        <item x="1347"/>
        <item x="148"/>
        <item x="1329"/>
        <item x="1846"/>
        <item x="1512"/>
        <item x="971"/>
        <item x="1125"/>
        <item x="1770"/>
        <item x="1078"/>
        <item x="999"/>
        <item x="1291"/>
        <item x="1926"/>
        <item x="441"/>
        <item x="1543"/>
        <item x="332"/>
        <item x="879"/>
        <item x="1672"/>
        <item x="519"/>
        <item x="818"/>
        <item x="150"/>
        <item x="325"/>
        <item x="1256"/>
        <item x="744"/>
        <item x="118"/>
        <item x="1905"/>
        <item x="132"/>
        <item x="968"/>
        <item x="864"/>
        <item x="196"/>
        <item x="1792"/>
        <item x="1157"/>
        <item x="1663"/>
        <item x="987"/>
        <item x="970"/>
        <item x="840"/>
        <item x="29"/>
        <item x="803"/>
        <item x="408"/>
        <item x="1219"/>
        <item x="445"/>
        <item x="1473"/>
        <item x="941"/>
        <item x="1709"/>
        <item x="1278"/>
        <item x="1647"/>
        <item x="810"/>
        <item x="992"/>
        <item x="1660"/>
        <item x="285"/>
        <item x="1653"/>
        <item x="782"/>
        <item x="410"/>
        <item x="1655"/>
        <item x="439"/>
        <item x="65"/>
        <item x="1931"/>
        <item x="712"/>
        <item x="820"/>
        <item x="1"/>
        <item x="732"/>
        <item x="271"/>
        <item x="1827"/>
        <item x="145"/>
        <item x="1463"/>
        <item x="558"/>
        <item x="1491"/>
        <item x="1964"/>
        <item x="593"/>
        <item x="969"/>
        <item x="388"/>
        <item x="387"/>
        <item x="1107"/>
        <item x="263"/>
        <item x="1340"/>
        <item x="1014"/>
        <item x="1654"/>
        <item x="522"/>
        <item x="103"/>
        <item x="1191"/>
        <item x="76"/>
        <item x="1489"/>
        <item x="1516"/>
        <item x="1845"/>
        <item x="705"/>
        <item x="931"/>
        <item x="476"/>
        <item x="446"/>
        <item x="326"/>
        <item x="589"/>
        <item x="1128"/>
        <item x="964"/>
        <item x="357"/>
        <item x="482"/>
        <item x="1419"/>
        <item x="38"/>
        <item x="649"/>
        <item x="650"/>
        <item x="1789"/>
        <item x="1904"/>
        <item x="1476"/>
        <item x="1266"/>
        <item x="1207"/>
        <item x="1012"/>
        <item x="824"/>
        <item x="1618"/>
        <item x="1166"/>
        <item x="1815"/>
        <item x="831"/>
        <item x="80"/>
        <item x="35"/>
        <item x="1567"/>
        <item x="227"/>
        <item x="1007"/>
        <item x="288"/>
        <item x="1089"/>
        <item x="444"/>
        <item x="943"/>
        <item x="1013"/>
        <item x="488"/>
        <item x="1636"/>
        <item x="82"/>
        <item x="1676"/>
        <item x="1061"/>
        <item x="1136"/>
        <item x="1901"/>
        <item x="335"/>
        <item x="1533"/>
        <item x="798"/>
        <item x="342"/>
        <item x="311"/>
        <item x="552"/>
        <item x="1502"/>
        <item x="515"/>
        <item x="1501"/>
        <item x="1957"/>
        <item x="842"/>
        <item x="781"/>
        <item x="345"/>
        <item x="469"/>
        <item x="1481"/>
        <item x="1873"/>
        <item x="592"/>
        <item x="1656"/>
        <item x="1537"/>
        <item x="384"/>
        <item x="176"/>
        <item x="1098"/>
        <item x="1876"/>
        <item x="296"/>
        <item x="1875"/>
        <item x="944"/>
        <item x="753"/>
        <item x="873"/>
        <item x="1288"/>
        <item x="412"/>
        <item x="36"/>
        <item x="158"/>
        <item x="1109"/>
        <item x="443"/>
        <item x="298"/>
        <item x="1274"/>
        <item x="1624"/>
        <item x="651"/>
        <item x="341"/>
        <item x="1617"/>
        <item x="912"/>
        <item x="901"/>
        <item x="684"/>
        <item x="458"/>
        <item x="905"/>
        <item x="937"/>
        <item x="1858"/>
        <item x="1490"/>
        <item x="1032"/>
        <item x="654"/>
        <item x="985"/>
        <item x="606"/>
        <item x="272"/>
        <item x="14"/>
        <item x="419"/>
        <item x="880"/>
        <item x="1601"/>
        <item x="97"/>
        <item x="1040"/>
        <item x="673"/>
        <item x="200"/>
        <item x="1684"/>
        <item x="1099"/>
        <item x="1208"/>
        <item x="1063"/>
        <item x="1385"/>
        <item x="1178"/>
        <item x="1913"/>
        <item x="748"/>
        <item x="280"/>
        <item x="784"/>
        <item x="434"/>
        <item x="1945"/>
        <item x="1393"/>
        <item x="1686"/>
        <item x="292"/>
        <item x="1947"/>
        <item x="1065"/>
        <item x="1163"/>
        <item x="1184"/>
        <item x="1869"/>
        <item x="1757"/>
        <item x="340"/>
        <item x="556"/>
        <item x="481"/>
        <item x="1582"/>
        <item x="869"/>
        <item x="1595"/>
        <item x="921"/>
        <item x="608"/>
        <item x="114"/>
        <item x="1261"/>
        <item x="1414"/>
        <item x="752"/>
        <item x="735"/>
        <item x="1639"/>
        <item x="258"/>
        <item x="1043"/>
        <item x="1825"/>
        <item x="1679"/>
        <item x="1718"/>
        <item x="1507"/>
        <item x="1536"/>
        <item x="172"/>
        <item x="1039"/>
        <item x="1287"/>
        <item x="1769"/>
        <item x="1870"/>
        <item x="293"/>
        <item x="1874"/>
        <item x="435"/>
        <item x="1075"/>
        <item x="1531"/>
        <item x="1131"/>
        <item x="928"/>
        <item x="568"/>
        <item x="1634"/>
        <item x="1139"/>
        <item x="903"/>
        <item x="304"/>
        <item x="680"/>
        <item x="1865"/>
        <item x="1116"/>
        <item x="978"/>
        <item x="1564"/>
        <item x="48"/>
        <item x="1359"/>
        <item x="876"/>
        <item x="407"/>
        <item x="503"/>
        <item x="411"/>
        <item x="1917"/>
        <item x="1242"/>
        <item x="39"/>
        <item x="1936"/>
        <item x="580"/>
        <item x="131"/>
        <item x="800"/>
        <item x="1700"/>
        <item x="199"/>
        <item x="1370"/>
        <item x="1023"/>
        <item x="1399"/>
        <item x="1064"/>
        <item x="1640"/>
        <item x="1766"/>
        <item x="773"/>
        <item x="635"/>
        <item x="1776"/>
        <item x="1872"/>
        <item x="152"/>
        <item x="1311"/>
        <item x="282"/>
        <item x="574"/>
        <item x="1035"/>
        <item x="502"/>
        <item x="1016"/>
        <item x="591"/>
        <item x="330"/>
        <item x="1553"/>
        <item x="104"/>
        <item x="1303"/>
        <item x="279"/>
        <item x="528"/>
        <item x="241"/>
        <item x="194"/>
        <item x="1944"/>
        <item x="1448"/>
        <item x="308"/>
        <item x="49"/>
        <item x="1572"/>
        <item x="920"/>
        <item x="789"/>
        <item x="3"/>
        <item x="379"/>
        <item x="1280"/>
        <item x="1551"/>
        <item x="1264"/>
        <item x="896"/>
        <item x="1494"/>
        <item x="142"/>
        <item x="421"/>
        <item x="926"/>
        <item x="1275"/>
        <item x="1549"/>
        <item x="1449"/>
        <item x="1141"/>
        <item x="1885"/>
        <item x="1373"/>
        <item x="1296"/>
        <item x="1147"/>
        <item x="13"/>
        <item x="537"/>
        <item x="1440"/>
        <item x="989"/>
        <item x="533"/>
        <item x="351"/>
        <item x="891"/>
        <item x="653"/>
        <item x="1330"/>
        <item x="973"/>
        <item x="1702"/>
        <item x="1233"/>
        <item x="898"/>
        <item x="1175"/>
        <item x="88"/>
        <item x="1328"/>
        <item x="1807"/>
        <item x="1024"/>
        <item x="108"/>
        <item x="210"/>
        <item x="531"/>
        <item x="1514"/>
        <item x="378"/>
        <item x="256"/>
        <item x="1322"/>
        <item x="127"/>
        <item x="84"/>
        <item x="1442"/>
        <item x="1563"/>
        <item x="1487"/>
        <item x="1006"/>
        <item x="1020"/>
        <item x="1488"/>
        <item x="1402"/>
        <item x="484"/>
        <item x="1199"/>
        <item x="217"/>
        <item x="100"/>
        <item x="471"/>
        <item x="535"/>
        <item x="1051"/>
        <item x="190"/>
        <item x="1187"/>
        <item x="1119"/>
        <item x="854"/>
        <item x="459"/>
        <item x="1772"/>
        <item x="1802"/>
        <item x="1518"/>
        <item x="1106"/>
        <item x="1680"/>
        <item x="474"/>
        <item x="701"/>
        <item x="1779"/>
        <item x="730"/>
        <item x="1383"/>
        <item x="1397"/>
        <item x="702"/>
        <item x="853"/>
        <item x="1829"/>
        <item x="1214"/>
        <item x="1268"/>
        <item x="927"/>
        <item x="957"/>
        <item x="1204"/>
        <item x="1215"/>
        <item x="590"/>
        <item x="1017"/>
        <item x="347"/>
        <item x="946"/>
        <item x="257"/>
        <item x="1072"/>
        <item x="993"/>
        <item x="1239"/>
        <item x="857"/>
        <item x="1868"/>
        <item x="1621"/>
        <item x="191"/>
        <item x="711"/>
        <item x="77"/>
        <item x="915"/>
        <item x="1392"/>
        <item x="1834"/>
        <item x="1435"/>
        <item x="86"/>
        <item x="1717"/>
        <item x="1338"/>
        <item x="1394"/>
        <item x="1535"/>
        <item x="1867"/>
        <item x="1897"/>
        <item x="1714"/>
        <item x="1117"/>
        <item x="430"/>
        <item x="867"/>
        <item x="1095"/>
        <item x="1839"/>
        <item x="1471"/>
        <item x="661"/>
        <item x="1362"/>
        <item x="1810"/>
        <item x="164"/>
        <item x="1573"/>
        <item x="1685"/>
        <item x="1888"/>
        <item x="437"/>
        <item x="1818"/>
        <item x="1759"/>
        <item x="1112"/>
        <item x="289"/>
        <item x="738"/>
        <item x="1596"/>
        <item x="505"/>
        <item x="343"/>
        <item x="1045"/>
        <item x="254"/>
        <item x="385"/>
        <item x="1086"/>
        <item x="1335"/>
        <item x="836"/>
        <item x="1365"/>
        <item x="1465"/>
        <item x="1532"/>
        <item x="1515"/>
        <item x="772"/>
        <item x="1725"/>
        <item x="811"/>
        <item x="1404"/>
        <item x="832"/>
        <item x="1664"/>
        <item x="175"/>
        <item x="62"/>
        <item x="424"/>
        <item x="679"/>
        <item x="1570"/>
        <item x="1633"/>
        <item x="676"/>
        <item x="872"/>
        <item x="1267"/>
        <item x="1415"/>
        <item x="391"/>
        <item x="1579"/>
        <item x="1282"/>
        <item x="368"/>
        <item x="467"/>
        <item x="750"/>
        <item x="762"/>
        <item x="1346"/>
        <item x="599"/>
        <item x="1478"/>
        <item x="11"/>
        <item x="895"/>
        <item x="1232"/>
        <item x="1416"/>
        <item x="1234"/>
        <item x="1724"/>
        <item x="1651"/>
        <item x="977"/>
        <item x="1941"/>
        <item x="353"/>
        <item x="792"/>
        <item x="1528"/>
        <item x="1477"/>
        <item x="1592"/>
        <item x="1866"/>
        <item x="1286"/>
        <item x="1420"/>
        <item x="1405"/>
        <item x="737"/>
        <item x="278"/>
        <item x="53"/>
        <item x="440"/>
        <item x="365"/>
        <item x="674"/>
        <item x="1498"/>
        <item x="178"/>
        <item x="1969"/>
        <item x="690"/>
        <item x="286"/>
        <item x="1635"/>
        <item x="1559"/>
        <item x="955"/>
        <item x="344"/>
        <item x="144"/>
        <item x="1005"/>
        <item x="1030"/>
        <item x="774"/>
        <item x="507"/>
        <item x="1720"/>
        <item x="685"/>
        <item x="1368"/>
        <item x="1428"/>
        <item x="290"/>
        <item x="1067"/>
        <item x="1762"/>
        <item x="1243"/>
        <item x="1527"/>
        <item x="255"/>
        <item x="1967"/>
        <item x="413"/>
        <item x="1470"/>
        <item x="1819"/>
        <item x="500"/>
        <item x="696"/>
        <item x="715"/>
        <item x="415"/>
        <item x="1796"/>
        <item x="877"/>
        <item x="888"/>
        <item x="381"/>
        <item x="1216"/>
        <item x="1156"/>
        <item x="886"/>
        <item x="1859"/>
        <item x="668"/>
        <item x="120"/>
        <item x="1167"/>
        <item x="1645"/>
        <item x="1637"/>
        <item x="107"/>
        <item x="511"/>
        <item x="1522"/>
        <item x="1253"/>
        <item x="122"/>
        <item x="1183"/>
        <item x="294"/>
        <item x="594"/>
        <item x="765"/>
        <item x="743"/>
        <item x="1048"/>
        <item x="479"/>
        <item x="1585"/>
        <item x="59"/>
        <item x="73"/>
        <item x="728"/>
        <item x="585"/>
        <item x="1560"/>
        <item x="1152"/>
        <item x="1160"/>
        <item x="1838"/>
        <item x="1598"/>
        <item x="746"/>
        <item x="1591"/>
        <item x="1803"/>
        <item x="1600"/>
        <item x="598"/>
        <item x="1710"/>
        <item x="1777"/>
        <item x="1780"/>
        <item x="739"/>
        <item x="1454"/>
        <item x="1861"/>
        <item x="140"/>
        <item x="1583"/>
        <item x="111"/>
        <item x="1103"/>
        <item x="1738"/>
        <item x="1084"/>
        <item x="1388"/>
        <item x="1552"/>
        <item x="1749"/>
        <item x="156"/>
        <item x="881"/>
        <item x="1788"/>
        <item x="414"/>
        <item x="1386"/>
        <item x="1480"/>
        <item x="731"/>
        <item x="924"/>
        <item x="597"/>
        <item x="1505"/>
        <item x="514"/>
        <item x="1429"/>
        <item x="936"/>
        <item x="613"/>
        <item x="1554"/>
        <item x="300"/>
        <item x="1262"/>
        <item x="669"/>
        <item x="295"/>
        <item x="1446"/>
        <item x="364"/>
        <item x="1541"/>
        <item x="1334"/>
        <item x="1670"/>
        <item x="1871"/>
        <item x="542"/>
        <item x="823"/>
        <item x="639"/>
        <item x="1409"/>
        <item x="28"/>
        <item x="1356"/>
        <item x="817"/>
        <item x="1784"/>
        <item x="1149"/>
        <item x="1811"/>
        <item x="208"/>
        <item x="555"/>
        <item x="1837"/>
        <item x="902"/>
        <item x="244"/>
        <item x="163"/>
        <item x="1737"/>
        <item x="180"/>
        <item x="1711"/>
        <item x="1082"/>
        <item x="189"/>
        <item x="1671"/>
        <item x="1771"/>
        <item x="1387"/>
        <item x="1108"/>
        <item x="307"/>
        <item x="575"/>
        <item x="1371"/>
        <item x="1389"/>
        <item x="764"/>
        <item x="581"/>
        <item x="1659"/>
        <item x="579"/>
        <item x="1612"/>
        <item x="72"/>
        <item x="333"/>
        <item x="582"/>
        <item x="1862"/>
        <item x="634"/>
        <item x="309"/>
        <item x="154"/>
        <item x="980"/>
        <item x="214"/>
        <item x="61"/>
        <item x="930"/>
        <item x="1400"/>
        <item x="422"/>
        <item x="372"/>
        <item x="1380"/>
        <item x="1196"/>
        <item x="1060"/>
        <item x="1773"/>
        <item x="94"/>
        <item x="1134"/>
        <item x="1955"/>
        <item x="161"/>
        <item x="1231"/>
        <item x="1920"/>
        <item x="843"/>
        <item x="1915"/>
        <item x="136"/>
        <item x="1240"/>
        <item x="1272"/>
        <item x="827"/>
        <item x="1224"/>
        <item x="276"/>
        <item x="1228"/>
        <item x="1113"/>
        <item x="699"/>
        <item x="149"/>
        <item x="948"/>
        <item x="1360"/>
        <item x="1898"/>
        <item x="904"/>
        <item x="949"/>
        <item x="69"/>
        <item x="101"/>
        <item x="1011"/>
        <item x="485"/>
        <item x="1259"/>
        <item x="747"/>
        <item x="1444"/>
        <item x="1443"/>
        <item x="1565"/>
        <item x="939"/>
        <item m="1" x="1972"/>
      </items>
    </pivotField>
    <pivotField compact="0" outline="0" showAll="0" defaultSubtotal="0"/>
    <pivotField compact="0" outline="0" showAll="0" defaultSubtotal="0"/>
    <pivotField compact="0" outline="0" showAll="0" defaultSubtotal="0">
      <items count="4">
        <item x="3"/>
        <item x="0"/>
        <item x="1"/>
        <item x="2"/>
      </items>
    </pivotField>
    <pivotField compact="0" outline="0" showAll="0" defaultSubtotal="0">
      <items count="3">
        <item x="1"/>
        <item x="2"/>
        <item x="0"/>
      </items>
    </pivotField>
    <pivotField compact="0" numFmtId="165" outline="0" showAll="0" defaultSubtotal="0">
      <items count="3">
        <item x="2"/>
        <item x="0"/>
        <item x="1"/>
      </items>
    </pivotField>
    <pivotField compact="0" numFmtId="166" outline="0" showAll="0" defaultSubtotal="0"/>
    <pivotField compact="0" numFmtId="166"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Items count="1">
    <i/>
  </rowItems>
  <colItems count="1">
    <i/>
  </colItems>
  <dataFields count="1">
    <dataField name="Sum of Quantity" fld="4" baseField="0" baseItem="0"/>
  </dataFields>
  <formats count="1">
    <format dxfId="1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1F94DB-A28F-44D5-8B50-78E855517161}" name="PivotTable7" cacheId="1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A4" firstHeaderRow="1" firstDataRow="1" firstDataCol="0"/>
  <pivotFields count="17">
    <pivotField compact="0" outline="0" showAll="0" defaultSubtotal="0"/>
    <pivotField compact="0" numFmtId="164" outline="0" showAll="0" defaultSubtotal="0">
      <items count="911">
        <item x="30"/>
        <item x="405"/>
        <item x="806"/>
        <item x="475"/>
        <item x="511"/>
        <item x="153"/>
        <item x="615"/>
        <item x="566"/>
        <item x="882"/>
        <item x="805"/>
        <item x="122"/>
        <item x="239"/>
        <item x="386"/>
        <item x="584"/>
        <item x="902"/>
        <item x="300"/>
        <item x="600"/>
        <item x="551"/>
        <item x="553"/>
        <item x="137"/>
        <item x="133"/>
        <item x="532"/>
        <item x="324"/>
        <item x="1"/>
        <item x="485"/>
        <item x="325"/>
        <item x="731"/>
        <item x="534"/>
        <item x="797"/>
        <item x="286"/>
        <item x="125"/>
        <item x="48"/>
        <item x="793"/>
        <item x="290"/>
        <item x="802"/>
        <item x="880"/>
        <item x="678"/>
        <item x="779"/>
        <item x="733"/>
        <item x="557"/>
        <item x="384"/>
        <item x="296"/>
        <item x="483"/>
        <item x="466"/>
        <item x="660"/>
        <item x="834"/>
        <item x="316"/>
        <item x="724"/>
        <item x="266"/>
        <item x="454"/>
        <item x="39"/>
        <item x="828"/>
        <item x="849"/>
        <item x="476"/>
        <item x="544"/>
        <item x="406"/>
        <item x="701"/>
        <item x="653"/>
        <item x="25"/>
        <item x="189"/>
        <item x="200"/>
        <item x="289"/>
        <item x="873"/>
        <item x="675"/>
        <item x="234"/>
        <item x="371"/>
        <item x="49"/>
        <item x="381"/>
        <item x="833"/>
        <item x="207"/>
        <item x="725"/>
        <item x="322"/>
        <item x="703"/>
        <item x="665"/>
        <item x="302"/>
        <item x="503"/>
        <item x="186"/>
        <item x="147"/>
        <item x="259"/>
        <item x="84"/>
        <item x="874"/>
        <item x="463"/>
        <item x="646"/>
        <item x="252"/>
        <item x="741"/>
        <item x="319"/>
        <item x="753"/>
        <item x="897"/>
        <item x="565"/>
        <item x="567"/>
        <item x="519"/>
        <item x="847"/>
        <item x="298"/>
        <item x="228"/>
        <item x="121"/>
        <item x="673"/>
        <item x="694"/>
        <item x="829"/>
        <item x="277"/>
        <item x="417"/>
        <item x="662"/>
        <item x="132"/>
        <item x="66"/>
        <item x="246"/>
        <item x="490"/>
        <item x="713"/>
        <item x="336"/>
        <item x="328"/>
        <item x="689"/>
        <item x="251"/>
        <item x="750"/>
        <item x="680"/>
        <item x="105"/>
        <item x="20"/>
        <item x="705"/>
        <item x="459"/>
        <item x="415"/>
        <item x="516"/>
        <item x="57"/>
        <item x="244"/>
        <item x="47"/>
        <item x="69"/>
        <item x="488"/>
        <item x="570"/>
        <item x="582"/>
        <item x="113"/>
        <item x="93"/>
        <item x="888"/>
        <item x="178"/>
        <item x="816"/>
        <item x="305"/>
        <item x="364"/>
        <item x="769"/>
        <item x="530"/>
        <item x="301"/>
        <item x="643"/>
        <item x="794"/>
        <item x="749"/>
        <item x="258"/>
        <item x="435"/>
        <item x="128"/>
        <item x="400"/>
        <item x="249"/>
        <item x="348"/>
        <item x="809"/>
        <item x="604"/>
        <item x="893"/>
        <item x="696"/>
        <item x="522"/>
        <item x="525"/>
        <item x="800"/>
        <item x="482"/>
        <item x="726"/>
        <item x="81"/>
        <item x="161"/>
        <item x="428"/>
        <item x="141"/>
        <item x="206"/>
        <item x="486"/>
        <item x="641"/>
        <item x="506"/>
        <item x="78"/>
        <item x="439"/>
        <item x="182"/>
        <item x="83"/>
        <item x="698"/>
        <item x="851"/>
        <item x="669"/>
        <item x="907"/>
        <item x="55"/>
        <item x="380"/>
        <item x="633"/>
        <item x="338"/>
        <item x="5"/>
        <item x="192"/>
        <item x="811"/>
        <item x="242"/>
        <item x="668"/>
        <item x="271"/>
        <item x="470"/>
        <item x="126"/>
        <item x="745"/>
        <item x="755"/>
        <item x="360"/>
        <item x="727"/>
        <item x="412"/>
        <item x="13"/>
        <item x="460"/>
        <item x="657"/>
        <item x="792"/>
        <item x="41"/>
        <item x="199"/>
        <item x="507"/>
        <item x="758"/>
        <item x="730"/>
        <item x="504"/>
        <item x="383"/>
        <item x="560"/>
        <item x="90"/>
        <item x="718"/>
        <item x="799"/>
        <item x="798"/>
        <item x="786"/>
        <item x="197"/>
        <item x="160"/>
        <item x="162"/>
        <item x="869"/>
        <item x="824"/>
        <item x="543"/>
        <item x="91"/>
        <item x="631"/>
        <item x="226"/>
        <item x="448"/>
        <item x="622"/>
        <item x="844"/>
        <item x="697"/>
        <item x="74"/>
        <item x="601"/>
        <item x="784"/>
        <item x="378"/>
        <item x="254"/>
        <item x="447"/>
        <item x="661"/>
        <item x="171"/>
        <item x="274"/>
        <item x="899"/>
        <item x="877"/>
        <item x="333"/>
        <item x="630"/>
        <item x="535"/>
        <item x="619"/>
        <item x="598"/>
        <item x="295"/>
        <item x="502"/>
        <item x="837"/>
        <item x="268"/>
        <item x="868"/>
        <item x="436"/>
        <item x="287"/>
        <item x="591"/>
        <item x="424"/>
        <item x="341"/>
        <item x="684"/>
        <item x="647"/>
        <item x="307"/>
        <item x="556"/>
        <item x="250"/>
        <item x="742"/>
        <item x="265"/>
        <item x="139"/>
        <item x="342"/>
        <item x="477"/>
        <item x="495"/>
        <item x="803"/>
        <item x="768"/>
        <item x="335"/>
        <item x="385"/>
        <item x="574"/>
        <item x="297"/>
        <item x="638"/>
        <item x="219"/>
        <item x="590"/>
        <item x="531"/>
        <item x="204"/>
        <item x="427"/>
        <item x="651"/>
        <item x="45"/>
        <item x="721"/>
        <item x="783"/>
        <item x="639"/>
        <item x="366"/>
        <item x="312"/>
        <item x="8"/>
        <item x="15"/>
        <item x="431"/>
        <item x="838"/>
        <item x="243"/>
        <item x="63"/>
        <item x="862"/>
        <item x="850"/>
        <item x="645"/>
        <item x="771"/>
        <item x="602"/>
        <item x="391"/>
        <item x="892"/>
        <item x="76"/>
        <item x="449"/>
        <item x="903"/>
        <item x="245"/>
        <item x="714"/>
        <item x="343"/>
        <item x="26"/>
        <item x="167"/>
        <item x="397"/>
        <item x="450"/>
        <item x="232"/>
        <item x="280"/>
        <item x="44"/>
        <item x="541"/>
        <item x="648"/>
        <item x="145"/>
        <item x="89"/>
        <item x="403"/>
        <item x="659"/>
        <item x="736"/>
        <item x="840"/>
        <item x="908"/>
        <item x="395"/>
        <item x="464"/>
        <item x="95"/>
        <item x="605"/>
        <item x="667"/>
        <item x="864"/>
        <item x="293"/>
        <item x="757"/>
        <item x="683"/>
        <item x="860"/>
        <item x="100"/>
        <item x="729"/>
        <item x="291"/>
        <item x="717"/>
        <item x="550"/>
        <item x="818"/>
        <item x="317"/>
        <item x="213"/>
        <item x="781"/>
        <item x="517"/>
        <item x="217"/>
        <item x="473"/>
        <item x="735"/>
        <item x="16"/>
        <item x="235"/>
        <item x="283"/>
        <item x="299"/>
        <item x="766"/>
        <item x="255"/>
        <item x="796"/>
        <item x="576"/>
        <item x="578"/>
        <item x="825"/>
        <item x="499"/>
        <item x="332"/>
        <item x="118"/>
        <item x="856"/>
        <item x="347"/>
        <item x="480"/>
        <item x="155"/>
        <item x="469"/>
        <item x="744"/>
        <item x="9"/>
        <item x="306"/>
        <item x="201"/>
        <item x="75"/>
        <item x="416"/>
        <item x="373"/>
        <item x="663"/>
        <item x="494"/>
        <item x="520"/>
        <item x="585"/>
        <item x="352"/>
        <item x="872"/>
        <item x="205"/>
        <item x="740"/>
        <item x="117"/>
        <item x="33"/>
        <item x="440"/>
        <item x="430"/>
        <item x="810"/>
        <item x="107"/>
        <item x="314"/>
        <item x="134"/>
        <item x="238"/>
        <item x="456"/>
        <item x="372"/>
        <item x="88"/>
        <item x="497"/>
        <item x="878"/>
        <item x="179"/>
        <item x="589"/>
        <item x="496"/>
        <item x="690"/>
        <item x="593"/>
        <item x="836"/>
        <item x="222"/>
        <item x="111"/>
        <item x="190"/>
        <item x="174"/>
        <item x="344"/>
        <item x="649"/>
        <item x="94"/>
        <item x="216"/>
        <item x="891"/>
        <item x="479"/>
        <item x="595"/>
        <item x="22"/>
        <item x="176"/>
        <item x="437"/>
        <item x="409"/>
        <item x="96"/>
        <item x="214"/>
        <item x="887"/>
        <item x="402"/>
        <item x="180"/>
        <item x="24"/>
        <item x="664"/>
        <item x="457"/>
        <item x="719"/>
        <item x="555"/>
        <item x="267"/>
        <item x="159"/>
        <item x="194"/>
        <item x="149"/>
        <item x="170"/>
        <item x="515"/>
        <item x="152"/>
        <item x="451"/>
        <item x="434"/>
        <item x="163"/>
        <item x="82"/>
        <item x="346"/>
        <item x="780"/>
        <item x="223"/>
        <item x="509"/>
        <item x="478"/>
        <item x="334"/>
        <item x="169"/>
        <item x="292"/>
        <item x="620"/>
        <item x="247"/>
        <item x="442"/>
        <item x="501"/>
        <item x="772"/>
        <item x="855"/>
        <item x="900"/>
        <item x="309"/>
        <item x="269"/>
        <item x="715"/>
        <item x="732"/>
        <item x="760"/>
        <item x="573"/>
        <item x="716"/>
        <item x="6"/>
        <item x="294"/>
        <item x="650"/>
        <item x="23"/>
        <item x="580"/>
        <item x="261"/>
        <item x="144"/>
        <item x="369"/>
        <item x="867"/>
        <item x="607"/>
        <item x="652"/>
        <item x="97"/>
        <item x="278"/>
        <item x="123"/>
        <item x="487"/>
        <item x="886"/>
        <item x="688"/>
        <item x="77"/>
        <item x="599"/>
        <item x="764"/>
        <item x="762"/>
        <item x="656"/>
        <item x="704"/>
        <item x="468"/>
        <item x="861"/>
        <item x="710"/>
        <item x="865"/>
        <item x="686"/>
        <item x="685"/>
        <item x="411"/>
        <item x="115"/>
        <item x="407"/>
        <item x="627"/>
        <item x="173"/>
        <item x="418"/>
        <item x="60"/>
        <item x="852"/>
        <item x="87"/>
        <item x="382"/>
        <item x="505"/>
        <item x="390"/>
        <item x="540"/>
        <item x="275"/>
        <item x="202"/>
        <item x="452"/>
        <item x="443"/>
        <item x="158"/>
        <item x="603"/>
        <item x="597"/>
        <item x="674"/>
        <item x="474"/>
        <item x="354"/>
        <item x="807"/>
        <item x="311"/>
        <item x="568"/>
        <item x="129"/>
        <item x="484"/>
        <item x="330"/>
        <item x="561"/>
        <item x="751"/>
        <item x="284"/>
        <item x="166"/>
        <item x="835"/>
        <item x="752"/>
        <item x="614"/>
        <item x="577"/>
        <item x="552"/>
        <item x="611"/>
        <item x="536"/>
        <item x="624"/>
        <item x="184"/>
        <item x="393"/>
        <item x="114"/>
        <item x="32"/>
        <item x="231"/>
        <item x="587"/>
        <item x="618"/>
        <item x="691"/>
        <item x="788"/>
        <item x="743"/>
        <item x="50"/>
        <item x="376"/>
        <item x="135"/>
        <item x="848"/>
        <item x="863"/>
        <item x="92"/>
        <item x="425"/>
        <item x="770"/>
        <item x="814"/>
        <item x="563"/>
        <item x="817"/>
        <item x="136"/>
        <item x="150"/>
        <item x="524"/>
        <item x="681"/>
        <item x="441"/>
        <item x="358"/>
        <item x="906"/>
        <item x="106"/>
        <item x="462"/>
        <item x="682"/>
        <item x="18"/>
        <item x="59"/>
        <item x="564"/>
        <item x="709"/>
        <item x="832"/>
        <item x="285"/>
        <item x="31"/>
        <item x="423"/>
        <item x="85"/>
        <item x="528"/>
        <item x="359"/>
        <item x="119"/>
        <item x="896"/>
        <item x="492"/>
        <item x="337"/>
        <item x="353"/>
        <item x="858"/>
        <item x="512"/>
        <item x="734"/>
        <item x="909"/>
        <item x="404"/>
        <item x="212"/>
        <item x="547"/>
        <item x="398"/>
        <item x="445"/>
        <item x="493"/>
        <item x="365"/>
        <item x="3"/>
        <item x="34"/>
        <item x="884"/>
        <item x="225"/>
        <item x="904"/>
        <item x="776"/>
        <item x="374"/>
        <item x="203"/>
        <item x="579"/>
        <item x="146"/>
        <item x="471"/>
        <item x="747"/>
        <item x="272"/>
        <item x="151"/>
        <item x="422"/>
        <item x="514"/>
        <item x="613"/>
        <item x="606"/>
        <item x="257"/>
        <item x="73"/>
        <item x="621"/>
        <item x="711"/>
        <item x="220"/>
        <item x="542"/>
        <item x="728"/>
        <item x="399"/>
        <item x="537"/>
        <item x="581"/>
        <item x="108"/>
        <item x="43"/>
        <item x="702"/>
        <item x="191"/>
        <item x="853"/>
        <item x="157"/>
        <item x="510"/>
        <item x="46"/>
        <item x="321"/>
        <item x="408"/>
        <item x="812"/>
        <item x="815"/>
        <item x="826"/>
        <item x="808"/>
        <item x="198"/>
        <item x="533"/>
        <item x="193"/>
        <item x="7"/>
        <item x="21"/>
        <item x="187"/>
        <item x="870"/>
        <item x="545"/>
        <item x="28"/>
        <item x="303"/>
        <item x="789"/>
        <item x="2"/>
        <item x="453"/>
        <item x="273"/>
        <item x="513"/>
        <item x="37"/>
        <item x="754"/>
        <item x="54"/>
        <item x="617"/>
        <item x="774"/>
        <item x="738"/>
        <item x="879"/>
        <item x="164"/>
        <item x="558"/>
        <item x="127"/>
        <item x="773"/>
        <item x="323"/>
        <item x="221"/>
        <item x="65"/>
        <item x="229"/>
        <item x="677"/>
        <item x="175"/>
        <item x="759"/>
        <item x="823"/>
        <item x="29"/>
        <item x="905"/>
        <item x="901"/>
        <item x="527"/>
        <item x="446"/>
        <item x="489"/>
        <item x="521"/>
        <item x="154"/>
        <item x="546"/>
        <item x="594"/>
        <item x="841"/>
        <item x="209"/>
        <item x="756"/>
        <item x="211"/>
        <item x="885"/>
        <item x="672"/>
        <item x="822"/>
        <item x="253"/>
        <item x="110"/>
        <item x="351"/>
        <item x="777"/>
        <item x="368"/>
        <item x="654"/>
        <item x="461"/>
        <item x="345"/>
        <item x="80"/>
        <item x="846"/>
        <item x="438"/>
        <item x="854"/>
        <item x="549"/>
        <item x="700"/>
        <item x="670"/>
        <item x="263"/>
        <item x="42"/>
        <item x="329"/>
        <item x="588"/>
        <item x="857"/>
        <item x="0"/>
        <item x="17"/>
        <item x="765"/>
        <item x="27"/>
        <item x="52"/>
        <item x="56"/>
        <item x="67"/>
        <item x="70"/>
        <item x="894"/>
        <item x="655"/>
        <item x="693"/>
        <item x="866"/>
        <item x="720"/>
        <item x="370"/>
        <item x="629"/>
        <item x="35"/>
        <item x="666"/>
        <item x="363"/>
        <item x="583"/>
        <item x="548"/>
        <item x="58"/>
        <item x="746"/>
        <item x="910"/>
        <item x="767"/>
        <item x="518"/>
        <item x="4"/>
        <item x="36"/>
        <item x="699"/>
        <item x="609"/>
        <item x="429"/>
        <item x="883"/>
        <item x="813"/>
        <item x="326"/>
        <item x="331"/>
        <item x="120"/>
        <item x="775"/>
        <item x="500"/>
        <item x="340"/>
        <item x="695"/>
        <item x="804"/>
        <item x="895"/>
        <item x="79"/>
        <item x="628"/>
        <item x="523"/>
        <item x="350"/>
        <item x="62"/>
        <item x="310"/>
        <item x="230"/>
        <item x="706"/>
        <item x="763"/>
        <item x="637"/>
        <item x="140"/>
        <item x="845"/>
        <item x="282"/>
        <item x="104"/>
        <item x="10"/>
        <item x="472"/>
        <item x="842"/>
        <item x="355"/>
        <item x="313"/>
        <item x="148"/>
        <item x="103"/>
        <item x="712"/>
        <item x="859"/>
        <item x="559"/>
        <item x="761"/>
        <item x="722"/>
        <item x="11"/>
        <item x="820"/>
        <item x="362"/>
        <item x="529"/>
        <item x="782"/>
        <item x="508"/>
        <item x="676"/>
        <item x="270"/>
        <item x="130"/>
        <item x="821"/>
        <item x="526"/>
        <item x="375"/>
        <item x="86"/>
        <item x="124"/>
        <item x="361"/>
        <item x="790"/>
        <item x="831"/>
        <item x="98"/>
        <item x="72"/>
        <item x="237"/>
        <item x="99"/>
        <item x="819"/>
        <item x="172"/>
        <item x="236"/>
        <item x="890"/>
        <item x="233"/>
        <item x="240"/>
        <item x="281"/>
        <item x="12"/>
        <item x="367"/>
        <item x="308"/>
        <item x="102"/>
        <item x="185"/>
        <item x="208"/>
        <item x="785"/>
        <item x="432"/>
        <item x="109"/>
        <item x="420"/>
        <item x="592"/>
        <item x="625"/>
        <item x="339"/>
        <item x="610"/>
        <item x="616"/>
        <item x="642"/>
        <item x="571"/>
        <item x="575"/>
        <item x="116"/>
        <item x="481"/>
        <item x="288"/>
        <item x="778"/>
        <item x="177"/>
        <item x="791"/>
        <item x="276"/>
        <item x="168"/>
        <item x="143"/>
        <item x="739"/>
        <item x="392"/>
        <item x="195"/>
        <item x="188"/>
        <item x="264"/>
        <item x="142"/>
        <item x="634"/>
        <item x="458"/>
        <item x="101"/>
        <item x="635"/>
        <item x="379"/>
        <item x="640"/>
        <item x="401"/>
        <item x="562"/>
        <item x="875"/>
        <item x="554"/>
        <item x="827"/>
        <item x="419"/>
        <item x="165"/>
        <item x="455"/>
        <item x="572"/>
        <item x="467"/>
        <item x="260"/>
        <item x="623"/>
        <item x="830"/>
        <item x="396"/>
        <item x="71"/>
        <item x="53"/>
        <item x="64"/>
        <item x="51"/>
        <item x="596"/>
        <item x="723"/>
        <item x="795"/>
        <item x="394"/>
        <item x="248"/>
        <item x="889"/>
        <item x="304"/>
        <item x="671"/>
        <item x="801"/>
        <item x="218"/>
        <item x="498"/>
        <item x="748"/>
        <item x="871"/>
        <item x="839"/>
        <item x="491"/>
        <item x="279"/>
        <item x="465"/>
        <item x="421"/>
        <item x="538"/>
        <item x="414"/>
        <item x="692"/>
        <item x="426"/>
        <item x="387"/>
        <item x="131"/>
        <item x="210"/>
        <item x="38"/>
        <item x="19"/>
        <item x="196"/>
        <item x="898"/>
        <item x="433"/>
        <item x="349"/>
        <item x="327"/>
        <item x="68"/>
        <item x="707"/>
        <item x="708"/>
        <item x="241"/>
        <item x="138"/>
        <item x="227"/>
        <item x="215"/>
        <item x="586"/>
        <item x="112"/>
        <item x="357"/>
        <item x="224"/>
        <item x="636"/>
        <item x="40"/>
        <item x="356"/>
        <item x="413"/>
        <item x="876"/>
        <item x="320"/>
        <item x="843"/>
        <item x="318"/>
        <item x="737"/>
        <item x="687"/>
        <item x="377"/>
        <item x="156"/>
        <item x="444"/>
        <item x="14"/>
        <item x="644"/>
        <item x="626"/>
        <item x="61"/>
        <item x="183"/>
        <item x="256"/>
        <item x="608"/>
        <item x="612"/>
        <item x="539"/>
        <item x="679"/>
        <item x="388"/>
        <item x="410"/>
        <item x="632"/>
        <item x="569"/>
        <item x="787"/>
        <item x="262"/>
        <item x="881"/>
        <item x="181"/>
        <item x="315"/>
        <item x="389"/>
        <item x="658"/>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1973">
        <item x="1698"/>
        <item x="1019"/>
        <item x="1767"/>
        <item x="297"/>
        <item x="1059"/>
        <item x="1318"/>
        <item x="1469"/>
        <item x="1821"/>
        <item x="168"/>
        <item x="526"/>
        <item x="492"/>
        <item x="1631"/>
        <item x="1693"/>
        <item x="1695"/>
        <item x="1823"/>
        <item x="984"/>
        <item x="549"/>
        <item x="1912"/>
        <item x="1495"/>
        <item x="671"/>
        <item x="1607"/>
        <item x="1083"/>
        <item x="1277"/>
        <item x="313"/>
        <item x="1521"/>
        <item x="780"/>
        <item x="583"/>
        <item x="1349"/>
        <item x="1841"/>
        <item x="1279"/>
        <item x="404"/>
        <item x="386"/>
        <item x="1401"/>
        <item x="436"/>
        <item x="642"/>
        <item x="755"/>
        <item x="768"/>
        <item x="246"/>
        <item x="1843"/>
        <item x="524"/>
        <item x="1049"/>
        <item x="860"/>
        <item x="564"/>
        <item x="655"/>
        <item x="1424"/>
        <item x="722"/>
        <item x="1880"/>
        <item x="1545"/>
        <item x="1768"/>
        <item x="1822"/>
        <item x="576"/>
        <item x="1137"/>
        <item x="1835"/>
        <item x="1557"/>
        <item x="1200"/>
        <item x="1115"/>
        <item x="783"/>
        <item x="24"/>
        <item x="632"/>
        <item x="777"/>
        <item x="1022"/>
        <item x="720"/>
        <item x="1588"/>
        <item x="1205"/>
        <item x="1026"/>
        <item x="726"/>
        <item x="1459"/>
        <item x="403"/>
        <item x="1630"/>
        <item x="7"/>
        <item x="833"/>
        <item x="523"/>
        <item x="305"/>
        <item x="291"/>
        <item x="791"/>
        <item x="1159"/>
        <item x="322"/>
        <item x="1577"/>
        <item x="324"/>
        <item x="520"/>
        <item x="431"/>
        <item x="1649"/>
        <item x="1879"/>
        <item x="1176"/>
        <item x="1379"/>
        <item x="1071"/>
        <item x="1025"/>
        <item x="830"/>
        <item x="1069"/>
        <item x="1212"/>
        <item x="1337"/>
        <item x="1411"/>
        <item x="153"/>
        <item x="1658"/>
        <item x="863"/>
        <item x="1342"/>
        <item x="663"/>
        <item x="741"/>
        <item x="1343"/>
        <item x="46"/>
        <item x="1638"/>
        <item x="1088"/>
        <item x="763"/>
        <item x="306"/>
        <item x="133"/>
        <item x="1850"/>
        <item x="1902"/>
        <item x="1492"/>
        <item x="656"/>
        <item x="235"/>
        <item x="128"/>
        <item x="848"/>
        <item x="1358"/>
        <item x="1250"/>
        <item x="757"/>
        <item x="1727"/>
        <item x="644"/>
        <item x="627"/>
        <item x="30"/>
        <item x="1455"/>
        <item x="1102"/>
        <item x="1036"/>
        <item x="1933"/>
        <item x="1816"/>
        <item x="1930"/>
        <item x="92"/>
        <item x="618"/>
        <item x="1263"/>
        <item x="369"/>
        <item x="1213"/>
        <item x="1683"/>
        <item x="1739"/>
        <item x="716"/>
        <item x="1270"/>
        <item x="1569"/>
        <item x="230"/>
        <item x="1856"/>
        <item x="231"/>
        <item x="489"/>
        <item x="1715"/>
        <item x="0"/>
        <item x="1453"/>
        <item x="1313"/>
        <item x="55"/>
        <item x="1077"/>
        <item x="1666"/>
        <item x="1154"/>
        <item x="1130"/>
        <item x="610"/>
        <item x="559"/>
        <item x="1641"/>
        <item x="1887"/>
        <item x="1008"/>
        <item x="1179"/>
        <item x="1198"/>
        <item x="683"/>
        <item x="982"/>
        <item x="123"/>
        <item x="1456"/>
        <item x="1003"/>
        <item x="1848"/>
        <item x="71"/>
        <item x="706"/>
        <item x="884"/>
        <item x="1742"/>
        <item x="1484"/>
        <item x="1375"/>
        <item x="950"/>
        <item x="1361"/>
        <item x="1148"/>
        <item x="933"/>
        <item x="418"/>
        <item x="844"/>
        <item x="851"/>
        <item x="468"/>
        <item x="126"/>
        <item x="767"/>
        <item x="321"/>
        <item x="81"/>
        <item x="1746"/>
        <item x="248"/>
        <item x="665"/>
        <item x="734"/>
        <item x="16"/>
        <item x="620"/>
        <item x="212"/>
        <item x="99"/>
        <item x="1632"/>
        <item x="1398"/>
        <item x="990"/>
        <item x="475"/>
        <item x="615"/>
        <item x="693"/>
        <item x="962"/>
        <item x="1881"/>
        <item x="1884"/>
        <item x="1124"/>
        <item x="1096"/>
        <item x="395"/>
        <item x="1074"/>
        <item x="725"/>
        <item x="804"/>
        <item x="1227"/>
        <item x="1062"/>
        <item x="334"/>
        <item x="1174"/>
        <item x="1211"/>
        <item x="432"/>
        <item x="125"/>
        <item x="366"/>
        <item x="1510"/>
        <item x="1625"/>
        <item x="1412"/>
        <item x="170"/>
        <item x="1366"/>
        <item x="1145"/>
        <item x="923"/>
        <item x="617"/>
        <item x="814"/>
        <item x="1190"/>
        <item x="801"/>
        <item x="934"/>
        <item x="1687"/>
        <item x="1937"/>
        <item x="1963"/>
        <item x="643"/>
        <item x="1396"/>
        <item x="1849"/>
        <item x="512"/>
        <item x="1540"/>
        <item x="994"/>
        <item x="1206"/>
        <item x="355"/>
        <item x="1584"/>
        <item x="1903"/>
        <item x="252"/>
        <item x="554"/>
        <item x="1891"/>
        <item x="1225"/>
        <item x="1586"/>
        <item x="1339"/>
        <item x="1542"/>
        <item x="112"/>
        <item x="646"/>
        <item x="1133"/>
        <item x="426"/>
        <item x="1247"/>
        <item x="274"/>
        <item x="1556"/>
        <item x="652"/>
        <item x="1031"/>
        <item x="1299"/>
        <item x="1244"/>
        <item x="1966"/>
        <item x="657"/>
        <item x="1706"/>
        <item x="406"/>
        <item x="425"/>
        <item x="986"/>
        <item x="1450"/>
        <item x="1708"/>
        <item x="1731"/>
        <item x="897"/>
        <item x="1547"/>
        <item x="1312"/>
        <item x="1539"/>
        <item x="892"/>
        <item x="1292"/>
        <item x="788"/>
        <item x="470"/>
        <item x="607"/>
        <item x="914"/>
        <item x="1479"/>
        <item x="1132"/>
        <item x="1774"/>
        <item x="102"/>
        <item x="493"/>
        <item x="504"/>
        <item x="587"/>
        <item x="90"/>
        <item x="951"/>
        <item x="578"/>
        <item x="1310"/>
        <item x="1754"/>
        <item x="337"/>
        <item x="350"/>
        <item x="1220"/>
        <item x="1236"/>
        <item x="1093"/>
        <item x="1293"/>
        <item x="541"/>
        <item x="1351"/>
        <item x="1555"/>
        <item x="216"/>
        <item x="1932"/>
        <item x="1740"/>
        <item x="1079"/>
        <item x="1472"/>
        <item x="826"/>
        <item x="358"/>
        <item x="1860"/>
        <item x="318"/>
        <item x="477"/>
        <item x="1281"/>
        <item x="1372"/>
        <item x="262"/>
        <item x="42"/>
        <item x="1101"/>
        <item x="1217"/>
        <item x="501"/>
        <item x="1820"/>
        <item x="1892"/>
        <item x="1369"/>
        <item x="380"/>
        <item x="1210"/>
        <item x="26"/>
        <item x="1044"/>
        <item x="486"/>
        <item x="1842"/>
        <item x="465"/>
        <item x="1237"/>
        <item x="991"/>
        <item x="138"/>
        <item x="1251"/>
        <item x="602"/>
        <item x="858"/>
        <item x="675"/>
        <item x="961"/>
        <item x="1325"/>
        <item x="1946"/>
        <item x="370"/>
        <item x="850"/>
        <item x="759"/>
        <item x="1144"/>
        <item x="900"/>
        <item x="1431"/>
        <item x="375"/>
        <item x="1503"/>
        <item x="336"/>
        <item x="677"/>
        <item x="859"/>
        <item x="1018"/>
        <item x="622"/>
        <item x="224"/>
        <item x="1271"/>
        <item x="1627"/>
        <item x="1674"/>
        <item x="1538"/>
        <item x="1042"/>
        <item x="1791"/>
        <item x="1580"/>
        <item x="786"/>
        <item x="52"/>
        <item x="219"/>
        <item x="2"/>
        <item x="198"/>
        <item x="724"/>
        <item x="221"/>
        <item x="1787"/>
        <item x="1604"/>
        <item x="1581"/>
        <item x="890"/>
        <item x="323"/>
        <item x="1795"/>
        <item x="266"/>
        <item x="1406"/>
        <item x="1294"/>
        <item x="563"/>
        <item x="1422"/>
        <item x="1927"/>
        <item x="631"/>
        <item x="314"/>
        <item x="760"/>
        <item x="508"/>
        <item x="626"/>
        <item x="23"/>
        <item x="694"/>
        <item x="202"/>
        <item x="1150"/>
        <item x="1010"/>
        <item x="562"/>
        <item x="953"/>
        <item x="1593"/>
        <item x="681"/>
        <item x="1743"/>
        <item x="124"/>
        <item x="619"/>
        <item x="1110"/>
        <item x="211"/>
        <item x="457"/>
        <item x="204"/>
        <item x="1015"/>
        <item x="838"/>
        <item x="1813"/>
        <item x="1105"/>
        <item x="496"/>
        <item x="616"/>
        <item x="506"/>
        <item x="1534"/>
        <item x="281"/>
        <item x="821"/>
        <item x="691"/>
        <item x="1138"/>
        <item x="740"/>
        <item x="429"/>
        <item x="839"/>
        <item x="1423"/>
        <item x="1747"/>
        <item x="729"/>
        <item x="1662"/>
        <item x="733"/>
        <item x="473"/>
        <item x="463"/>
        <item x="1457"/>
        <item x="299"/>
        <item x="192"/>
        <item x="1122"/>
        <item x="707"/>
        <item x="1745"/>
        <item x="402"/>
        <item x="1713"/>
        <item x="237"/>
        <item x="1840"/>
        <item x="518"/>
        <item x="1180"/>
        <item x="1808"/>
        <item x="1181"/>
        <item x="1735"/>
        <item x="979"/>
        <item x="808"/>
        <item x="1667"/>
        <item x="396"/>
        <item x="218"/>
        <item x="18"/>
        <item x="1648"/>
        <item x="1276"/>
        <item x="612"/>
        <item x="1942"/>
        <item x="641"/>
        <item x="1736"/>
        <item x="87"/>
        <item x="1956"/>
        <item x="1080"/>
        <item x="666"/>
        <item x="1755"/>
        <item x="361"/>
        <item x="1574"/>
        <item x="130"/>
        <item x="1041"/>
        <item x="1628"/>
        <item x="1523"/>
        <item x="60"/>
        <item x="1076"/>
        <item x="1341"/>
        <item x="409"/>
        <item x="174"/>
        <item x="356"/>
        <item x="1229"/>
        <item x="573"/>
        <item x="1290"/>
        <item x="1752"/>
        <item x="207"/>
        <item x="913"/>
        <item x="1135"/>
        <item x="141"/>
        <item x="338"/>
        <item x="261"/>
        <item x="813"/>
        <item x="173"/>
        <item x="162"/>
        <item x="146"/>
        <item x="44"/>
        <item x="1817"/>
        <item x="516"/>
        <item x="1046"/>
        <item x="841"/>
        <item x="1327"/>
        <item x="595"/>
        <item x="147"/>
        <item x="959"/>
        <item x="1165"/>
        <item x="551"/>
        <item x="1452"/>
        <item x="1599"/>
        <item x="183"/>
        <item x="571"/>
        <item x="1626"/>
        <item x="1950"/>
        <item x="988"/>
        <item x="1283"/>
        <item x="1248"/>
        <item x="1004"/>
        <item x="25"/>
        <item x="50"/>
        <item x="1925"/>
        <item x="546"/>
        <item x="1496"/>
        <item x="22"/>
        <item x="1169"/>
        <item x="1170"/>
        <item x="1218"/>
        <item x="536"/>
        <item x="495"/>
        <item x="1800"/>
        <item x="34"/>
        <item x="1896"/>
        <item x="998"/>
        <item x="349"/>
        <item x="751"/>
        <item x="539"/>
        <item x="1615"/>
        <item x="1504"/>
        <item x="806"/>
        <item x="1952"/>
        <item x="548"/>
        <item x="222"/>
        <item x="427"/>
        <item x="1613"/>
        <item x="1775"/>
        <item x="1050"/>
        <item x="1173"/>
        <item x="464"/>
        <item x="868"/>
        <item x="1438"/>
        <item x="58"/>
        <item x="96"/>
        <item x="1921"/>
        <item x="1831"/>
        <item x="68"/>
        <item x="1801"/>
        <item x="1761"/>
        <item x="243"/>
        <item x="1929"/>
        <item x="179"/>
        <item x="1255"/>
        <item x="1257"/>
        <item x="1367"/>
        <item x="636"/>
        <item x="405"/>
        <item x="664"/>
        <item x="1100"/>
        <item x="709"/>
        <item x="1760"/>
        <item x="116"/>
        <item x="95"/>
        <item x="1918"/>
        <item x="394"/>
        <item x="70"/>
        <item x="1161"/>
        <item x="1193"/>
        <item x="1066"/>
        <item x="1142"/>
        <item x="812"/>
        <item x="947"/>
        <item x="1783"/>
        <item x="1203"/>
        <item x="966"/>
        <item x="1619"/>
        <item x="1799"/>
        <item x="1940"/>
        <item x="917"/>
        <item x="875"/>
        <item x="453"/>
        <item x="633"/>
        <item x="1197"/>
        <item x="1413"/>
        <item x="4"/>
        <item x="250"/>
        <item x="1832"/>
        <item x="761"/>
        <item x="1094"/>
        <item x="1172"/>
        <item x="723"/>
        <item x="1703"/>
        <item x="1295"/>
        <item x="1029"/>
        <item x="1307"/>
        <item x="1781"/>
        <item x="1699"/>
        <item x="1475"/>
        <item x="1301"/>
        <item x="1223"/>
        <item x="621"/>
        <item x="1790"/>
        <item x="700"/>
        <item x="1408"/>
        <item x="452"/>
        <item x="1959"/>
        <item x="719"/>
        <item x="1425"/>
        <item x="647"/>
        <item x="106"/>
        <item x="1623"/>
        <item x="251"/>
        <item x="275"/>
        <item x="695"/>
        <item x="1692"/>
        <item x="1726"/>
        <item x="1681"/>
        <item x="687"/>
        <item x="1909"/>
        <item x="27"/>
        <item x="268"/>
        <item x="259"/>
        <item x="1097"/>
        <item x="242"/>
        <item x="229"/>
        <item x="187"/>
        <item x="312"/>
        <item x="510"/>
        <item x="1418"/>
        <item x="686"/>
        <item x="1202"/>
        <item x="184"/>
        <item x="1458"/>
        <item x="1610"/>
        <item x="167"/>
        <item x="1546"/>
        <item x="1954"/>
        <item x="1712"/>
        <item x="828"/>
        <item x="1364"/>
        <item x="659"/>
        <item x="1111"/>
        <item x="1890"/>
        <item x="770"/>
        <item x="935"/>
        <item x="887"/>
        <item x="1352"/>
        <item x="186"/>
        <item x="1508"/>
        <item x="1315"/>
        <item x="1642"/>
        <item x="932"/>
        <item x="354"/>
        <item x="1561"/>
        <item x="1678"/>
        <item x="1562"/>
        <item x="249"/>
        <item x="110"/>
        <item x="672"/>
        <item x="1028"/>
        <item x="983"/>
        <item x="1070"/>
        <item x="390"/>
        <item x="1320"/>
        <item x="1391"/>
        <item x="1928"/>
        <item x="815"/>
        <item x="1055"/>
        <item x="697"/>
        <item x="1209"/>
        <item x="754"/>
        <item x="805"/>
        <item x="1350"/>
        <item x="509"/>
        <item x="1002"/>
        <item x="1908"/>
        <item x="303"/>
        <item x="1594"/>
        <item x="1355"/>
        <item x="238"/>
        <item x="454"/>
        <item x="1922"/>
        <item x="1529"/>
        <item x="462"/>
        <item x="1376"/>
        <item x="1221"/>
        <item x="382"/>
        <item x="213"/>
        <item x="1513"/>
        <item x="1238"/>
        <item x="849"/>
        <item x="713"/>
        <item x="885"/>
        <item x="1721"/>
        <item x="416"/>
        <item x="538"/>
        <item x="1192"/>
        <item x="1616"/>
        <item x="1305"/>
        <item x="1883"/>
        <item x="1696"/>
        <item x="6"/>
        <item x="670"/>
        <item x="287"/>
        <item x="1524"/>
        <item x="611"/>
        <item x="1753"/>
        <item x="1374"/>
        <item x="1939"/>
        <item x="975"/>
        <item x="1326"/>
        <item x="525"/>
        <item x="624"/>
        <item x="736"/>
        <item x="1689"/>
        <item x="1336"/>
        <item x="1852"/>
        <item x="129"/>
        <item x="1614"/>
        <item x="963"/>
        <item x="883"/>
        <item x="584"/>
        <item x="714"/>
        <item x="893"/>
        <item x="1493"/>
        <item x="1439"/>
        <item x="269"/>
        <item x="1578"/>
        <item x="400"/>
        <item x="1426"/>
        <item x="232"/>
        <item x="1949"/>
        <item x="532"/>
        <item x="270"/>
        <item x="940"/>
        <item x="717"/>
        <item x="1899"/>
        <item x="1844"/>
        <item x="1363"/>
        <item x="1847"/>
        <item x="1038"/>
        <item x="157"/>
        <item x="319"/>
        <item x="1201"/>
        <item x="1938"/>
        <item x="79"/>
        <item x="277"/>
        <item x="1650"/>
        <item x="1057"/>
        <item x="1054"/>
        <item x="1058"/>
        <item x="1146"/>
        <item x="1316"/>
        <item x="89"/>
        <item x="660"/>
        <item x="1919"/>
        <item x="1331"/>
        <item x="640"/>
        <item x="362"/>
        <item x="1381"/>
        <item x="1182"/>
        <item x="907"/>
        <item x="1734"/>
        <item x="181"/>
        <item x="376"/>
        <item x="54"/>
        <item x="329"/>
        <item x="1357"/>
        <item x="105"/>
        <item x="203"/>
        <item x="1793"/>
        <item x="166"/>
        <item x="165"/>
        <item x="1410"/>
        <item x="527"/>
        <item x="513"/>
        <item x="117"/>
        <item x="1474"/>
        <item x="317"/>
        <item x="794"/>
        <item x="1506"/>
        <item x="1629"/>
        <item x="1285"/>
        <item x="401"/>
        <item x="1805"/>
        <item x="1027"/>
        <item x="855"/>
        <item x="1657"/>
        <item x="1486"/>
        <item x="1910"/>
        <item x="1751"/>
        <item x="906"/>
        <item x="1254"/>
        <item x="236"/>
        <item x="1589"/>
        <item x="1550"/>
        <item x="1114"/>
        <item x="1085"/>
        <item x="466"/>
        <item x="331"/>
        <item x="151"/>
        <item x="1309"/>
        <item x="1741"/>
        <item x="1378"/>
        <item x="1895"/>
        <item x="586"/>
        <item x="996"/>
        <item x="10"/>
        <item x="32"/>
        <item x="787"/>
        <item x="487"/>
        <item x="1786"/>
        <item x="1934"/>
        <item x="919"/>
        <item x="816"/>
        <item x="718"/>
        <item x="1499"/>
        <item x="922"/>
        <item x="1571"/>
        <item x="565"/>
        <item x="339"/>
        <item x="1403"/>
        <item x="1511"/>
        <item x="1519"/>
        <item x="51"/>
        <item x="1047"/>
        <item x="233"/>
        <item x="1140"/>
        <item x="1971"/>
        <item x="925"/>
        <item x="1034"/>
        <item x="417"/>
        <item x="197"/>
        <item x="557"/>
        <item x="862"/>
        <item x="758"/>
        <item x="1697"/>
        <item x="1417"/>
        <item x="899"/>
        <item x="1353"/>
        <item x="201"/>
        <item x="929"/>
        <item x="1222"/>
        <item x="1750"/>
        <item x="967"/>
        <item x="1092"/>
        <item x="1302"/>
        <item x="1081"/>
        <item x="346"/>
        <item x="1284"/>
        <item x="1646"/>
        <item x="1153"/>
        <item x="169"/>
        <item x="451"/>
        <item x="1164"/>
        <item x="1688"/>
        <item x="223"/>
        <item x="494"/>
        <item x="135"/>
        <item x="918"/>
        <item x="1836"/>
        <item x="530"/>
        <item x="1467"/>
        <item x="1052"/>
        <item x="1620"/>
        <item x="1421"/>
        <item x="1485"/>
        <item x="1462"/>
        <item x="1965"/>
        <item x="64"/>
        <item x="398"/>
        <item x="373"/>
        <item x="1235"/>
        <item x="1168"/>
        <item x="1575"/>
        <item x="1483"/>
        <item x="1300"/>
        <item x="1177"/>
        <item x="638"/>
        <item x="1806"/>
        <item x="283"/>
        <item x="115"/>
        <item x="793"/>
        <item x="392"/>
        <item x="91"/>
        <item x="1812"/>
        <item x="577"/>
        <item x="1127"/>
        <item x="775"/>
        <item x="1911"/>
        <item x="438"/>
        <item x="139"/>
        <item x="220"/>
        <item x="371"/>
        <item x="1382"/>
        <item x="41"/>
        <item x="1245"/>
        <item x="829"/>
        <item x="1226"/>
        <item x="1525"/>
        <item x="1249"/>
        <item x="1568"/>
        <item x="113"/>
        <item x="1906"/>
        <item x="1603"/>
        <item x="704"/>
        <item x="1258"/>
        <item x="1466"/>
        <item x="856"/>
        <item x="954"/>
        <item x="1053"/>
        <item x="265"/>
        <item x="1764"/>
        <item x="1814"/>
        <item x="1723"/>
        <item x="1433"/>
        <item x="603"/>
        <item x="1970"/>
        <item x="588"/>
        <item x="1297"/>
        <item x="56"/>
        <item x="960"/>
        <item x="1853"/>
        <item x="852"/>
        <item x="517"/>
        <item x="1778"/>
        <item x="1732"/>
        <item x="480"/>
        <item x="1155"/>
        <item x="1605"/>
        <item x="8"/>
        <item x="1951"/>
        <item x="1833"/>
        <item x="85"/>
        <item x="972"/>
        <item x="956"/>
        <item x="870"/>
        <item x="1384"/>
        <item x="1037"/>
        <item x="1500"/>
        <item x="1273"/>
        <item x="1246"/>
        <item x="909"/>
        <item x="1704"/>
        <item x="861"/>
        <item x="1118"/>
        <item x="688"/>
        <item x="360"/>
        <item x="1758"/>
        <item x="835"/>
        <item x="134"/>
        <item x="550"/>
        <item x="662"/>
        <item x="1756"/>
        <item x="20"/>
        <item x="315"/>
        <item x="766"/>
        <item x="703"/>
        <item x="1123"/>
        <item x="483"/>
        <item x="544"/>
        <item x="637"/>
        <item x="776"/>
        <item x="1407"/>
        <item x="109"/>
        <item x="809"/>
        <item x="302"/>
        <item x="17"/>
        <item x="1669"/>
        <item x="1882"/>
        <item x="478"/>
        <item x="442"/>
        <item x="1241"/>
        <item x="1332"/>
        <item x="911"/>
        <item x="1716"/>
        <item x="1744"/>
        <item x="1308"/>
        <item x="1126"/>
        <item x="1323"/>
        <item x="756"/>
        <item x="1854"/>
        <item x="572"/>
        <item x="397"/>
        <item x="1314"/>
        <item x="310"/>
        <item x="721"/>
        <item x="21"/>
        <item x="1354"/>
        <item x="1430"/>
        <item x="264"/>
        <item x="177"/>
        <item x="1943"/>
        <item x="1707"/>
        <item x="67"/>
        <item x="328"/>
        <item x="383"/>
        <item x="1953"/>
        <item x="727"/>
        <item x="1333"/>
        <item x="825"/>
        <item x="209"/>
        <item x="1857"/>
        <item x="910"/>
        <item x="1265"/>
        <item x="31"/>
        <item x="1665"/>
        <item x="1548"/>
        <item x="1960"/>
        <item x="253"/>
        <item x="273"/>
        <item x="609"/>
        <item x="320"/>
        <item x="1464"/>
        <item x="692"/>
        <item x="623"/>
        <item x="497"/>
        <item x="1622"/>
        <item x="159"/>
        <item x="1587"/>
        <item x="228"/>
        <item x="540"/>
        <item x="1719"/>
        <item x="1252"/>
        <item x="628"/>
        <item x="604"/>
        <item x="942"/>
        <item x="1520"/>
        <item x="561"/>
        <item x="1188"/>
        <item x="1129"/>
        <item x="363"/>
        <item x="1900"/>
        <item x="193"/>
        <item x="543"/>
        <item x="448"/>
        <item x="1916"/>
        <item x="15"/>
        <item x="1968"/>
        <item x="1186"/>
        <item x="1445"/>
        <item x="206"/>
        <item x="1602"/>
        <item x="1000"/>
        <item x="1886"/>
        <item x="284"/>
        <item x="47"/>
        <item x="807"/>
        <item x="1482"/>
        <item x="771"/>
        <item x="1794"/>
        <item x="1526"/>
        <item x="1652"/>
        <item x="566"/>
        <item x="570"/>
        <item x="460"/>
        <item x="12"/>
        <item x="37"/>
        <item x="40"/>
        <item x="600"/>
        <item x="1864"/>
        <item x="359"/>
        <item x="1923"/>
        <item x="995"/>
        <item x="239"/>
        <item x="945"/>
        <item x="1171"/>
        <item x="645"/>
        <item x="1962"/>
        <item x="1321"/>
        <item x="1087"/>
        <item x="1643"/>
        <item x="614"/>
        <item x="1694"/>
        <item x="981"/>
        <item x="348"/>
        <item x="908"/>
        <item x="377"/>
        <item x="1609"/>
        <item x="560"/>
        <item x="1729"/>
        <item x="1804"/>
        <item x="866"/>
        <item x="648"/>
        <item x="1826"/>
        <item x="1763"/>
        <item x="1162"/>
        <item x="155"/>
        <item x="874"/>
        <item x="742"/>
        <item x="393"/>
        <item x="43"/>
        <item x="708"/>
        <item x="952"/>
        <item x="1608"/>
        <item x="267"/>
        <item x="1730"/>
        <item x="769"/>
        <item x="1230"/>
        <item x="1269"/>
        <item x="1260"/>
        <item x="1677"/>
        <item x="1958"/>
        <item x="1705"/>
        <item x="1722"/>
        <item x="1451"/>
        <item x="63"/>
        <item x="1073"/>
        <item x="797"/>
        <item x="630"/>
        <item x="449"/>
        <item x="121"/>
        <item x="796"/>
        <item x="698"/>
        <item x="423"/>
        <item x="490"/>
        <item x="605"/>
        <item x="938"/>
        <item x="143"/>
        <item x="78"/>
        <item x="245"/>
        <item x="882"/>
        <item x="1068"/>
        <item x="499"/>
        <item x="234"/>
        <item x="57"/>
        <item x="1576"/>
        <item x="569"/>
        <item x="710"/>
        <item x="119"/>
        <item x="240"/>
        <item x="1530"/>
        <item x="790"/>
        <item x="547"/>
        <item x="795"/>
        <item x="958"/>
        <item x="779"/>
        <item x="1344"/>
        <item x="1785"/>
        <item x="19"/>
        <item x="629"/>
        <item x="1728"/>
        <item x="822"/>
        <item x="1151"/>
        <item x="667"/>
        <item x="1120"/>
        <item x="965"/>
        <item x="1509"/>
        <item x="799"/>
        <item x="745"/>
        <item x="976"/>
        <item x="1590"/>
        <item x="534"/>
        <item x="1104"/>
        <item x="1878"/>
        <item x="1797"/>
        <item x="215"/>
        <item x="1461"/>
        <item x="997"/>
        <item x="1661"/>
        <item x="1390"/>
        <item x="1914"/>
        <item x="195"/>
        <item x="301"/>
        <item x="1798"/>
        <item x="1460"/>
        <item x="182"/>
        <item x="678"/>
        <item x="1001"/>
        <item x="1377"/>
        <item x="1441"/>
        <item x="1691"/>
        <item x="1033"/>
        <item x="225"/>
        <item x="1143"/>
        <item x="171"/>
        <item x="447"/>
        <item x="1427"/>
        <item x="1961"/>
        <item x="226"/>
        <item x="137"/>
        <item x="1675"/>
        <item x="205"/>
        <item x="1194"/>
        <item x="316"/>
        <item x="185"/>
        <item x="1497"/>
        <item x="1668"/>
        <item x="1158"/>
        <item x="374"/>
        <item x="1566"/>
        <item x="420"/>
        <item x="878"/>
        <item x="1056"/>
        <item x="352"/>
        <item x="389"/>
        <item x="1877"/>
        <item x="93"/>
        <item x="1317"/>
        <item x="1319"/>
        <item x="5"/>
        <item x="472"/>
        <item x="9"/>
        <item x="1851"/>
        <item x="1091"/>
        <item x="1432"/>
        <item x="188"/>
        <item x="1298"/>
        <item x="1437"/>
        <item x="778"/>
        <item x="1889"/>
        <item x="1306"/>
        <item x="1765"/>
        <item x="1009"/>
        <item x="834"/>
        <item x="1924"/>
        <item x="1324"/>
        <item x="567"/>
        <item x="845"/>
        <item x="1348"/>
        <item x="1606"/>
        <item x="1809"/>
        <item x="491"/>
        <item x="1189"/>
        <item x="1597"/>
        <item x="689"/>
        <item x="399"/>
        <item x="1121"/>
        <item x="1195"/>
        <item x="1948"/>
        <item x="1907"/>
        <item x="1701"/>
        <item x="682"/>
        <item x="75"/>
        <item x="498"/>
        <item x="871"/>
        <item x="521"/>
        <item x="367"/>
        <item x="33"/>
        <item x="428"/>
        <item x="601"/>
        <item x="916"/>
        <item x="455"/>
        <item x="1782"/>
        <item x="74"/>
        <item x="1733"/>
        <item x="1893"/>
        <item x="1611"/>
        <item x="819"/>
        <item x="1644"/>
        <item x="846"/>
        <item x="553"/>
        <item x="1935"/>
        <item x="1021"/>
        <item x="1855"/>
        <item x="1517"/>
        <item x="45"/>
        <item x="327"/>
        <item x="450"/>
        <item x="1468"/>
        <item x="865"/>
        <item x="1863"/>
        <item x="894"/>
        <item x="456"/>
        <item x="837"/>
        <item x="1544"/>
        <item x="1345"/>
        <item x="1185"/>
        <item x="1824"/>
        <item x="1894"/>
        <item x="1673"/>
        <item x="66"/>
        <item x="847"/>
        <item x="433"/>
        <item x="98"/>
        <item x="1395"/>
        <item x="260"/>
        <item x="749"/>
        <item x="1830"/>
        <item x="889"/>
        <item x="802"/>
        <item x="1434"/>
        <item x="1558"/>
        <item x="1690"/>
        <item x="596"/>
        <item x="1436"/>
        <item x="1289"/>
        <item x="1682"/>
        <item x="785"/>
        <item x="1304"/>
        <item x="974"/>
        <item x="160"/>
        <item x="625"/>
        <item x="247"/>
        <item x="1090"/>
        <item x="83"/>
        <item x="658"/>
        <item x="545"/>
        <item x="461"/>
        <item x="1748"/>
        <item x="1828"/>
        <item x="1447"/>
        <item x="529"/>
        <item x="1347"/>
        <item x="148"/>
        <item x="1329"/>
        <item x="1846"/>
        <item x="1512"/>
        <item x="971"/>
        <item x="1125"/>
        <item x="1770"/>
        <item x="1078"/>
        <item x="999"/>
        <item x="1291"/>
        <item x="1926"/>
        <item x="441"/>
        <item x="1543"/>
        <item x="332"/>
        <item x="879"/>
        <item x="1672"/>
        <item x="519"/>
        <item x="818"/>
        <item x="150"/>
        <item x="325"/>
        <item x="1256"/>
        <item x="744"/>
        <item x="118"/>
        <item x="1905"/>
        <item x="132"/>
        <item x="968"/>
        <item x="864"/>
        <item x="196"/>
        <item x="1792"/>
        <item x="1157"/>
        <item x="1663"/>
        <item x="987"/>
        <item x="970"/>
        <item x="840"/>
        <item x="29"/>
        <item x="803"/>
        <item x="408"/>
        <item x="1219"/>
        <item x="445"/>
        <item x="1473"/>
        <item x="941"/>
        <item x="1709"/>
        <item x="1278"/>
        <item x="1647"/>
        <item x="810"/>
        <item x="992"/>
        <item x="1660"/>
        <item x="285"/>
        <item x="1653"/>
        <item x="782"/>
        <item x="410"/>
        <item x="1655"/>
        <item x="439"/>
        <item x="65"/>
        <item x="1931"/>
        <item x="712"/>
        <item x="820"/>
        <item x="1"/>
        <item x="732"/>
        <item x="271"/>
        <item x="1827"/>
        <item x="145"/>
        <item x="1463"/>
        <item x="558"/>
        <item x="1491"/>
        <item x="1964"/>
        <item x="593"/>
        <item x="969"/>
        <item x="388"/>
        <item x="387"/>
        <item x="1107"/>
        <item x="263"/>
        <item x="1340"/>
        <item x="1014"/>
        <item x="1654"/>
        <item x="522"/>
        <item x="103"/>
        <item x="1191"/>
        <item x="76"/>
        <item x="1489"/>
        <item x="1516"/>
        <item x="1845"/>
        <item x="705"/>
        <item x="931"/>
        <item x="476"/>
        <item x="446"/>
        <item x="326"/>
        <item x="589"/>
        <item x="1128"/>
        <item x="964"/>
        <item x="357"/>
        <item x="482"/>
        <item x="1419"/>
        <item x="38"/>
        <item x="649"/>
        <item x="650"/>
        <item x="1789"/>
        <item x="1904"/>
        <item x="1476"/>
        <item x="1266"/>
        <item x="1207"/>
        <item x="1012"/>
        <item x="824"/>
        <item x="1618"/>
        <item x="1166"/>
        <item x="1815"/>
        <item x="831"/>
        <item x="80"/>
        <item x="35"/>
        <item x="1567"/>
        <item x="227"/>
        <item x="1007"/>
        <item x="288"/>
        <item x="1089"/>
        <item x="444"/>
        <item x="943"/>
        <item x="1013"/>
        <item x="488"/>
        <item x="1636"/>
        <item x="82"/>
        <item x="1676"/>
        <item x="1061"/>
        <item x="1136"/>
        <item x="1901"/>
        <item x="335"/>
        <item x="1533"/>
        <item x="798"/>
        <item x="342"/>
        <item x="311"/>
        <item x="552"/>
        <item x="1502"/>
        <item x="515"/>
        <item x="1501"/>
        <item x="1957"/>
        <item x="842"/>
        <item x="781"/>
        <item x="345"/>
        <item x="469"/>
        <item x="1481"/>
        <item x="1873"/>
        <item x="592"/>
        <item x="1656"/>
        <item x="1537"/>
        <item x="384"/>
        <item x="176"/>
        <item x="1098"/>
        <item x="1876"/>
        <item x="296"/>
        <item x="1875"/>
        <item x="944"/>
        <item x="753"/>
        <item x="873"/>
        <item x="1288"/>
        <item x="412"/>
        <item x="36"/>
        <item x="158"/>
        <item x="1109"/>
        <item x="443"/>
        <item x="298"/>
        <item x="1274"/>
        <item x="1624"/>
        <item x="651"/>
        <item x="341"/>
        <item x="1617"/>
        <item x="912"/>
        <item x="901"/>
        <item x="684"/>
        <item x="458"/>
        <item x="905"/>
        <item x="937"/>
        <item x="1858"/>
        <item x="1490"/>
        <item x="1032"/>
        <item x="654"/>
        <item x="985"/>
        <item x="606"/>
        <item x="272"/>
        <item x="14"/>
        <item x="419"/>
        <item x="880"/>
        <item x="1601"/>
        <item x="97"/>
        <item x="1040"/>
        <item x="673"/>
        <item x="200"/>
        <item x="1684"/>
        <item x="1099"/>
        <item x="1208"/>
        <item x="1063"/>
        <item x="1385"/>
        <item x="1178"/>
        <item x="1913"/>
        <item x="748"/>
        <item x="280"/>
        <item x="784"/>
        <item x="434"/>
        <item x="1945"/>
        <item x="1393"/>
        <item x="1686"/>
        <item x="292"/>
        <item x="1947"/>
        <item x="1065"/>
        <item x="1163"/>
        <item x="1184"/>
        <item x="1869"/>
        <item x="1757"/>
        <item x="340"/>
        <item x="556"/>
        <item x="481"/>
        <item x="1582"/>
        <item x="869"/>
        <item x="1595"/>
        <item x="921"/>
        <item x="608"/>
        <item x="114"/>
        <item x="1261"/>
        <item x="1414"/>
        <item x="752"/>
        <item x="735"/>
        <item x="1639"/>
        <item x="258"/>
        <item x="1043"/>
        <item x="1825"/>
        <item x="1679"/>
        <item x="1718"/>
        <item x="1507"/>
        <item x="1536"/>
        <item x="172"/>
        <item x="1039"/>
        <item x="1287"/>
        <item x="1769"/>
        <item x="1870"/>
        <item x="293"/>
        <item x="1874"/>
        <item x="435"/>
        <item x="1075"/>
        <item x="1531"/>
        <item x="1131"/>
        <item x="928"/>
        <item x="568"/>
        <item x="1634"/>
        <item x="1139"/>
        <item x="903"/>
        <item x="304"/>
        <item x="680"/>
        <item x="1865"/>
        <item x="1116"/>
        <item x="978"/>
        <item x="1564"/>
        <item x="48"/>
        <item x="1359"/>
        <item x="876"/>
        <item x="407"/>
        <item x="503"/>
        <item x="411"/>
        <item x="1917"/>
        <item x="1242"/>
        <item x="39"/>
        <item x="1936"/>
        <item x="580"/>
        <item x="131"/>
        <item x="800"/>
        <item x="1700"/>
        <item x="199"/>
        <item x="1370"/>
        <item x="1023"/>
        <item x="1399"/>
        <item x="1064"/>
        <item x="1640"/>
        <item x="1766"/>
        <item x="773"/>
        <item x="635"/>
        <item x="1776"/>
        <item x="1872"/>
        <item x="152"/>
        <item x="1311"/>
        <item x="282"/>
        <item x="574"/>
        <item x="1035"/>
        <item x="502"/>
        <item x="1016"/>
        <item x="591"/>
        <item x="330"/>
        <item x="1553"/>
        <item x="104"/>
        <item x="1303"/>
        <item x="279"/>
        <item x="528"/>
        <item x="241"/>
        <item x="194"/>
        <item x="1944"/>
        <item x="1448"/>
        <item x="308"/>
        <item x="49"/>
        <item x="1572"/>
        <item x="920"/>
        <item x="789"/>
        <item x="3"/>
        <item x="379"/>
        <item x="1280"/>
        <item x="1551"/>
        <item x="1264"/>
        <item x="896"/>
        <item x="1494"/>
        <item x="142"/>
        <item x="421"/>
        <item x="926"/>
        <item x="1275"/>
        <item x="1549"/>
        <item x="1449"/>
        <item x="1141"/>
        <item x="1885"/>
        <item x="1373"/>
        <item x="1296"/>
        <item x="1147"/>
        <item x="13"/>
        <item x="537"/>
        <item x="1440"/>
        <item x="989"/>
        <item x="533"/>
        <item x="351"/>
        <item x="891"/>
        <item x="653"/>
        <item x="1330"/>
        <item x="973"/>
        <item x="1702"/>
        <item x="1233"/>
        <item x="898"/>
        <item x="1175"/>
        <item x="88"/>
        <item x="1328"/>
        <item x="1807"/>
        <item x="1024"/>
        <item x="108"/>
        <item x="210"/>
        <item x="531"/>
        <item x="1514"/>
        <item x="378"/>
        <item x="256"/>
        <item x="1322"/>
        <item x="127"/>
        <item x="84"/>
        <item x="1442"/>
        <item x="1563"/>
        <item x="1487"/>
        <item x="1006"/>
        <item x="1020"/>
        <item x="1488"/>
        <item x="1402"/>
        <item x="484"/>
        <item x="1199"/>
        <item x="217"/>
        <item x="100"/>
        <item x="471"/>
        <item x="535"/>
        <item x="1051"/>
        <item x="190"/>
        <item x="1187"/>
        <item x="1119"/>
        <item x="854"/>
        <item x="459"/>
        <item x="1772"/>
        <item x="1802"/>
        <item x="1518"/>
        <item x="1106"/>
        <item x="1680"/>
        <item x="474"/>
        <item x="701"/>
        <item x="1779"/>
        <item x="730"/>
        <item x="1383"/>
        <item x="1397"/>
        <item x="702"/>
        <item x="853"/>
        <item x="1829"/>
        <item x="1214"/>
        <item x="1268"/>
        <item x="927"/>
        <item x="957"/>
        <item x="1204"/>
        <item x="1215"/>
        <item x="590"/>
        <item x="1017"/>
        <item x="347"/>
        <item x="946"/>
        <item x="257"/>
        <item x="1072"/>
        <item x="993"/>
        <item x="1239"/>
        <item x="857"/>
        <item x="1868"/>
        <item x="1621"/>
        <item x="191"/>
        <item x="711"/>
        <item x="77"/>
        <item x="915"/>
        <item x="1392"/>
        <item x="1834"/>
        <item x="1435"/>
        <item x="86"/>
        <item x="1717"/>
        <item x="1338"/>
        <item x="1394"/>
        <item x="1535"/>
        <item x="1867"/>
        <item x="1897"/>
        <item x="1714"/>
        <item x="1117"/>
        <item x="430"/>
        <item x="867"/>
        <item x="1095"/>
        <item x="1839"/>
        <item x="1471"/>
        <item x="661"/>
        <item x="1362"/>
        <item x="1810"/>
        <item x="164"/>
        <item x="1573"/>
        <item x="1685"/>
        <item x="1888"/>
        <item x="437"/>
        <item x="1818"/>
        <item x="1759"/>
        <item x="1112"/>
        <item x="289"/>
        <item x="738"/>
        <item x="1596"/>
        <item x="505"/>
        <item x="343"/>
        <item x="1045"/>
        <item x="254"/>
        <item x="385"/>
        <item x="1086"/>
        <item x="1335"/>
        <item x="836"/>
        <item x="1365"/>
        <item x="1465"/>
        <item x="1532"/>
        <item x="1515"/>
        <item x="772"/>
        <item x="1725"/>
        <item x="811"/>
        <item x="1404"/>
        <item x="832"/>
        <item x="1664"/>
        <item x="175"/>
        <item x="62"/>
        <item x="424"/>
        <item x="679"/>
        <item x="1570"/>
        <item x="1633"/>
        <item x="676"/>
        <item x="872"/>
        <item x="1267"/>
        <item x="1415"/>
        <item x="391"/>
        <item x="1579"/>
        <item x="1282"/>
        <item x="368"/>
        <item x="467"/>
        <item x="750"/>
        <item x="762"/>
        <item x="1346"/>
        <item x="599"/>
        <item x="1478"/>
        <item x="11"/>
        <item x="895"/>
        <item x="1232"/>
        <item x="1416"/>
        <item x="1234"/>
        <item x="1724"/>
        <item x="1651"/>
        <item x="977"/>
        <item x="1941"/>
        <item x="353"/>
        <item x="792"/>
        <item x="1528"/>
        <item x="1477"/>
        <item x="1592"/>
        <item x="1866"/>
        <item x="1286"/>
        <item x="1420"/>
        <item x="1405"/>
        <item x="737"/>
        <item x="278"/>
        <item x="53"/>
        <item x="440"/>
        <item x="365"/>
        <item x="674"/>
        <item x="1498"/>
        <item x="178"/>
        <item x="1969"/>
        <item x="690"/>
        <item x="286"/>
        <item x="1635"/>
        <item x="1559"/>
        <item x="955"/>
        <item x="344"/>
        <item x="144"/>
        <item x="1005"/>
        <item x="1030"/>
        <item x="774"/>
        <item x="507"/>
        <item x="1720"/>
        <item x="685"/>
        <item x="1368"/>
        <item x="1428"/>
        <item x="290"/>
        <item x="1067"/>
        <item x="1762"/>
        <item x="1243"/>
        <item x="1527"/>
        <item x="255"/>
        <item x="1967"/>
        <item x="413"/>
        <item x="1470"/>
        <item x="1819"/>
        <item x="500"/>
        <item x="696"/>
        <item x="715"/>
        <item x="415"/>
        <item x="1796"/>
        <item x="877"/>
        <item x="888"/>
        <item x="381"/>
        <item x="1216"/>
        <item x="1156"/>
        <item x="886"/>
        <item x="1859"/>
        <item x="668"/>
        <item x="120"/>
        <item x="1167"/>
        <item x="1645"/>
        <item x="1637"/>
        <item x="107"/>
        <item x="511"/>
        <item x="1522"/>
        <item x="1253"/>
        <item x="122"/>
        <item x="1183"/>
        <item x="294"/>
        <item x="594"/>
        <item x="765"/>
        <item x="743"/>
        <item x="1048"/>
        <item x="479"/>
        <item x="1585"/>
        <item x="59"/>
        <item x="73"/>
        <item x="728"/>
        <item x="585"/>
        <item x="1560"/>
        <item x="1152"/>
        <item x="1160"/>
        <item x="1838"/>
        <item x="1598"/>
        <item x="746"/>
        <item x="1591"/>
        <item x="1803"/>
        <item x="1600"/>
        <item x="598"/>
        <item x="1710"/>
        <item x="1777"/>
        <item x="1780"/>
        <item x="739"/>
        <item x="1454"/>
        <item x="1861"/>
        <item x="140"/>
        <item x="1583"/>
        <item x="111"/>
        <item x="1103"/>
        <item x="1738"/>
        <item x="1084"/>
        <item x="1388"/>
        <item x="1552"/>
        <item x="1749"/>
        <item x="156"/>
        <item x="881"/>
        <item x="1788"/>
        <item x="414"/>
        <item x="1386"/>
        <item x="1480"/>
        <item x="731"/>
        <item x="924"/>
        <item x="597"/>
        <item x="1505"/>
        <item x="514"/>
        <item x="1429"/>
        <item x="936"/>
        <item x="613"/>
        <item x="1554"/>
        <item x="300"/>
        <item x="1262"/>
        <item x="669"/>
        <item x="295"/>
        <item x="1446"/>
        <item x="364"/>
        <item x="1541"/>
        <item x="1334"/>
        <item x="1670"/>
        <item x="1871"/>
        <item x="542"/>
        <item x="823"/>
        <item x="639"/>
        <item x="1409"/>
        <item x="28"/>
        <item x="1356"/>
        <item x="817"/>
        <item x="1784"/>
        <item x="1149"/>
        <item x="1811"/>
        <item x="208"/>
        <item x="555"/>
        <item x="1837"/>
        <item x="902"/>
        <item x="244"/>
        <item x="163"/>
        <item x="1737"/>
        <item x="180"/>
        <item x="1711"/>
        <item x="1082"/>
        <item x="189"/>
        <item x="1671"/>
        <item x="1771"/>
        <item x="1387"/>
        <item x="1108"/>
        <item x="307"/>
        <item x="575"/>
        <item x="1371"/>
        <item x="1389"/>
        <item x="764"/>
        <item x="581"/>
        <item x="1659"/>
        <item x="579"/>
        <item x="1612"/>
        <item x="72"/>
        <item x="333"/>
        <item x="582"/>
        <item x="1862"/>
        <item x="634"/>
        <item x="309"/>
        <item x="154"/>
        <item x="980"/>
        <item x="214"/>
        <item x="61"/>
        <item x="930"/>
        <item x="1400"/>
        <item x="422"/>
        <item x="372"/>
        <item x="1380"/>
        <item x="1196"/>
        <item x="1060"/>
        <item x="1773"/>
        <item x="94"/>
        <item x="1134"/>
        <item x="1955"/>
        <item x="161"/>
        <item x="1231"/>
        <item x="1920"/>
        <item x="843"/>
        <item x="1915"/>
        <item x="136"/>
        <item x="1240"/>
        <item x="1272"/>
        <item x="827"/>
        <item x="1224"/>
        <item x="276"/>
        <item x="1228"/>
        <item x="1113"/>
        <item x="699"/>
        <item x="149"/>
        <item x="948"/>
        <item x="1360"/>
        <item x="1898"/>
        <item x="904"/>
        <item x="949"/>
        <item x="69"/>
        <item x="101"/>
        <item x="1011"/>
        <item x="485"/>
        <item x="1259"/>
        <item x="747"/>
        <item x="1444"/>
        <item x="1443"/>
        <item x="1565"/>
        <item x="939"/>
        <item m="1" x="197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items count="4">
        <item x="3"/>
        <item x="0"/>
        <item x="1"/>
        <item x="2"/>
      </items>
    </pivotField>
    <pivotField compact="0" outline="0" showAll="0" defaultSubtotal="0">
      <items count="3">
        <item x="1"/>
        <item x="2"/>
        <item x="0"/>
      </items>
    </pivotField>
    <pivotField compact="0" numFmtId="165" outline="0" showAll="0" defaultSubtotal="0">
      <items count="3">
        <item x="2"/>
        <item x="0"/>
        <item x="1"/>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Items count="1">
    <i/>
  </rowItems>
  <colItems count="1">
    <i/>
  </colItems>
  <dataFields count="1">
    <dataField name="Sum of Sales" fld="12" baseField="13" baseItem="12" numFmtId="171"/>
  </dataFields>
  <formats count="1">
    <format dxfId="133">
      <pivotArea outline="0" collapsedLevelsAreSubtotals="1" fieldPosition="0"/>
    </format>
  </formats>
  <chartFormats count="5">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1F10209-93D4-4E5E-B5E5-6CC6DF003FB8}" sourceName="Roast Type">
  <pivotTables>
    <pivotTable tabId="4" name="PivotTable7"/>
    <pivotTable tabId="5" name="PivotTable7"/>
    <pivotTable tabId="9" name="PivotTable10"/>
    <pivotTable tabId="9" name="PivotTable11"/>
    <pivotTable tabId="9" name="PivotTable7"/>
    <pivotTable tabId="7" name="PivotTable12"/>
    <pivotTable tabId="7" name="PivotTable7"/>
    <pivotTable tabId="7" name="PivotTable9"/>
    <pivotTable tabId="6" name="PivotTable7"/>
  </pivotTables>
  <data>
    <tabular pivotCacheId="75262168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C750D305-97CB-4294-900D-E6E3E63ABEC0}" sourceName="Coffee Type">
  <pivotTables>
    <pivotTable tabId="4" name="PivotTable7"/>
    <pivotTable tabId="5" name="PivotTable7"/>
    <pivotTable tabId="9" name="PivotTable10"/>
    <pivotTable tabId="9" name="PivotTable11"/>
    <pivotTable tabId="9" name="PivotTable7"/>
    <pivotTable tabId="7" name="PivotTable12"/>
    <pivotTable tabId="7" name="PivotTable7"/>
    <pivotTable tabId="7" name="PivotTable9"/>
    <pivotTable tabId="6" name="PivotTable7"/>
  </pivotTables>
  <data>
    <tabular pivotCacheId="752621688">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1FFF62-A0FE-4057-8445-9E190333858A}" sourceName="Loyalty Card">
  <pivotTables>
    <pivotTable tabId="4" name="PivotTable7"/>
    <pivotTable tabId="5" name="PivotTable7"/>
    <pivotTable tabId="9" name="PivotTable10"/>
    <pivotTable tabId="9" name="PivotTable11"/>
    <pivotTable tabId="9" name="PivotTable7"/>
    <pivotTable tabId="7" name="PivotTable12"/>
    <pivotTable tabId="7" name="PivotTable7"/>
    <pivotTable tabId="7" name="PivotTable9"/>
    <pivotTable tabId="6" name="PivotTable7"/>
  </pivotTables>
  <data>
    <tabular pivotCacheId="75262168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C53FB38-F97C-4EA1-BE60-2FF78C2D5A12}" sourceName="Size">
  <pivotTables>
    <pivotTable tabId="4" name="PivotTable7"/>
    <pivotTable tabId="5" name="PivotTable7"/>
    <pivotTable tabId="9" name="PivotTable10"/>
    <pivotTable tabId="9" name="PivotTable11"/>
    <pivotTable tabId="9" name="PivotTable7"/>
    <pivotTable tabId="7" name="PivotTable12"/>
    <pivotTable tabId="7" name="PivotTable7"/>
    <pivotTable tabId="7" name="PivotTable9"/>
    <pivotTable tabId="6" name="PivotTable7"/>
  </pivotTables>
  <data>
    <tabular pivotCacheId="75262168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D3ECAC1F-A087-43AD-9375-296EED6D562D}" cache="Slicer_Roast_Type" caption="Roast Type" columnCount="3" style="Slicer Style 1" rowHeight="241300"/>
  <slicer name="Coffee Type 1" xr10:uid="{0EA808BD-99A1-4281-A9EE-0A834D65DFC9}" cache="Slicer_Coffee_Type" caption="Coffee Type" columnCount="2" style="Slicer Style 1" rowHeight="241300"/>
  <slicer name="Loyalty Card 1" xr10:uid="{155AC764-4893-48E9-9DA7-75A4BA59E832}" cache="Slicer_Loyalty_Card" caption="Loyalty Card" style="Slicer Style 1" rowHeight="241300"/>
  <slicer name="Size" xr10:uid="{05C9DE3C-52CC-4A3E-8739-3216326FA8F6}" cache="Slicer_Size" caption="Siz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9232C1D7-2DF3-4532-B98E-070356E49D85}" cache="Slicer_Roast_Type" caption="Roast Type" columnCount="3" style="Slicer Style 1" rowHeight="241300"/>
  <slicer name="Coffee Type 2" xr10:uid="{AADE09B3-1E7A-49B6-9B95-42B9AA731341}" cache="Slicer_Coffee_Type" caption="Coffee Type" columnCount="2" style="Slicer Style 1" rowHeight="241300"/>
  <slicer name="Loyalty Card 2" xr10:uid="{877B3E4C-192A-44CF-BB6E-21310475B5E7}" cache="Slicer_Loyalty_Card" caption="Loyalty Card" style="Slicer Style 1" rowHeight="241300"/>
  <slicer name="Size 1" xr10:uid="{ADF1C86E-5739-4180-9B29-136223D56B69}" cache="Slicer_Size" caption="Siz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894491-04B2-439C-881B-18415542FAD2}" name="Table1" displayName="Table1" ref="A1:N2001" totalsRowShown="0" headerRowDxfId="141">
  <autoFilter ref="A1:N2001" xr:uid="{94894491-04B2-439C-881B-18415542FAD2}"/>
  <tableColumns count="14">
    <tableColumn id="1" xr3:uid="{3DB8B28A-8A1D-4637-AC7A-62E3623460AE}" name="Order ID"/>
    <tableColumn id="2" xr3:uid="{49A05E5C-858C-48A5-9F75-FB587079C83C}" name="Order Date" dataDxfId="144"/>
    <tableColumn id="3" xr3:uid="{5B1875B4-64F5-4EB4-8414-CA18C657FE11}" name="Customer ID"/>
    <tableColumn id="4" xr3:uid="{C3B4AFDA-CBD6-4E4A-B6DB-9E0A8D1C88B5}" name="Product ID"/>
    <tableColumn id="5" xr3:uid="{4FBA58B0-69DE-4423-B7D8-9AA8A758FB8D}" name="Quantity"/>
    <tableColumn id="6" xr3:uid="{36ED2460-1DAC-4999-9D8C-EF272D65F5FA}" name="Customer Name" dataDxfId="137">
      <calculatedColumnFormula>VLOOKUP(Table1[[#This Row],[Customer ID]],Customers!$A$1:$I$2001,2,FALSE)</calculatedColumnFormula>
    </tableColumn>
    <tableColumn id="7" xr3:uid="{3E41DAE8-1E3A-407B-87BF-D40CF4704293}" name="Email" dataDxfId="136">
      <calculatedColumnFormula>VLOOKUP(Table1[[#This Row],[Customer ID]],Customers!$A$1:$I$2001,3,FALSE)</calculatedColumnFormula>
    </tableColumn>
    <tableColumn id="8" xr3:uid="{2CB44964-02A5-4319-BC10-66B1FACE51ED}" name="Country" dataDxfId="135">
      <calculatedColumnFormula>VLOOKUP(Table1[[#This Row],[Customer ID]],Customers!$A$1:$I$2001,7,FALSE)</calculatedColumnFormula>
    </tableColumn>
    <tableColumn id="9" xr3:uid="{7E2E201F-2D11-4D58-88E6-8C7F6CA054D6}" name="Coffee Type">
      <calculatedColumnFormula>_xlfn.IFS(INDEX(Products!$A$1:$E$5,MATCH(Orders!$D2,Products!$A$1:$A$5,0),MATCH(Orders!I$1,Products!$A$1:$E$1,0))="Esp","Espresso",INDEX(Products!$A$1:$E$5,MATCH(Orders!$D2,Products!$A$1:$A$5,0),MATCH(Orders!I$1,Products!$A$1:$E$1,0))="Lat","Latte",INDEX(Products!$A$1:$E$5,MATCH(Orders!$D2,Products!$A$1:$A$5,0),MATCH(Orders!I$1,Products!$A$1:$E$1,0))="Moc","Mocha",INDEX(Products!$A$1:$E$5,MATCH(Orders!$D2,Products!$A$1:$A$5,0),MATCH(Orders!I$1,Products!$A$1:$E$1,0))="Am","Americano")</calculatedColumnFormula>
    </tableColumn>
    <tableColumn id="10" xr3:uid="{D5038FA9-88D4-452E-A016-9F2C08811A99}" name="Roast Type">
      <calculatedColumnFormula>IF(INDEX(Products!$A$1:$E$5,MATCH(Orders!$D2,Products!$A$1:$A$5,0),MATCH(Orders!J$1,Products!$A$1:$E$1,0))="M","Medium",IF(INDEX(Products!$A$1:$E$5,MATCH(Orders!$D2,Products!$A$1:$A$5,0),MATCH(Orders!J$1,Products!$A$1:$E$1,0))="D","Dark","Light"))</calculatedColumnFormula>
    </tableColumn>
    <tableColumn id="11" xr3:uid="{B62B7CA2-71A7-44A8-914E-CD91DEDEDA25}" name="Size" dataDxfId="143">
      <calculatedColumnFormula>INDEX(Products!$A$1:$E$5,MATCH(Orders!$D2,Products!$A$1:$A$5,0),MATCH(Orders!K$1,Products!$A$1:$E$1,0))</calculatedColumnFormula>
    </tableColumn>
    <tableColumn id="12" xr3:uid="{26FB08A3-F3D3-4744-AA21-41982705E095}" name="Unit Price" dataDxfId="142">
      <calculatedColumnFormula>INDEX(Products!$A$1:$E$5,MATCH(Orders!$D2,Products!$A$1:$A$5,0),MATCH(Orders!L$1,Products!$A$1:$E$1,0))</calculatedColumnFormula>
    </tableColumn>
    <tableColumn id="13" xr3:uid="{895C81E2-8B67-412C-828C-696736147145}" name="Sales" dataDxfId="134">
      <calculatedColumnFormula>Table1[[#This Row],[Unit Price]]*Table1[[#This Row],[Quantity]]</calculatedColumnFormula>
    </tableColumn>
    <tableColumn id="14" xr3:uid="{A9D3A6C9-89C6-4143-A4F9-621676D04F6B}" name="Loyalty Card" dataDxfId="140">
      <calculatedColumnFormula>VLOOKUP(Table1[[#This Row],[Customer ID]],Customers!$A$1:$I$2001,9,FALSE)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B77340D-C18D-4252-9663-60296CBFE484}" sourceName="Order Date">
  <pivotTables>
    <pivotTable tabId="4" name="PivotTable7"/>
    <pivotTable tabId="5" name="PivotTable7"/>
    <pivotTable tabId="9" name="PivotTable10"/>
    <pivotTable tabId="9" name="PivotTable11"/>
    <pivotTable tabId="9" name="PivotTable7"/>
    <pivotTable tabId="7" name="PivotTable12"/>
    <pivotTable tabId="7" name="PivotTable7"/>
    <pivotTable tabId="7" name="PivotTable9"/>
    <pivotTable tabId="6" name="PivotTable7"/>
  </pivotTables>
  <state minimalRefreshVersion="6" lastRefreshVersion="6" pivotCacheId="752621688" filterType="unknown">
    <bounds startDate="2021-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97E319-9FBE-4C94-BEC7-4D8412DAF07E}" cache="NativeTimeline_Order_Date" caption="Order Date" level="2" selectionLevel="2" scrollPosition="2021-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852A835-AC48-43FB-A42C-7E3DAD23F6E5}" cache="NativeTimeline_Order_Date" caption="Order Date" level="2" selectionLevel="2" scrollPosition="2021-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D60CC-6B8A-4246-9EEE-011259A83497}">
  <dimension ref="A3:F41"/>
  <sheetViews>
    <sheetView topLeftCell="B1" workbookViewId="0">
      <selection activeCell="C5" sqref="C5"/>
    </sheetView>
  </sheetViews>
  <sheetFormatPr defaultRowHeight="14.5" x14ac:dyDescent="0.35"/>
  <cols>
    <col min="1" max="1" width="12.453125" bestFit="1" customWidth="1"/>
    <col min="2" max="2" width="20.90625" bestFit="1" customWidth="1"/>
    <col min="3" max="3" width="13" bestFit="1" customWidth="1"/>
    <col min="4" max="4" width="8.1796875" bestFit="1" customWidth="1"/>
    <col min="5" max="5" width="5.08984375" bestFit="1" customWidth="1"/>
    <col min="6" max="6" width="6.54296875" bestFit="1" customWidth="1"/>
    <col min="7" max="8" width="6.81640625" bestFit="1" customWidth="1"/>
  </cols>
  <sheetData>
    <row r="3" spans="1:6" x14ac:dyDescent="0.35">
      <c r="A3" s="6" t="s">
        <v>13893</v>
      </c>
      <c r="C3" s="6" t="s">
        <v>8</v>
      </c>
    </row>
    <row r="4" spans="1:6" x14ac:dyDescent="0.35">
      <c r="A4" s="6" t="s">
        <v>13894</v>
      </c>
      <c r="B4" s="6" t="s">
        <v>13895</v>
      </c>
      <c r="C4" t="s">
        <v>45</v>
      </c>
      <c r="D4" t="s">
        <v>41</v>
      </c>
      <c r="E4" t="s">
        <v>32</v>
      </c>
      <c r="F4" t="s">
        <v>17</v>
      </c>
    </row>
    <row r="5" spans="1:6" x14ac:dyDescent="0.35">
      <c r="A5" t="s">
        <v>13889</v>
      </c>
      <c r="B5" t="s">
        <v>13896</v>
      </c>
      <c r="C5" s="12">
        <v>318.39999999999998</v>
      </c>
      <c r="D5" s="12">
        <v>425.35999999999996</v>
      </c>
      <c r="E5" s="12">
        <v>264.81000000000006</v>
      </c>
      <c r="F5" s="12">
        <v>171.19999999999996</v>
      </c>
    </row>
    <row r="6" spans="1:6" x14ac:dyDescent="0.35">
      <c r="B6" t="s">
        <v>13897</v>
      </c>
      <c r="C6" s="12">
        <v>676.6</v>
      </c>
      <c r="D6" s="12">
        <v>351.74000000000007</v>
      </c>
      <c r="E6" s="12">
        <v>332.71000000000009</v>
      </c>
      <c r="F6" s="12">
        <v>187.24999999999997</v>
      </c>
    </row>
    <row r="7" spans="1:6" x14ac:dyDescent="0.35">
      <c r="A7" t="s">
        <v>13890</v>
      </c>
      <c r="B7" t="s">
        <v>13898</v>
      </c>
      <c r="C7" s="12">
        <v>328.35</v>
      </c>
      <c r="D7" s="12">
        <v>269.94000000000005</v>
      </c>
      <c r="E7" s="12">
        <v>169.75000000000003</v>
      </c>
      <c r="F7" s="12">
        <v>256.8</v>
      </c>
    </row>
    <row r="8" spans="1:6" x14ac:dyDescent="0.35">
      <c r="B8" t="s">
        <v>13899</v>
      </c>
      <c r="C8" s="12">
        <v>328.34999999999997</v>
      </c>
      <c r="D8" s="12">
        <v>294.47999999999996</v>
      </c>
      <c r="E8" s="12">
        <v>196.91000000000003</v>
      </c>
      <c r="F8" s="12">
        <v>256.79999999999995</v>
      </c>
    </row>
    <row r="9" spans="1:6" x14ac:dyDescent="0.35">
      <c r="B9" t="s">
        <v>13900</v>
      </c>
      <c r="C9" s="12">
        <v>417.9</v>
      </c>
      <c r="D9" s="12">
        <v>327.20000000000005</v>
      </c>
      <c r="E9" s="12">
        <v>244.44000000000003</v>
      </c>
      <c r="F9" s="12">
        <v>197.94999999999996</v>
      </c>
    </row>
    <row r="10" spans="1:6" x14ac:dyDescent="0.35">
      <c r="B10" t="s">
        <v>13901</v>
      </c>
      <c r="C10" s="12">
        <v>328.34999999999997</v>
      </c>
      <c r="D10" s="12">
        <v>409</v>
      </c>
      <c r="E10" s="12">
        <v>230.86</v>
      </c>
      <c r="F10" s="12">
        <v>283.5499999999999</v>
      </c>
    </row>
    <row r="11" spans="1:6" x14ac:dyDescent="0.35">
      <c r="B11" t="s">
        <v>13902</v>
      </c>
      <c r="C11" s="12">
        <v>358.2</v>
      </c>
      <c r="D11" s="12">
        <v>286.3</v>
      </c>
      <c r="E11" s="12">
        <v>407.4</v>
      </c>
      <c r="F11" s="12">
        <v>192.6</v>
      </c>
    </row>
    <row r="12" spans="1:6" x14ac:dyDescent="0.35">
      <c r="B12" t="s">
        <v>13903</v>
      </c>
      <c r="C12" s="12">
        <v>308.45000000000005</v>
      </c>
      <c r="D12" s="12">
        <v>220.86</v>
      </c>
      <c r="E12" s="12">
        <v>224.07</v>
      </c>
      <c r="F12" s="12">
        <v>379.84999999999997</v>
      </c>
    </row>
    <row r="13" spans="1:6" x14ac:dyDescent="0.35">
      <c r="B13" t="s">
        <v>13904</v>
      </c>
      <c r="C13" s="12">
        <v>417.9</v>
      </c>
      <c r="D13" s="12">
        <v>327.20000000000005</v>
      </c>
      <c r="E13" s="12">
        <v>196.91000000000003</v>
      </c>
      <c r="F13" s="12">
        <v>347.75</v>
      </c>
    </row>
    <row r="14" spans="1:6" x14ac:dyDescent="0.35">
      <c r="B14" t="s">
        <v>13905</v>
      </c>
      <c r="C14" s="12">
        <v>388.05</v>
      </c>
      <c r="D14" s="12">
        <v>368.09999999999997</v>
      </c>
      <c r="E14" s="12">
        <v>305.54999999999995</v>
      </c>
      <c r="F14" s="12">
        <v>331.69999999999987</v>
      </c>
    </row>
    <row r="15" spans="1:6" x14ac:dyDescent="0.35">
      <c r="B15" t="s">
        <v>13906</v>
      </c>
      <c r="C15" s="12">
        <v>129.35</v>
      </c>
      <c r="D15" s="12">
        <v>245.4</v>
      </c>
      <c r="E15" s="12">
        <v>305.55</v>
      </c>
      <c r="F15" s="12">
        <v>235.39999999999998</v>
      </c>
    </row>
    <row r="16" spans="1:6" x14ac:dyDescent="0.35">
      <c r="B16" t="s">
        <v>13907</v>
      </c>
      <c r="C16" s="12">
        <v>358.2</v>
      </c>
      <c r="D16" s="12">
        <v>441.72</v>
      </c>
      <c r="E16" s="12">
        <v>339.5</v>
      </c>
      <c r="F16" s="12">
        <v>363.7999999999999</v>
      </c>
    </row>
    <row r="17" spans="1:6" x14ac:dyDescent="0.35">
      <c r="B17" t="s">
        <v>13896</v>
      </c>
      <c r="C17" s="12">
        <v>268.64999999999998</v>
      </c>
      <c r="D17" s="12">
        <v>310.84000000000003</v>
      </c>
      <c r="E17" s="12">
        <v>258.02000000000004</v>
      </c>
      <c r="F17" s="12">
        <v>197.95</v>
      </c>
    </row>
    <row r="18" spans="1:6" x14ac:dyDescent="0.35">
      <c r="B18" t="s">
        <v>13897</v>
      </c>
      <c r="C18" s="12">
        <v>417.89999999999992</v>
      </c>
      <c r="D18" s="12">
        <v>212.68</v>
      </c>
      <c r="E18" s="12">
        <v>407.40000000000009</v>
      </c>
      <c r="F18" s="12">
        <v>256.7999999999999</v>
      </c>
    </row>
    <row r="19" spans="1:6" x14ac:dyDescent="0.35">
      <c r="A19" t="s">
        <v>13891</v>
      </c>
      <c r="B19" t="s">
        <v>13898</v>
      </c>
      <c r="C19" s="12">
        <v>437.79999999999995</v>
      </c>
      <c r="D19" s="12">
        <v>409</v>
      </c>
      <c r="E19" s="12">
        <v>203.70000000000002</v>
      </c>
      <c r="F19" s="12">
        <v>267.49999999999994</v>
      </c>
    </row>
    <row r="20" spans="1:6" x14ac:dyDescent="0.35">
      <c r="B20" t="s">
        <v>13899</v>
      </c>
      <c r="C20" s="12">
        <v>298.5</v>
      </c>
      <c r="D20" s="12">
        <v>335.38</v>
      </c>
      <c r="E20" s="12">
        <v>244.44000000000003</v>
      </c>
      <c r="F20" s="12">
        <v>230.04999999999998</v>
      </c>
    </row>
    <row r="21" spans="1:6" x14ac:dyDescent="0.35">
      <c r="B21" t="s">
        <v>13900</v>
      </c>
      <c r="C21" s="12">
        <v>497.5</v>
      </c>
      <c r="D21" s="12">
        <v>196.32</v>
      </c>
      <c r="E21" s="12">
        <v>420.98000000000013</v>
      </c>
      <c r="F21" s="12">
        <v>203.29999999999995</v>
      </c>
    </row>
    <row r="22" spans="1:6" x14ac:dyDescent="0.35">
      <c r="B22" t="s">
        <v>13901</v>
      </c>
      <c r="C22" s="12">
        <v>507.45000000000005</v>
      </c>
      <c r="D22" s="12">
        <v>417.18000000000006</v>
      </c>
      <c r="E22" s="12">
        <v>217.28000000000003</v>
      </c>
      <c r="F22" s="12">
        <v>208.64999999999998</v>
      </c>
    </row>
    <row r="23" spans="1:6" x14ac:dyDescent="0.35">
      <c r="B23" t="s">
        <v>13902</v>
      </c>
      <c r="C23" s="12">
        <v>398</v>
      </c>
      <c r="D23" s="12">
        <v>417.17999999999995</v>
      </c>
      <c r="E23" s="12">
        <v>224.07000000000002</v>
      </c>
      <c r="F23" s="12">
        <v>208.64999999999998</v>
      </c>
    </row>
    <row r="24" spans="1:6" x14ac:dyDescent="0.35">
      <c r="B24" t="s">
        <v>13903</v>
      </c>
      <c r="C24" s="12">
        <v>477.59999999999997</v>
      </c>
      <c r="D24" s="12">
        <v>335.38</v>
      </c>
      <c r="E24" s="12">
        <v>237.64999999999995</v>
      </c>
      <c r="F24" s="12">
        <v>69.549999999999983</v>
      </c>
    </row>
    <row r="25" spans="1:6" x14ac:dyDescent="0.35">
      <c r="B25" t="s">
        <v>13904</v>
      </c>
      <c r="C25" s="12">
        <v>427.84999999999997</v>
      </c>
      <c r="D25" s="12">
        <v>392.64000000000004</v>
      </c>
      <c r="E25" s="12">
        <v>210.49</v>
      </c>
      <c r="F25" s="12">
        <v>187.24999999999997</v>
      </c>
    </row>
    <row r="26" spans="1:6" x14ac:dyDescent="0.35">
      <c r="B26" t="s">
        <v>13905</v>
      </c>
      <c r="C26" s="12">
        <v>397.99999999999994</v>
      </c>
      <c r="D26" s="12">
        <v>229.04000000000002</v>
      </c>
      <c r="E26" s="12">
        <v>278.39000000000004</v>
      </c>
      <c r="F26" s="12">
        <v>149.80000000000001</v>
      </c>
    </row>
    <row r="27" spans="1:6" x14ac:dyDescent="0.35">
      <c r="B27" t="s">
        <v>13906</v>
      </c>
      <c r="C27" s="12">
        <v>368.15</v>
      </c>
      <c r="D27" s="12">
        <v>310.84000000000003</v>
      </c>
      <c r="E27" s="12">
        <v>217.28000000000003</v>
      </c>
      <c r="F27" s="12">
        <v>326.35000000000002</v>
      </c>
    </row>
    <row r="28" spans="1:6" x14ac:dyDescent="0.35">
      <c r="B28" t="s">
        <v>13907</v>
      </c>
      <c r="C28" s="12">
        <v>487.55</v>
      </c>
      <c r="D28" s="12">
        <v>310.83999999999997</v>
      </c>
      <c r="E28" s="12">
        <v>475.30000000000013</v>
      </c>
      <c r="F28" s="12">
        <v>192.59999999999997</v>
      </c>
    </row>
    <row r="29" spans="1:6" x14ac:dyDescent="0.35">
      <c r="B29" t="s">
        <v>13896</v>
      </c>
      <c r="C29" s="12">
        <v>308.45</v>
      </c>
      <c r="D29" s="12">
        <v>425.36000000000007</v>
      </c>
      <c r="E29" s="12">
        <v>278.39000000000004</v>
      </c>
      <c r="F29" s="12">
        <v>176.54999999999998</v>
      </c>
    </row>
    <row r="30" spans="1:6" x14ac:dyDescent="0.35">
      <c r="B30" t="s">
        <v>13897</v>
      </c>
      <c r="C30" s="12">
        <v>368.15</v>
      </c>
      <c r="D30" s="12">
        <v>351.74000000000007</v>
      </c>
      <c r="E30" s="12">
        <v>210.49000000000004</v>
      </c>
      <c r="F30" s="12">
        <v>235.4</v>
      </c>
    </row>
    <row r="31" spans="1:6" x14ac:dyDescent="0.35">
      <c r="A31" t="s">
        <v>13892</v>
      </c>
      <c r="B31" t="s">
        <v>13898</v>
      </c>
      <c r="C31" s="12">
        <v>388.05</v>
      </c>
      <c r="D31" s="12">
        <v>498.98</v>
      </c>
      <c r="E31" s="12">
        <v>142.59</v>
      </c>
      <c r="F31" s="12">
        <v>203.29999999999995</v>
      </c>
    </row>
    <row r="32" spans="1:6" x14ac:dyDescent="0.35">
      <c r="B32" t="s">
        <v>13899</v>
      </c>
      <c r="C32" s="12">
        <v>388.05</v>
      </c>
      <c r="D32" s="12">
        <v>278.12</v>
      </c>
      <c r="E32" s="12">
        <v>190.12</v>
      </c>
      <c r="F32" s="12">
        <v>197.95</v>
      </c>
    </row>
    <row r="33" spans="2:6" x14ac:dyDescent="0.35">
      <c r="B33" t="s">
        <v>13900</v>
      </c>
      <c r="C33" s="12">
        <v>328.34999999999997</v>
      </c>
      <c r="D33" s="12">
        <v>261.76</v>
      </c>
      <c r="E33" s="12">
        <v>380.24000000000007</v>
      </c>
      <c r="F33" s="12">
        <v>197.95</v>
      </c>
    </row>
    <row r="34" spans="2:6" x14ac:dyDescent="0.35">
      <c r="B34" t="s">
        <v>13901</v>
      </c>
      <c r="C34" s="12">
        <v>378.09999999999997</v>
      </c>
      <c r="D34" s="12">
        <v>245.40000000000003</v>
      </c>
      <c r="E34" s="12">
        <v>271.60000000000002</v>
      </c>
      <c r="F34" s="12">
        <v>224.70000000000002</v>
      </c>
    </row>
    <row r="35" spans="2:6" x14ac:dyDescent="0.35">
      <c r="B35" t="s">
        <v>13902</v>
      </c>
      <c r="C35" s="12">
        <v>348.25</v>
      </c>
      <c r="D35" s="12">
        <v>449.90000000000009</v>
      </c>
      <c r="E35" s="12">
        <v>258.02</v>
      </c>
      <c r="F35" s="12">
        <v>192.60000000000002</v>
      </c>
    </row>
    <row r="36" spans="2:6" x14ac:dyDescent="0.35">
      <c r="B36" t="s">
        <v>13903</v>
      </c>
      <c r="C36" s="12">
        <v>527.35</v>
      </c>
      <c r="D36" s="12">
        <v>376.28000000000003</v>
      </c>
      <c r="E36" s="12">
        <v>230.86000000000004</v>
      </c>
      <c r="F36" s="12">
        <v>197.94999999999996</v>
      </c>
    </row>
    <row r="37" spans="2:6" x14ac:dyDescent="0.35">
      <c r="B37" t="s">
        <v>13904</v>
      </c>
      <c r="C37" s="12">
        <v>218.9</v>
      </c>
      <c r="D37" s="12">
        <v>294.47999999999996</v>
      </c>
      <c r="E37" s="12">
        <v>217.28</v>
      </c>
      <c r="F37" s="12">
        <v>342.4</v>
      </c>
    </row>
    <row r="38" spans="2:6" x14ac:dyDescent="0.35">
      <c r="B38" t="s">
        <v>13905</v>
      </c>
      <c r="C38" s="12">
        <v>228.85</v>
      </c>
      <c r="D38" s="12">
        <v>384.46</v>
      </c>
      <c r="E38" s="12">
        <v>339.50000000000017</v>
      </c>
      <c r="F38" s="12">
        <v>240.74999999999994</v>
      </c>
    </row>
    <row r="39" spans="2:6" x14ac:dyDescent="0.35">
      <c r="B39" t="s">
        <v>13906</v>
      </c>
      <c r="C39" s="12">
        <v>407.95</v>
      </c>
      <c r="D39" s="12">
        <v>163.6</v>
      </c>
      <c r="E39" s="12">
        <v>264.81</v>
      </c>
      <c r="F39" s="12">
        <v>401.24999999999994</v>
      </c>
    </row>
    <row r="40" spans="2:6" x14ac:dyDescent="0.35">
      <c r="B40" t="s">
        <v>13907</v>
      </c>
      <c r="C40" s="12">
        <v>587.05000000000007</v>
      </c>
      <c r="D40" s="12">
        <v>425.35999999999996</v>
      </c>
      <c r="E40" s="12">
        <v>420.97999999999996</v>
      </c>
      <c r="F40" s="12">
        <v>283.54999999999995</v>
      </c>
    </row>
    <row r="41" spans="2:6" x14ac:dyDescent="0.35">
      <c r="B41" t="s">
        <v>13896</v>
      </c>
      <c r="C41" s="12">
        <v>218.9</v>
      </c>
      <c r="D41" s="12">
        <v>81.8</v>
      </c>
      <c r="E41" s="12">
        <v>27.16</v>
      </c>
      <c r="F41" s="12">
        <v>69.549999999999983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DEB38-2AEF-4DCC-8FCE-3376C32770CC}">
  <dimension ref="A3:B8"/>
  <sheetViews>
    <sheetView workbookViewId="0">
      <selection activeCell="B4" sqref="B4"/>
    </sheetView>
  </sheetViews>
  <sheetFormatPr defaultRowHeight="14.5" x14ac:dyDescent="0.35"/>
  <cols>
    <col min="1" max="1" width="14.1796875" bestFit="1" customWidth="1"/>
    <col min="2" max="2" width="11.26953125" bestFit="1" customWidth="1"/>
    <col min="3" max="3" width="8.1796875" bestFit="1" customWidth="1"/>
    <col min="4" max="4" width="5.26953125" bestFit="1" customWidth="1"/>
    <col min="5" max="6" width="6.54296875" bestFit="1" customWidth="1"/>
    <col min="7" max="8" width="6.81640625" bestFit="1" customWidth="1"/>
  </cols>
  <sheetData>
    <row r="3" spans="1:2" x14ac:dyDescent="0.35">
      <c r="A3" s="6" t="s">
        <v>7</v>
      </c>
      <c r="B3" t="s">
        <v>13893</v>
      </c>
    </row>
    <row r="4" spans="1:2" x14ac:dyDescent="0.35">
      <c r="A4" t="s">
        <v>26</v>
      </c>
      <c r="B4" s="12">
        <v>8575.6399999999921</v>
      </c>
    </row>
    <row r="5" spans="1:2" x14ac:dyDescent="0.35">
      <c r="A5" t="s">
        <v>31</v>
      </c>
      <c r="B5" s="12">
        <v>8692.33</v>
      </c>
    </row>
    <row r="6" spans="1:2" x14ac:dyDescent="0.35">
      <c r="A6" t="s">
        <v>23</v>
      </c>
      <c r="B6" s="12">
        <v>8838.2099999999937</v>
      </c>
    </row>
    <row r="7" spans="1:2" x14ac:dyDescent="0.35">
      <c r="A7" t="s">
        <v>50</v>
      </c>
      <c r="B7" s="12">
        <v>8843.9199999999964</v>
      </c>
    </row>
    <row r="8" spans="1:2" x14ac:dyDescent="0.35">
      <c r="A8" t="s">
        <v>16</v>
      </c>
      <c r="B8" s="12">
        <v>9683.7100000000028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01D8-B822-4BF5-8AF5-CB0A9D31BAB5}">
  <dimension ref="A3:B8"/>
  <sheetViews>
    <sheetView workbookViewId="0">
      <selection activeCell="B4" sqref="B4"/>
    </sheetView>
  </sheetViews>
  <sheetFormatPr defaultRowHeight="14.5" x14ac:dyDescent="0.35"/>
  <cols>
    <col min="1" max="1" width="17.7265625" bestFit="1" customWidth="1"/>
    <col min="2" max="2" width="11.26953125" bestFit="1" customWidth="1"/>
    <col min="3" max="3" width="8.1796875" bestFit="1" customWidth="1"/>
    <col min="4" max="4" width="5.26953125" bestFit="1" customWidth="1"/>
    <col min="5" max="6" width="6.54296875" bestFit="1" customWidth="1"/>
    <col min="7" max="8" width="6.81640625" bestFit="1" customWidth="1"/>
  </cols>
  <sheetData>
    <row r="3" spans="1:2" x14ac:dyDescent="0.35">
      <c r="A3" s="6" t="s">
        <v>5</v>
      </c>
      <c r="B3" t="s">
        <v>13893</v>
      </c>
    </row>
    <row r="4" spans="1:2" x14ac:dyDescent="0.35">
      <c r="A4" t="s">
        <v>5243</v>
      </c>
      <c r="B4" s="12">
        <v>66.959999999999994</v>
      </c>
    </row>
    <row r="5" spans="1:2" x14ac:dyDescent="0.35">
      <c r="A5" t="s">
        <v>4908</v>
      </c>
      <c r="B5" s="12">
        <v>66.55</v>
      </c>
    </row>
    <row r="6" spans="1:2" x14ac:dyDescent="0.35">
      <c r="A6" t="s">
        <v>4119</v>
      </c>
      <c r="B6" s="12">
        <v>61.11</v>
      </c>
    </row>
    <row r="7" spans="1:2" x14ac:dyDescent="0.35">
      <c r="A7" t="s">
        <v>6576</v>
      </c>
      <c r="B7" s="12">
        <v>59.47</v>
      </c>
    </row>
    <row r="8" spans="1:2" x14ac:dyDescent="0.35">
      <c r="A8" t="s">
        <v>4606</v>
      </c>
      <c r="B8" s="12">
        <v>57.26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35645-9B53-49F9-9673-C8026981B97F}">
  <dimension ref="A3:B21"/>
  <sheetViews>
    <sheetView topLeftCell="A6" workbookViewId="0">
      <selection activeCell="M10" sqref="M10"/>
    </sheetView>
  </sheetViews>
  <sheetFormatPr defaultRowHeight="14.5" x14ac:dyDescent="0.35"/>
  <cols>
    <col min="1" max="1" width="13.36328125" bestFit="1" customWidth="1"/>
    <col min="2" max="2" width="11.26953125" bestFit="1" customWidth="1"/>
    <col min="3" max="3" width="19" bestFit="1" customWidth="1"/>
    <col min="4" max="4" width="5.26953125" bestFit="1" customWidth="1"/>
    <col min="5" max="6" width="6.54296875" bestFit="1" customWidth="1"/>
    <col min="7" max="8" width="6.81640625" bestFit="1" customWidth="1"/>
  </cols>
  <sheetData>
    <row r="3" spans="1:2" x14ac:dyDescent="0.35">
      <c r="A3" s="6" t="s">
        <v>8</v>
      </c>
      <c r="B3" t="s">
        <v>13893</v>
      </c>
    </row>
    <row r="4" spans="1:2" x14ac:dyDescent="0.35">
      <c r="A4" t="s">
        <v>45</v>
      </c>
      <c r="B4" s="12">
        <v>14039.450000000003</v>
      </c>
    </row>
    <row r="5" spans="1:2" x14ac:dyDescent="0.35">
      <c r="A5" t="s">
        <v>41</v>
      </c>
      <c r="B5" s="12">
        <v>12081.860000000015</v>
      </c>
    </row>
    <row r="6" spans="1:2" x14ac:dyDescent="0.35">
      <c r="A6" t="s">
        <v>32</v>
      </c>
      <c r="B6" s="12">
        <v>9845.5</v>
      </c>
    </row>
    <row r="7" spans="1:2" x14ac:dyDescent="0.35">
      <c r="A7" t="s">
        <v>17</v>
      </c>
      <c r="B7" s="12">
        <v>8667.0000000000055</v>
      </c>
    </row>
    <row r="12" spans="1:2" x14ac:dyDescent="0.35">
      <c r="A12" s="6" t="s">
        <v>4086</v>
      </c>
      <c r="B12" t="s">
        <v>13893</v>
      </c>
    </row>
    <row r="13" spans="1:2" x14ac:dyDescent="0.35">
      <c r="A13" t="s">
        <v>4092</v>
      </c>
      <c r="B13" s="12">
        <v>23045.660000000145</v>
      </c>
    </row>
    <row r="14" spans="1:2" x14ac:dyDescent="0.35">
      <c r="A14" t="s">
        <v>4103</v>
      </c>
      <c r="B14" s="12">
        <v>21588.150000000122</v>
      </c>
    </row>
    <row r="18" spans="1:2" x14ac:dyDescent="0.35">
      <c r="A18" s="6" t="s">
        <v>9</v>
      </c>
      <c r="B18" t="s">
        <v>13893</v>
      </c>
    </row>
    <row r="19" spans="1:2" x14ac:dyDescent="0.35">
      <c r="A19" t="s">
        <v>35</v>
      </c>
      <c r="B19" s="12">
        <v>9845.5</v>
      </c>
    </row>
    <row r="20" spans="1:2" x14ac:dyDescent="0.35">
      <c r="A20" t="s">
        <v>18</v>
      </c>
      <c r="B20" s="12">
        <v>14039.450000000003</v>
      </c>
    </row>
    <row r="21" spans="1:2" x14ac:dyDescent="0.35">
      <c r="A21" t="s">
        <v>27</v>
      </c>
      <c r="B21" s="12">
        <v>20748.860000000128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23931-1E36-469C-BE73-3A04A36B6435}">
  <dimension ref="A3:D4"/>
  <sheetViews>
    <sheetView workbookViewId="0">
      <selection activeCell="C4" sqref="C4"/>
    </sheetView>
  </sheetViews>
  <sheetFormatPr defaultRowHeight="14.5" x14ac:dyDescent="0.35"/>
  <cols>
    <col min="1" max="1" width="11.26953125" bestFit="1" customWidth="1"/>
    <col min="2" max="2" width="14.54296875" bestFit="1" customWidth="1"/>
    <col min="3" max="3" width="15.81640625" bestFit="1" customWidth="1"/>
    <col min="4" max="4" width="12.1796875" bestFit="1" customWidth="1"/>
    <col min="5" max="6" width="6.54296875" bestFit="1" customWidth="1"/>
    <col min="7" max="8" width="6.81640625" bestFit="1" customWidth="1"/>
  </cols>
  <sheetData>
    <row r="3" spans="1:4" x14ac:dyDescent="0.35">
      <c r="A3" t="s">
        <v>13893</v>
      </c>
      <c r="B3" t="s">
        <v>13908</v>
      </c>
      <c r="C3" s="11" t="s">
        <v>13909</v>
      </c>
      <c r="D3" t="s">
        <v>13910</v>
      </c>
    </row>
    <row r="4" spans="1:4" x14ac:dyDescent="0.35">
      <c r="A4" s="10">
        <v>44633.810000000514</v>
      </c>
      <c r="B4" s="10">
        <v>5958</v>
      </c>
      <c r="C4" s="7">
        <v>2000</v>
      </c>
      <c r="D4" s="9">
        <f>GETPIVOTDATA("Sales",$A$3)/GETPIVOTDATA("Order ID",$C$3)</f>
        <v>22.316905000000258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0582-F1F8-498B-8846-E4165EA64E3D}">
  <dimension ref="A1"/>
  <sheetViews>
    <sheetView showGridLines="0" tabSelected="1" zoomScale="80" zoomScaleNormal="80" workbookViewId="0">
      <selection activeCell="X13" sqref="X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1B61-914E-4AD4-9FA8-2FF6EE32409E}">
  <dimension ref="A1:N2001"/>
  <sheetViews>
    <sheetView topLeftCell="F1" workbookViewId="0">
      <selection activeCell="D11" sqref="D11"/>
    </sheetView>
  </sheetViews>
  <sheetFormatPr defaultRowHeight="14.5" x14ac:dyDescent="0.35"/>
  <cols>
    <col min="1" max="1" width="15.1796875" bestFit="1" customWidth="1"/>
    <col min="2" max="2" width="12.1796875" customWidth="1"/>
    <col min="3" max="3" width="15.81640625" bestFit="1" customWidth="1"/>
    <col min="4" max="4" width="11.7265625" customWidth="1"/>
    <col min="5" max="5" width="10.1796875" customWidth="1"/>
    <col min="6" max="6" width="22.81640625" bestFit="1" customWidth="1"/>
    <col min="7" max="7" width="38.26953125" bestFit="1" customWidth="1"/>
    <col min="8" max="8" width="14.1796875" bestFit="1" customWidth="1"/>
    <col min="9" max="9" width="12.7265625" customWidth="1"/>
    <col min="10" max="10" width="12" customWidth="1"/>
    <col min="11" max="11" width="6" customWidth="1"/>
    <col min="12" max="12" width="12.1796875" style="5" customWidth="1"/>
    <col min="13" max="13" width="7.6328125" bestFit="1" customWidth="1"/>
    <col min="14" max="14" width="13.08984375" customWidth="1"/>
  </cols>
  <sheetData>
    <row r="1" spans="1:14" x14ac:dyDescent="0.35">
      <c r="A1" s="1" t="s">
        <v>0</v>
      </c>
      <c r="B1" s="1" t="s">
        <v>1</v>
      </c>
      <c r="C1" s="1" t="s">
        <v>2</v>
      </c>
      <c r="D1" s="1" t="s">
        <v>3</v>
      </c>
      <c r="E1" s="1" t="s">
        <v>4</v>
      </c>
      <c r="F1" s="1" t="s">
        <v>5</v>
      </c>
      <c r="G1" s="1" t="s">
        <v>6</v>
      </c>
      <c r="H1" s="1" t="s">
        <v>7</v>
      </c>
      <c r="I1" s="1" t="s">
        <v>8</v>
      </c>
      <c r="J1" s="1" t="s">
        <v>9</v>
      </c>
      <c r="K1" s="1" t="s">
        <v>10</v>
      </c>
      <c r="L1" s="4" t="s">
        <v>11</v>
      </c>
      <c r="M1" s="1" t="s">
        <v>12</v>
      </c>
      <c r="N1" s="8" t="s">
        <v>4086</v>
      </c>
    </row>
    <row r="2" spans="1:14" x14ac:dyDescent="0.35">
      <c r="A2" t="s">
        <v>13</v>
      </c>
      <c r="B2" s="2">
        <v>45332</v>
      </c>
      <c r="C2" t="s">
        <v>14</v>
      </c>
      <c r="D2" t="s">
        <v>15</v>
      </c>
      <c r="E2">
        <v>1</v>
      </c>
      <c r="F2" t="str">
        <f>VLOOKUP(Table1[[#This Row],[Customer ID]],Customers!$A$1:$I$2001,2,FALSE)</f>
        <v>Anne Wood</v>
      </c>
      <c r="G2" t="str">
        <f>VLOOKUP(Table1[[#This Row],[Customer ID]],Customers!$A$1:$I$2001,3,FALSE)</f>
        <v>emily38@yahoo.com</v>
      </c>
      <c r="H2" t="str">
        <f>VLOOKUP(Table1[[#This Row],[Customer ID]],Customers!$A$1:$I$2001,7,FALSE)</f>
        <v>United States</v>
      </c>
      <c r="I2" t="str">
        <f>_xlfn.IFS(INDEX(Products!$A$1:$E$5,MATCH(Orders!$D2,Products!$A$1:$A$5,0),MATCH(Orders!I$1,Products!$A$1:$E$1,0))="Esp","Espresso",INDEX(Products!$A$1:$E$5,MATCH(Orders!$D2,Products!$A$1:$A$5,0),MATCH(Orders!I$1,Products!$A$1:$E$1,0))="Lat","Latte",INDEX(Products!$A$1:$E$5,MATCH(Orders!$D2,Products!$A$1:$A$5,0),MATCH(Orders!I$1,Products!$A$1:$E$1,0))="Moc","Mocha",INDEX(Products!$A$1:$E$5,MATCH(Orders!$D2,Products!$A$1:$A$5,0),MATCH(Orders!I$1,Products!$A$1:$E$1,0))="Am","Americano")</f>
        <v>Espresso</v>
      </c>
      <c r="J2" t="str">
        <f>IF(INDEX(Products!$A$1:$E$5,MATCH(Orders!$D2,Products!$A$1:$A$5,0),MATCH(Orders!J$1,Products!$A$1:$E$1,0))="M","Medium",IF(INDEX(Products!$A$1:$E$5,MATCH(Orders!$D2,Products!$A$1:$A$5,0),MATCH(Orders!J$1,Products!$A$1:$E$1,0))="D","Dark","Light"))</f>
        <v>Medium</v>
      </c>
      <c r="K2" s="3">
        <f>INDEX(Products!$A$1:$E$5,MATCH(Orders!$D2,Products!$A$1:$A$5,0),MATCH(Orders!K$1,Products!$A$1:$E$1,0))</f>
        <v>1.5</v>
      </c>
      <c r="L2" s="5">
        <f>INDEX(Products!$A$1:$E$5,MATCH(Orders!$D2,Products!$A$1:$A$5,0),MATCH(Orders!L$1,Products!$A$1:$E$1,0))</f>
        <v>8.18</v>
      </c>
      <c r="M2" s="5">
        <f>Table1[[#This Row],[Unit Price]]*Table1[[#This Row],[Quantity]]</f>
        <v>8.18</v>
      </c>
      <c r="N2" t="str">
        <f>VLOOKUP(Table1[[#This Row],[Customer ID]],Customers!$A$1:$I$2001,9,FALSE)</f>
        <v>Yes</v>
      </c>
    </row>
    <row r="3" spans="1:14" x14ac:dyDescent="0.35">
      <c r="A3" t="s">
        <v>19</v>
      </c>
      <c r="B3" s="2">
        <v>44535</v>
      </c>
      <c r="C3" t="s">
        <v>20</v>
      </c>
      <c r="D3" t="s">
        <v>21</v>
      </c>
      <c r="E3">
        <v>5</v>
      </c>
      <c r="F3" t="str">
        <f>VLOOKUP(Table1[[#This Row],[Customer ID]],Customers!$A$1:$I$2001,2,FALSE)</f>
        <v>Melissa Perez</v>
      </c>
      <c r="G3" t="str">
        <f>VLOOKUP(Table1[[#This Row],[Customer ID]],Customers!$A$1:$I$2001,3,FALSE)</f>
        <v>fwood@yahoo.com</v>
      </c>
      <c r="H3" t="str">
        <f>VLOOKUP(Table1[[#This Row],[Customer ID]],Customers!$A$1:$I$2001,7,FALSE)</f>
        <v>Ireland</v>
      </c>
      <c r="I3" t="str">
        <f>_xlfn.IFS(INDEX(Products!$A$1:$E$5,MATCH(Orders!$D3,Products!$A$1:$A$5,0),MATCH(Orders!I$1,Products!$A$1:$E$1,0))="Esp","Espresso",INDEX(Products!$A$1:$E$5,MATCH(Orders!$D3,Products!$A$1:$A$5,0),MATCH(Orders!I$1,Products!$A$1:$E$1,0))="Lat","Latte",INDEX(Products!$A$1:$E$5,MATCH(Orders!$D3,Products!$A$1:$A$5,0),MATCH(Orders!I$1,Products!$A$1:$E$1,0))="Moc","Mocha",INDEX(Products!$A$1:$E$5,MATCH(Orders!$D3,Products!$A$1:$A$5,0),MATCH(Orders!I$1,Products!$A$1:$E$1,0))="Am","Americano")</f>
        <v>Latte</v>
      </c>
      <c r="J3" t="str">
        <f>IF(INDEX(Products!$A$1:$E$5,MATCH(Orders!$D3,Products!$A$1:$A$5,0),MATCH(Orders!J$1,Products!$A$1:$E$1,0))="M","Medium",IF(INDEX(Products!$A$1:$E$5,MATCH(Orders!$D3,Products!$A$1:$A$5,0),MATCH(Orders!J$1,Products!$A$1:$E$1,0))="D","Dark","Light"))</f>
        <v>Dark</v>
      </c>
      <c r="K3" s="3">
        <f>INDEX(Products!$A$1:$E$5,MATCH(Orders!$D3,Products!$A$1:$A$5,0),MATCH(Orders!K$1,Products!$A$1:$E$1,0))</f>
        <v>2</v>
      </c>
      <c r="L3" s="5">
        <f>INDEX(Products!$A$1:$E$5,MATCH(Orders!$D3,Products!$A$1:$A$5,0),MATCH(Orders!L$1,Products!$A$1:$E$1,0))</f>
        <v>6.79</v>
      </c>
      <c r="M3" s="5">
        <f>Table1[[#This Row],[Unit Price]]*Table1[[#This Row],[Quantity]]</f>
        <v>33.950000000000003</v>
      </c>
      <c r="N3" t="str">
        <f>VLOOKUP(Table1[[#This Row],[Customer ID]],Customers!$A$1:$I$2001,9,FALSE)</f>
        <v>Yes</v>
      </c>
    </row>
    <row r="4" spans="1:14" x14ac:dyDescent="0.35">
      <c r="A4" t="s">
        <v>24</v>
      </c>
      <c r="B4" s="2">
        <v>45262</v>
      </c>
      <c r="C4" t="s">
        <v>25</v>
      </c>
      <c r="D4" t="s">
        <v>15</v>
      </c>
      <c r="E4">
        <v>4</v>
      </c>
      <c r="F4" t="str">
        <f>VLOOKUP(Table1[[#This Row],[Customer ID]],Customers!$A$1:$I$2001,2,FALSE)</f>
        <v>Christina Callahan</v>
      </c>
      <c r="G4" t="str">
        <f>VLOOKUP(Table1[[#This Row],[Customer ID]],Customers!$A$1:$I$2001,3,FALSE)</f>
        <v>prattglenn@nelson.com</v>
      </c>
      <c r="H4" t="str">
        <f>VLOOKUP(Table1[[#This Row],[Customer ID]],Customers!$A$1:$I$2001,7,FALSE)</f>
        <v>Ireland</v>
      </c>
      <c r="I4" t="str">
        <f>_xlfn.IFS(INDEX(Products!$A$1:$E$5,MATCH(Orders!$D4,Products!$A$1:$A$5,0),MATCH(Orders!I$1,Products!$A$1:$E$1,0))="Esp","Espresso",INDEX(Products!$A$1:$E$5,MATCH(Orders!$D4,Products!$A$1:$A$5,0),MATCH(Orders!I$1,Products!$A$1:$E$1,0))="Lat","Latte",INDEX(Products!$A$1:$E$5,MATCH(Orders!$D4,Products!$A$1:$A$5,0),MATCH(Orders!I$1,Products!$A$1:$E$1,0))="Moc","Mocha",INDEX(Products!$A$1:$E$5,MATCH(Orders!$D4,Products!$A$1:$A$5,0),MATCH(Orders!I$1,Products!$A$1:$E$1,0))="Am","Americano")</f>
        <v>Espresso</v>
      </c>
      <c r="J4" t="str">
        <f>IF(INDEX(Products!$A$1:$E$5,MATCH(Orders!$D4,Products!$A$1:$A$5,0),MATCH(Orders!J$1,Products!$A$1:$E$1,0))="M","Medium",IF(INDEX(Products!$A$1:$E$5,MATCH(Orders!$D4,Products!$A$1:$A$5,0),MATCH(Orders!J$1,Products!$A$1:$E$1,0))="D","Dark","Light"))</f>
        <v>Medium</v>
      </c>
      <c r="K4" s="3">
        <f>INDEX(Products!$A$1:$E$5,MATCH(Orders!$D4,Products!$A$1:$A$5,0),MATCH(Orders!K$1,Products!$A$1:$E$1,0))</f>
        <v>1.5</v>
      </c>
      <c r="L4" s="5">
        <f>INDEX(Products!$A$1:$E$5,MATCH(Orders!$D4,Products!$A$1:$A$5,0),MATCH(Orders!L$1,Products!$A$1:$E$1,0))</f>
        <v>8.18</v>
      </c>
      <c r="M4" s="5">
        <f>Table1[[#This Row],[Unit Price]]*Table1[[#This Row],[Quantity]]</f>
        <v>32.72</v>
      </c>
      <c r="N4" t="str">
        <f>VLOOKUP(Table1[[#This Row],[Customer ID]],Customers!$A$1:$I$2001,9,FALSE)</f>
        <v>Yes</v>
      </c>
    </row>
    <row r="5" spans="1:14" x14ac:dyDescent="0.35">
      <c r="A5" t="s">
        <v>28</v>
      </c>
      <c r="B5" s="2">
        <v>45196</v>
      </c>
      <c r="C5" t="s">
        <v>29</v>
      </c>
      <c r="D5" t="s">
        <v>30</v>
      </c>
      <c r="E5">
        <v>2</v>
      </c>
      <c r="F5" t="str">
        <f>VLOOKUP(Table1[[#This Row],[Customer ID]],Customers!$A$1:$I$2001,2,FALSE)</f>
        <v>Richard Mccall</v>
      </c>
      <c r="G5" t="str">
        <f>VLOOKUP(Table1[[#This Row],[Customer ID]],Customers!$A$1:$I$2001,3,FALSE)</f>
        <v>joshuahobbs@yahoo.com</v>
      </c>
      <c r="H5" t="str">
        <f>VLOOKUP(Table1[[#This Row],[Customer ID]],Customers!$A$1:$I$2001,7,FALSE)</f>
        <v>Ireland</v>
      </c>
      <c r="I5" t="str">
        <f>_xlfn.IFS(INDEX(Products!$A$1:$E$5,MATCH(Orders!$D5,Products!$A$1:$A$5,0),MATCH(Orders!I$1,Products!$A$1:$E$1,0))="Esp","Espresso",INDEX(Products!$A$1:$E$5,MATCH(Orders!$D5,Products!$A$1:$A$5,0),MATCH(Orders!I$1,Products!$A$1:$E$1,0))="Lat","Latte",INDEX(Products!$A$1:$E$5,MATCH(Orders!$D5,Products!$A$1:$A$5,0),MATCH(Orders!I$1,Products!$A$1:$E$1,0))="Moc","Mocha",INDEX(Products!$A$1:$E$5,MATCH(Orders!$D5,Products!$A$1:$A$5,0),MATCH(Orders!I$1,Products!$A$1:$E$1,0))="Am","Americano")</f>
        <v>Mocha</v>
      </c>
      <c r="J5" t="str">
        <f>IF(INDEX(Products!$A$1:$E$5,MATCH(Orders!$D5,Products!$A$1:$A$5,0),MATCH(Orders!J$1,Products!$A$1:$E$1,0))="M","Medium",IF(INDEX(Products!$A$1:$E$5,MATCH(Orders!$D5,Products!$A$1:$A$5,0),MATCH(Orders!J$1,Products!$A$1:$E$1,0))="D","Dark","Light"))</f>
        <v>Medium</v>
      </c>
      <c r="K5" s="3">
        <f>INDEX(Products!$A$1:$E$5,MATCH(Orders!$D5,Products!$A$1:$A$5,0),MATCH(Orders!K$1,Products!$A$1:$E$1,0))</f>
        <v>2</v>
      </c>
      <c r="L5" s="5">
        <f>INDEX(Products!$A$1:$E$5,MATCH(Orders!$D5,Products!$A$1:$A$5,0),MATCH(Orders!L$1,Products!$A$1:$E$1,0))</f>
        <v>5.35</v>
      </c>
      <c r="M5" s="5">
        <f>Table1[[#This Row],[Unit Price]]*Table1[[#This Row],[Quantity]]</f>
        <v>10.7</v>
      </c>
      <c r="N5" t="str">
        <f>VLOOKUP(Table1[[#This Row],[Customer ID]],Customers!$A$1:$I$2001,9,FALSE)</f>
        <v>No</v>
      </c>
    </row>
    <row r="6" spans="1:14" x14ac:dyDescent="0.35">
      <c r="A6" t="s">
        <v>33</v>
      </c>
      <c r="B6" s="2">
        <v>45364</v>
      </c>
      <c r="C6" t="s">
        <v>34</v>
      </c>
      <c r="D6" t="s">
        <v>21</v>
      </c>
      <c r="E6">
        <v>4</v>
      </c>
      <c r="F6" t="str">
        <f>VLOOKUP(Table1[[#This Row],[Customer ID]],Customers!$A$1:$I$2001,2,FALSE)</f>
        <v>Donna Gay</v>
      </c>
      <c r="G6" t="str">
        <f>VLOOKUP(Table1[[#This Row],[Customer ID]],Customers!$A$1:$I$2001,3,FALSE)</f>
        <v>moralesmario@yahoo.com</v>
      </c>
      <c r="H6" t="str">
        <f>VLOOKUP(Table1[[#This Row],[Customer ID]],Customers!$A$1:$I$2001,7,FALSE)</f>
        <v>Canada</v>
      </c>
      <c r="I6" t="str">
        <f>_xlfn.IFS(INDEX(Products!$A$1:$E$5,MATCH(Orders!$D6,Products!$A$1:$A$5,0),MATCH(Orders!I$1,Products!$A$1:$E$1,0))="Esp","Espresso",INDEX(Products!$A$1:$E$5,MATCH(Orders!$D6,Products!$A$1:$A$5,0),MATCH(Orders!I$1,Products!$A$1:$E$1,0))="Lat","Latte",INDEX(Products!$A$1:$E$5,MATCH(Orders!$D6,Products!$A$1:$A$5,0),MATCH(Orders!I$1,Products!$A$1:$E$1,0))="Moc","Mocha",INDEX(Products!$A$1:$E$5,MATCH(Orders!$D6,Products!$A$1:$A$5,0),MATCH(Orders!I$1,Products!$A$1:$E$1,0))="Am","Americano")</f>
        <v>Latte</v>
      </c>
      <c r="J6" t="str">
        <f>IF(INDEX(Products!$A$1:$E$5,MATCH(Orders!$D6,Products!$A$1:$A$5,0),MATCH(Orders!J$1,Products!$A$1:$E$1,0))="M","Medium",IF(INDEX(Products!$A$1:$E$5,MATCH(Orders!$D6,Products!$A$1:$A$5,0),MATCH(Orders!J$1,Products!$A$1:$E$1,0))="D","Dark","Light"))</f>
        <v>Dark</v>
      </c>
      <c r="K6" s="3">
        <f>INDEX(Products!$A$1:$E$5,MATCH(Orders!$D6,Products!$A$1:$A$5,0),MATCH(Orders!K$1,Products!$A$1:$E$1,0))</f>
        <v>2</v>
      </c>
      <c r="L6" s="5">
        <f>INDEX(Products!$A$1:$E$5,MATCH(Orders!$D6,Products!$A$1:$A$5,0),MATCH(Orders!L$1,Products!$A$1:$E$1,0))</f>
        <v>6.79</v>
      </c>
      <c r="M6" s="5">
        <f>Table1[[#This Row],[Unit Price]]*Table1[[#This Row],[Quantity]]</f>
        <v>27.16</v>
      </c>
      <c r="N6" t="str">
        <f>VLOOKUP(Table1[[#This Row],[Customer ID]],Customers!$A$1:$I$2001,9,FALSE)</f>
        <v>No</v>
      </c>
    </row>
    <row r="7" spans="1:14" x14ac:dyDescent="0.35">
      <c r="A7" t="s">
        <v>36</v>
      </c>
      <c r="B7" s="2">
        <v>44717</v>
      </c>
      <c r="C7" t="s">
        <v>37</v>
      </c>
      <c r="D7" t="s">
        <v>21</v>
      </c>
      <c r="E7">
        <v>1</v>
      </c>
      <c r="F7" t="str">
        <f>VLOOKUP(Table1[[#This Row],[Customer ID]],Customers!$A$1:$I$2001,2,FALSE)</f>
        <v>Lauren Jones</v>
      </c>
      <c r="G7" t="str">
        <f>VLOOKUP(Table1[[#This Row],[Customer ID]],Customers!$A$1:$I$2001,3,FALSE)</f>
        <v>iprice@butler-lewis.net</v>
      </c>
      <c r="H7" t="str">
        <f>VLOOKUP(Table1[[#This Row],[Customer ID]],Customers!$A$1:$I$2001,7,FALSE)</f>
        <v>United Kingdom</v>
      </c>
      <c r="I7" t="str">
        <f>_xlfn.IFS(INDEX(Products!$A$1:$E$5,MATCH(Orders!$D7,Products!$A$1:$A$5,0),MATCH(Orders!I$1,Products!$A$1:$E$1,0))="Esp","Espresso",INDEX(Products!$A$1:$E$5,MATCH(Orders!$D7,Products!$A$1:$A$5,0),MATCH(Orders!I$1,Products!$A$1:$E$1,0))="Lat","Latte",INDEX(Products!$A$1:$E$5,MATCH(Orders!$D7,Products!$A$1:$A$5,0),MATCH(Orders!I$1,Products!$A$1:$E$1,0))="Moc","Mocha",INDEX(Products!$A$1:$E$5,MATCH(Orders!$D7,Products!$A$1:$A$5,0),MATCH(Orders!I$1,Products!$A$1:$E$1,0))="Am","Americano")</f>
        <v>Latte</v>
      </c>
      <c r="J7" t="str">
        <f>IF(INDEX(Products!$A$1:$E$5,MATCH(Orders!$D7,Products!$A$1:$A$5,0),MATCH(Orders!J$1,Products!$A$1:$E$1,0))="M","Medium",IF(INDEX(Products!$A$1:$E$5,MATCH(Orders!$D7,Products!$A$1:$A$5,0),MATCH(Orders!J$1,Products!$A$1:$E$1,0))="D","Dark","Light"))</f>
        <v>Dark</v>
      </c>
      <c r="K7" s="3">
        <f>INDEX(Products!$A$1:$E$5,MATCH(Orders!$D7,Products!$A$1:$A$5,0),MATCH(Orders!K$1,Products!$A$1:$E$1,0))</f>
        <v>2</v>
      </c>
      <c r="L7" s="5">
        <f>INDEX(Products!$A$1:$E$5,MATCH(Orders!$D7,Products!$A$1:$A$5,0),MATCH(Orders!L$1,Products!$A$1:$E$1,0))</f>
        <v>6.79</v>
      </c>
      <c r="M7" s="5">
        <f>Table1[[#This Row],[Unit Price]]*Table1[[#This Row],[Quantity]]</f>
        <v>6.79</v>
      </c>
      <c r="N7" t="str">
        <f>VLOOKUP(Table1[[#This Row],[Customer ID]],Customers!$A$1:$I$2001,9,FALSE)</f>
        <v>Yes</v>
      </c>
    </row>
    <row r="8" spans="1:14" x14ac:dyDescent="0.35">
      <c r="A8" t="s">
        <v>38</v>
      </c>
      <c r="B8" s="2">
        <v>45034</v>
      </c>
      <c r="C8" t="s">
        <v>39</v>
      </c>
      <c r="D8" t="s">
        <v>40</v>
      </c>
      <c r="E8">
        <v>2</v>
      </c>
      <c r="F8" t="str">
        <f>VLOOKUP(Table1[[#This Row],[Customer ID]],Customers!$A$1:$I$2001,2,FALSE)</f>
        <v>Gina Watson</v>
      </c>
      <c r="G8" t="str">
        <f>VLOOKUP(Table1[[#This Row],[Customer ID]],Customers!$A$1:$I$2001,3,FALSE)</f>
        <v>jessica07@jenkins.com</v>
      </c>
      <c r="H8" t="str">
        <f>VLOOKUP(Table1[[#This Row],[Customer ID]],Customers!$A$1:$I$2001,7,FALSE)</f>
        <v>United Kingdom</v>
      </c>
      <c r="I8" t="str">
        <f>_xlfn.IFS(INDEX(Products!$A$1:$E$5,MATCH(Orders!$D8,Products!$A$1:$A$5,0),MATCH(Orders!I$1,Products!$A$1:$E$1,0))="Esp","Espresso",INDEX(Products!$A$1:$E$5,MATCH(Orders!$D8,Products!$A$1:$A$5,0),MATCH(Orders!I$1,Products!$A$1:$E$1,0))="Lat","Latte",INDEX(Products!$A$1:$E$5,MATCH(Orders!$D8,Products!$A$1:$A$5,0),MATCH(Orders!I$1,Products!$A$1:$E$1,0))="Moc","Mocha",INDEX(Products!$A$1:$E$5,MATCH(Orders!$D8,Products!$A$1:$A$5,0),MATCH(Orders!I$1,Products!$A$1:$E$1,0))="Am","Americano")</f>
        <v>Americano</v>
      </c>
      <c r="J8" t="str">
        <f>IF(INDEX(Products!$A$1:$E$5,MATCH(Orders!$D8,Products!$A$1:$A$5,0),MATCH(Orders!J$1,Products!$A$1:$E$1,0))="M","Medium",IF(INDEX(Products!$A$1:$E$5,MATCH(Orders!$D8,Products!$A$1:$A$5,0),MATCH(Orders!J$1,Products!$A$1:$E$1,0))="D","Dark","Light"))</f>
        <v>Light</v>
      </c>
      <c r="K8" s="3">
        <f>INDEX(Products!$A$1:$E$5,MATCH(Orders!$D8,Products!$A$1:$A$5,0),MATCH(Orders!K$1,Products!$A$1:$E$1,0))</f>
        <v>1</v>
      </c>
      <c r="L8" s="5">
        <f>INDEX(Products!$A$1:$E$5,MATCH(Orders!$D8,Products!$A$1:$A$5,0),MATCH(Orders!L$1,Products!$A$1:$E$1,0))</f>
        <v>9.9499999999999993</v>
      </c>
      <c r="M8" s="5">
        <f>Table1[[#This Row],[Unit Price]]*Table1[[#This Row],[Quantity]]</f>
        <v>19.899999999999999</v>
      </c>
      <c r="N8" t="str">
        <f>VLOOKUP(Table1[[#This Row],[Customer ID]],Customers!$A$1:$I$2001,9,FALSE)</f>
        <v>No</v>
      </c>
    </row>
    <row r="9" spans="1:14" x14ac:dyDescent="0.35">
      <c r="A9" t="s">
        <v>42</v>
      </c>
      <c r="B9" s="2">
        <v>45253</v>
      </c>
      <c r="C9" t="s">
        <v>43</v>
      </c>
      <c r="D9" t="s">
        <v>21</v>
      </c>
      <c r="E9">
        <v>1</v>
      </c>
      <c r="F9" t="str">
        <f>VLOOKUP(Table1[[#This Row],[Customer ID]],Customers!$A$1:$I$2001,2,FALSE)</f>
        <v>Amanda Barnes</v>
      </c>
      <c r="G9" t="str">
        <f>VLOOKUP(Table1[[#This Row],[Customer ID]],Customers!$A$1:$I$2001,3,FALSE)</f>
        <v>bowenanthony@walsh.com</v>
      </c>
      <c r="H9" t="str">
        <f>VLOOKUP(Table1[[#This Row],[Customer ID]],Customers!$A$1:$I$2001,7,FALSE)</f>
        <v>Australia</v>
      </c>
      <c r="I9" t="str">
        <f>_xlfn.IFS(INDEX(Products!$A$1:$E$5,MATCH(Orders!$D9,Products!$A$1:$A$5,0),MATCH(Orders!I$1,Products!$A$1:$E$1,0))="Esp","Espresso",INDEX(Products!$A$1:$E$5,MATCH(Orders!$D9,Products!$A$1:$A$5,0),MATCH(Orders!I$1,Products!$A$1:$E$1,0))="Lat","Latte",INDEX(Products!$A$1:$E$5,MATCH(Orders!$D9,Products!$A$1:$A$5,0),MATCH(Orders!I$1,Products!$A$1:$E$1,0))="Moc","Mocha",INDEX(Products!$A$1:$E$5,MATCH(Orders!$D9,Products!$A$1:$A$5,0),MATCH(Orders!I$1,Products!$A$1:$E$1,0))="Am","Americano")</f>
        <v>Latte</v>
      </c>
      <c r="J9" t="str">
        <f>IF(INDEX(Products!$A$1:$E$5,MATCH(Orders!$D9,Products!$A$1:$A$5,0),MATCH(Orders!J$1,Products!$A$1:$E$1,0))="M","Medium",IF(INDEX(Products!$A$1:$E$5,MATCH(Orders!$D9,Products!$A$1:$A$5,0),MATCH(Orders!J$1,Products!$A$1:$E$1,0))="D","Dark","Light"))</f>
        <v>Dark</v>
      </c>
      <c r="K9" s="3">
        <f>INDEX(Products!$A$1:$E$5,MATCH(Orders!$D9,Products!$A$1:$A$5,0),MATCH(Orders!K$1,Products!$A$1:$E$1,0))</f>
        <v>2</v>
      </c>
      <c r="L9" s="5">
        <f>INDEX(Products!$A$1:$E$5,MATCH(Orders!$D9,Products!$A$1:$A$5,0),MATCH(Orders!L$1,Products!$A$1:$E$1,0))</f>
        <v>6.79</v>
      </c>
      <c r="M9" s="5">
        <f>Table1[[#This Row],[Unit Price]]*Table1[[#This Row],[Quantity]]</f>
        <v>6.79</v>
      </c>
      <c r="N9" t="str">
        <f>VLOOKUP(Table1[[#This Row],[Customer ID]],Customers!$A$1:$I$2001,9,FALSE)</f>
        <v>Yes</v>
      </c>
    </row>
    <row r="10" spans="1:14" x14ac:dyDescent="0.35">
      <c r="A10" t="s">
        <v>46</v>
      </c>
      <c r="B10" s="2">
        <v>44837</v>
      </c>
      <c r="C10" t="s">
        <v>47</v>
      </c>
      <c r="D10" t="s">
        <v>30</v>
      </c>
      <c r="E10">
        <v>2</v>
      </c>
      <c r="F10" t="str">
        <f>VLOOKUP(Table1[[#This Row],[Customer ID]],Customers!$A$1:$I$2001,2,FALSE)</f>
        <v>Joel Joseph</v>
      </c>
      <c r="G10" t="str">
        <f>VLOOKUP(Table1[[#This Row],[Customer ID]],Customers!$A$1:$I$2001,3,FALSE)</f>
        <v>johnstontracie@gmail.com</v>
      </c>
      <c r="H10" t="str">
        <f>VLOOKUP(Table1[[#This Row],[Customer ID]],Customers!$A$1:$I$2001,7,FALSE)</f>
        <v>Ireland</v>
      </c>
      <c r="I10" t="str">
        <f>_xlfn.IFS(INDEX(Products!$A$1:$E$5,MATCH(Orders!$D10,Products!$A$1:$A$5,0),MATCH(Orders!I$1,Products!$A$1:$E$1,0))="Esp","Espresso",INDEX(Products!$A$1:$E$5,MATCH(Orders!$D10,Products!$A$1:$A$5,0),MATCH(Orders!I$1,Products!$A$1:$E$1,0))="Lat","Latte",INDEX(Products!$A$1:$E$5,MATCH(Orders!$D10,Products!$A$1:$A$5,0),MATCH(Orders!I$1,Products!$A$1:$E$1,0))="Moc","Mocha",INDEX(Products!$A$1:$E$5,MATCH(Orders!$D10,Products!$A$1:$A$5,0),MATCH(Orders!I$1,Products!$A$1:$E$1,0))="Am","Americano")</f>
        <v>Mocha</v>
      </c>
      <c r="J10" t="str">
        <f>IF(INDEX(Products!$A$1:$E$5,MATCH(Orders!$D10,Products!$A$1:$A$5,0),MATCH(Orders!J$1,Products!$A$1:$E$1,0))="M","Medium",IF(INDEX(Products!$A$1:$E$5,MATCH(Orders!$D10,Products!$A$1:$A$5,0),MATCH(Orders!J$1,Products!$A$1:$E$1,0))="D","Dark","Light"))</f>
        <v>Medium</v>
      </c>
      <c r="K10" s="3">
        <f>INDEX(Products!$A$1:$E$5,MATCH(Orders!$D10,Products!$A$1:$A$5,0),MATCH(Orders!K$1,Products!$A$1:$E$1,0))</f>
        <v>2</v>
      </c>
      <c r="L10" s="5">
        <f>INDEX(Products!$A$1:$E$5,MATCH(Orders!$D10,Products!$A$1:$A$5,0),MATCH(Orders!L$1,Products!$A$1:$E$1,0))</f>
        <v>5.35</v>
      </c>
      <c r="M10" s="5">
        <f>Table1[[#This Row],[Unit Price]]*Table1[[#This Row],[Quantity]]</f>
        <v>10.7</v>
      </c>
      <c r="N10" t="str">
        <f>VLOOKUP(Table1[[#This Row],[Customer ID]],Customers!$A$1:$I$2001,9,FALSE)</f>
        <v>Yes</v>
      </c>
    </row>
    <row r="11" spans="1:14" x14ac:dyDescent="0.35">
      <c r="A11" t="s">
        <v>48</v>
      </c>
      <c r="B11" s="2">
        <v>44924</v>
      </c>
      <c r="C11" t="s">
        <v>49</v>
      </c>
      <c r="D11" t="s">
        <v>30</v>
      </c>
      <c r="E11">
        <v>3</v>
      </c>
      <c r="F11" t="str">
        <f>VLOOKUP(Table1[[#This Row],[Customer ID]],Customers!$A$1:$I$2001,2,FALSE)</f>
        <v>Lauren Walker</v>
      </c>
      <c r="G11" t="str">
        <f>VLOOKUP(Table1[[#This Row],[Customer ID]],Customers!$A$1:$I$2001,3,FALSE)</f>
        <v>sarahcurry@yahoo.com</v>
      </c>
      <c r="H11" t="str">
        <f>VLOOKUP(Table1[[#This Row],[Customer ID]],Customers!$A$1:$I$2001,7,FALSE)</f>
        <v>Ireland</v>
      </c>
      <c r="I11" t="str">
        <f>_xlfn.IFS(INDEX(Products!$A$1:$E$5,MATCH(Orders!$D11,Products!$A$1:$A$5,0),MATCH(Orders!I$1,Products!$A$1:$E$1,0))="Esp","Espresso",INDEX(Products!$A$1:$E$5,MATCH(Orders!$D11,Products!$A$1:$A$5,0),MATCH(Orders!I$1,Products!$A$1:$E$1,0))="Lat","Latte",INDEX(Products!$A$1:$E$5,MATCH(Orders!$D11,Products!$A$1:$A$5,0),MATCH(Orders!I$1,Products!$A$1:$E$1,0))="Moc","Mocha",INDEX(Products!$A$1:$E$5,MATCH(Orders!$D11,Products!$A$1:$A$5,0),MATCH(Orders!I$1,Products!$A$1:$E$1,0))="Am","Americano")</f>
        <v>Mocha</v>
      </c>
      <c r="J11" t="str">
        <f>IF(INDEX(Products!$A$1:$E$5,MATCH(Orders!$D11,Products!$A$1:$A$5,0),MATCH(Orders!J$1,Products!$A$1:$E$1,0))="M","Medium",IF(INDEX(Products!$A$1:$E$5,MATCH(Orders!$D11,Products!$A$1:$A$5,0),MATCH(Orders!J$1,Products!$A$1:$E$1,0))="D","Dark","Light"))</f>
        <v>Medium</v>
      </c>
      <c r="K11" s="3">
        <f>INDEX(Products!$A$1:$E$5,MATCH(Orders!$D11,Products!$A$1:$A$5,0),MATCH(Orders!K$1,Products!$A$1:$E$1,0))</f>
        <v>2</v>
      </c>
      <c r="L11" s="5">
        <f>INDEX(Products!$A$1:$E$5,MATCH(Orders!$D11,Products!$A$1:$A$5,0),MATCH(Orders!L$1,Products!$A$1:$E$1,0))</f>
        <v>5.35</v>
      </c>
      <c r="M11" s="5">
        <f>Table1[[#This Row],[Unit Price]]*Table1[[#This Row],[Quantity]]</f>
        <v>16.049999999999997</v>
      </c>
      <c r="N11" t="str">
        <f>VLOOKUP(Table1[[#This Row],[Customer ID]],Customers!$A$1:$I$2001,9,FALSE)</f>
        <v>No</v>
      </c>
    </row>
    <row r="12" spans="1:14" x14ac:dyDescent="0.35">
      <c r="A12" t="s">
        <v>51</v>
      </c>
      <c r="B12" s="2">
        <v>45396</v>
      </c>
      <c r="C12" t="s">
        <v>52</v>
      </c>
      <c r="D12" t="s">
        <v>21</v>
      </c>
      <c r="E12">
        <v>1</v>
      </c>
      <c r="F12" t="str">
        <f>VLOOKUP(Table1[[#This Row],[Customer ID]],Customers!$A$1:$I$2001,2,FALSE)</f>
        <v>Janet Hodge</v>
      </c>
      <c r="G12" t="str">
        <f>VLOOKUP(Table1[[#This Row],[Customer ID]],Customers!$A$1:$I$2001,3,FALSE)</f>
        <v>susanhoward@yahoo.com</v>
      </c>
      <c r="H12" t="str">
        <f>VLOOKUP(Table1[[#This Row],[Customer ID]],Customers!$A$1:$I$2001,7,FALSE)</f>
        <v>United States</v>
      </c>
      <c r="I12" t="str">
        <f>_xlfn.IFS(INDEX(Products!$A$1:$E$5,MATCH(Orders!$D12,Products!$A$1:$A$5,0),MATCH(Orders!I$1,Products!$A$1:$E$1,0))="Esp","Espresso",INDEX(Products!$A$1:$E$5,MATCH(Orders!$D12,Products!$A$1:$A$5,0),MATCH(Orders!I$1,Products!$A$1:$E$1,0))="Lat","Latte",INDEX(Products!$A$1:$E$5,MATCH(Orders!$D12,Products!$A$1:$A$5,0),MATCH(Orders!I$1,Products!$A$1:$E$1,0))="Moc","Mocha",INDEX(Products!$A$1:$E$5,MATCH(Orders!$D12,Products!$A$1:$A$5,0),MATCH(Orders!I$1,Products!$A$1:$E$1,0))="Am","Americano")</f>
        <v>Latte</v>
      </c>
      <c r="J12" t="str">
        <f>IF(INDEX(Products!$A$1:$E$5,MATCH(Orders!$D12,Products!$A$1:$A$5,0),MATCH(Orders!J$1,Products!$A$1:$E$1,0))="M","Medium",IF(INDEX(Products!$A$1:$E$5,MATCH(Orders!$D12,Products!$A$1:$A$5,0),MATCH(Orders!J$1,Products!$A$1:$E$1,0))="D","Dark","Light"))</f>
        <v>Dark</v>
      </c>
      <c r="K12" s="3">
        <f>INDEX(Products!$A$1:$E$5,MATCH(Orders!$D12,Products!$A$1:$A$5,0),MATCH(Orders!K$1,Products!$A$1:$E$1,0))</f>
        <v>2</v>
      </c>
      <c r="L12" s="5">
        <f>INDEX(Products!$A$1:$E$5,MATCH(Orders!$D12,Products!$A$1:$A$5,0),MATCH(Orders!L$1,Products!$A$1:$E$1,0))</f>
        <v>6.79</v>
      </c>
      <c r="M12" s="5">
        <f>Table1[[#This Row],[Unit Price]]*Table1[[#This Row],[Quantity]]</f>
        <v>6.79</v>
      </c>
      <c r="N12" t="str">
        <f>VLOOKUP(Table1[[#This Row],[Customer ID]],Customers!$A$1:$I$2001,9,FALSE)</f>
        <v>Yes</v>
      </c>
    </row>
    <row r="13" spans="1:14" x14ac:dyDescent="0.35">
      <c r="A13" t="s">
        <v>53</v>
      </c>
      <c r="B13" s="2">
        <v>45410</v>
      </c>
      <c r="C13" t="s">
        <v>54</v>
      </c>
      <c r="D13" t="s">
        <v>15</v>
      </c>
      <c r="E13">
        <v>4</v>
      </c>
      <c r="F13" t="str">
        <f>VLOOKUP(Table1[[#This Row],[Customer ID]],Customers!$A$1:$I$2001,2,FALSE)</f>
        <v>Shelby Torres</v>
      </c>
      <c r="G13" t="str">
        <f>VLOOKUP(Table1[[#This Row],[Customer ID]],Customers!$A$1:$I$2001,3,FALSE)</f>
        <v>david58@yahoo.com</v>
      </c>
      <c r="H13" t="str">
        <f>VLOOKUP(Table1[[#This Row],[Customer ID]],Customers!$A$1:$I$2001,7,FALSE)</f>
        <v>Ireland</v>
      </c>
      <c r="I13" t="str">
        <f>_xlfn.IFS(INDEX(Products!$A$1:$E$5,MATCH(Orders!$D13,Products!$A$1:$A$5,0),MATCH(Orders!I$1,Products!$A$1:$E$1,0))="Esp","Espresso",INDEX(Products!$A$1:$E$5,MATCH(Orders!$D13,Products!$A$1:$A$5,0),MATCH(Orders!I$1,Products!$A$1:$E$1,0))="Lat","Latte",INDEX(Products!$A$1:$E$5,MATCH(Orders!$D13,Products!$A$1:$A$5,0),MATCH(Orders!I$1,Products!$A$1:$E$1,0))="Moc","Mocha",INDEX(Products!$A$1:$E$5,MATCH(Orders!$D13,Products!$A$1:$A$5,0),MATCH(Orders!I$1,Products!$A$1:$E$1,0))="Am","Americano")</f>
        <v>Espresso</v>
      </c>
      <c r="J13" t="str">
        <f>IF(INDEX(Products!$A$1:$E$5,MATCH(Orders!$D13,Products!$A$1:$A$5,0),MATCH(Orders!J$1,Products!$A$1:$E$1,0))="M","Medium",IF(INDEX(Products!$A$1:$E$5,MATCH(Orders!$D13,Products!$A$1:$A$5,0),MATCH(Orders!J$1,Products!$A$1:$E$1,0))="D","Dark","Light"))</f>
        <v>Medium</v>
      </c>
      <c r="K13" s="3">
        <f>INDEX(Products!$A$1:$E$5,MATCH(Orders!$D13,Products!$A$1:$A$5,0),MATCH(Orders!K$1,Products!$A$1:$E$1,0))</f>
        <v>1.5</v>
      </c>
      <c r="L13" s="5">
        <f>INDEX(Products!$A$1:$E$5,MATCH(Orders!$D13,Products!$A$1:$A$5,0),MATCH(Orders!L$1,Products!$A$1:$E$1,0))</f>
        <v>8.18</v>
      </c>
      <c r="M13" s="5">
        <f>Table1[[#This Row],[Unit Price]]*Table1[[#This Row],[Quantity]]</f>
        <v>32.72</v>
      </c>
      <c r="N13" t="str">
        <f>VLOOKUP(Table1[[#This Row],[Customer ID]],Customers!$A$1:$I$2001,9,FALSE)</f>
        <v>No</v>
      </c>
    </row>
    <row r="14" spans="1:14" x14ac:dyDescent="0.35">
      <c r="A14" t="s">
        <v>55</v>
      </c>
      <c r="B14" s="2">
        <v>45443</v>
      </c>
      <c r="C14" t="s">
        <v>56</v>
      </c>
      <c r="D14" t="s">
        <v>30</v>
      </c>
      <c r="E14">
        <v>2</v>
      </c>
      <c r="F14" t="str">
        <f>VLOOKUP(Table1[[#This Row],[Customer ID]],Customers!$A$1:$I$2001,2,FALSE)</f>
        <v>Karen Ford</v>
      </c>
      <c r="G14" t="str">
        <f>VLOOKUP(Table1[[#This Row],[Customer ID]],Customers!$A$1:$I$2001,3,FALSE)</f>
        <v>mbrown@wilson.org</v>
      </c>
      <c r="H14" t="str">
        <f>VLOOKUP(Table1[[#This Row],[Customer ID]],Customers!$A$1:$I$2001,7,FALSE)</f>
        <v>United States</v>
      </c>
      <c r="I14" t="str">
        <f>_xlfn.IFS(INDEX(Products!$A$1:$E$5,MATCH(Orders!$D14,Products!$A$1:$A$5,0),MATCH(Orders!I$1,Products!$A$1:$E$1,0))="Esp","Espresso",INDEX(Products!$A$1:$E$5,MATCH(Orders!$D14,Products!$A$1:$A$5,0),MATCH(Orders!I$1,Products!$A$1:$E$1,0))="Lat","Latte",INDEX(Products!$A$1:$E$5,MATCH(Orders!$D14,Products!$A$1:$A$5,0),MATCH(Orders!I$1,Products!$A$1:$E$1,0))="Moc","Mocha",INDEX(Products!$A$1:$E$5,MATCH(Orders!$D14,Products!$A$1:$A$5,0),MATCH(Orders!I$1,Products!$A$1:$E$1,0))="Am","Americano")</f>
        <v>Mocha</v>
      </c>
      <c r="J14" t="str">
        <f>IF(INDEX(Products!$A$1:$E$5,MATCH(Orders!$D14,Products!$A$1:$A$5,0),MATCH(Orders!J$1,Products!$A$1:$E$1,0))="M","Medium",IF(INDEX(Products!$A$1:$E$5,MATCH(Orders!$D14,Products!$A$1:$A$5,0),MATCH(Orders!J$1,Products!$A$1:$E$1,0))="D","Dark","Light"))</f>
        <v>Medium</v>
      </c>
      <c r="K14" s="3">
        <f>INDEX(Products!$A$1:$E$5,MATCH(Orders!$D14,Products!$A$1:$A$5,0),MATCH(Orders!K$1,Products!$A$1:$E$1,0))</f>
        <v>2</v>
      </c>
      <c r="L14" s="5">
        <f>INDEX(Products!$A$1:$E$5,MATCH(Orders!$D14,Products!$A$1:$A$5,0),MATCH(Orders!L$1,Products!$A$1:$E$1,0))</f>
        <v>5.35</v>
      </c>
      <c r="M14" s="5">
        <f>Table1[[#This Row],[Unit Price]]*Table1[[#This Row],[Quantity]]</f>
        <v>10.7</v>
      </c>
      <c r="N14" t="str">
        <f>VLOOKUP(Table1[[#This Row],[Customer ID]],Customers!$A$1:$I$2001,9,FALSE)</f>
        <v>No</v>
      </c>
    </row>
    <row r="15" spans="1:14" x14ac:dyDescent="0.35">
      <c r="A15" t="s">
        <v>57</v>
      </c>
      <c r="B15" s="2">
        <v>44734</v>
      </c>
      <c r="C15" t="s">
        <v>58</v>
      </c>
      <c r="D15" t="s">
        <v>30</v>
      </c>
      <c r="E15">
        <v>5</v>
      </c>
      <c r="F15" t="str">
        <f>VLOOKUP(Table1[[#This Row],[Customer ID]],Customers!$A$1:$I$2001,2,FALSE)</f>
        <v>Robert Brown</v>
      </c>
      <c r="G15" t="str">
        <f>VLOOKUP(Table1[[#This Row],[Customer ID]],Customers!$A$1:$I$2001,3,FALSE)</f>
        <v>claudiaharris@greer-warren.net</v>
      </c>
      <c r="H15" t="str">
        <f>VLOOKUP(Table1[[#This Row],[Customer ID]],Customers!$A$1:$I$2001,7,FALSE)</f>
        <v>Australia</v>
      </c>
      <c r="I15" t="str">
        <f>_xlfn.IFS(INDEX(Products!$A$1:$E$5,MATCH(Orders!$D15,Products!$A$1:$A$5,0),MATCH(Orders!I$1,Products!$A$1:$E$1,0))="Esp","Espresso",INDEX(Products!$A$1:$E$5,MATCH(Orders!$D15,Products!$A$1:$A$5,0),MATCH(Orders!I$1,Products!$A$1:$E$1,0))="Lat","Latte",INDEX(Products!$A$1:$E$5,MATCH(Orders!$D15,Products!$A$1:$A$5,0),MATCH(Orders!I$1,Products!$A$1:$E$1,0))="Moc","Mocha",INDEX(Products!$A$1:$E$5,MATCH(Orders!$D15,Products!$A$1:$A$5,0),MATCH(Orders!I$1,Products!$A$1:$E$1,0))="Am","Americano")</f>
        <v>Mocha</v>
      </c>
      <c r="J15" t="str">
        <f>IF(INDEX(Products!$A$1:$E$5,MATCH(Orders!$D15,Products!$A$1:$A$5,0),MATCH(Orders!J$1,Products!$A$1:$E$1,0))="M","Medium",IF(INDEX(Products!$A$1:$E$5,MATCH(Orders!$D15,Products!$A$1:$A$5,0),MATCH(Orders!J$1,Products!$A$1:$E$1,0))="D","Dark","Light"))</f>
        <v>Medium</v>
      </c>
      <c r="K15" s="3">
        <f>INDEX(Products!$A$1:$E$5,MATCH(Orders!$D15,Products!$A$1:$A$5,0),MATCH(Orders!K$1,Products!$A$1:$E$1,0))</f>
        <v>2</v>
      </c>
      <c r="L15" s="5">
        <f>INDEX(Products!$A$1:$E$5,MATCH(Orders!$D15,Products!$A$1:$A$5,0),MATCH(Orders!L$1,Products!$A$1:$E$1,0))</f>
        <v>5.35</v>
      </c>
      <c r="M15" s="5">
        <f>Table1[[#This Row],[Unit Price]]*Table1[[#This Row],[Quantity]]</f>
        <v>26.75</v>
      </c>
      <c r="N15" t="str">
        <f>VLOOKUP(Table1[[#This Row],[Customer ID]],Customers!$A$1:$I$2001,9,FALSE)</f>
        <v>Yes</v>
      </c>
    </row>
    <row r="16" spans="1:14" x14ac:dyDescent="0.35">
      <c r="A16" t="s">
        <v>59</v>
      </c>
      <c r="B16" s="2">
        <v>45582</v>
      </c>
      <c r="C16" t="s">
        <v>60</v>
      </c>
      <c r="D16" t="s">
        <v>21</v>
      </c>
      <c r="E16">
        <v>1</v>
      </c>
      <c r="F16" t="str">
        <f>VLOOKUP(Table1[[#This Row],[Customer ID]],Customers!$A$1:$I$2001,2,FALSE)</f>
        <v>Nancy Lynn</v>
      </c>
      <c r="G16" t="str">
        <f>VLOOKUP(Table1[[#This Row],[Customer ID]],Customers!$A$1:$I$2001,3,FALSE)</f>
        <v>williamwalker@hotmail.com</v>
      </c>
      <c r="H16" t="str">
        <f>VLOOKUP(Table1[[#This Row],[Customer ID]],Customers!$A$1:$I$2001,7,FALSE)</f>
        <v>United States</v>
      </c>
      <c r="I16" t="str">
        <f>_xlfn.IFS(INDEX(Products!$A$1:$E$5,MATCH(Orders!$D16,Products!$A$1:$A$5,0),MATCH(Orders!I$1,Products!$A$1:$E$1,0))="Esp","Espresso",INDEX(Products!$A$1:$E$5,MATCH(Orders!$D16,Products!$A$1:$A$5,0),MATCH(Orders!I$1,Products!$A$1:$E$1,0))="Lat","Latte",INDEX(Products!$A$1:$E$5,MATCH(Orders!$D16,Products!$A$1:$A$5,0),MATCH(Orders!I$1,Products!$A$1:$E$1,0))="Moc","Mocha",INDEX(Products!$A$1:$E$5,MATCH(Orders!$D16,Products!$A$1:$A$5,0),MATCH(Orders!I$1,Products!$A$1:$E$1,0))="Am","Americano")</f>
        <v>Latte</v>
      </c>
      <c r="J16" t="str">
        <f>IF(INDEX(Products!$A$1:$E$5,MATCH(Orders!$D16,Products!$A$1:$A$5,0),MATCH(Orders!J$1,Products!$A$1:$E$1,0))="M","Medium",IF(INDEX(Products!$A$1:$E$5,MATCH(Orders!$D16,Products!$A$1:$A$5,0),MATCH(Orders!J$1,Products!$A$1:$E$1,0))="D","Dark","Light"))</f>
        <v>Dark</v>
      </c>
      <c r="K16" s="3">
        <f>INDEX(Products!$A$1:$E$5,MATCH(Orders!$D16,Products!$A$1:$A$5,0),MATCH(Orders!K$1,Products!$A$1:$E$1,0))</f>
        <v>2</v>
      </c>
      <c r="L16" s="5">
        <f>INDEX(Products!$A$1:$E$5,MATCH(Orders!$D16,Products!$A$1:$A$5,0),MATCH(Orders!L$1,Products!$A$1:$E$1,0))</f>
        <v>6.79</v>
      </c>
      <c r="M16" s="5">
        <f>Table1[[#This Row],[Unit Price]]*Table1[[#This Row],[Quantity]]</f>
        <v>6.79</v>
      </c>
      <c r="N16" t="str">
        <f>VLOOKUP(Table1[[#This Row],[Customer ID]],Customers!$A$1:$I$2001,9,FALSE)</f>
        <v>Yes</v>
      </c>
    </row>
    <row r="17" spans="1:14" x14ac:dyDescent="0.35">
      <c r="A17" t="s">
        <v>61</v>
      </c>
      <c r="B17" s="2">
        <v>44838</v>
      </c>
      <c r="C17" t="s">
        <v>62</v>
      </c>
      <c r="D17" t="s">
        <v>40</v>
      </c>
      <c r="E17">
        <v>2</v>
      </c>
      <c r="F17" t="str">
        <f>VLOOKUP(Table1[[#This Row],[Customer ID]],Customers!$A$1:$I$2001,2,FALSE)</f>
        <v>Julie Roberson</v>
      </c>
      <c r="G17" t="str">
        <f>VLOOKUP(Table1[[#This Row],[Customer ID]],Customers!$A$1:$I$2001,3,FALSE)</f>
        <v>joannrivera@hotmail.com</v>
      </c>
      <c r="H17" t="str">
        <f>VLOOKUP(Table1[[#This Row],[Customer ID]],Customers!$A$1:$I$2001,7,FALSE)</f>
        <v>Australia</v>
      </c>
      <c r="I17" t="str">
        <f>_xlfn.IFS(INDEX(Products!$A$1:$E$5,MATCH(Orders!$D17,Products!$A$1:$A$5,0),MATCH(Orders!I$1,Products!$A$1:$E$1,0))="Esp","Espresso",INDEX(Products!$A$1:$E$5,MATCH(Orders!$D17,Products!$A$1:$A$5,0),MATCH(Orders!I$1,Products!$A$1:$E$1,0))="Lat","Latte",INDEX(Products!$A$1:$E$5,MATCH(Orders!$D17,Products!$A$1:$A$5,0),MATCH(Orders!I$1,Products!$A$1:$E$1,0))="Moc","Mocha",INDEX(Products!$A$1:$E$5,MATCH(Orders!$D17,Products!$A$1:$A$5,0),MATCH(Orders!I$1,Products!$A$1:$E$1,0))="Am","Americano")</f>
        <v>Americano</v>
      </c>
      <c r="J17" t="str">
        <f>IF(INDEX(Products!$A$1:$E$5,MATCH(Orders!$D17,Products!$A$1:$A$5,0),MATCH(Orders!J$1,Products!$A$1:$E$1,0))="M","Medium",IF(INDEX(Products!$A$1:$E$5,MATCH(Orders!$D17,Products!$A$1:$A$5,0),MATCH(Orders!J$1,Products!$A$1:$E$1,0))="D","Dark","Light"))</f>
        <v>Light</v>
      </c>
      <c r="K17" s="3">
        <f>INDEX(Products!$A$1:$E$5,MATCH(Orders!$D17,Products!$A$1:$A$5,0),MATCH(Orders!K$1,Products!$A$1:$E$1,0))</f>
        <v>1</v>
      </c>
      <c r="L17" s="5">
        <f>INDEX(Products!$A$1:$E$5,MATCH(Orders!$D17,Products!$A$1:$A$5,0),MATCH(Orders!L$1,Products!$A$1:$E$1,0))</f>
        <v>9.9499999999999993</v>
      </c>
      <c r="M17" s="5">
        <f>Table1[[#This Row],[Unit Price]]*Table1[[#This Row],[Quantity]]</f>
        <v>19.899999999999999</v>
      </c>
      <c r="N17" t="str">
        <f>VLOOKUP(Table1[[#This Row],[Customer ID]],Customers!$A$1:$I$2001,9,FALSE)</f>
        <v>Yes</v>
      </c>
    </row>
    <row r="18" spans="1:14" x14ac:dyDescent="0.35">
      <c r="A18" t="s">
        <v>63</v>
      </c>
      <c r="B18" s="2">
        <v>44903</v>
      </c>
      <c r="C18" t="s">
        <v>64</v>
      </c>
      <c r="D18" t="s">
        <v>30</v>
      </c>
      <c r="E18">
        <v>4</v>
      </c>
      <c r="F18" t="str">
        <f>VLOOKUP(Table1[[#This Row],[Customer ID]],Customers!$A$1:$I$2001,2,FALSE)</f>
        <v>Autumn Johnson</v>
      </c>
      <c r="G18" t="str">
        <f>VLOOKUP(Table1[[#This Row],[Customer ID]],Customers!$A$1:$I$2001,3,FALSE)</f>
        <v>justin64@hotmail.com</v>
      </c>
      <c r="H18" t="str">
        <f>VLOOKUP(Table1[[#This Row],[Customer ID]],Customers!$A$1:$I$2001,7,FALSE)</f>
        <v>Ireland</v>
      </c>
      <c r="I18" t="str">
        <f>_xlfn.IFS(INDEX(Products!$A$1:$E$5,MATCH(Orders!$D18,Products!$A$1:$A$5,0),MATCH(Orders!I$1,Products!$A$1:$E$1,0))="Esp","Espresso",INDEX(Products!$A$1:$E$5,MATCH(Orders!$D18,Products!$A$1:$A$5,0),MATCH(Orders!I$1,Products!$A$1:$E$1,0))="Lat","Latte",INDEX(Products!$A$1:$E$5,MATCH(Orders!$D18,Products!$A$1:$A$5,0),MATCH(Orders!I$1,Products!$A$1:$E$1,0))="Moc","Mocha",INDEX(Products!$A$1:$E$5,MATCH(Orders!$D18,Products!$A$1:$A$5,0),MATCH(Orders!I$1,Products!$A$1:$E$1,0))="Am","Americano")</f>
        <v>Mocha</v>
      </c>
      <c r="J18" t="str">
        <f>IF(INDEX(Products!$A$1:$E$5,MATCH(Orders!$D18,Products!$A$1:$A$5,0),MATCH(Orders!J$1,Products!$A$1:$E$1,0))="M","Medium",IF(INDEX(Products!$A$1:$E$5,MATCH(Orders!$D18,Products!$A$1:$A$5,0),MATCH(Orders!J$1,Products!$A$1:$E$1,0))="D","Dark","Light"))</f>
        <v>Medium</v>
      </c>
      <c r="K18" s="3">
        <f>INDEX(Products!$A$1:$E$5,MATCH(Orders!$D18,Products!$A$1:$A$5,0),MATCH(Orders!K$1,Products!$A$1:$E$1,0))</f>
        <v>2</v>
      </c>
      <c r="L18" s="5">
        <f>INDEX(Products!$A$1:$E$5,MATCH(Orders!$D18,Products!$A$1:$A$5,0),MATCH(Orders!L$1,Products!$A$1:$E$1,0))</f>
        <v>5.35</v>
      </c>
      <c r="M18" s="5">
        <f>Table1[[#This Row],[Unit Price]]*Table1[[#This Row],[Quantity]]</f>
        <v>21.4</v>
      </c>
      <c r="N18" t="str">
        <f>VLOOKUP(Table1[[#This Row],[Customer ID]],Customers!$A$1:$I$2001,9,FALSE)</f>
        <v>Yes</v>
      </c>
    </row>
    <row r="19" spans="1:14" x14ac:dyDescent="0.35">
      <c r="A19" t="s">
        <v>65</v>
      </c>
      <c r="B19" s="2">
        <v>45333</v>
      </c>
      <c r="C19" t="s">
        <v>66</v>
      </c>
      <c r="D19" t="s">
        <v>15</v>
      </c>
      <c r="E19">
        <v>3</v>
      </c>
      <c r="F19" t="str">
        <f>VLOOKUP(Table1[[#This Row],[Customer ID]],Customers!$A$1:$I$2001,2,FALSE)</f>
        <v>Jonathan Jenkins</v>
      </c>
      <c r="G19" t="str">
        <f>VLOOKUP(Table1[[#This Row],[Customer ID]],Customers!$A$1:$I$2001,3,FALSE)</f>
        <v>iewing@miles-wise.com</v>
      </c>
      <c r="H19" t="str">
        <f>VLOOKUP(Table1[[#This Row],[Customer ID]],Customers!$A$1:$I$2001,7,FALSE)</f>
        <v>Canada</v>
      </c>
      <c r="I19" t="str">
        <f>_xlfn.IFS(INDEX(Products!$A$1:$E$5,MATCH(Orders!$D19,Products!$A$1:$A$5,0),MATCH(Orders!I$1,Products!$A$1:$E$1,0))="Esp","Espresso",INDEX(Products!$A$1:$E$5,MATCH(Orders!$D19,Products!$A$1:$A$5,0),MATCH(Orders!I$1,Products!$A$1:$E$1,0))="Lat","Latte",INDEX(Products!$A$1:$E$5,MATCH(Orders!$D19,Products!$A$1:$A$5,0),MATCH(Orders!I$1,Products!$A$1:$E$1,0))="Moc","Mocha",INDEX(Products!$A$1:$E$5,MATCH(Orders!$D19,Products!$A$1:$A$5,0),MATCH(Orders!I$1,Products!$A$1:$E$1,0))="Am","Americano")</f>
        <v>Espresso</v>
      </c>
      <c r="J19" t="str">
        <f>IF(INDEX(Products!$A$1:$E$5,MATCH(Orders!$D19,Products!$A$1:$A$5,0),MATCH(Orders!J$1,Products!$A$1:$E$1,0))="M","Medium",IF(INDEX(Products!$A$1:$E$5,MATCH(Orders!$D19,Products!$A$1:$A$5,0),MATCH(Orders!J$1,Products!$A$1:$E$1,0))="D","Dark","Light"))</f>
        <v>Medium</v>
      </c>
      <c r="K19" s="3">
        <f>INDEX(Products!$A$1:$E$5,MATCH(Orders!$D19,Products!$A$1:$A$5,0),MATCH(Orders!K$1,Products!$A$1:$E$1,0))</f>
        <v>1.5</v>
      </c>
      <c r="L19" s="5">
        <f>INDEX(Products!$A$1:$E$5,MATCH(Orders!$D19,Products!$A$1:$A$5,0),MATCH(Orders!L$1,Products!$A$1:$E$1,0))</f>
        <v>8.18</v>
      </c>
      <c r="M19" s="5">
        <f>Table1[[#This Row],[Unit Price]]*Table1[[#This Row],[Quantity]]</f>
        <v>24.54</v>
      </c>
      <c r="N19" t="str">
        <f>VLOOKUP(Table1[[#This Row],[Customer ID]],Customers!$A$1:$I$2001,9,FALSE)</f>
        <v>Yes</v>
      </c>
    </row>
    <row r="20" spans="1:14" x14ac:dyDescent="0.35">
      <c r="A20" t="s">
        <v>67</v>
      </c>
      <c r="B20" s="2">
        <v>45164</v>
      </c>
      <c r="C20" t="s">
        <v>68</v>
      </c>
      <c r="D20" t="s">
        <v>40</v>
      </c>
      <c r="E20">
        <v>3</v>
      </c>
      <c r="F20" t="str">
        <f>VLOOKUP(Table1[[#This Row],[Customer ID]],Customers!$A$1:$I$2001,2,FALSE)</f>
        <v>Crystal Gonzales</v>
      </c>
      <c r="G20" t="str">
        <f>VLOOKUP(Table1[[#This Row],[Customer ID]],Customers!$A$1:$I$2001,3,FALSE)</f>
        <v>zachary13@weiss-oneill.com</v>
      </c>
      <c r="H20" t="str">
        <f>VLOOKUP(Table1[[#This Row],[Customer ID]],Customers!$A$1:$I$2001,7,FALSE)</f>
        <v>United Kingdom</v>
      </c>
      <c r="I20" t="str">
        <f>_xlfn.IFS(INDEX(Products!$A$1:$E$5,MATCH(Orders!$D20,Products!$A$1:$A$5,0),MATCH(Orders!I$1,Products!$A$1:$E$1,0))="Esp","Espresso",INDEX(Products!$A$1:$E$5,MATCH(Orders!$D20,Products!$A$1:$A$5,0),MATCH(Orders!I$1,Products!$A$1:$E$1,0))="Lat","Latte",INDEX(Products!$A$1:$E$5,MATCH(Orders!$D20,Products!$A$1:$A$5,0),MATCH(Orders!I$1,Products!$A$1:$E$1,0))="Moc","Mocha",INDEX(Products!$A$1:$E$5,MATCH(Orders!$D20,Products!$A$1:$A$5,0),MATCH(Orders!I$1,Products!$A$1:$E$1,0))="Am","Americano")</f>
        <v>Americano</v>
      </c>
      <c r="J20" t="str">
        <f>IF(INDEX(Products!$A$1:$E$5,MATCH(Orders!$D20,Products!$A$1:$A$5,0),MATCH(Orders!J$1,Products!$A$1:$E$1,0))="M","Medium",IF(INDEX(Products!$A$1:$E$5,MATCH(Orders!$D20,Products!$A$1:$A$5,0),MATCH(Orders!J$1,Products!$A$1:$E$1,0))="D","Dark","Light"))</f>
        <v>Light</v>
      </c>
      <c r="K20" s="3">
        <f>INDEX(Products!$A$1:$E$5,MATCH(Orders!$D20,Products!$A$1:$A$5,0),MATCH(Orders!K$1,Products!$A$1:$E$1,0))</f>
        <v>1</v>
      </c>
      <c r="L20" s="5">
        <f>INDEX(Products!$A$1:$E$5,MATCH(Orders!$D20,Products!$A$1:$A$5,0),MATCH(Orders!L$1,Products!$A$1:$E$1,0))</f>
        <v>9.9499999999999993</v>
      </c>
      <c r="M20" s="5">
        <f>Table1[[#This Row],[Unit Price]]*Table1[[#This Row],[Quantity]]</f>
        <v>29.849999999999998</v>
      </c>
      <c r="N20" t="str">
        <f>VLOOKUP(Table1[[#This Row],[Customer ID]],Customers!$A$1:$I$2001,9,FALSE)</f>
        <v>Yes</v>
      </c>
    </row>
    <row r="21" spans="1:14" x14ac:dyDescent="0.35">
      <c r="A21" t="s">
        <v>69</v>
      </c>
      <c r="B21" s="2">
        <v>45542</v>
      </c>
      <c r="C21" t="s">
        <v>70</v>
      </c>
      <c r="D21" t="s">
        <v>21</v>
      </c>
      <c r="E21">
        <v>1</v>
      </c>
      <c r="F21" t="str">
        <f>VLOOKUP(Table1[[#This Row],[Customer ID]],Customers!$A$1:$I$2001,2,FALSE)</f>
        <v>Kevin Martin</v>
      </c>
      <c r="G21" t="str">
        <f>VLOOKUP(Table1[[#This Row],[Customer ID]],Customers!$A$1:$I$2001,3,FALSE)</f>
        <v>fergusonaustin@yahoo.com</v>
      </c>
      <c r="H21" t="str">
        <f>VLOOKUP(Table1[[#This Row],[Customer ID]],Customers!$A$1:$I$2001,7,FALSE)</f>
        <v>Ireland</v>
      </c>
      <c r="I21" t="str">
        <f>_xlfn.IFS(INDEX(Products!$A$1:$E$5,MATCH(Orders!$D21,Products!$A$1:$A$5,0),MATCH(Orders!I$1,Products!$A$1:$E$1,0))="Esp","Espresso",INDEX(Products!$A$1:$E$5,MATCH(Orders!$D21,Products!$A$1:$A$5,0),MATCH(Orders!I$1,Products!$A$1:$E$1,0))="Lat","Latte",INDEX(Products!$A$1:$E$5,MATCH(Orders!$D21,Products!$A$1:$A$5,0),MATCH(Orders!I$1,Products!$A$1:$E$1,0))="Moc","Mocha",INDEX(Products!$A$1:$E$5,MATCH(Orders!$D21,Products!$A$1:$A$5,0),MATCH(Orders!I$1,Products!$A$1:$E$1,0))="Am","Americano")</f>
        <v>Latte</v>
      </c>
      <c r="J21" t="str">
        <f>IF(INDEX(Products!$A$1:$E$5,MATCH(Orders!$D21,Products!$A$1:$A$5,0),MATCH(Orders!J$1,Products!$A$1:$E$1,0))="M","Medium",IF(INDEX(Products!$A$1:$E$5,MATCH(Orders!$D21,Products!$A$1:$A$5,0),MATCH(Orders!J$1,Products!$A$1:$E$1,0))="D","Dark","Light"))</f>
        <v>Dark</v>
      </c>
      <c r="K21" s="3">
        <f>INDEX(Products!$A$1:$E$5,MATCH(Orders!$D21,Products!$A$1:$A$5,0),MATCH(Orders!K$1,Products!$A$1:$E$1,0))</f>
        <v>2</v>
      </c>
      <c r="L21" s="5">
        <f>INDEX(Products!$A$1:$E$5,MATCH(Orders!$D21,Products!$A$1:$A$5,0),MATCH(Orders!L$1,Products!$A$1:$E$1,0))</f>
        <v>6.79</v>
      </c>
      <c r="M21" s="5">
        <f>Table1[[#This Row],[Unit Price]]*Table1[[#This Row],[Quantity]]</f>
        <v>6.79</v>
      </c>
      <c r="N21" t="str">
        <f>VLOOKUP(Table1[[#This Row],[Customer ID]],Customers!$A$1:$I$2001,9,FALSE)</f>
        <v>No</v>
      </c>
    </row>
    <row r="22" spans="1:14" x14ac:dyDescent="0.35">
      <c r="A22" t="s">
        <v>71</v>
      </c>
      <c r="B22" s="2">
        <v>44652</v>
      </c>
      <c r="C22" t="s">
        <v>72</v>
      </c>
      <c r="D22" t="s">
        <v>21</v>
      </c>
      <c r="E22">
        <v>1</v>
      </c>
      <c r="F22" t="str">
        <f>VLOOKUP(Table1[[#This Row],[Customer ID]],Customers!$A$1:$I$2001,2,FALSE)</f>
        <v>John White</v>
      </c>
      <c r="G22" t="str">
        <f>VLOOKUP(Table1[[#This Row],[Customer ID]],Customers!$A$1:$I$2001,3,FALSE)</f>
        <v>marshallalexandra@chase.biz</v>
      </c>
      <c r="H22" t="str">
        <f>VLOOKUP(Table1[[#This Row],[Customer ID]],Customers!$A$1:$I$2001,7,FALSE)</f>
        <v>Canada</v>
      </c>
      <c r="I22" t="str">
        <f>_xlfn.IFS(INDEX(Products!$A$1:$E$5,MATCH(Orders!$D22,Products!$A$1:$A$5,0),MATCH(Orders!I$1,Products!$A$1:$E$1,0))="Esp","Espresso",INDEX(Products!$A$1:$E$5,MATCH(Orders!$D22,Products!$A$1:$A$5,0),MATCH(Orders!I$1,Products!$A$1:$E$1,0))="Lat","Latte",INDEX(Products!$A$1:$E$5,MATCH(Orders!$D22,Products!$A$1:$A$5,0),MATCH(Orders!I$1,Products!$A$1:$E$1,0))="Moc","Mocha",INDEX(Products!$A$1:$E$5,MATCH(Orders!$D22,Products!$A$1:$A$5,0),MATCH(Orders!I$1,Products!$A$1:$E$1,0))="Am","Americano")</f>
        <v>Latte</v>
      </c>
      <c r="J22" t="str">
        <f>IF(INDEX(Products!$A$1:$E$5,MATCH(Orders!$D22,Products!$A$1:$A$5,0),MATCH(Orders!J$1,Products!$A$1:$E$1,0))="M","Medium",IF(INDEX(Products!$A$1:$E$5,MATCH(Orders!$D22,Products!$A$1:$A$5,0),MATCH(Orders!J$1,Products!$A$1:$E$1,0))="D","Dark","Light"))</f>
        <v>Dark</v>
      </c>
      <c r="K22" s="3">
        <f>INDEX(Products!$A$1:$E$5,MATCH(Orders!$D22,Products!$A$1:$A$5,0),MATCH(Orders!K$1,Products!$A$1:$E$1,0))</f>
        <v>2</v>
      </c>
      <c r="L22" s="5">
        <f>INDEX(Products!$A$1:$E$5,MATCH(Orders!$D22,Products!$A$1:$A$5,0),MATCH(Orders!L$1,Products!$A$1:$E$1,0))</f>
        <v>6.79</v>
      </c>
      <c r="M22" s="5">
        <f>Table1[[#This Row],[Unit Price]]*Table1[[#This Row],[Quantity]]</f>
        <v>6.79</v>
      </c>
      <c r="N22" t="str">
        <f>VLOOKUP(Table1[[#This Row],[Customer ID]],Customers!$A$1:$I$2001,9,FALSE)</f>
        <v>No</v>
      </c>
    </row>
    <row r="23" spans="1:14" x14ac:dyDescent="0.35">
      <c r="A23" t="s">
        <v>73</v>
      </c>
      <c r="B23" s="2">
        <v>45254</v>
      </c>
      <c r="C23" t="s">
        <v>74</v>
      </c>
      <c r="D23" t="s">
        <v>40</v>
      </c>
      <c r="E23">
        <v>5</v>
      </c>
      <c r="F23" t="str">
        <f>VLOOKUP(Table1[[#This Row],[Customer ID]],Customers!$A$1:$I$2001,2,FALSE)</f>
        <v>Joseph Bradley</v>
      </c>
      <c r="G23" t="str">
        <f>VLOOKUP(Table1[[#This Row],[Customer ID]],Customers!$A$1:$I$2001,3,FALSE)</f>
        <v>georgeashley@hotmail.com</v>
      </c>
      <c r="H23" t="str">
        <f>VLOOKUP(Table1[[#This Row],[Customer ID]],Customers!$A$1:$I$2001,7,FALSE)</f>
        <v>United States</v>
      </c>
      <c r="I23" t="str">
        <f>_xlfn.IFS(INDEX(Products!$A$1:$E$5,MATCH(Orders!$D23,Products!$A$1:$A$5,0),MATCH(Orders!I$1,Products!$A$1:$E$1,0))="Esp","Espresso",INDEX(Products!$A$1:$E$5,MATCH(Orders!$D23,Products!$A$1:$A$5,0),MATCH(Orders!I$1,Products!$A$1:$E$1,0))="Lat","Latte",INDEX(Products!$A$1:$E$5,MATCH(Orders!$D23,Products!$A$1:$A$5,0),MATCH(Orders!I$1,Products!$A$1:$E$1,0))="Moc","Mocha",INDEX(Products!$A$1:$E$5,MATCH(Orders!$D23,Products!$A$1:$A$5,0),MATCH(Orders!I$1,Products!$A$1:$E$1,0))="Am","Americano")</f>
        <v>Americano</v>
      </c>
      <c r="J23" t="str">
        <f>IF(INDEX(Products!$A$1:$E$5,MATCH(Orders!$D23,Products!$A$1:$A$5,0),MATCH(Orders!J$1,Products!$A$1:$E$1,0))="M","Medium",IF(INDEX(Products!$A$1:$E$5,MATCH(Orders!$D23,Products!$A$1:$A$5,0),MATCH(Orders!J$1,Products!$A$1:$E$1,0))="D","Dark","Light"))</f>
        <v>Light</v>
      </c>
      <c r="K23" s="3">
        <f>INDEX(Products!$A$1:$E$5,MATCH(Orders!$D23,Products!$A$1:$A$5,0),MATCH(Orders!K$1,Products!$A$1:$E$1,0))</f>
        <v>1</v>
      </c>
      <c r="L23" s="5">
        <f>INDEX(Products!$A$1:$E$5,MATCH(Orders!$D23,Products!$A$1:$A$5,0),MATCH(Orders!L$1,Products!$A$1:$E$1,0))</f>
        <v>9.9499999999999993</v>
      </c>
      <c r="M23" s="5">
        <f>Table1[[#This Row],[Unit Price]]*Table1[[#This Row],[Quantity]]</f>
        <v>49.75</v>
      </c>
      <c r="N23" t="str">
        <f>VLOOKUP(Table1[[#This Row],[Customer ID]],Customers!$A$1:$I$2001,9,FALSE)</f>
        <v>Yes</v>
      </c>
    </row>
    <row r="24" spans="1:14" x14ac:dyDescent="0.35">
      <c r="A24" t="s">
        <v>75</v>
      </c>
      <c r="B24" s="2">
        <v>44978</v>
      </c>
      <c r="C24" t="s">
        <v>76</v>
      </c>
      <c r="D24" t="s">
        <v>21</v>
      </c>
      <c r="E24">
        <v>4</v>
      </c>
      <c r="F24" t="str">
        <f>VLOOKUP(Table1[[#This Row],[Customer ID]],Customers!$A$1:$I$2001,2,FALSE)</f>
        <v>David Hancock</v>
      </c>
      <c r="G24" t="str">
        <f>VLOOKUP(Table1[[#This Row],[Customer ID]],Customers!$A$1:$I$2001,3,FALSE)</f>
        <v>rpreston@yahoo.com</v>
      </c>
      <c r="H24" t="str">
        <f>VLOOKUP(Table1[[#This Row],[Customer ID]],Customers!$A$1:$I$2001,7,FALSE)</f>
        <v>Australia</v>
      </c>
      <c r="I24" t="str">
        <f>_xlfn.IFS(INDEX(Products!$A$1:$E$5,MATCH(Orders!$D24,Products!$A$1:$A$5,0),MATCH(Orders!I$1,Products!$A$1:$E$1,0))="Esp","Espresso",INDEX(Products!$A$1:$E$5,MATCH(Orders!$D24,Products!$A$1:$A$5,0),MATCH(Orders!I$1,Products!$A$1:$E$1,0))="Lat","Latte",INDEX(Products!$A$1:$E$5,MATCH(Orders!$D24,Products!$A$1:$A$5,0),MATCH(Orders!I$1,Products!$A$1:$E$1,0))="Moc","Mocha",INDEX(Products!$A$1:$E$5,MATCH(Orders!$D24,Products!$A$1:$A$5,0),MATCH(Orders!I$1,Products!$A$1:$E$1,0))="Am","Americano")</f>
        <v>Latte</v>
      </c>
      <c r="J24" t="str">
        <f>IF(INDEX(Products!$A$1:$E$5,MATCH(Orders!$D24,Products!$A$1:$A$5,0),MATCH(Orders!J$1,Products!$A$1:$E$1,0))="M","Medium",IF(INDEX(Products!$A$1:$E$5,MATCH(Orders!$D24,Products!$A$1:$A$5,0),MATCH(Orders!J$1,Products!$A$1:$E$1,0))="D","Dark","Light"))</f>
        <v>Dark</v>
      </c>
      <c r="K24" s="3">
        <f>INDEX(Products!$A$1:$E$5,MATCH(Orders!$D24,Products!$A$1:$A$5,0),MATCH(Orders!K$1,Products!$A$1:$E$1,0))</f>
        <v>2</v>
      </c>
      <c r="L24" s="5">
        <f>INDEX(Products!$A$1:$E$5,MATCH(Orders!$D24,Products!$A$1:$A$5,0),MATCH(Orders!L$1,Products!$A$1:$E$1,0))</f>
        <v>6.79</v>
      </c>
      <c r="M24" s="5">
        <f>Table1[[#This Row],[Unit Price]]*Table1[[#This Row],[Quantity]]</f>
        <v>27.16</v>
      </c>
      <c r="N24" t="str">
        <f>VLOOKUP(Table1[[#This Row],[Customer ID]],Customers!$A$1:$I$2001,9,FALSE)</f>
        <v>Yes</v>
      </c>
    </row>
    <row r="25" spans="1:14" x14ac:dyDescent="0.35">
      <c r="A25" t="s">
        <v>77</v>
      </c>
      <c r="B25" s="2">
        <v>45038</v>
      </c>
      <c r="C25" t="s">
        <v>78</v>
      </c>
      <c r="D25" t="s">
        <v>15</v>
      </c>
      <c r="E25">
        <v>2</v>
      </c>
      <c r="F25" t="str">
        <f>VLOOKUP(Table1[[#This Row],[Customer ID]],Customers!$A$1:$I$2001,2,FALSE)</f>
        <v>Christopher Benson</v>
      </c>
      <c r="G25" t="str">
        <f>VLOOKUP(Table1[[#This Row],[Customer ID]],Customers!$A$1:$I$2001,3,FALSE)</f>
        <v>richard89@kelley.net</v>
      </c>
      <c r="H25" t="str">
        <f>VLOOKUP(Table1[[#This Row],[Customer ID]],Customers!$A$1:$I$2001,7,FALSE)</f>
        <v>United Kingdom</v>
      </c>
      <c r="I25" t="str">
        <f>_xlfn.IFS(INDEX(Products!$A$1:$E$5,MATCH(Orders!$D25,Products!$A$1:$A$5,0),MATCH(Orders!I$1,Products!$A$1:$E$1,0))="Esp","Espresso",INDEX(Products!$A$1:$E$5,MATCH(Orders!$D25,Products!$A$1:$A$5,0),MATCH(Orders!I$1,Products!$A$1:$E$1,0))="Lat","Latte",INDEX(Products!$A$1:$E$5,MATCH(Orders!$D25,Products!$A$1:$A$5,0),MATCH(Orders!I$1,Products!$A$1:$E$1,0))="Moc","Mocha",INDEX(Products!$A$1:$E$5,MATCH(Orders!$D25,Products!$A$1:$A$5,0),MATCH(Orders!I$1,Products!$A$1:$E$1,0))="Am","Americano")</f>
        <v>Espresso</v>
      </c>
      <c r="J25" t="str">
        <f>IF(INDEX(Products!$A$1:$E$5,MATCH(Orders!$D25,Products!$A$1:$A$5,0),MATCH(Orders!J$1,Products!$A$1:$E$1,0))="M","Medium",IF(INDEX(Products!$A$1:$E$5,MATCH(Orders!$D25,Products!$A$1:$A$5,0),MATCH(Orders!J$1,Products!$A$1:$E$1,0))="D","Dark","Light"))</f>
        <v>Medium</v>
      </c>
      <c r="K25" s="3">
        <f>INDEX(Products!$A$1:$E$5,MATCH(Orders!$D25,Products!$A$1:$A$5,0),MATCH(Orders!K$1,Products!$A$1:$E$1,0))</f>
        <v>1.5</v>
      </c>
      <c r="L25" s="5">
        <f>INDEX(Products!$A$1:$E$5,MATCH(Orders!$D25,Products!$A$1:$A$5,0),MATCH(Orders!L$1,Products!$A$1:$E$1,0))</f>
        <v>8.18</v>
      </c>
      <c r="M25" s="5">
        <f>Table1[[#This Row],[Unit Price]]*Table1[[#This Row],[Quantity]]</f>
        <v>16.36</v>
      </c>
      <c r="N25" t="str">
        <f>VLOOKUP(Table1[[#This Row],[Customer ID]],Customers!$A$1:$I$2001,9,FALSE)</f>
        <v>Yes</v>
      </c>
    </row>
    <row r="26" spans="1:14" x14ac:dyDescent="0.35">
      <c r="A26" t="s">
        <v>79</v>
      </c>
      <c r="B26" s="2">
        <v>44987</v>
      </c>
      <c r="C26" t="s">
        <v>80</v>
      </c>
      <c r="D26" t="s">
        <v>30</v>
      </c>
      <c r="E26">
        <v>5</v>
      </c>
      <c r="F26" t="str">
        <f>VLOOKUP(Table1[[#This Row],[Customer ID]],Customers!$A$1:$I$2001,2,FALSE)</f>
        <v>Allen Patterson</v>
      </c>
      <c r="G26" t="str">
        <f>VLOOKUP(Table1[[#This Row],[Customer ID]],Customers!$A$1:$I$2001,3,FALSE)</f>
        <v>harrisonchristian@yahoo.com</v>
      </c>
      <c r="H26" t="str">
        <f>VLOOKUP(Table1[[#This Row],[Customer ID]],Customers!$A$1:$I$2001,7,FALSE)</f>
        <v>Australia</v>
      </c>
      <c r="I26" t="str">
        <f>_xlfn.IFS(INDEX(Products!$A$1:$E$5,MATCH(Orders!$D26,Products!$A$1:$A$5,0),MATCH(Orders!I$1,Products!$A$1:$E$1,0))="Esp","Espresso",INDEX(Products!$A$1:$E$5,MATCH(Orders!$D26,Products!$A$1:$A$5,0),MATCH(Orders!I$1,Products!$A$1:$E$1,0))="Lat","Latte",INDEX(Products!$A$1:$E$5,MATCH(Orders!$D26,Products!$A$1:$A$5,0),MATCH(Orders!I$1,Products!$A$1:$E$1,0))="Moc","Mocha",INDEX(Products!$A$1:$E$5,MATCH(Orders!$D26,Products!$A$1:$A$5,0),MATCH(Orders!I$1,Products!$A$1:$E$1,0))="Am","Americano")</f>
        <v>Mocha</v>
      </c>
      <c r="J26" t="str">
        <f>IF(INDEX(Products!$A$1:$E$5,MATCH(Orders!$D26,Products!$A$1:$A$5,0),MATCH(Orders!J$1,Products!$A$1:$E$1,0))="M","Medium",IF(INDEX(Products!$A$1:$E$5,MATCH(Orders!$D26,Products!$A$1:$A$5,0),MATCH(Orders!J$1,Products!$A$1:$E$1,0))="D","Dark","Light"))</f>
        <v>Medium</v>
      </c>
      <c r="K26" s="3">
        <f>INDEX(Products!$A$1:$E$5,MATCH(Orders!$D26,Products!$A$1:$A$5,0),MATCH(Orders!K$1,Products!$A$1:$E$1,0))</f>
        <v>2</v>
      </c>
      <c r="L26" s="5">
        <f>INDEX(Products!$A$1:$E$5,MATCH(Orders!$D26,Products!$A$1:$A$5,0),MATCH(Orders!L$1,Products!$A$1:$E$1,0))</f>
        <v>5.35</v>
      </c>
      <c r="M26" s="5">
        <f>Table1[[#This Row],[Unit Price]]*Table1[[#This Row],[Quantity]]</f>
        <v>26.75</v>
      </c>
      <c r="N26" t="str">
        <f>VLOOKUP(Table1[[#This Row],[Customer ID]],Customers!$A$1:$I$2001,9,FALSE)</f>
        <v>Yes</v>
      </c>
    </row>
    <row r="27" spans="1:14" x14ac:dyDescent="0.35">
      <c r="A27" t="s">
        <v>81</v>
      </c>
      <c r="B27" s="2">
        <v>44576</v>
      </c>
      <c r="C27" t="s">
        <v>82</v>
      </c>
      <c r="D27" t="s">
        <v>21</v>
      </c>
      <c r="E27">
        <v>1</v>
      </c>
      <c r="F27" t="str">
        <f>VLOOKUP(Table1[[#This Row],[Customer ID]],Customers!$A$1:$I$2001,2,FALSE)</f>
        <v>David Byrd</v>
      </c>
      <c r="G27" t="str">
        <f>VLOOKUP(Table1[[#This Row],[Customer ID]],Customers!$A$1:$I$2001,3,FALSE)</f>
        <v>npeters@gmail.com</v>
      </c>
      <c r="H27" t="str">
        <f>VLOOKUP(Table1[[#This Row],[Customer ID]],Customers!$A$1:$I$2001,7,FALSE)</f>
        <v>Ireland</v>
      </c>
      <c r="I27" t="str">
        <f>_xlfn.IFS(INDEX(Products!$A$1:$E$5,MATCH(Orders!$D27,Products!$A$1:$A$5,0),MATCH(Orders!I$1,Products!$A$1:$E$1,0))="Esp","Espresso",INDEX(Products!$A$1:$E$5,MATCH(Orders!$D27,Products!$A$1:$A$5,0),MATCH(Orders!I$1,Products!$A$1:$E$1,0))="Lat","Latte",INDEX(Products!$A$1:$E$5,MATCH(Orders!$D27,Products!$A$1:$A$5,0),MATCH(Orders!I$1,Products!$A$1:$E$1,0))="Moc","Mocha",INDEX(Products!$A$1:$E$5,MATCH(Orders!$D27,Products!$A$1:$A$5,0),MATCH(Orders!I$1,Products!$A$1:$E$1,0))="Am","Americano")</f>
        <v>Latte</v>
      </c>
      <c r="J27" t="str">
        <f>IF(INDEX(Products!$A$1:$E$5,MATCH(Orders!$D27,Products!$A$1:$A$5,0),MATCH(Orders!J$1,Products!$A$1:$E$1,0))="M","Medium",IF(INDEX(Products!$A$1:$E$5,MATCH(Orders!$D27,Products!$A$1:$A$5,0),MATCH(Orders!J$1,Products!$A$1:$E$1,0))="D","Dark","Light"))</f>
        <v>Dark</v>
      </c>
      <c r="K27" s="3">
        <f>INDEX(Products!$A$1:$E$5,MATCH(Orders!$D27,Products!$A$1:$A$5,0),MATCH(Orders!K$1,Products!$A$1:$E$1,0))</f>
        <v>2</v>
      </c>
      <c r="L27" s="5">
        <f>INDEX(Products!$A$1:$E$5,MATCH(Orders!$D27,Products!$A$1:$A$5,0),MATCH(Orders!L$1,Products!$A$1:$E$1,0))</f>
        <v>6.79</v>
      </c>
      <c r="M27" s="5">
        <f>Table1[[#This Row],[Unit Price]]*Table1[[#This Row],[Quantity]]</f>
        <v>6.79</v>
      </c>
      <c r="N27" t="str">
        <f>VLOOKUP(Table1[[#This Row],[Customer ID]],Customers!$A$1:$I$2001,9,FALSE)</f>
        <v>Yes</v>
      </c>
    </row>
    <row r="28" spans="1:14" x14ac:dyDescent="0.35">
      <c r="A28" t="s">
        <v>83</v>
      </c>
      <c r="B28" s="2">
        <v>44857</v>
      </c>
      <c r="C28" t="s">
        <v>84</v>
      </c>
      <c r="D28" t="s">
        <v>40</v>
      </c>
      <c r="E28">
        <v>1</v>
      </c>
      <c r="F28" t="str">
        <f>VLOOKUP(Table1[[#This Row],[Customer ID]],Customers!$A$1:$I$2001,2,FALSE)</f>
        <v>Casey Hall</v>
      </c>
      <c r="G28" t="str">
        <f>VLOOKUP(Table1[[#This Row],[Customer ID]],Customers!$A$1:$I$2001,3,FALSE)</f>
        <v>bradshawlisa@hotmail.com</v>
      </c>
      <c r="H28" t="str">
        <f>VLOOKUP(Table1[[#This Row],[Customer ID]],Customers!$A$1:$I$2001,7,FALSE)</f>
        <v>Ireland</v>
      </c>
      <c r="I28" t="str">
        <f>_xlfn.IFS(INDEX(Products!$A$1:$E$5,MATCH(Orders!$D28,Products!$A$1:$A$5,0),MATCH(Orders!I$1,Products!$A$1:$E$1,0))="Esp","Espresso",INDEX(Products!$A$1:$E$5,MATCH(Orders!$D28,Products!$A$1:$A$5,0),MATCH(Orders!I$1,Products!$A$1:$E$1,0))="Lat","Latte",INDEX(Products!$A$1:$E$5,MATCH(Orders!$D28,Products!$A$1:$A$5,0),MATCH(Orders!I$1,Products!$A$1:$E$1,0))="Moc","Mocha",INDEX(Products!$A$1:$E$5,MATCH(Orders!$D28,Products!$A$1:$A$5,0),MATCH(Orders!I$1,Products!$A$1:$E$1,0))="Am","Americano")</f>
        <v>Americano</v>
      </c>
      <c r="J28" t="str">
        <f>IF(INDEX(Products!$A$1:$E$5,MATCH(Orders!$D28,Products!$A$1:$A$5,0),MATCH(Orders!J$1,Products!$A$1:$E$1,0))="M","Medium",IF(INDEX(Products!$A$1:$E$5,MATCH(Orders!$D28,Products!$A$1:$A$5,0),MATCH(Orders!J$1,Products!$A$1:$E$1,0))="D","Dark","Light"))</f>
        <v>Light</v>
      </c>
      <c r="K28" s="3">
        <f>INDEX(Products!$A$1:$E$5,MATCH(Orders!$D28,Products!$A$1:$A$5,0),MATCH(Orders!K$1,Products!$A$1:$E$1,0))</f>
        <v>1</v>
      </c>
      <c r="L28" s="5">
        <f>INDEX(Products!$A$1:$E$5,MATCH(Orders!$D28,Products!$A$1:$A$5,0),MATCH(Orders!L$1,Products!$A$1:$E$1,0))</f>
        <v>9.9499999999999993</v>
      </c>
      <c r="M28" s="5">
        <f>Table1[[#This Row],[Unit Price]]*Table1[[#This Row],[Quantity]]</f>
        <v>9.9499999999999993</v>
      </c>
      <c r="N28" t="str">
        <f>VLOOKUP(Table1[[#This Row],[Customer ID]],Customers!$A$1:$I$2001,9,FALSE)</f>
        <v>Yes</v>
      </c>
    </row>
    <row r="29" spans="1:14" x14ac:dyDescent="0.35">
      <c r="A29" t="s">
        <v>85</v>
      </c>
      <c r="B29" s="2">
        <v>45339</v>
      </c>
      <c r="C29" t="s">
        <v>86</v>
      </c>
      <c r="D29" t="s">
        <v>30</v>
      </c>
      <c r="E29">
        <v>2</v>
      </c>
      <c r="F29" t="str">
        <f>VLOOKUP(Table1[[#This Row],[Customer ID]],Customers!$A$1:$I$2001,2,FALSE)</f>
        <v>Eileen Conley</v>
      </c>
      <c r="G29" t="str">
        <f>VLOOKUP(Table1[[#This Row],[Customer ID]],Customers!$A$1:$I$2001,3,FALSE)</f>
        <v>tasha52@campbell-munoz.org</v>
      </c>
      <c r="H29" t="str">
        <f>VLOOKUP(Table1[[#This Row],[Customer ID]],Customers!$A$1:$I$2001,7,FALSE)</f>
        <v>Ireland</v>
      </c>
      <c r="I29" t="str">
        <f>_xlfn.IFS(INDEX(Products!$A$1:$E$5,MATCH(Orders!$D29,Products!$A$1:$A$5,0),MATCH(Orders!I$1,Products!$A$1:$E$1,0))="Esp","Espresso",INDEX(Products!$A$1:$E$5,MATCH(Orders!$D29,Products!$A$1:$A$5,0),MATCH(Orders!I$1,Products!$A$1:$E$1,0))="Lat","Latte",INDEX(Products!$A$1:$E$5,MATCH(Orders!$D29,Products!$A$1:$A$5,0),MATCH(Orders!I$1,Products!$A$1:$E$1,0))="Moc","Mocha",INDEX(Products!$A$1:$E$5,MATCH(Orders!$D29,Products!$A$1:$A$5,0),MATCH(Orders!I$1,Products!$A$1:$E$1,0))="Am","Americano")</f>
        <v>Mocha</v>
      </c>
      <c r="J29" t="str">
        <f>IF(INDEX(Products!$A$1:$E$5,MATCH(Orders!$D29,Products!$A$1:$A$5,0),MATCH(Orders!J$1,Products!$A$1:$E$1,0))="M","Medium",IF(INDEX(Products!$A$1:$E$5,MATCH(Orders!$D29,Products!$A$1:$A$5,0),MATCH(Orders!J$1,Products!$A$1:$E$1,0))="D","Dark","Light"))</f>
        <v>Medium</v>
      </c>
      <c r="K29" s="3">
        <f>INDEX(Products!$A$1:$E$5,MATCH(Orders!$D29,Products!$A$1:$A$5,0),MATCH(Orders!K$1,Products!$A$1:$E$1,0))</f>
        <v>2</v>
      </c>
      <c r="L29" s="5">
        <f>INDEX(Products!$A$1:$E$5,MATCH(Orders!$D29,Products!$A$1:$A$5,0),MATCH(Orders!L$1,Products!$A$1:$E$1,0))</f>
        <v>5.35</v>
      </c>
      <c r="M29" s="5">
        <f>Table1[[#This Row],[Unit Price]]*Table1[[#This Row],[Quantity]]</f>
        <v>10.7</v>
      </c>
      <c r="N29" t="str">
        <f>VLOOKUP(Table1[[#This Row],[Customer ID]],Customers!$A$1:$I$2001,9,FALSE)</f>
        <v>No</v>
      </c>
    </row>
    <row r="30" spans="1:14" x14ac:dyDescent="0.35">
      <c r="A30" t="s">
        <v>87</v>
      </c>
      <c r="B30" s="2">
        <v>45259</v>
      </c>
      <c r="C30" t="s">
        <v>88</v>
      </c>
      <c r="D30" t="s">
        <v>21</v>
      </c>
      <c r="E30">
        <v>1</v>
      </c>
      <c r="F30" t="str">
        <f>VLOOKUP(Table1[[#This Row],[Customer ID]],Customers!$A$1:$I$2001,2,FALSE)</f>
        <v>Traci Mcdaniel</v>
      </c>
      <c r="G30" t="str">
        <f>VLOOKUP(Table1[[#This Row],[Customer ID]],Customers!$A$1:$I$2001,3,FALSE)</f>
        <v>keithmendez@yahoo.com</v>
      </c>
      <c r="H30" t="str">
        <f>VLOOKUP(Table1[[#This Row],[Customer ID]],Customers!$A$1:$I$2001,7,FALSE)</f>
        <v>United Kingdom</v>
      </c>
      <c r="I30" t="str">
        <f>_xlfn.IFS(INDEX(Products!$A$1:$E$5,MATCH(Orders!$D30,Products!$A$1:$A$5,0),MATCH(Orders!I$1,Products!$A$1:$E$1,0))="Esp","Espresso",INDEX(Products!$A$1:$E$5,MATCH(Orders!$D30,Products!$A$1:$A$5,0),MATCH(Orders!I$1,Products!$A$1:$E$1,0))="Lat","Latte",INDEX(Products!$A$1:$E$5,MATCH(Orders!$D30,Products!$A$1:$A$5,0),MATCH(Orders!I$1,Products!$A$1:$E$1,0))="Moc","Mocha",INDEX(Products!$A$1:$E$5,MATCH(Orders!$D30,Products!$A$1:$A$5,0),MATCH(Orders!I$1,Products!$A$1:$E$1,0))="Am","Americano")</f>
        <v>Latte</v>
      </c>
      <c r="J30" t="str">
        <f>IF(INDEX(Products!$A$1:$E$5,MATCH(Orders!$D30,Products!$A$1:$A$5,0),MATCH(Orders!J$1,Products!$A$1:$E$1,0))="M","Medium",IF(INDEX(Products!$A$1:$E$5,MATCH(Orders!$D30,Products!$A$1:$A$5,0),MATCH(Orders!J$1,Products!$A$1:$E$1,0))="D","Dark","Light"))</f>
        <v>Dark</v>
      </c>
      <c r="K30" s="3">
        <f>INDEX(Products!$A$1:$E$5,MATCH(Orders!$D30,Products!$A$1:$A$5,0),MATCH(Orders!K$1,Products!$A$1:$E$1,0))</f>
        <v>2</v>
      </c>
      <c r="L30" s="5">
        <f>INDEX(Products!$A$1:$E$5,MATCH(Orders!$D30,Products!$A$1:$A$5,0),MATCH(Orders!L$1,Products!$A$1:$E$1,0))</f>
        <v>6.79</v>
      </c>
      <c r="M30" s="5">
        <f>Table1[[#This Row],[Unit Price]]*Table1[[#This Row],[Quantity]]</f>
        <v>6.79</v>
      </c>
      <c r="N30" t="str">
        <f>VLOOKUP(Table1[[#This Row],[Customer ID]],Customers!$A$1:$I$2001,9,FALSE)</f>
        <v>No</v>
      </c>
    </row>
    <row r="31" spans="1:14" x14ac:dyDescent="0.35">
      <c r="A31" t="s">
        <v>89</v>
      </c>
      <c r="B31" s="2">
        <v>45290</v>
      </c>
      <c r="C31" t="s">
        <v>90</v>
      </c>
      <c r="D31" t="s">
        <v>30</v>
      </c>
      <c r="E31">
        <v>5</v>
      </c>
      <c r="F31" t="str">
        <f>VLOOKUP(Table1[[#This Row],[Customer ID]],Customers!$A$1:$I$2001,2,FALSE)</f>
        <v>Maureen Harding</v>
      </c>
      <c r="G31" t="str">
        <f>VLOOKUP(Table1[[#This Row],[Customer ID]],Customers!$A$1:$I$2001,3,FALSE)</f>
        <v>brookeharmon@yahoo.com</v>
      </c>
      <c r="H31" t="str">
        <f>VLOOKUP(Table1[[#This Row],[Customer ID]],Customers!$A$1:$I$2001,7,FALSE)</f>
        <v>Canada</v>
      </c>
      <c r="I31" t="str">
        <f>_xlfn.IFS(INDEX(Products!$A$1:$E$5,MATCH(Orders!$D31,Products!$A$1:$A$5,0),MATCH(Orders!I$1,Products!$A$1:$E$1,0))="Esp","Espresso",INDEX(Products!$A$1:$E$5,MATCH(Orders!$D31,Products!$A$1:$A$5,0),MATCH(Orders!I$1,Products!$A$1:$E$1,0))="Lat","Latte",INDEX(Products!$A$1:$E$5,MATCH(Orders!$D31,Products!$A$1:$A$5,0),MATCH(Orders!I$1,Products!$A$1:$E$1,0))="Moc","Mocha",INDEX(Products!$A$1:$E$5,MATCH(Orders!$D31,Products!$A$1:$A$5,0),MATCH(Orders!I$1,Products!$A$1:$E$1,0))="Am","Americano")</f>
        <v>Mocha</v>
      </c>
      <c r="J31" t="str">
        <f>IF(INDEX(Products!$A$1:$E$5,MATCH(Orders!$D31,Products!$A$1:$A$5,0),MATCH(Orders!J$1,Products!$A$1:$E$1,0))="M","Medium",IF(INDEX(Products!$A$1:$E$5,MATCH(Orders!$D31,Products!$A$1:$A$5,0),MATCH(Orders!J$1,Products!$A$1:$E$1,0))="D","Dark","Light"))</f>
        <v>Medium</v>
      </c>
      <c r="K31" s="3">
        <f>INDEX(Products!$A$1:$E$5,MATCH(Orders!$D31,Products!$A$1:$A$5,0),MATCH(Orders!K$1,Products!$A$1:$E$1,0))</f>
        <v>2</v>
      </c>
      <c r="L31" s="5">
        <f>INDEX(Products!$A$1:$E$5,MATCH(Orders!$D31,Products!$A$1:$A$5,0),MATCH(Orders!L$1,Products!$A$1:$E$1,0))</f>
        <v>5.35</v>
      </c>
      <c r="M31" s="5">
        <f>Table1[[#This Row],[Unit Price]]*Table1[[#This Row],[Quantity]]</f>
        <v>26.75</v>
      </c>
      <c r="N31" t="str">
        <f>VLOOKUP(Table1[[#This Row],[Customer ID]],Customers!$A$1:$I$2001,9,FALSE)</f>
        <v>Yes</v>
      </c>
    </row>
    <row r="32" spans="1:14" x14ac:dyDescent="0.35">
      <c r="A32" t="s">
        <v>91</v>
      </c>
      <c r="B32" s="2">
        <v>44508</v>
      </c>
      <c r="C32" t="s">
        <v>92</v>
      </c>
      <c r="D32" t="s">
        <v>30</v>
      </c>
      <c r="E32">
        <v>4</v>
      </c>
      <c r="F32" t="str">
        <f>VLOOKUP(Table1[[#This Row],[Customer ID]],Customers!$A$1:$I$2001,2,FALSE)</f>
        <v>Angel Ross</v>
      </c>
      <c r="G32" t="str">
        <f>VLOOKUP(Table1[[#This Row],[Customer ID]],Customers!$A$1:$I$2001,3,FALSE)</f>
        <v>watsonkristen@leon-farrell.info</v>
      </c>
      <c r="H32" t="str">
        <f>VLOOKUP(Table1[[#This Row],[Customer ID]],Customers!$A$1:$I$2001,7,FALSE)</f>
        <v>Canada</v>
      </c>
      <c r="I32" t="str">
        <f>_xlfn.IFS(INDEX(Products!$A$1:$E$5,MATCH(Orders!$D32,Products!$A$1:$A$5,0),MATCH(Orders!I$1,Products!$A$1:$E$1,0))="Esp","Espresso",INDEX(Products!$A$1:$E$5,MATCH(Orders!$D32,Products!$A$1:$A$5,0),MATCH(Orders!I$1,Products!$A$1:$E$1,0))="Lat","Latte",INDEX(Products!$A$1:$E$5,MATCH(Orders!$D32,Products!$A$1:$A$5,0),MATCH(Orders!I$1,Products!$A$1:$E$1,0))="Moc","Mocha",INDEX(Products!$A$1:$E$5,MATCH(Orders!$D32,Products!$A$1:$A$5,0),MATCH(Orders!I$1,Products!$A$1:$E$1,0))="Am","Americano")</f>
        <v>Mocha</v>
      </c>
      <c r="J32" t="str">
        <f>IF(INDEX(Products!$A$1:$E$5,MATCH(Orders!$D32,Products!$A$1:$A$5,0),MATCH(Orders!J$1,Products!$A$1:$E$1,0))="M","Medium",IF(INDEX(Products!$A$1:$E$5,MATCH(Orders!$D32,Products!$A$1:$A$5,0),MATCH(Orders!J$1,Products!$A$1:$E$1,0))="D","Dark","Light"))</f>
        <v>Medium</v>
      </c>
      <c r="K32" s="3">
        <f>INDEX(Products!$A$1:$E$5,MATCH(Orders!$D32,Products!$A$1:$A$5,0),MATCH(Orders!K$1,Products!$A$1:$E$1,0))</f>
        <v>2</v>
      </c>
      <c r="L32" s="5">
        <f>INDEX(Products!$A$1:$E$5,MATCH(Orders!$D32,Products!$A$1:$A$5,0),MATCH(Orders!L$1,Products!$A$1:$E$1,0))</f>
        <v>5.35</v>
      </c>
      <c r="M32" s="5">
        <f>Table1[[#This Row],[Unit Price]]*Table1[[#This Row],[Quantity]]</f>
        <v>21.4</v>
      </c>
      <c r="N32" t="str">
        <f>VLOOKUP(Table1[[#This Row],[Customer ID]],Customers!$A$1:$I$2001,9,FALSE)</f>
        <v>No</v>
      </c>
    </row>
    <row r="33" spans="1:14" x14ac:dyDescent="0.35">
      <c r="A33" t="s">
        <v>93</v>
      </c>
      <c r="B33" s="2">
        <v>45171</v>
      </c>
      <c r="C33" t="s">
        <v>94</v>
      </c>
      <c r="D33" t="s">
        <v>30</v>
      </c>
      <c r="E33">
        <v>1</v>
      </c>
      <c r="F33" t="str">
        <f>VLOOKUP(Table1[[#This Row],[Customer ID]],Customers!$A$1:$I$2001,2,FALSE)</f>
        <v>Joshua Garcia</v>
      </c>
      <c r="G33" t="str">
        <f>VLOOKUP(Table1[[#This Row],[Customer ID]],Customers!$A$1:$I$2001,3,FALSE)</f>
        <v>kimberly85@yahoo.com</v>
      </c>
      <c r="H33" t="str">
        <f>VLOOKUP(Table1[[#This Row],[Customer ID]],Customers!$A$1:$I$2001,7,FALSE)</f>
        <v>United Kingdom</v>
      </c>
      <c r="I33" t="str">
        <f>_xlfn.IFS(INDEX(Products!$A$1:$E$5,MATCH(Orders!$D33,Products!$A$1:$A$5,0),MATCH(Orders!I$1,Products!$A$1:$E$1,0))="Esp","Espresso",INDEX(Products!$A$1:$E$5,MATCH(Orders!$D33,Products!$A$1:$A$5,0),MATCH(Orders!I$1,Products!$A$1:$E$1,0))="Lat","Latte",INDEX(Products!$A$1:$E$5,MATCH(Orders!$D33,Products!$A$1:$A$5,0),MATCH(Orders!I$1,Products!$A$1:$E$1,0))="Moc","Mocha",INDEX(Products!$A$1:$E$5,MATCH(Orders!$D33,Products!$A$1:$A$5,0),MATCH(Orders!I$1,Products!$A$1:$E$1,0))="Am","Americano")</f>
        <v>Mocha</v>
      </c>
      <c r="J33" t="str">
        <f>IF(INDEX(Products!$A$1:$E$5,MATCH(Orders!$D33,Products!$A$1:$A$5,0),MATCH(Orders!J$1,Products!$A$1:$E$1,0))="M","Medium",IF(INDEX(Products!$A$1:$E$5,MATCH(Orders!$D33,Products!$A$1:$A$5,0),MATCH(Orders!J$1,Products!$A$1:$E$1,0))="D","Dark","Light"))</f>
        <v>Medium</v>
      </c>
      <c r="K33" s="3">
        <f>INDEX(Products!$A$1:$E$5,MATCH(Orders!$D33,Products!$A$1:$A$5,0),MATCH(Orders!K$1,Products!$A$1:$E$1,0))</f>
        <v>2</v>
      </c>
      <c r="L33" s="5">
        <f>INDEX(Products!$A$1:$E$5,MATCH(Orders!$D33,Products!$A$1:$A$5,0),MATCH(Orders!L$1,Products!$A$1:$E$1,0))</f>
        <v>5.35</v>
      </c>
      <c r="M33" s="5">
        <f>Table1[[#This Row],[Unit Price]]*Table1[[#This Row],[Quantity]]</f>
        <v>5.35</v>
      </c>
      <c r="N33" t="str">
        <f>VLOOKUP(Table1[[#This Row],[Customer ID]],Customers!$A$1:$I$2001,9,FALSE)</f>
        <v>Yes</v>
      </c>
    </row>
    <row r="34" spans="1:14" x14ac:dyDescent="0.35">
      <c r="A34" t="s">
        <v>95</v>
      </c>
      <c r="B34" s="2">
        <v>45131</v>
      </c>
      <c r="C34" t="s">
        <v>96</v>
      </c>
      <c r="D34" t="s">
        <v>15</v>
      </c>
      <c r="E34">
        <v>4</v>
      </c>
      <c r="F34" t="str">
        <f>VLOOKUP(Table1[[#This Row],[Customer ID]],Customers!$A$1:$I$2001,2,FALSE)</f>
        <v>Janet Quinn</v>
      </c>
      <c r="G34" t="str">
        <f>VLOOKUP(Table1[[#This Row],[Customer ID]],Customers!$A$1:$I$2001,3,FALSE)</f>
        <v>wagnermichelle@strong-gordon.com</v>
      </c>
      <c r="H34" t="str">
        <f>VLOOKUP(Table1[[#This Row],[Customer ID]],Customers!$A$1:$I$2001,7,FALSE)</f>
        <v>Ireland</v>
      </c>
      <c r="I34" t="str">
        <f>_xlfn.IFS(INDEX(Products!$A$1:$E$5,MATCH(Orders!$D34,Products!$A$1:$A$5,0),MATCH(Orders!I$1,Products!$A$1:$E$1,0))="Esp","Espresso",INDEX(Products!$A$1:$E$5,MATCH(Orders!$D34,Products!$A$1:$A$5,0),MATCH(Orders!I$1,Products!$A$1:$E$1,0))="Lat","Latte",INDEX(Products!$A$1:$E$5,MATCH(Orders!$D34,Products!$A$1:$A$5,0),MATCH(Orders!I$1,Products!$A$1:$E$1,0))="Moc","Mocha",INDEX(Products!$A$1:$E$5,MATCH(Orders!$D34,Products!$A$1:$A$5,0),MATCH(Orders!I$1,Products!$A$1:$E$1,0))="Am","Americano")</f>
        <v>Espresso</v>
      </c>
      <c r="J34" t="str">
        <f>IF(INDEX(Products!$A$1:$E$5,MATCH(Orders!$D34,Products!$A$1:$A$5,0),MATCH(Orders!J$1,Products!$A$1:$E$1,0))="M","Medium",IF(INDEX(Products!$A$1:$E$5,MATCH(Orders!$D34,Products!$A$1:$A$5,0),MATCH(Orders!J$1,Products!$A$1:$E$1,0))="D","Dark","Light"))</f>
        <v>Medium</v>
      </c>
      <c r="K34" s="3">
        <f>INDEX(Products!$A$1:$E$5,MATCH(Orders!$D34,Products!$A$1:$A$5,0),MATCH(Orders!K$1,Products!$A$1:$E$1,0))</f>
        <v>1.5</v>
      </c>
      <c r="L34" s="5">
        <f>INDEX(Products!$A$1:$E$5,MATCH(Orders!$D34,Products!$A$1:$A$5,0),MATCH(Orders!L$1,Products!$A$1:$E$1,0))</f>
        <v>8.18</v>
      </c>
      <c r="M34" s="5">
        <f>Table1[[#This Row],[Unit Price]]*Table1[[#This Row],[Quantity]]</f>
        <v>32.72</v>
      </c>
      <c r="N34" t="str">
        <f>VLOOKUP(Table1[[#This Row],[Customer ID]],Customers!$A$1:$I$2001,9,FALSE)</f>
        <v>Yes</v>
      </c>
    </row>
    <row r="35" spans="1:14" x14ac:dyDescent="0.35">
      <c r="A35" t="s">
        <v>97</v>
      </c>
      <c r="B35" s="2">
        <v>44943</v>
      </c>
      <c r="C35" t="s">
        <v>98</v>
      </c>
      <c r="D35" t="s">
        <v>15</v>
      </c>
      <c r="E35">
        <v>3</v>
      </c>
      <c r="F35" t="str">
        <f>VLOOKUP(Table1[[#This Row],[Customer ID]],Customers!$A$1:$I$2001,2,FALSE)</f>
        <v>Lisa Smith</v>
      </c>
      <c r="G35" t="str">
        <f>VLOOKUP(Table1[[#This Row],[Customer ID]],Customers!$A$1:$I$2001,3,FALSE)</f>
        <v>lori22@yahoo.com</v>
      </c>
      <c r="H35" t="str">
        <f>VLOOKUP(Table1[[#This Row],[Customer ID]],Customers!$A$1:$I$2001,7,FALSE)</f>
        <v>Ireland</v>
      </c>
      <c r="I35" t="str">
        <f>_xlfn.IFS(INDEX(Products!$A$1:$E$5,MATCH(Orders!$D35,Products!$A$1:$A$5,0),MATCH(Orders!I$1,Products!$A$1:$E$1,0))="Esp","Espresso",INDEX(Products!$A$1:$E$5,MATCH(Orders!$D35,Products!$A$1:$A$5,0),MATCH(Orders!I$1,Products!$A$1:$E$1,0))="Lat","Latte",INDEX(Products!$A$1:$E$5,MATCH(Orders!$D35,Products!$A$1:$A$5,0),MATCH(Orders!I$1,Products!$A$1:$E$1,0))="Moc","Mocha",INDEX(Products!$A$1:$E$5,MATCH(Orders!$D35,Products!$A$1:$A$5,0),MATCH(Orders!I$1,Products!$A$1:$E$1,0))="Am","Americano")</f>
        <v>Espresso</v>
      </c>
      <c r="J35" t="str">
        <f>IF(INDEX(Products!$A$1:$E$5,MATCH(Orders!$D35,Products!$A$1:$A$5,0),MATCH(Orders!J$1,Products!$A$1:$E$1,0))="M","Medium",IF(INDEX(Products!$A$1:$E$5,MATCH(Orders!$D35,Products!$A$1:$A$5,0),MATCH(Orders!J$1,Products!$A$1:$E$1,0))="D","Dark","Light"))</f>
        <v>Medium</v>
      </c>
      <c r="K35" s="3">
        <f>INDEX(Products!$A$1:$E$5,MATCH(Orders!$D35,Products!$A$1:$A$5,0),MATCH(Orders!K$1,Products!$A$1:$E$1,0))</f>
        <v>1.5</v>
      </c>
      <c r="L35" s="5">
        <f>INDEX(Products!$A$1:$E$5,MATCH(Orders!$D35,Products!$A$1:$A$5,0),MATCH(Orders!L$1,Products!$A$1:$E$1,0))</f>
        <v>8.18</v>
      </c>
      <c r="M35" s="5">
        <f>Table1[[#This Row],[Unit Price]]*Table1[[#This Row],[Quantity]]</f>
        <v>24.54</v>
      </c>
      <c r="N35" t="str">
        <f>VLOOKUP(Table1[[#This Row],[Customer ID]],Customers!$A$1:$I$2001,9,FALSE)</f>
        <v>Yes</v>
      </c>
    </row>
    <row r="36" spans="1:14" x14ac:dyDescent="0.35">
      <c r="A36" t="s">
        <v>99</v>
      </c>
      <c r="B36" s="2">
        <v>45197</v>
      </c>
      <c r="C36" t="s">
        <v>100</v>
      </c>
      <c r="D36" t="s">
        <v>40</v>
      </c>
      <c r="E36">
        <v>3</v>
      </c>
      <c r="F36" t="str">
        <f>VLOOKUP(Table1[[#This Row],[Customer ID]],Customers!$A$1:$I$2001,2,FALSE)</f>
        <v>David Mcdonald</v>
      </c>
      <c r="G36" t="str">
        <f>VLOOKUP(Table1[[#This Row],[Customer ID]],Customers!$A$1:$I$2001,3,FALSE)</f>
        <v>nguyendiana@hotmail.com</v>
      </c>
      <c r="H36" t="str">
        <f>VLOOKUP(Table1[[#This Row],[Customer ID]],Customers!$A$1:$I$2001,7,FALSE)</f>
        <v>United States</v>
      </c>
      <c r="I36" t="str">
        <f>_xlfn.IFS(INDEX(Products!$A$1:$E$5,MATCH(Orders!$D36,Products!$A$1:$A$5,0),MATCH(Orders!I$1,Products!$A$1:$E$1,0))="Esp","Espresso",INDEX(Products!$A$1:$E$5,MATCH(Orders!$D36,Products!$A$1:$A$5,0),MATCH(Orders!I$1,Products!$A$1:$E$1,0))="Lat","Latte",INDEX(Products!$A$1:$E$5,MATCH(Orders!$D36,Products!$A$1:$A$5,0),MATCH(Orders!I$1,Products!$A$1:$E$1,0))="Moc","Mocha",INDEX(Products!$A$1:$E$5,MATCH(Orders!$D36,Products!$A$1:$A$5,0),MATCH(Orders!I$1,Products!$A$1:$E$1,0))="Am","Americano")</f>
        <v>Americano</v>
      </c>
      <c r="J36" t="str">
        <f>IF(INDEX(Products!$A$1:$E$5,MATCH(Orders!$D36,Products!$A$1:$A$5,0),MATCH(Orders!J$1,Products!$A$1:$E$1,0))="M","Medium",IF(INDEX(Products!$A$1:$E$5,MATCH(Orders!$D36,Products!$A$1:$A$5,0),MATCH(Orders!J$1,Products!$A$1:$E$1,0))="D","Dark","Light"))</f>
        <v>Light</v>
      </c>
      <c r="K36" s="3">
        <f>INDEX(Products!$A$1:$E$5,MATCH(Orders!$D36,Products!$A$1:$A$5,0),MATCH(Orders!K$1,Products!$A$1:$E$1,0))</f>
        <v>1</v>
      </c>
      <c r="L36" s="5">
        <f>INDEX(Products!$A$1:$E$5,MATCH(Orders!$D36,Products!$A$1:$A$5,0),MATCH(Orders!L$1,Products!$A$1:$E$1,0))</f>
        <v>9.9499999999999993</v>
      </c>
      <c r="M36" s="5">
        <f>Table1[[#This Row],[Unit Price]]*Table1[[#This Row],[Quantity]]</f>
        <v>29.849999999999998</v>
      </c>
      <c r="N36" t="str">
        <f>VLOOKUP(Table1[[#This Row],[Customer ID]],Customers!$A$1:$I$2001,9,FALSE)</f>
        <v>No</v>
      </c>
    </row>
    <row r="37" spans="1:14" x14ac:dyDescent="0.35">
      <c r="A37" t="s">
        <v>101</v>
      </c>
      <c r="B37" s="2">
        <v>45352</v>
      </c>
      <c r="C37" t="s">
        <v>102</v>
      </c>
      <c r="D37" t="s">
        <v>30</v>
      </c>
      <c r="E37">
        <v>1</v>
      </c>
      <c r="F37" t="str">
        <f>VLOOKUP(Table1[[#This Row],[Customer ID]],Customers!$A$1:$I$2001,2,FALSE)</f>
        <v>Micheal Patton</v>
      </c>
      <c r="G37" t="str">
        <f>VLOOKUP(Table1[[#This Row],[Customer ID]],Customers!$A$1:$I$2001,3,FALSE)</f>
        <v>fowlerteresa@gmail.com</v>
      </c>
      <c r="H37" t="str">
        <f>VLOOKUP(Table1[[#This Row],[Customer ID]],Customers!$A$1:$I$2001,7,FALSE)</f>
        <v>United Kingdom</v>
      </c>
      <c r="I37" t="str">
        <f>_xlfn.IFS(INDEX(Products!$A$1:$E$5,MATCH(Orders!$D37,Products!$A$1:$A$5,0),MATCH(Orders!I$1,Products!$A$1:$E$1,0))="Esp","Espresso",INDEX(Products!$A$1:$E$5,MATCH(Orders!$D37,Products!$A$1:$A$5,0),MATCH(Orders!I$1,Products!$A$1:$E$1,0))="Lat","Latte",INDEX(Products!$A$1:$E$5,MATCH(Orders!$D37,Products!$A$1:$A$5,0),MATCH(Orders!I$1,Products!$A$1:$E$1,0))="Moc","Mocha",INDEX(Products!$A$1:$E$5,MATCH(Orders!$D37,Products!$A$1:$A$5,0),MATCH(Orders!I$1,Products!$A$1:$E$1,0))="Am","Americano")</f>
        <v>Mocha</v>
      </c>
      <c r="J37" t="str">
        <f>IF(INDEX(Products!$A$1:$E$5,MATCH(Orders!$D37,Products!$A$1:$A$5,0),MATCH(Orders!J$1,Products!$A$1:$E$1,0))="M","Medium",IF(INDEX(Products!$A$1:$E$5,MATCH(Orders!$D37,Products!$A$1:$A$5,0),MATCH(Orders!J$1,Products!$A$1:$E$1,0))="D","Dark","Light"))</f>
        <v>Medium</v>
      </c>
      <c r="K37" s="3">
        <f>INDEX(Products!$A$1:$E$5,MATCH(Orders!$D37,Products!$A$1:$A$5,0),MATCH(Orders!K$1,Products!$A$1:$E$1,0))</f>
        <v>2</v>
      </c>
      <c r="L37" s="5">
        <f>INDEX(Products!$A$1:$E$5,MATCH(Orders!$D37,Products!$A$1:$A$5,0),MATCH(Orders!L$1,Products!$A$1:$E$1,0))</f>
        <v>5.35</v>
      </c>
      <c r="M37" s="5">
        <f>Table1[[#This Row],[Unit Price]]*Table1[[#This Row],[Quantity]]</f>
        <v>5.35</v>
      </c>
      <c r="N37" t="str">
        <f>VLOOKUP(Table1[[#This Row],[Customer ID]],Customers!$A$1:$I$2001,9,FALSE)</f>
        <v>No</v>
      </c>
    </row>
    <row r="38" spans="1:14" x14ac:dyDescent="0.35">
      <c r="A38" t="s">
        <v>103</v>
      </c>
      <c r="B38" s="2">
        <v>45365</v>
      </c>
      <c r="C38" t="s">
        <v>104</v>
      </c>
      <c r="D38" t="s">
        <v>21</v>
      </c>
      <c r="E38">
        <v>5</v>
      </c>
      <c r="F38" t="str">
        <f>VLOOKUP(Table1[[#This Row],[Customer ID]],Customers!$A$1:$I$2001,2,FALSE)</f>
        <v>Mr. James Bates</v>
      </c>
      <c r="G38" t="str">
        <f>VLOOKUP(Table1[[#This Row],[Customer ID]],Customers!$A$1:$I$2001,3,FALSE)</f>
        <v>annaluna@williams-henson.com</v>
      </c>
      <c r="H38" t="str">
        <f>VLOOKUP(Table1[[#This Row],[Customer ID]],Customers!$A$1:$I$2001,7,FALSE)</f>
        <v>United States</v>
      </c>
      <c r="I38" t="str">
        <f>_xlfn.IFS(INDEX(Products!$A$1:$E$5,MATCH(Orders!$D38,Products!$A$1:$A$5,0),MATCH(Orders!I$1,Products!$A$1:$E$1,0))="Esp","Espresso",INDEX(Products!$A$1:$E$5,MATCH(Orders!$D38,Products!$A$1:$A$5,0),MATCH(Orders!I$1,Products!$A$1:$E$1,0))="Lat","Latte",INDEX(Products!$A$1:$E$5,MATCH(Orders!$D38,Products!$A$1:$A$5,0),MATCH(Orders!I$1,Products!$A$1:$E$1,0))="Moc","Mocha",INDEX(Products!$A$1:$E$5,MATCH(Orders!$D38,Products!$A$1:$A$5,0),MATCH(Orders!I$1,Products!$A$1:$E$1,0))="Am","Americano")</f>
        <v>Latte</v>
      </c>
      <c r="J38" t="str">
        <f>IF(INDEX(Products!$A$1:$E$5,MATCH(Orders!$D38,Products!$A$1:$A$5,0),MATCH(Orders!J$1,Products!$A$1:$E$1,0))="M","Medium",IF(INDEX(Products!$A$1:$E$5,MATCH(Orders!$D38,Products!$A$1:$A$5,0),MATCH(Orders!J$1,Products!$A$1:$E$1,0))="D","Dark","Light"))</f>
        <v>Dark</v>
      </c>
      <c r="K38" s="3">
        <f>INDEX(Products!$A$1:$E$5,MATCH(Orders!$D38,Products!$A$1:$A$5,0),MATCH(Orders!K$1,Products!$A$1:$E$1,0))</f>
        <v>2</v>
      </c>
      <c r="L38" s="5">
        <f>INDEX(Products!$A$1:$E$5,MATCH(Orders!$D38,Products!$A$1:$A$5,0),MATCH(Orders!L$1,Products!$A$1:$E$1,0))</f>
        <v>6.79</v>
      </c>
      <c r="M38" s="5">
        <f>Table1[[#This Row],[Unit Price]]*Table1[[#This Row],[Quantity]]</f>
        <v>33.950000000000003</v>
      </c>
      <c r="N38" t="str">
        <f>VLOOKUP(Table1[[#This Row],[Customer ID]],Customers!$A$1:$I$2001,9,FALSE)</f>
        <v>Yes</v>
      </c>
    </row>
    <row r="39" spans="1:14" x14ac:dyDescent="0.35">
      <c r="A39" t="s">
        <v>105</v>
      </c>
      <c r="B39" s="2">
        <v>45266</v>
      </c>
      <c r="C39" t="s">
        <v>106</v>
      </c>
      <c r="D39" t="s">
        <v>40</v>
      </c>
      <c r="E39">
        <v>3</v>
      </c>
      <c r="F39" t="str">
        <f>VLOOKUP(Table1[[#This Row],[Customer ID]],Customers!$A$1:$I$2001,2,FALSE)</f>
        <v>Karen Hamilton</v>
      </c>
      <c r="G39" t="str">
        <f>VLOOKUP(Table1[[#This Row],[Customer ID]],Customers!$A$1:$I$2001,3,FALSE)</f>
        <v>thompsonjennifer@holmes.org</v>
      </c>
      <c r="H39" t="str">
        <f>VLOOKUP(Table1[[#This Row],[Customer ID]],Customers!$A$1:$I$2001,7,FALSE)</f>
        <v>Ireland</v>
      </c>
      <c r="I39" t="str">
        <f>_xlfn.IFS(INDEX(Products!$A$1:$E$5,MATCH(Orders!$D39,Products!$A$1:$A$5,0),MATCH(Orders!I$1,Products!$A$1:$E$1,0))="Esp","Espresso",INDEX(Products!$A$1:$E$5,MATCH(Orders!$D39,Products!$A$1:$A$5,0),MATCH(Orders!I$1,Products!$A$1:$E$1,0))="Lat","Latte",INDEX(Products!$A$1:$E$5,MATCH(Orders!$D39,Products!$A$1:$A$5,0),MATCH(Orders!I$1,Products!$A$1:$E$1,0))="Moc","Mocha",INDEX(Products!$A$1:$E$5,MATCH(Orders!$D39,Products!$A$1:$A$5,0),MATCH(Orders!I$1,Products!$A$1:$E$1,0))="Am","Americano")</f>
        <v>Americano</v>
      </c>
      <c r="J39" t="str">
        <f>IF(INDEX(Products!$A$1:$E$5,MATCH(Orders!$D39,Products!$A$1:$A$5,0),MATCH(Orders!J$1,Products!$A$1:$E$1,0))="M","Medium",IF(INDEX(Products!$A$1:$E$5,MATCH(Orders!$D39,Products!$A$1:$A$5,0),MATCH(Orders!J$1,Products!$A$1:$E$1,0))="D","Dark","Light"))</f>
        <v>Light</v>
      </c>
      <c r="K39" s="3">
        <f>INDEX(Products!$A$1:$E$5,MATCH(Orders!$D39,Products!$A$1:$A$5,0),MATCH(Orders!K$1,Products!$A$1:$E$1,0))</f>
        <v>1</v>
      </c>
      <c r="L39" s="5">
        <f>INDEX(Products!$A$1:$E$5,MATCH(Orders!$D39,Products!$A$1:$A$5,0),MATCH(Orders!L$1,Products!$A$1:$E$1,0))</f>
        <v>9.9499999999999993</v>
      </c>
      <c r="M39" s="5">
        <f>Table1[[#This Row],[Unit Price]]*Table1[[#This Row],[Quantity]]</f>
        <v>29.849999999999998</v>
      </c>
      <c r="N39" t="str">
        <f>VLOOKUP(Table1[[#This Row],[Customer ID]],Customers!$A$1:$I$2001,9,FALSE)</f>
        <v>No</v>
      </c>
    </row>
    <row r="40" spans="1:14" x14ac:dyDescent="0.35">
      <c r="A40" t="s">
        <v>107</v>
      </c>
      <c r="B40" s="2">
        <v>45540</v>
      </c>
      <c r="C40" t="s">
        <v>108</v>
      </c>
      <c r="D40" t="s">
        <v>40</v>
      </c>
      <c r="E40">
        <v>3</v>
      </c>
      <c r="F40" t="str">
        <f>VLOOKUP(Table1[[#This Row],[Customer ID]],Customers!$A$1:$I$2001,2,FALSE)</f>
        <v>Michael Padilla</v>
      </c>
      <c r="G40" t="str">
        <f>VLOOKUP(Table1[[#This Row],[Customer ID]],Customers!$A$1:$I$2001,3,FALSE)</f>
        <v>jeremysmith@yahoo.com</v>
      </c>
      <c r="H40" t="str">
        <f>VLOOKUP(Table1[[#This Row],[Customer ID]],Customers!$A$1:$I$2001,7,FALSE)</f>
        <v>Ireland</v>
      </c>
      <c r="I40" t="str">
        <f>_xlfn.IFS(INDEX(Products!$A$1:$E$5,MATCH(Orders!$D40,Products!$A$1:$A$5,0),MATCH(Orders!I$1,Products!$A$1:$E$1,0))="Esp","Espresso",INDEX(Products!$A$1:$E$5,MATCH(Orders!$D40,Products!$A$1:$A$5,0),MATCH(Orders!I$1,Products!$A$1:$E$1,0))="Lat","Latte",INDEX(Products!$A$1:$E$5,MATCH(Orders!$D40,Products!$A$1:$A$5,0),MATCH(Orders!I$1,Products!$A$1:$E$1,0))="Moc","Mocha",INDEX(Products!$A$1:$E$5,MATCH(Orders!$D40,Products!$A$1:$A$5,0),MATCH(Orders!I$1,Products!$A$1:$E$1,0))="Am","Americano")</f>
        <v>Americano</v>
      </c>
      <c r="J40" t="str">
        <f>IF(INDEX(Products!$A$1:$E$5,MATCH(Orders!$D40,Products!$A$1:$A$5,0),MATCH(Orders!J$1,Products!$A$1:$E$1,0))="M","Medium",IF(INDEX(Products!$A$1:$E$5,MATCH(Orders!$D40,Products!$A$1:$A$5,0),MATCH(Orders!J$1,Products!$A$1:$E$1,0))="D","Dark","Light"))</f>
        <v>Light</v>
      </c>
      <c r="K40" s="3">
        <f>INDEX(Products!$A$1:$E$5,MATCH(Orders!$D40,Products!$A$1:$A$5,0),MATCH(Orders!K$1,Products!$A$1:$E$1,0))</f>
        <v>1</v>
      </c>
      <c r="L40" s="5">
        <f>INDEX(Products!$A$1:$E$5,MATCH(Orders!$D40,Products!$A$1:$A$5,0),MATCH(Orders!L$1,Products!$A$1:$E$1,0))</f>
        <v>9.9499999999999993</v>
      </c>
      <c r="M40" s="5">
        <f>Table1[[#This Row],[Unit Price]]*Table1[[#This Row],[Quantity]]</f>
        <v>29.849999999999998</v>
      </c>
      <c r="N40" t="str">
        <f>VLOOKUP(Table1[[#This Row],[Customer ID]],Customers!$A$1:$I$2001,9,FALSE)</f>
        <v>Yes</v>
      </c>
    </row>
    <row r="41" spans="1:14" x14ac:dyDescent="0.35">
      <c r="A41" t="s">
        <v>109</v>
      </c>
      <c r="B41" s="2">
        <v>44568</v>
      </c>
      <c r="C41" t="s">
        <v>110</v>
      </c>
      <c r="D41" t="s">
        <v>15</v>
      </c>
      <c r="E41">
        <v>1</v>
      </c>
      <c r="F41" t="str">
        <f>VLOOKUP(Table1[[#This Row],[Customer ID]],Customers!$A$1:$I$2001,2,FALSE)</f>
        <v>Rachel Obrien</v>
      </c>
      <c r="G41" t="str">
        <f>VLOOKUP(Table1[[#This Row],[Customer ID]],Customers!$A$1:$I$2001,3,FALSE)</f>
        <v>hubbardmarcus@hotmail.com</v>
      </c>
      <c r="H41" t="str">
        <f>VLOOKUP(Table1[[#This Row],[Customer ID]],Customers!$A$1:$I$2001,7,FALSE)</f>
        <v>Ireland</v>
      </c>
      <c r="I41" t="str">
        <f>_xlfn.IFS(INDEX(Products!$A$1:$E$5,MATCH(Orders!$D41,Products!$A$1:$A$5,0),MATCH(Orders!I$1,Products!$A$1:$E$1,0))="Esp","Espresso",INDEX(Products!$A$1:$E$5,MATCH(Orders!$D41,Products!$A$1:$A$5,0),MATCH(Orders!I$1,Products!$A$1:$E$1,0))="Lat","Latte",INDEX(Products!$A$1:$E$5,MATCH(Orders!$D41,Products!$A$1:$A$5,0),MATCH(Orders!I$1,Products!$A$1:$E$1,0))="Moc","Mocha",INDEX(Products!$A$1:$E$5,MATCH(Orders!$D41,Products!$A$1:$A$5,0),MATCH(Orders!I$1,Products!$A$1:$E$1,0))="Am","Americano")</f>
        <v>Espresso</v>
      </c>
      <c r="J41" t="str">
        <f>IF(INDEX(Products!$A$1:$E$5,MATCH(Orders!$D41,Products!$A$1:$A$5,0),MATCH(Orders!J$1,Products!$A$1:$E$1,0))="M","Medium",IF(INDEX(Products!$A$1:$E$5,MATCH(Orders!$D41,Products!$A$1:$A$5,0),MATCH(Orders!J$1,Products!$A$1:$E$1,0))="D","Dark","Light"))</f>
        <v>Medium</v>
      </c>
      <c r="K41" s="3">
        <f>INDEX(Products!$A$1:$E$5,MATCH(Orders!$D41,Products!$A$1:$A$5,0),MATCH(Orders!K$1,Products!$A$1:$E$1,0))</f>
        <v>1.5</v>
      </c>
      <c r="L41" s="5">
        <f>INDEX(Products!$A$1:$E$5,MATCH(Orders!$D41,Products!$A$1:$A$5,0),MATCH(Orders!L$1,Products!$A$1:$E$1,0))</f>
        <v>8.18</v>
      </c>
      <c r="M41" s="5">
        <f>Table1[[#This Row],[Unit Price]]*Table1[[#This Row],[Quantity]]</f>
        <v>8.18</v>
      </c>
      <c r="N41" t="str">
        <f>VLOOKUP(Table1[[#This Row],[Customer ID]],Customers!$A$1:$I$2001,9,FALSE)</f>
        <v>Yes</v>
      </c>
    </row>
    <row r="42" spans="1:14" x14ac:dyDescent="0.35">
      <c r="A42" t="s">
        <v>111</v>
      </c>
      <c r="B42" s="2">
        <v>45569</v>
      </c>
      <c r="C42" t="s">
        <v>112</v>
      </c>
      <c r="D42" t="s">
        <v>40</v>
      </c>
      <c r="E42">
        <v>2</v>
      </c>
      <c r="F42" t="str">
        <f>VLOOKUP(Table1[[#This Row],[Customer ID]],Customers!$A$1:$I$2001,2,FALSE)</f>
        <v>Karen Johnson</v>
      </c>
      <c r="G42" t="str">
        <f>VLOOKUP(Table1[[#This Row],[Customer ID]],Customers!$A$1:$I$2001,3,FALSE)</f>
        <v>simonpatty@lopez.com</v>
      </c>
      <c r="H42" t="str">
        <f>VLOOKUP(Table1[[#This Row],[Customer ID]],Customers!$A$1:$I$2001,7,FALSE)</f>
        <v>Ireland</v>
      </c>
      <c r="I42" t="str">
        <f>_xlfn.IFS(INDEX(Products!$A$1:$E$5,MATCH(Orders!$D42,Products!$A$1:$A$5,0),MATCH(Orders!I$1,Products!$A$1:$E$1,0))="Esp","Espresso",INDEX(Products!$A$1:$E$5,MATCH(Orders!$D42,Products!$A$1:$A$5,0),MATCH(Orders!I$1,Products!$A$1:$E$1,0))="Lat","Latte",INDEX(Products!$A$1:$E$5,MATCH(Orders!$D42,Products!$A$1:$A$5,0),MATCH(Orders!I$1,Products!$A$1:$E$1,0))="Moc","Mocha",INDEX(Products!$A$1:$E$5,MATCH(Orders!$D42,Products!$A$1:$A$5,0),MATCH(Orders!I$1,Products!$A$1:$E$1,0))="Am","Americano")</f>
        <v>Americano</v>
      </c>
      <c r="J42" t="str">
        <f>IF(INDEX(Products!$A$1:$E$5,MATCH(Orders!$D42,Products!$A$1:$A$5,0),MATCH(Orders!J$1,Products!$A$1:$E$1,0))="M","Medium",IF(INDEX(Products!$A$1:$E$5,MATCH(Orders!$D42,Products!$A$1:$A$5,0),MATCH(Orders!J$1,Products!$A$1:$E$1,0))="D","Dark","Light"))</f>
        <v>Light</v>
      </c>
      <c r="K42" s="3">
        <f>INDEX(Products!$A$1:$E$5,MATCH(Orders!$D42,Products!$A$1:$A$5,0),MATCH(Orders!K$1,Products!$A$1:$E$1,0))</f>
        <v>1</v>
      </c>
      <c r="L42" s="5">
        <f>INDEX(Products!$A$1:$E$5,MATCH(Orders!$D42,Products!$A$1:$A$5,0),MATCH(Orders!L$1,Products!$A$1:$E$1,0))</f>
        <v>9.9499999999999993</v>
      </c>
      <c r="M42" s="5">
        <f>Table1[[#This Row],[Unit Price]]*Table1[[#This Row],[Quantity]]</f>
        <v>19.899999999999999</v>
      </c>
      <c r="N42" t="str">
        <f>VLOOKUP(Table1[[#This Row],[Customer ID]],Customers!$A$1:$I$2001,9,FALSE)</f>
        <v>No</v>
      </c>
    </row>
    <row r="43" spans="1:14" x14ac:dyDescent="0.35">
      <c r="A43" t="s">
        <v>113</v>
      </c>
      <c r="B43" s="2">
        <v>44738</v>
      </c>
      <c r="C43" t="s">
        <v>114</v>
      </c>
      <c r="D43" t="s">
        <v>40</v>
      </c>
      <c r="E43">
        <v>2</v>
      </c>
      <c r="F43" t="str">
        <f>VLOOKUP(Table1[[#This Row],[Customer ID]],Customers!$A$1:$I$2001,2,FALSE)</f>
        <v>Jeremy Pierce</v>
      </c>
      <c r="G43" t="str">
        <f>VLOOKUP(Table1[[#This Row],[Customer ID]],Customers!$A$1:$I$2001,3,FALSE)</f>
        <v>ryanburns@ortega.org</v>
      </c>
      <c r="H43" t="str">
        <f>VLOOKUP(Table1[[#This Row],[Customer ID]],Customers!$A$1:$I$2001,7,FALSE)</f>
        <v>United States</v>
      </c>
      <c r="I43" t="str">
        <f>_xlfn.IFS(INDEX(Products!$A$1:$E$5,MATCH(Orders!$D43,Products!$A$1:$A$5,0),MATCH(Orders!I$1,Products!$A$1:$E$1,0))="Esp","Espresso",INDEX(Products!$A$1:$E$5,MATCH(Orders!$D43,Products!$A$1:$A$5,0),MATCH(Orders!I$1,Products!$A$1:$E$1,0))="Lat","Latte",INDEX(Products!$A$1:$E$5,MATCH(Orders!$D43,Products!$A$1:$A$5,0),MATCH(Orders!I$1,Products!$A$1:$E$1,0))="Moc","Mocha",INDEX(Products!$A$1:$E$5,MATCH(Orders!$D43,Products!$A$1:$A$5,0),MATCH(Orders!I$1,Products!$A$1:$E$1,0))="Am","Americano")</f>
        <v>Americano</v>
      </c>
      <c r="J43" t="str">
        <f>IF(INDEX(Products!$A$1:$E$5,MATCH(Orders!$D43,Products!$A$1:$A$5,0),MATCH(Orders!J$1,Products!$A$1:$E$1,0))="M","Medium",IF(INDEX(Products!$A$1:$E$5,MATCH(Orders!$D43,Products!$A$1:$A$5,0),MATCH(Orders!J$1,Products!$A$1:$E$1,0))="D","Dark","Light"))</f>
        <v>Light</v>
      </c>
      <c r="K43" s="3">
        <f>INDEX(Products!$A$1:$E$5,MATCH(Orders!$D43,Products!$A$1:$A$5,0),MATCH(Orders!K$1,Products!$A$1:$E$1,0))</f>
        <v>1</v>
      </c>
      <c r="L43" s="5">
        <f>INDEX(Products!$A$1:$E$5,MATCH(Orders!$D43,Products!$A$1:$A$5,0),MATCH(Orders!L$1,Products!$A$1:$E$1,0))</f>
        <v>9.9499999999999993</v>
      </c>
      <c r="M43" s="5">
        <f>Table1[[#This Row],[Unit Price]]*Table1[[#This Row],[Quantity]]</f>
        <v>19.899999999999999</v>
      </c>
      <c r="N43" t="str">
        <f>VLOOKUP(Table1[[#This Row],[Customer ID]],Customers!$A$1:$I$2001,9,FALSE)</f>
        <v>No</v>
      </c>
    </row>
    <row r="44" spans="1:14" x14ac:dyDescent="0.35">
      <c r="A44" t="s">
        <v>115</v>
      </c>
      <c r="B44" s="2">
        <v>45327</v>
      </c>
      <c r="C44" t="s">
        <v>116</v>
      </c>
      <c r="D44" t="s">
        <v>30</v>
      </c>
      <c r="E44">
        <v>2</v>
      </c>
      <c r="F44" t="str">
        <f>VLOOKUP(Table1[[#This Row],[Customer ID]],Customers!$A$1:$I$2001,2,FALSE)</f>
        <v>Carol Murphy</v>
      </c>
      <c r="G44" t="str">
        <f>VLOOKUP(Table1[[#This Row],[Customer ID]],Customers!$A$1:$I$2001,3,FALSE)</f>
        <v>qjohnson@yahoo.com</v>
      </c>
      <c r="H44" t="str">
        <f>VLOOKUP(Table1[[#This Row],[Customer ID]],Customers!$A$1:$I$2001,7,FALSE)</f>
        <v>Canada</v>
      </c>
      <c r="I44" t="str">
        <f>_xlfn.IFS(INDEX(Products!$A$1:$E$5,MATCH(Orders!$D44,Products!$A$1:$A$5,0),MATCH(Orders!I$1,Products!$A$1:$E$1,0))="Esp","Espresso",INDEX(Products!$A$1:$E$5,MATCH(Orders!$D44,Products!$A$1:$A$5,0),MATCH(Orders!I$1,Products!$A$1:$E$1,0))="Lat","Latte",INDEX(Products!$A$1:$E$5,MATCH(Orders!$D44,Products!$A$1:$A$5,0),MATCH(Orders!I$1,Products!$A$1:$E$1,0))="Moc","Mocha",INDEX(Products!$A$1:$E$5,MATCH(Orders!$D44,Products!$A$1:$A$5,0),MATCH(Orders!I$1,Products!$A$1:$E$1,0))="Am","Americano")</f>
        <v>Mocha</v>
      </c>
      <c r="J44" t="str">
        <f>IF(INDEX(Products!$A$1:$E$5,MATCH(Orders!$D44,Products!$A$1:$A$5,0),MATCH(Orders!J$1,Products!$A$1:$E$1,0))="M","Medium",IF(INDEX(Products!$A$1:$E$5,MATCH(Orders!$D44,Products!$A$1:$A$5,0),MATCH(Orders!J$1,Products!$A$1:$E$1,0))="D","Dark","Light"))</f>
        <v>Medium</v>
      </c>
      <c r="K44" s="3">
        <f>INDEX(Products!$A$1:$E$5,MATCH(Orders!$D44,Products!$A$1:$A$5,0),MATCH(Orders!K$1,Products!$A$1:$E$1,0))</f>
        <v>2</v>
      </c>
      <c r="L44" s="5">
        <f>INDEX(Products!$A$1:$E$5,MATCH(Orders!$D44,Products!$A$1:$A$5,0),MATCH(Orders!L$1,Products!$A$1:$E$1,0))</f>
        <v>5.35</v>
      </c>
      <c r="M44" s="5">
        <f>Table1[[#This Row],[Unit Price]]*Table1[[#This Row],[Quantity]]</f>
        <v>10.7</v>
      </c>
      <c r="N44" t="str">
        <f>VLOOKUP(Table1[[#This Row],[Customer ID]],Customers!$A$1:$I$2001,9,FALSE)</f>
        <v>No</v>
      </c>
    </row>
    <row r="45" spans="1:14" x14ac:dyDescent="0.35">
      <c r="A45" t="s">
        <v>117</v>
      </c>
      <c r="B45" s="2">
        <v>45230</v>
      </c>
      <c r="C45" t="s">
        <v>118</v>
      </c>
      <c r="D45" t="s">
        <v>15</v>
      </c>
      <c r="E45">
        <v>2</v>
      </c>
      <c r="F45" t="str">
        <f>VLOOKUP(Table1[[#This Row],[Customer ID]],Customers!$A$1:$I$2001,2,FALSE)</f>
        <v>Katrina Garcia</v>
      </c>
      <c r="G45" t="str">
        <f>VLOOKUP(Table1[[#This Row],[Customer ID]],Customers!$A$1:$I$2001,3,FALSE)</f>
        <v>xjones@austin.com</v>
      </c>
      <c r="H45" t="str">
        <f>VLOOKUP(Table1[[#This Row],[Customer ID]],Customers!$A$1:$I$2001,7,FALSE)</f>
        <v>Australia</v>
      </c>
      <c r="I45" t="str">
        <f>_xlfn.IFS(INDEX(Products!$A$1:$E$5,MATCH(Orders!$D45,Products!$A$1:$A$5,0),MATCH(Orders!I$1,Products!$A$1:$E$1,0))="Esp","Espresso",INDEX(Products!$A$1:$E$5,MATCH(Orders!$D45,Products!$A$1:$A$5,0),MATCH(Orders!I$1,Products!$A$1:$E$1,0))="Lat","Latte",INDEX(Products!$A$1:$E$5,MATCH(Orders!$D45,Products!$A$1:$A$5,0),MATCH(Orders!I$1,Products!$A$1:$E$1,0))="Moc","Mocha",INDEX(Products!$A$1:$E$5,MATCH(Orders!$D45,Products!$A$1:$A$5,0),MATCH(Orders!I$1,Products!$A$1:$E$1,0))="Am","Americano")</f>
        <v>Espresso</v>
      </c>
      <c r="J45" t="str">
        <f>IF(INDEX(Products!$A$1:$E$5,MATCH(Orders!$D45,Products!$A$1:$A$5,0),MATCH(Orders!J$1,Products!$A$1:$E$1,0))="M","Medium",IF(INDEX(Products!$A$1:$E$5,MATCH(Orders!$D45,Products!$A$1:$A$5,0),MATCH(Orders!J$1,Products!$A$1:$E$1,0))="D","Dark","Light"))</f>
        <v>Medium</v>
      </c>
      <c r="K45" s="3">
        <f>INDEX(Products!$A$1:$E$5,MATCH(Orders!$D45,Products!$A$1:$A$5,0),MATCH(Orders!K$1,Products!$A$1:$E$1,0))</f>
        <v>1.5</v>
      </c>
      <c r="L45" s="5">
        <f>INDEX(Products!$A$1:$E$5,MATCH(Orders!$D45,Products!$A$1:$A$5,0),MATCH(Orders!L$1,Products!$A$1:$E$1,0))</f>
        <v>8.18</v>
      </c>
      <c r="M45" s="5">
        <f>Table1[[#This Row],[Unit Price]]*Table1[[#This Row],[Quantity]]</f>
        <v>16.36</v>
      </c>
      <c r="N45" t="str">
        <f>VLOOKUP(Table1[[#This Row],[Customer ID]],Customers!$A$1:$I$2001,9,FALSE)</f>
        <v>No</v>
      </c>
    </row>
    <row r="46" spans="1:14" x14ac:dyDescent="0.35">
      <c r="A46" t="s">
        <v>119</v>
      </c>
      <c r="B46" s="2">
        <v>44864</v>
      </c>
      <c r="C46" t="s">
        <v>120</v>
      </c>
      <c r="D46" t="s">
        <v>30</v>
      </c>
      <c r="E46">
        <v>4</v>
      </c>
      <c r="F46" t="str">
        <f>VLOOKUP(Table1[[#This Row],[Customer ID]],Customers!$A$1:$I$2001,2,FALSE)</f>
        <v>Daniel Taylor</v>
      </c>
      <c r="G46" t="str">
        <f>VLOOKUP(Table1[[#This Row],[Customer ID]],Customers!$A$1:$I$2001,3,FALSE)</f>
        <v>paullopez@kidd.com</v>
      </c>
      <c r="H46" t="str">
        <f>VLOOKUP(Table1[[#This Row],[Customer ID]],Customers!$A$1:$I$2001,7,FALSE)</f>
        <v>Australia</v>
      </c>
      <c r="I46" t="str">
        <f>_xlfn.IFS(INDEX(Products!$A$1:$E$5,MATCH(Orders!$D46,Products!$A$1:$A$5,0),MATCH(Orders!I$1,Products!$A$1:$E$1,0))="Esp","Espresso",INDEX(Products!$A$1:$E$5,MATCH(Orders!$D46,Products!$A$1:$A$5,0),MATCH(Orders!I$1,Products!$A$1:$E$1,0))="Lat","Latte",INDEX(Products!$A$1:$E$5,MATCH(Orders!$D46,Products!$A$1:$A$5,0),MATCH(Orders!I$1,Products!$A$1:$E$1,0))="Moc","Mocha",INDEX(Products!$A$1:$E$5,MATCH(Orders!$D46,Products!$A$1:$A$5,0),MATCH(Orders!I$1,Products!$A$1:$E$1,0))="Am","Americano")</f>
        <v>Mocha</v>
      </c>
      <c r="J46" t="str">
        <f>IF(INDEX(Products!$A$1:$E$5,MATCH(Orders!$D46,Products!$A$1:$A$5,0),MATCH(Orders!J$1,Products!$A$1:$E$1,0))="M","Medium",IF(INDEX(Products!$A$1:$E$5,MATCH(Orders!$D46,Products!$A$1:$A$5,0),MATCH(Orders!J$1,Products!$A$1:$E$1,0))="D","Dark","Light"))</f>
        <v>Medium</v>
      </c>
      <c r="K46" s="3">
        <f>INDEX(Products!$A$1:$E$5,MATCH(Orders!$D46,Products!$A$1:$A$5,0),MATCH(Orders!K$1,Products!$A$1:$E$1,0))</f>
        <v>2</v>
      </c>
      <c r="L46" s="5">
        <f>INDEX(Products!$A$1:$E$5,MATCH(Orders!$D46,Products!$A$1:$A$5,0),MATCH(Orders!L$1,Products!$A$1:$E$1,0))</f>
        <v>5.35</v>
      </c>
      <c r="M46" s="5">
        <f>Table1[[#This Row],[Unit Price]]*Table1[[#This Row],[Quantity]]</f>
        <v>21.4</v>
      </c>
      <c r="N46" t="str">
        <f>VLOOKUP(Table1[[#This Row],[Customer ID]],Customers!$A$1:$I$2001,9,FALSE)</f>
        <v>No</v>
      </c>
    </row>
    <row r="47" spans="1:14" x14ac:dyDescent="0.35">
      <c r="A47" t="s">
        <v>121</v>
      </c>
      <c r="B47" s="2">
        <v>44828</v>
      </c>
      <c r="C47" t="s">
        <v>122</v>
      </c>
      <c r="D47" t="s">
        <v>21</v>
      </c>
      <c r="E47">
        <v>4</v>
      </c>
      <c r="F47" t="str">
        <f>VLOOKUP(Table1[[#This Row],[Customer ID]],Customers!$A$1:$I$2001,2,FALSE)</f>
        <v>Manuel Lozano</v>
      </c>
      <c r="G47" t="str">
        <f>VLOOKUP(Table1[[#This Row],[Customer ID]],Customers!$A$1:$I$2001,3,FALSE)</f>
        <v>jacksonwendy@lee.com</v>
      </c>
      <c r="H47" t="str">
        <f>VLOOKUP(Table1[[#This Row],[Customer ID]],Customers!$A$1:$I$2001,7,FALSE)</f>
        <v>Canada</v>
      </c>
      <c r="I47" t="str">
        <f>_xlfn.IFS(INDEX(Products!$A$1:$E$5,MATCH(Orders!$D47,Products!$A$1:$A$5,0),MATCH(Orders!I$1,Products!$A$1:$E$1,0))="Esp","Espresso",INDEX(Products!$A$1:$E$5,MATCH(Orders!$D47,Products!$A$1:$A$5,0),MATCH(Orders!I$1,Products!$A$1:$E$1,0))="Lat","Latte",INDEX(Products!$A$1:$E$5,MATCH(Orders!$D47,Products!$A$1:$A$5,0),MATCH(Orders!I$1,Products!$A$1:$E$1,0))="Moc","Mocha",INDEX(Products!$A$1:$E$5,MATCH(Orders!$D47,Products!$A$1:$A$5,0),MATCH(Orders!I$1,Products!$A$1:$E$1,0))="Am","Americano")</f>
        <v>Latte</v>
      </c>
      <c r="J47" t="str">
        <f>IF(INDEX(Products!$A$1:$E$5,MATCH(Orders!$D47,Products!$A$1:$A$5,0),MATCH(Orders!J$1,Products!$A$1:$E$1,0))="M","Medium",IF(INDEX(Products!$A$1:$E$5,MATCH(Orders!$D47,Products!$A$1:$A$5,0),MATCH(Orders!J$1,Products!$A$1:$E$1,0))="D","Dark","Light"))</f>
        <v>Dark</v>
      </c>
      <c r="K47" s="3">
        <f>INDEX(Products!$A$1:$E$5,MATCH(Orders!$D47,Products!$A$1:$A$5,0),MATCH(Orders!K$1,Products!$A$1:$E$1,0))</f>
        <v>2</v>
      </c>
      <c r="L47" s="5">
        <f>INDEX(Products!$A$1:$E$5,MATCH(Orders!$D47,Products!$A$1:$A$5,0),MATCH(Orders!L$1,Products!$A$1:$E$1,0))</f>
        <v>6.79</v>
      </c>
      <c r="M47" s="5">
        <f>Table1[[#This Row],[Unit Price]]*Table1[[#This Row],[Quantity]]</f>
        <v>27.16</v>
      </c>
      <c r="N47" t="str">
        <f>VLOOKUP(Table1[[#This Row],[Customer ID]],Customers!$A$1:$I$2001,9,FALSE)</f>
        <v>No</v>
      </c>
    </row>
    <row r="48" spans="1:14" x14ac:dyDescent="0.35">
      <c r="A48" t="s">
        <v>123</v>
      </c>
      <c r="B48" s="2">
        <v>45239</v>
      </c>
      <c r="C48" t="s">
        <v>124</v>
      </c>
      <c r="D48" t="s">
        <v>15</v>
      </c>
      <c r="E48">
        <v>5</v>
      </c>
      <c r="F48" t="str">
        <f>VLOOKUP(Table1[[#This Row],[Customer ID]],Customers!$A$1:$I$2001,2,FALSE)</f>
        <v>Andre Cobb</v>
      </c>
      <c r="G48" t="str">
        <f>VLOOKUP(Table1[[#This Row],[Customer ID]],Customers!$A$1:$I$2001,3,FALSE)</f>
        <v>websterjudith@hotmail.com</v>
      </c>
      <c r="H48" t="str">
        <f>VLOOKUP(Table1[[#This Row],[Customer ID]],Customers!$A$1:$I$2001,7,FALSE)</f>
        <v>Canada</v>
      </c>
      <c r="I48" t="str">
        <f>_xlfn.IFS(INDEX(Products!$A$1:$E$5,MATCH(Orders!$D48,Products!$A$1:$A$5,0),MATCH(Orders!I$1,Products!$A$1:$E$1,0))="Esp","Espresso",INDEX(Products!$A$1:$E$5,MATCH(Orders!$D48,Products!$A$1:$A$5,0),MATCH(Orders!I$1,Products!$A$1:$E$1,0))="Lat","Latte",INDEX(Products!$A$1:$E$5,MATCH(Orders!$D48,Products!$A$1:$A$5,0),MATCH(Orders!I$1,Products!$A$1:$E$1,0))="Moc","Mocha",INDEX(Products!$A$1:$E$5,MATCH(Orders!$D48,Products!$A$1:$A$5,0),MATCH(Orders!I$1,Products!$A$1:$E$1,0))="Am","Americano")</f>
        <v>Espresso</v>
      </c>
      <c r="J48" t="str">
        <f>IF(INDEX(Products!$A$1:$E$5,MATCH(Orders!$D48,Products!$A$1:$A$5,0),MATCH(Orders!J$1,Products!$A$1:$E$1,0))="M","Medium",IF(INDEX(Products!$A$1:$E$5,MATCH(Orders!$D48,Products!$A$1:$A$5,0),MATCH(Orders!J$1,Products!$A$1:$E$1,0))="D","Dark","Light"))</f>
        <v>Medium</v>
      </c>
      <c r="K48" s="3">
        <f>INDEX(Products!$A$1:$E$5,MATCH(Orders!$D48,Products!$A$1:$A$5,0),MATCH(Orders!K$1,Products!$A$1:$E$1,0))</f>
        <v>1.5</v>
      </c>
      <c r="L48" s="5">
        <f>INDEX(Products!$A$1:$E$5,MATCH(Orders!$D48,Products!$A$1:$A$5,0),MATCH(Orders!L$1,Products!$A$1:$E$1,0))</f>
        <v>8.18</v>
      </c>
      <c r="M48" s="5">
        <f>Table1[[#This Row],[Unit Price]]*Table1[[#This Row],[Quantity]]</f>
        <v>40.9</v>
      </c>
      <c r="N48" t="str">
        <f>VLOOKUP(Table1[[#This Row],[Customer ID]],Customers!$A$1:$I$2001,9,FALSE)</f>
        <v>Yes</v>
      </c>
    </row>
    <row r="49" spans="1:14" x14ac:dyDescent="0.35">
      <c r="A49" t="s">
        <v>125</v>
      </c>
      <c r="B49" s="2">
        <v>44659</v>
      </c>
      <c r="C49" t="s">
        <v>126</v>
      </c>
      <c r="D49" t="s">
        <v>30</v>
      </c>
      <c r="E49">
        <v>1</v>
      </c>
      <c r="F49" t="str">
        <f>VLOOKUP(Table1[[#This Row],[Customer ID]],Customers!$A$1:$I$2001,2,FALSE)</f>
        <v>Justin Skinner</v>
      </c>
      <c r="G49" t="str">
        <f>VLOOKUP(Table1[[#This Row],[Customer ID]],Customers!$A$1:$I$2001,3,FALSE)</f>
        <v>averykimberly@gmail.com</v>
      </c>
      <c r="H49" t="str">
        <f>VLOOKUP(Table1[[#This Row],[Customer ID]],Customers!$A$1:$I$2001,7,FALSE)</f>
        <v>United States</v>
      </c>
      <c r="I49" t="str">
        <f>_xlfn.IFS(INDEX(Products!$A$1:$E$5,MATCH(Orders!$D49,Products!$A$1:$A$5,0),MATCH(Orders!I$1,Products!$A$1:$E$1,0))="Esp","Espresso",INDEX(Products!$A$1:$E$5,MATCH(Orders!$D49,Products!$A$1:$A$5,0),MATCH(Orders!I$1,Products!$A$1:$E$1,0))="Lat","Latte",INDEX(Products!$A$1:$E$5,MATCH(Orders!$D49,Products!$A$1:$A$5,0),MATCH(Orders!I$1,Products!$A$1:$E$1,0))="Moc","Mocha",INDEX(Products!$A$1:$E$5,MATCH(Orders!$D49,Products!$A$1:$A$5,0),MATCH(Orders!I$1,Products!$A$1:$E$1,0))="Am","Americano")</f>
        <v>Mocha</v>
      </c>
      <c r="J49" t="str">
        <f>IF(INDEX(Products!$A$1:$E$5,MATCH(Orders!$D49,Products!$A$1:$A$5,0),MATCH(Orders!J$1,Products!$A$1:$E$1,0))="M","Medium",IF(INDEX(Products!$A$1:$E$5,MATCH(Orders!$D49,Products!$A$1:$A$5,0),MATCH(Orders!J$1,Products!$A$1:$E$1,0))="D","Dark","Light"))</f>
        <v>Medium</v>
      </c>
      <c r="K49" s="3">
        <f>INDEX(Products!$A$1:$E$5,MATCH(Orders!$D49,Products!$A$1:$A$5,0),MATCH(Orders!K$1,Products!$A$1:$E$1,0))</f>
        <v>2</v>
      </c>
      <c r="L49" s="5">
        <f>INDEX(Products!$A$1:$E$5,MATCH(Orders!$D49,Products!$A$1:$A$5,0),MATCH(Orders!L$1,Products!$A$1:$E$1,0))</f>
        <v>5.35</v>
      </c>
      <c r="M49" s="5">
        <f>Table1[[#This Row],[Unit Price]]*Table1[[#This Row],[Quantity]]</f>
        <v>5.35</v>
      </c>
      <c r="N49" t="str">
        <f>VLOOKUP(Table1[[#This Row],[Customer ID]],Customers!$A$1:$I$2001,9,FALSE)</f>
        <v>Yes</v>
      </c>
    </row>
    <row r="50" spans="1:14" x14ac:dyDescent="0.35">
      <c r="A50" t="s">
        <v>127</v>
      </c>
      <c r="B50" s="2">
        <v>44545</v>
      </c>
      <c r="C50" t="s">
        <v>128</v>
      </c>
      <c r="D50" t="s">
        <v>21</v>
      </c>
      <c r="E50">
        <v>3</v>
      </c>
      <c r="F50" t="str">
        <f>VLOOKUP(Table1[[#This Row],[Customer ID]],Customers!$A$1:$I$2001,2,FALSE)</f>
        <v>Philip Morales</v>
      </c>
      <c r="G50" t="str">
        <f>VLOOKUP(Table1[[#This Row],[Customer ID]],Customers!$A$1:$I$2001,3,FALSE)</f>
        <v>afuller@martin-cox.net</v>
      </c>
      <c r="H50" t="str">
        <f>VLOOKUP(Table1[[#This Row],[Customer ID]],Customers!$A$1:$I$2001,7,FALSE)</f>
        <v>Australia</v>
      </c>
      <c r="I50" t="str">
        <f>_xlfn.IFS(INDEX(Products!$A$1:$E$5,MATCH(Orders!$D50,Products!$A$1:$A$5,0),MATCH(Orders!I$1,Products!$A$1:$E$1,0))="Esp","Espresso",INDEX(Products!$A$1:$E$5,MATCH(Orders!$D50,Products!$A$1:$A$5,0),MATCH(Orders!I$1,Products!$A$1:$E$1,0))="Lat","Latte",INDEX(Products!$A$1:$E$5,MATCH(Orders!$D50,Products!$A$1:$A$5,0),MATCH(Orders!I$1,Products!$A$1:$E$1,0))="Moc","Mocha",INDEX(Products!$A$1:$E$5,MATCH(Orders!$D50,Products!$A$1:$A$5,0),MATCH(Orders!I$1,Products!$A$1:$E$1,0))="Am","Americano")</f>
        <v>Latte</v>
      </c>
      <c r="J50" t="str">
        <f>IF(INDEX(Products!$A$1:$E$5,MATCH(Orders!$D50,Products!$A$1:$A$5,0),MATCH(Orders!J$1,Products!$A$1:$E$1,0))="M","Medium",IF(INDEX(Products!$A$1:$E$5,MATCH(Orders!$D50,Products!$A$1:$A$5,0),MATCH(Orders!J$1,Products!$A$1:$E$1,0))="D","Dark","Light"))</f>
        <v>Dark</v>
      </c>
      <c r="K50" s="3">
        <f>INDEX(Products!$A$1:$E$5,MATCH(Orders!$D50,Products!$A$1:$A$5,0),MATCH(Orders!K$1,Products!$A$1:$E$1,0))</f>
        <v>2</v>
      </c>
      <c r="L50" s="5">
        <f>INDEX(Products!$A$1:$E$5,MATCH(Orders!$D50,Products!$A$1:$A$5,0),MATCH(Orders!L$1,Products!$A$1:$E$1,0))</f>
        <v>6.79</v>
      </c>
      <c r="M50" s="5">
        <f>Table1[[#This Row],[Unit Price]]*Table1[[#This Row],[Quantity]]</f>
        <v>20.37</v>
      </c>
      <c r="N50" t="str">
        <f>VLOOKUP(Table1[[#This Row],[Customer ID]],Customers!$A$1:$I$2001,9,FALSE)</f>
        <v>Yes</v>
      </c>
    </row>
    <row r="51" spans="1:14" x14ac:dyDescent="0.35">
      <c r="A51" t="s">
        <v>129</v>
      </c>
      <c r="B51" s="2">
        <v>44587</v>
      </c>
      <c r="C51" t="s">
        <v>130</v>
      </c>
      <c r="D51" t="s">
        <v>30</v>
      </c>
      <c r="E51">
        <v>2</v>
      </c>
      <c r="F51" t="str">
        <f>VLOOKUP(Table1[[#This Row],[Customer ID]],Customers!$A$1:$I$2001,2,FALSE)</f>
        <v>Richard Hernandez</v>
      </c>
      <c r="G51" t="str">
        <f>VLOOKUP(Table1[[#This Row],[Customer ID]],Customers!$A$1:$I$2001,3,FALSE)</f>
        <v>cameron27@oneal-hampton.com</v>
      </c>
      <c r="H51" t="str">
        <f>VLOOKUP(Table1[[#This Row],[Customer ID]],Customers!$A$1:$I$2001,7,FALSE)</f>
        <v>Canada</v>
      </c>
      <c r="I51" t="str">
        <f>_xlfn.IFS(INDEX(Products!$A$1:$E$5,MATCH(Orders!$D51,Products!$A$1:$A$5,0),MATCH(Orders!I$1,Products!$A$1:$E$1,0))="Esp","Espresso",INDEX(Products!$A$1:$E$5,MATCH(Orders!$D51,Products!$A$1:$A$5,0),MATCH(Orders!I$1,Products!$A$1:$E$1,0))="Lat","Latte",INDEX(Products!$A$1:$E$5,MATCH(Orders!$D51,Products!$A$1:$A$5,0),MATCH(Orders!I$1,Products!$A$1:$E$1,0))="Moc","Mocha",INDEX(Products!$A$1:$E$5,MATCH(Orders!$D51,Products!$A$1:$A$5,0),MATCH(Orders!I$1,Products!$A$1:$E$1,0))="Am","Americano")</f>
        <v>Mocha</v>
      </c>
      <c r="J51" t="str">
        <f>IF(INDEX(Products!$A$1:$E$5,MATCH(Orders!$D51,Products!$A$1:$A$5,0),MATCH(Orders!J$1,Products!$A$1:$E$1,0))="M","Medium",IF(INDEX(Products!$A$1:$E$5,MATCH(Orders!$D51,Products!$A$1:$A$5,0),MATCH(Orders!J$1,Products!$A$1:$E$1,0))="D","Dark","Light"))</f>
        <v>Medium</v>
      </c>
      <c r="K51" s="3">
        <f>INDEX(Products!$A$1:$E$5,MATCH(Orders!$D51,Products!$A$1:$A$5,0),MATCH(Orders!K$1,Products!$A$1:$E$1,0))</f>
        <v>2</v>
      </c>
      <c r="L51" s="5">
        <f>INDEX(Products!$A$1:$E$5,MATCH(Orders!$D51,Products!$A$1:$A$5,0),MATCH(Orders!L$1,Products!$A$1:$E$1,0))</f>
        <v>5.35</v>
      </c>
      <c r="M51" s="5">
        <f>Table1[[#This Row],[Unit Price]]*Table1[[#This Row],[Quantity]]</f>
        <v>10.7</v>
      </c>
      <c r="N51" t="str">
        <f>VLOOKUP(Table1[[#This Row],[Customer ID]],Customers!$A$1:$I$2001,9,FALSE)</f>
        <v>Yes</v>
      </c>
    </row>
    <row r="52" spans="1:14" x14ac:dyDescent="0.35">
      <c r="A52" t="s">
        <v>131</v>
      </c>
      <c r="B52" s="2">
        <v>45139</v>
      </c>
      <c r="C52" t="s">
        <v>132</v>
      </c>
      <c r="D52" t="s">
        <v>21</v>
      </c>
      <c r="E52">
        <v>5</v>
      </c>
      <c r="F52" t="str">
        <f>VLOOKUP(Table1[[#This Row],[Customer ID]],Customers!$A$1:$I$2001,2,FALSE)</f>
        <v>David Castillo</v>
      </c>
      <c r="G52" t="str">
        <f>VLOOKUP(Table1[[#This Row],[Customer ID]],Customers!$A$1:$I$2001,3,FALSE)</f>
        <v>stephen79@santos.info</v>
      </c>
      <c r="H52" t="str">
        <f>VLOOKUP(Table1[[#This Row],[Customer ID]],Customers!$A$1:$I$2001,7,FALSE)</f>
        <v>Canada</v>
      </c>
      <c r="I52" t="str">
        <f>_xlfn.IFS(INDEX(Products!$A$1:$E$5,MATCH(Orders!$D52,Products!$A$1:$A$5,0),MATCH(Orders!I$1,Products!$A$1:$E$1,0))="Esp","Espresso",INDEX(Products!$A$1:$E$5,MATCH(Orders!$D52,Products!$A$1:$A$5,0),MATCH(Orders!I$1,Products!$A$1:$E$1,0))="Lat","Latte",INDEX(Products!$A$1:$E$5,MATCH(Orders!$D52,Products!$A$1:$A$5,0),MATCH(Orders!I$1,Products!$A$1:$E$1,0))="Moc","Mocha",INDEX(Products!$A$1:$E$5,MATCH(Orders!$D52,Products!$A$1:$A$5,0),MATCH(Orders!I$1,Products!$A$1:$E$1,0))="Am","Americano")</f>
        <v>Latte</v>
      </c>
      <c r="J52" t="str">
        <f>IF(INDEX(Products!$A$1:$E$5,MATCH(Orders!$D52,Products!$A$1:$A$5,0),MATCH(Orders!J$1,Products!$A$1:$E$1,0))="M","Medium",IF(INDEX(Products!$A$1:$E$5,MATCH(Orders!$D52,Products!$A$1:$A$5,0),MATCH(Orders!J$1,Products!$A$1:$E$1,0))="D","Dark","Light"))</f>
        <v>Dark</v>
      </c>
      <c r="K52" s="3">
        <f>INDEX(Products!$A$1:$E$5,MATCH(Orders!$D52,Products!$A$1:$A$5,0),MATCH(Orders!K$1,Products!$A$1:$E$1,0))</f>
        <v>2</v>
      </c>
      <c r="L52" s="5">
        <f>INDEX(Products!$A$1:$E$5,MATCH(Orders!$D52,Products!$A$1:$A$5,0),MATCH(Orders!L$1,Products!$A$1:$E$1,0))</f>
        <v>6.79</v>
      </c>
      <c r="M52" s="5">
        <f>Table1[[#This Row],[Unit Price]]*Table1[[#This Row],[Quantity]]</f>
        <v>33.950000000000003</v>
      </c>
      <c r="N52" t="str">
        <f>VLOOKUP(Table1[[#This Row],[Customer ID]],Customers!$A$1:$I$2001,9,FALSE)</f>
        <v>Yes</v>
      </c>
    </row>
    <row r="53" spans="1:14" x14ac:dyDescent="0.35">
      <c r="A53" t="s">
        <v>133</v>
      </c>
      <c r="B53" s="2">
        <v>45508</v>
      </c>
      <c r="C53" t="s">
        <v>134</v>
      </c>
      <c r="D53" t="s">
        <v>21</v>
      </c>
      <c r="E53">
        <v>2</v>
      </c>
      <c r="F53" t="str">
        <f>VLOOKUP(Table1[[#This Row],[Customer ID]],Customers!$A$1:$I$2001,2,FALSE)</f>
        <v>Jason Brown III</v>
      </c>
      <c r="G53" t="str">
        <f>VLOOKUP(Table1[[#This Row],[Customer ID]],Customers!$A$1:$I$2001,3,FALSE)</f>
        <v>lisacooper@best-ramirez.com</v>
      </c>
      <c r="H53" t="str">
        <f>VLOOKUP(Table1[[#This Row],[Customer ID]],Customers!$A$1:$I$2001,7,FALSE)</f>
        <v>United States</v>
      </c>
      <c r="I53" t="str">
        <f>_xlfn.IFS(INDEX(Products!$A$1:$E$5,MATCH(Orders!$D53,Products!$A$1:$A$5,0),MATCH(Orders!I$1,Products!$A$1:$E$1,0))="Esp","Espresso",INDEX(Products!$A$1:$E$5,MATCH(Orders!$D53,Products!$A$1:$A$5,0),MATCH(Orders!I$1,Products!$A$1:$E$1,0))="Lat","Latte",INDEX(Products!$A$1:$E$5,MATCH(Orders!$D53,Products!$A$1:$A$5,0),MATCH(Orders!I$1,Products!$A$1:$E$1,0))="Moc","Mocha",INDEX(Products!$A$1:$E$5,MATCH(Orders!$D53,Products!$A$1:$A$5,0),MATCH(Orders!I$1,Products!$A$1:$E$1,0))="Am","Americano")</f>
        <v>Latte</v>
      </c>
      <c r="J53" t="str">
        <f>IF(INDEX(Products!$A$1:$E$5,MATCH(Orders!$D53,Products!$A$1:$A$5,0),MATCH(Orders!J$1,Products!$A$1:$E$1,0))="M","Medium",IF(INDEX(Products!$A$1:$E$5,MATCH(Orders!$D53,Products!$A$1:$A$5,0),MATCH(Orders!J$1,Products!$A$1:$E$1,0))="D","Dark","Light"))</f>
        <v>Dark</v>
      </c>
      <c r="K53" s="3">
        <f>INDEX(Products!$A$1:$E$5,MATCH(Orders!$D53,Products!$A$1:$A$5,0),MATCH(Orders!K$1,Products!$A$1:$E$1,0))</f>
        <v>2</v>
      </c>
      <c r="L53" s="5">
        <f>INDEX(Products!$A$1:$E$5,MATCH(Orders!$D53,Products!$A$1:$A$5,0),MATCH(Orders!L$1,Products!$A$1:$E$1,0))</f>
        <v>6.79</v>
      </c>
      <c r="M53" s="5">
        <f>Table1[[#This Row],[Unit Price]]*Table1[[#This Row],[Quantity]]</f>
        <v>13.58</v>
      </c>
      <c r="N53" t="str">
        <f>VLOOKUP(Table1[[#This Row],[Customer ID]],Customers!$A$1:$I$2001,9,FALSE)</f>
        <v>No</v>
      </c>
    </row>
    <row r="54" spans="1:14" x14ac:dyDescent="0.35">
      <c r="A54" t="s">
        <v>135</v>
      </c>
      <c r="B54" s="2">
        <v>45340</v>
      </c>
      <c r="C54" t="s">
        <v>136</v>
      </c>
      <c r="D54" t="s">
        <v>40</v>
      </c>
      <c r="E54">
        <v>2</v>
      </c>
      <c r="F54" t="str">
        <f>VLOOKUP(Table1[[#This Row],[Customer ID]],Customers!$A$1:$I$2001,2,FALSE)</f>
        <v>Christian Wilkins</v>
      </c>
      <c r="G54" t="str">
        <f>VLOOKUP(Table1[[#This Row],[Customer ID]],Customers!$A$1:$I$2001,3,FALSE)</f>
        <v>jennifer76@garza.com</v>
      </c>
      <c r="H54" t="str">
        <f>VLOOKUP(Table1[[#This Row],[Customer ID]],Customers!$A$1:$I$2001,7,FALSE)</f>
        <v>United Kingdom</v>
      </c>
      <c r="I54" t="str">
        <f>_xlfn.IFS(INDEX(Products!$A$1:$E$5,MATCH(Orders!$D54,Products!$A$1:$A$5,0),MATCH(Orders!I$1,Products!$A$1:$E$1,0))="Esp","Espresso",INDEX(Products!$A$1:$E$5,MATCH(Orders!$D54,Products!$A$1:$A$5,0),MATCH(Orders!I$1,Products!$A$1:$E$1,0))="Lat","Latte",INDEX(Products!$A$1:$E$5,MATCH(Orders!$D54,Products!$A$1:$A$5,0),MATCH(Orders!I$1,Products!$A$1:$E$1,0))="Moc","Mocha",INDEX(Products!$A$1:$E$5,MATCH(Orders!$D54,Products!$A$1:$A$5,0),MATCH(Orders!I$1,Products!$A$1:$E$1,0))="Am","Americano")</f>
        <v>Americano</v>
      </c>
      <c r="J54" t="str">
        <f>IF(INDEX(Products!$A$1:$E$5,MATCH(Orders!$D54,Products!$A$1:$A$5,0),MATCH(Orders!J$1,Products!$A$1:$E$1,0))="M","Medium",IF(INDEX(Products!$A$1:$E$5,MATCH(Orders!$D54,Products!$A$1:$A$5,0),MATCH(Orders!J$1,Products!$A$1:$E$1,0))="D","Dark","Light"))</f>
        <v>Light</v>
      </c>
      <c r="K54" s="3">
        <f>INDEX(Products!$A$1:$E$5,MATCH(Orders!$D54,Products!$A$1:$A$5,0),MATCH(Orders!K$1,Products!$A$1:$E$1,0))</f>
        <v>1</v>
      </c>
      <c r="L54" s="5">
        <f>INDEX(Products!$A$1:$E$5,MATCH(Orders!$D54,Products!$A$1:$A$5,0),MATCH(Orders!L$1,Products!$A$1:$E$1,0))</f>
        <v>9.9499999999999993</v>
      </c>
      <c r="M54" s="5">
        <f>Table1[[#This Row],[Unit Price]]*Table1[[#This Row],[Quantity]]</f>
        <v>19.899999999999999</v>
      </c>
      <c r="N54" t="str">
        <f>VLOOKUP(Table1[[#This Row],[Customer ID]],Customers!$A$1:$I$2001,9,FALSE)</f>
        <v>No</v>
      </c>
    </row>
    <row r="55" spans="1:14" x14ac:dyDescent="0.35">
      <c r="A55" t="s">
        <v>137</v>
      </c>
      <c r="B55" s="2">
        <v>45506</v>
      </c>
      <c r="C55" t="s">
        <v>138</v>
      </c>
      <c r="D55" t="s">
        <v>21</v>
      </c>
      <c r="E55">
        <v>1</v>
      </c>
      <c r="F55" t="str">
        <f>VLOOKUP(Table1[[#This Row],[Customer ID]],Customers!$A$1:$I$2001,2,FALSE)</f>
        <v>Stephanie Mitchell</v>
      </c>
      <c r="G55" t="str">
        <f>VLOOKUP(Table1[[#This Row],[Customer ID]],Customers!$A$1:$I$2001,3,FALSE)</f>
        <v>ymartin@flores.net</v>
      </c>
      <c r="H55" t="str">
        <f>VLOOKUP(Table1[[#This Row],[Customer ID]],Customers!$A$1:$I$2001,7,FALSE)</f>
        <v>Ireland</v>
      </c>
      <c r="I55" t="str">
        <f>_xlfn.IFS(INDEX(Products!$A$1:$E$5,MATCH(Orders!$D55,Products!$A$1:$A$5,0),MATCH(Orders!I$1,Products!$A$1:$E$1,0))="Esp","Espresso",INDEX(Products!$A$1:$E$5,MATCH(Orders!$D55,Products!$A$1:$A$5,0),MATCH(Orders!I$1,Products!$A$1:$E$1,0))="Lat","Latte",INDEX(Products!$A$1:$E$5,MATCH(Orders!$D55,Products!$A$1:$A$5,0),MATCH(Orders!I$1,Products!$A$1:$E$1,0))="Moc","Mocha",INDEX(Products!$A$1:$E$5,MATCH(Orders!$D55,Products!$A$1:$A$5,0),MATCH(Orders!I$1,Products!$A$1:$E$1,0))="Am","Americano")</f>
        <v>Latte</v>
      </c>
      <c r="J55" t="str">
        <f>IF(INDEX(Products!$A$1:$E$5,MATCH(Orders!$D55,Products!$A$1:$A$5,0),MATCH(Orders!J$1,Products!$A$1:$E$1,0))="M","Medium",IF(INDEX(Products!$A$1:$E$5,MATCH(Orders!$D55,Products!$A$1:$A$5,0),MATCH(Orders!J$1,Products!$A$1:$E$1,0))="D","Dark","Light"))</f>
        <v>Dark</v>
      </c>
      <c r="K55" s="3">
        <f>INDEX(Products!$A$1:$E$5,MATCH(Orders!$D55,Products!$A$1:$A$5,0),MATCH(Orders!K$1,Products!$A$1:$E$1,0))</f>
        <v>2</v>
      </c>
      <c r="L55" s="5">
        <f>INDEX(Products!$A$1:$E$5,MATCH(Orders!$D55,Products!$A$1:$A$5,0),MATCH(Orders!L$1,Products!$A$1:$E$1,0))</f>
        <v>6.79</v>
      </c>
      <c r="M55" s="5">
        <f>Table1[[#This Row],[Unit Price]]*Table1[[#This Row],[Quantity]]</f>
        <v>6.79</v>
      </c>
      <c r="N55" t="str">
        <f>VLOOKUP(Table1[[#This Row],[Customer ID]],Customers!$A$1:$I$2001,9,FALSE)</f>
        <v>Yes</v>
      </c>
    </row>
    <row r="56" spans="1:14" x14ac:dyDescent="0.35">
      <c r="A56" t="s">
        <v>139</v>
      </c>
      <c r="B56" s="2">
        <v>45268</v>
      </c>
      <c r="C56" t="s">
        <v>140</v>
      </c>
      <c r="D56" t="s">
        <v>15</v>
      </c>
      <c r="E56">
        <v>4</v>
      </c>
      <c r="F56" t="str">
        <f>VLOOKUP(Table1[[#This Row],[Customer ID]],Customers!$A$1:$I$2001,2,FALSE)</f>
        <v>Jacqueline Peterson</v>
      </c>
      <c r="G56" t="str">
        <f>VLOOKUP(Table1[[#This Row],[Customer ID]],Customers!$A$1:$I$2001,3,FALSE)</f>
        <v>sarnold@hotmail.com</v>
      </c>
      <c r="H56" t="str">
        <f>VLOOKUP(Table1[[#This Row],[Customer ID]],Customers!$A$1:$I$2001,7,FALSE)</f>
        <v>Ireland</v>
      </c>
      <c r="I56" t="str">
        <f>_xlfn.IFS(INDEX(Products!$A$1:$E$5,MATCH(Orders!$D56,Products!$A$1:$A$5,0),MATCH(Orders!I$1,Products!$A$1:$E$1,0))="Esp","Espresso",INDEX(Products!$A$1:$E$5,MATCH(Orders!$D56,Products!$A$1:$A$5,0),MATCH(Orders!I$1,Products!$A$1:$E$1,0))="Lat","Latte",INDEX(Products!$A$1:$E$5,MATCH(Orders!$D56,Products!$A$1:$A$5,0),MATCH(Orders!I$1,Products!$A$1:$E$1,0))="Moc","Mocha",INDEX(Products!$A$1:$E$5,MATCH(Orders!$D56,Products!$A$1:$A$5,0),MATCH(Orders!I$1,Products!$A$1:$E$1,0))="Am","Americano")</f>
        <v>Espresso</v>
      </c>
      <c r="J56" t="str">
        <f>IF(INDEX(Products!$A$1:$E$5,MATCH(Orders!$D56,Products!$A$1:$A$5,0),MATCH(Orders!J$1,Products!$A$1:$E$1,0))="M","Medium",IF(INDEX(Products!$A$1:$E$5,MATCH(Orders!$D56,Products!$A$1:$A$5,0),MATCH(Orders!J$1,Products!$A$1:$E$1,0))="D","Dark","Light"))</f>
        <v>Medium</v>
      </c>
      <c r="K56" s="3">
        <f>INDEX(Products!$A$1:$E$5,MATCH(Orders!$D56,Products!$A$1:$A$5,0),MATCH(Orders!K$1,Products!$A$1:$E$1,0))</f>
        <v>1.5</v>
      </c>
      <c r="L56" s="5">
        <f>INDEX(Products!$A$1:$E$5,MATCH(Orders!$D56,Products!$A$1:$A$5,0),MATCH(Orders!L$1,Products!$A$1:$E$1,0))</f>
        <v>8.18</v>
      </c>
      <c r="M56" s="5">
        <f>Table1[[#This Row],[Unit Price]]*Table1[[#This Row],[Quantity]]</f>
        <v>32.72</v>
      </c>
      <c r="N56" t="str">
        <f>VLOOKUP(Table1[[#This Row],[Customer ID]],Customers!$A$1:$I$2001,9,FALSE)</f>
        <v>Yes</v>
      </c>
    </row>
    <row r="57" spans="1:14" x14ac:dyDescent="0.35">
      <c r="A57" t="s">
        <v>141</v>
      </c>
      <c r="B57" s="2">
        <v>44713</v>
      </c>
      <c r="C57" t="s">
        <v>142</v>
      </c>
      <c r="D57" t="s">
        <v>40</v>
      </c>
      <c r="E57">
        <v>5</v>
      </c>
      <c r="F57" t="str">
        <f>VLOOKUP(Table1[[#This Row],[Customer ID]],Customers!$A$1:$I$2001,2,FALSE)</f>
        <v>Anthony Cardenas</v>
      </c>
      <c r="G57" t="str">
        <f>VLOOKUP(Table1[[#This Row],[Customer ID]],Customers!$A$1:$I$2001,3,FALSE)</f>
        <v>brice@hopkins.com</v>
      </c>
      <c r="H57" t="str">
        <f>VLOOKUP(Table1[[#This Row],[Customer ID]],Customers!$A$1:$I$2001,7,FALSE)</f>
        <v>Australia</v>
      </c>
      <c r="I57" t="str">
        <f>_xlfn.IFS(INDEX(Products!$A$1:$E$5,MATCH(Orders!$D57,Products!$A$1:$A$5,0),MATCH(Orders!I$1,Products!$A$1:$E$1,0))="Esp","Espresso",INDEX(Products!$A$1:$E$5,MATCH(Orders!$D57,Products!$A$1:$A$5,0),MATCH(Orders!I$1,Products!$A$1:$E$1,0))="Lat","Latte",INDEX(Products!$A$1:$E$5,MATCH(Orders!$D57,Products!$A$1:$A$5,0),MATCH(Orders!I$1,Products!$A$1:$E$1,0))="Moc","Mocha",INDEX(Products!$A$1:$E$5,MATCH(Orders!$D57,Products!$A$1:$A$5,0),MATCH(Orders!I$1,Products!$A$1:$E$1,0))="Am","Americano")</f>
        <v>Americano</v>
      </c>
      <c r="J57" t="str">
        <f>IF(INDEX(Products!$A$1:$E$5,MATCH(Orders!$D57,Products!$A$1:$A$5,0),MATCH(Orders!J$1,Products!$A$1:$E$1,0))="M","Medium",IF(INDEX(Products!$A$1:$E$5,MATCH(Orders!$D57,Products!$A$1:$A$5,0),MATCH(Orders!J$1,Products!$A$1:$E$1,0))="D","Dark","Light"))</f>
        <v>Light</v>
      </c>
      <c r="K57" s="3">
        <f>INDEX(Products!$A$1:$E$5,MATCH(Orders!$D57,Products!$A$1:$A$5,0),MATCH(Orders!K$1,Products!$A$1:$E$1,0))</f>
        <v>1</v>
      </c>
      <c r="L57" s="5">
        <f>INDEX(Products!$A$1:$E$5,MATCH(Orders!$D57,Products!$A$1:$A$5,0),MATCH(Orders!L$1,Products!$A$1:$E$1,0))</f>
        <v>9.9499999999999993</v>
      </c>
      <c r="M57" s="5">
        <f>Table1[[#This Row],[Unit Price]]*Table1[[#This Row],[Quantity]]</f>
        <v>49.75</v>
      </c>
      <c r="N57" t="str">
        <f>VLOOKUP(Table1[[#This Row],[Customer ID]],Customers!$A$1:$I$2001,9,FALSE)</f>
        <v>Yes</v>
      </c>
    </row>
    <row r="58" spans="1:14" x14ac:dyDescent="0.35">
      <c r="A58" t="s">
        <v>143</v>
      </c>
      <c r="B58" s="2">
        <v>45341</v>
      </c>
      <c r="C58" t="s">
        <v>144</v>
      </c>
      <c r="D58" t="s">
        <v>15</v>
      </c>
      <c r="E58">
        <v>5</v>
      </c>
      <c r="F58" t="str">
        <f>VLOOKUP(Table1[[#This Row],[Customer ID]],Customers!$A$1:$I$2001,2,FALSE)</f>
        <v>Jillian Miller</v>
      </c>
      <c r="G58" t="str">
        <f>VLOOKUP(Table1[[#This Row],[Customer ID]],Customers!$A$1:$I$2001,3,FALSE)</f>
        <v>jbradshaw@watkins-lawrence.com</v>
      </c>
      <c r="H58" t="str">
        <f>VLOOKUP(Table1[[#This Row],[Customer ID]],Customers!$A$1:$I$2001,7,FALSE)</f>
        <v>United States</v>
      </c>
      <c r="I58" t="str">
        <f>_xlfn.IFS(INDEX(Products!$A$1:$E$5,MATCH(Orders!$D58,Products!$A$1:$A$5,0),MATCH(Orders!I$1,Products!$A$1:$E$1,0))="Esp","Espresso",INDEX(Products!$A$1:$E$5,MATCH(Orders!$D58,Products!$A$1:$A$5,0),MATCH(Orders!I$1,Products!$A$1:$E$1,0))="Lat","Latte",INDEX(Products!$A$1:$E$5,MATCH(Orders!$D58,Products!$A$1:$A$5,0),MATCH(Orders!I$1,Products!$A$1:$E$1,0))="Moc","Mocha",INDEX(Products!$A$1:$E$5,MATCH(Orders!$D58,Products!$A$1:$A$5,0),MATCH(Orders!I$1,Products!$A$1:$E$1,0))="Am","Americano")</f>
        <v>Espresso</v>
      </c>
      <c r="J58" t="str">
        <f>IF(INDEX(Products!$A$1:$E$5,MATCH(Orders!$D58,Products!$A$1:$A$5,0),MATCH(Orders!J$1,Products!$A$1:$E$1,0))="M","Medium",IF(INDEX(Products!$A$1:$E$5,MATCH(Orders!$D58,Products!$A$1:$A$5,0),MATCH(Orders!J$1,Products!$A$1:$E$1,0))="D","Dark","Light"))</f>
        <v>Medium</v>
      </c>
      <c r="K58" s="3">
        <f>INDEX(Products!$A$1:$E$5,MATCH(Orders!$D58,Products!$A$1:$A$5,0),MATCH(Orders!K$1,Products!$A$1:$E$1,0))</f>
        <v>1.5</v>
      </c>
      <c r="L58" s="5">
        <f>INDEX(Products!$A$1:$E$5,MATCH(Orders!$D58,Products!$A$1:$A$5,0),MATCH(Orders!L$1,Products!$A$1:$E$1,0))</f>
        <v>8.18</v>
      </c>
      <c r="M58" s="5">
        <f>Table1[[#This Row],[Unit Price]]*Table1[[#This Row],[Quantity]]</f>
        <v>40.9</v>
      </c>
      <c r="N58" t="str">
        <f>VLOOKUP(Table1[[#This Row],[Customer ID]],Customers!$A$1:$I$2001,9,FALSE)</f>
        <v>Yes</v>
      </c>
    </row>
    <row r="59" spans="1:14" x14ac:dyDescent="0.35">
      <c r="A59" t="s">
        <v>145</v>
      </c>
      <c r="B59" s="2">
        <v>44657</v>
      </c>
      <c r="C59" t="s">
        <v>146</v>
      </c>
      <c r="D59" t="s">
        <v>30</v>
      </c>
      <c r="E59">
        <v>4</v>
      </c>
      <c r="F59" t="str">
        <f>VLOOKUP(Table1[[#This Row],[Customer ID]],Customers!$A$1:$I$2001,2,FALSE)</f>
        <v>Kenneth Morrow</v>
      </c>
      <c r="G59" t="str">
        <f>VLOOKUP(Table1[[#This Row],[Customer ID]],Customers!$A$1:$I$2001,3,FALSE)</f>
        <v>jamesgutierrez@yahoo.com</v>
      </c>
      <c r="H59" t="str">
        <f>VLOOKUP(Table1[[#This Row],[Customer ID]],Customers!$A$1:$I$2001,7,FALSE)</f>
        <v>United States</v>
      </c>
      <c r="I59" t="str">
        <f>_xlfn.IFS(INDEX(Products!$A$1:$E$5,MATCH(Orders!$D59,Products!$A$1:$A$5,0),MATCH(Orders!I$1,Products!$A$1:$E$1,0))="Esp","Espresso",INDEX(Products!$A$1:$E$5,MATCH(Orders!$D59,Products!$A$1:$A$5,0),MATCH(Orders!I$1,Products!$A$1:$E$1,0))="Lat","Latte",INDEX(Products!$A$1:$E$5,MATCH(Orders!$D59,Products!$A$1:$A$5,0),MATCH(Orders!I$1,Products!$A$1:$E$1,0))="Moc","Mocha",INDEX(Products!$A$1:$E$5,MATCH(Orders!$D59,Products!$A$1:$A$5,0),MATCH(Orders!I$1,Products!$A$1:$E$1,0))="Am","Americano")</f>
        <v>Mocha</v>
      </c>
      <c r="J59" t="str">
        <f>IF(INDEX(Products!$A$1:$E$5,MATCH(Orders!$D59,Products!$A$1:$A$5,0),MATCH(Orders!J$1,Products!$A$1:$E$1,0))="M","Medium",IF(INDEX(Products!$A$1:$E$5,MATCH(Orders!$D59,Products!$A$1:$A$5,0),MATCH(Orders!J$1,Products!$A$1:$E$1,0))="D","Dark","Light"))</f>
        <v>Medium</v>
      </c>
      <c r="K59" s="3">
        <f>INDEX(Products!$A$1:$E$5,MATCH(Orders!$D59,Products!$A$1:$A$5,0),MATCH(Orders!K$1,Products!$A$1:$E$1,0))</f>
        <v>2</v>
      </c>
      <c r="L59" s="5">
        <f>INDEX(Products!$A$1:$E$5,MATCH(Orders!$D59,Products!$A$1:$A$5,0),MATCH(Orders!L$1,Products!$A$1:$E$1,0))</f>
        <v>5.35</v>
      </c>
      <c r="M59" s="5">
        <f>Table1[[#This Row],[Unit Price]]*Table1[[#This Row],[Quantity]]</f>
        <v>21.4</v>
      </c>
      <c r="N59" t="str">
        <f>VLOOKUP(Table1[[#This Row],[Customer ID]],Customers!$A$1:$I$2001,9,FALSE)</f>
        <v>Yes</v>
      </c>
    </row>
    <row r="60" spans="1:14" x14ac:dyDescent="0.35">
      <c r="A60" t="s">
        <v>147</v>
      </c>
      <c r="B60" s="2">
        <v>45357</v>
      </c>
      <c r="C60" t="s">
        <v>148</v>
      </c>
      <c r="D60" t="s">
        <v>15</v>
      </c>
      <c r="E60">
        <v>4</v>
      </c>
      <c r="F60" t="str">
        <f>VLOOKUP(Table1[[#This Row],[Customer ID]],Customers!$A$1:$I$2001,2,FALSE)</f>
        <v>Deanna Jenkins</v>
      </c>
      <c r="G60" t="str">
        <f>VLOOKUP(Table1[[#This Row],[Customer ID]],Customers!$A$1:$I$2001,3,FALSE)</f>
        <v>nsmith@booth.com</v>
      </c>
      <c r="H60" t="str">
        <f>VLOOKUP(Table1[[#This Row],[Customer ID]],Customers!$A$1:$I$2001,7,FALSE)</f>
        <v>United Kingdom</v>
      </c>
      <c r="I60" t="str">
        <f>_xlfn.IFS(INDEX(Products!$A$1:$E$5,MATCH(Orders!$D60,Products!$A$1:$A$5,0),MATCH(Orders!I$1,Products!$A$1:$E$1,0))="Esp","Espresso",INDEX(Products!$A$1:$E$5,MATCH(Orders!$D60,Products!$A$1:$A$5,0),MATCH(Orders!I$1,Products!$A$1:$E$1,0))="Lat","Latte",INDEX(Products!$A$1:$E$5,MATCH(Orders!$D60,Products!$A$1:$A$5,0),MATCH(Orders!I$1,Products!$A$1:$E$1,0))="Moc","Mocha",INDEX(Products!$A$1:$E$5,MATCH(Orders!$D60,Products!$A$1:$A$5,0),MATCH(Orders!I$1,Products!$A$1:$E$1,0))="Am","Americano")</f>
        <v>Espresso</v>
      </c>
      <c r="J60" t="str">
        <f>IF(INDEX(Products!$A$1:$E$5,MATCH(Orders!$D60,Products!$A$1:$A$5,0),MATCH(Orders!J$1,Products!$A$1:$E$1,0))="M","Medium",IF(INDEX(Products!$A$1:$E$5,MATCH(Orders!$D60,Products!$A$1:$A$5,0),MATCH(Orders!J$1,Products!$A$1:$E$1,0))="D","Dark","Light"))</f>
        <v>Medium</v>
      </c>
      <c r="K60" s="3">
        <f>INDEX(Products!$A$1:$E$5,MATCH(Orders!$D60,Products!$A$1:$A$5,0),MATCH(Orders!K$1,Products!$A$1:$E$1,0))</f>
        <v>1.5</v>
      </c>
      <c r="L60" s="5">
        <f>INDEX(Products!$A$1:$E$5,MATCH(Orders!$D60,Products!$A$1:$A$5,0),MATCH(Orders!L$1,Products!$A$1:$E$1,0))</f>
        <v>8.18</v>
      </c>
      <c r="M60" s="5">
        <f>Table1[[#This Row],[Unit Price]]*Table1[[#This Row],[Quantity]]</f>
        <v>32.72</v>
      </c>
      <c r="N60" t="str">
        <f>VLOOKUP(Table1[[#This Row],[Customer ID]],Customers!$A$1:$I$2001,9,FALSE)</f>
        <v>Yes</v>
      </c>
    </row>
    <row r="61" spans="1:14" x14ac:dyDescent="0.35">
      <c r="A61" t="s">
        <v>149</v>
      </c>
      <c r="B61" s="2">
        <v>45165</v>
      </c>
      <c r="C61" t="s">
        <v>150</v>
      </c>
      <c r="D61" t="s">
        <v>21</v>
      </c>
      <c r="E61">
        <v>2</v>
      </c>
      <c r="F61" t="str">
        <f>VLOOKUP(Table1[[#This Row],[Customer ID]],Customers!$A$1:$I$2001,2,FALSE)</f>
        <v>Teresa Fritz</v>
      </c>
      <c r="G61" t="str">
        <f>VLOOKUP(Table1[[#This Row],[Customer ID]],Customers!$A$1:$I$2001,3,FALSE)</f>
        <v>salasjulie@burgess.biz</v>
      </c>
      <c r="H61" t="str">
        <f>VLOOKUP(Table1[[#This Row],[Customer ID]],Customers!$A$1:$I$2001,7,FALSE)</f>
        <v>United States</v>
      </c>
      <c r="I61" t="str">
        <f>_xlfn.IFS(INDEX(Products!$A$1:$E$5,MATCH(Orders!$D61,Products!$A$1:$A$5,0),MATCH(Orders!I$1,Products!$A$1:$E$1,0))="Esp","Espresso",INDEX(Products!$A$1:$E$5,MATCH(Orders!$D61,Products!$A$1:$A$5,0),MATCH(Orders!I$1,Products!$A$1:$E$1,0))="Lat","Latte",INDEX(Products!$A$1:$E$5,MATCH(Orders!$D61,Products!$A$1:$A$5,0),MATCH(Orders!I$1,Products!$A$1:$E$1,0))="Moc","Mocha",INDEX(Products!$A$1:$E$5,MATCH(Orders!$D61,Products!$A$1:$A$5,0),MATCH(Orders!I$1,Products!$A$1:$E$1,0))="Am","Americano")</f>
        <v>Latte</v>
      </c>
      <c r="J61" t="str">
        <f>IF(INDEX(Products!$A$1:$E$5,MATCH(Orders!$D61,Products!$A$1:$A$5,0),MATCH(Orders!J$1,Products!$A$1:$E$1,0))="M","Medium",IF(INDEX(Products!$A$1:$E$5,MATCH(Orders!$D61,Products!$A$1:$A$5,0),MATCH(Orders!J$1,Products!$A$1:$E$1,0))="D","Dark","Light"))</f>
        <v>Dark</v>
      </c>
      <c r="K61" s="3">
        <f>INDEX(Products!$A$1:$E$5,MATCH(Orders!$D61,Products!$A$1:$A$5,0),MATCH(Orders!K$1,Products!$A$1:$E$1,0))</f>
        <v>2</v>
      </c>
      <c r="L61" s="5">
        <f>INDEX(Products!$A$1:$E$5,MATCH(Orders!$D61,Products!$A$1:$A$5,0),MATCH(Orders!L$1,Products!$A$1:$E$1,0))</f>
        <v>6.79</v>
      </c>
      <c r="M61" s="5">
        <f>Table1[[#This Row],[Unit Price]]*Table1[[#This Row],[Quantity]]</f>
        <v>13.58</v>
      </c>
      <c r="N61" t="str">
        <f>VLOOKUP(Table1[[#This Row],[Customer ID]],Customers!$A$1:$I$2001,9,FALSE)</f>
        <v>Yes</v>
      </c>
    </row>
    <row r="62" spans="1:14" x14ac:dyDescent="0.35">
      <c r="A62" t="s">
        <v>151</v>
      </c>
      <c r="B62" s="2">
        <v>45083</v>
      </c>
      <c r="C62" t="s">
        <v>152</v>
      </c>
      <c r="D62" t="s">
        <v>30</v>
      </c>
      <c r="E62">
        <v>1</v>
      </c>
      <c r="F62" t="str">
        <f>VLOOKUP(Table1[[#This Row],[Customer ID]],Customers!$A$1:$I$2001,2,FALSE)</f>
        <v>Dana Adams</v>
      </c>
      <c r="G62" t="str">
        <f>VLOOKUP(Table1[[#This Row],[Customer ID]],Customers!$A$1:$I$2001,3,FALSE)</f>
        <v>theresaleblanc@gmail.com</v>
      </c>
      <c r="H62" t="str">
        <f>VLOOKUP(Table1[[#This Row],[Customer ID]],Customers!$A$1:$I$2001,7,FALSE)</f>
        <v>United Kingdom</v>
      </c>
      <c r="I62" t="str">
        <f>_xlfn.IFS(INDEX(Products!$A$1:$E$5,MATCH(Orders!$D62,Products!$A$1:$A$5,0),MATCH(Orders!I$1,Products!$A$1:$E$1,0))="Esp","Espresso",INDEX(Products!$A$1:$E$5,MATCH(Orders!$D62,Products!$A$1:$A$5,0),MATCH(Orders!I$1,Products!$A$1:$E$1,0))="Lat","Latte",INDEX(Products!$A$1:$E$5,MATCH(Orders!$D62,Products!$A$1:$A$5,0),MATCH(Orders!I$1,Products!$A$1:$E$1,0))="Moc","Mocha",INDEX(Products!$A$1:$E$5,MATCH(Orders!$D62,Products!$A$1:$A$5,0),MATCH(Orders!I$1,Products!$A$1:$E$1,0))="Am","Americano")</f>
        <v>Mocha</v>
      </c>
      <c r="J62" t="str">
        <f>IF(INDEX(Products!$A$1:$E$5,MATCH(Orders!$D62,Products!$A$1:$A$5,0),MATCH(Orders!J$1,Products!$A$1:$E$1,0))="M","Medium",IF(INDEX(Products!$A$1:$E$5,MATCH(Orders!$D62,Products!$A$1:$A$5,0),MATCH(Orders!J$1,Products!$A$1:$E$1,0))="D","Dark","Light"))</f>
        <v>Medium</v>
      </c>
      <c r="K62" s="3">
        <f>INDEX(Products!$A$1:$E$5,MATCH(Orders!$D62,Products!$A$1:$A$5,0),MATCH(Orders!K$1,Products!$A$1:$E$1,0))</f>
        <v>2</v>
      </c>
      <c r="L62" s="5">
        <f>INDEX(Products!$A$1:$E$5,MATCH(Orders!$D62,Products!$A$1:$A$5,0),MATCH(Orders!L$1,Products!$A$1:$E$1,0))</f>
        <v>5.35</v>
      </c>
      <c r="M62" s="5">
        <f>Table1[[#This Row],[Unit Price]]*Table1[[#This Row],[Quantity]]</f>
        <v>5.35</v>
      </c>
      <c r="N62" t="str">
        <f>VLOOKUP(Table1[[#This Row],[Customer ID]],Customers!$A$1:$I$2001,9,FALSE)</f>
        <v>Yes</v>
      </c>
    </row>
    <row r="63" spans="1:14" x14ac:dyDescent="0.35">
      <c r="A63" t="s">
        <v>153</v>
      </c>
      <c r="B63" s="2">
        <v>45585</v>
      </c>
      <c r="C63" t="s">
        <v>154</v>
      </c>
      <c r="D63" t="s">
        <v>21</v>
      </c>
      <c r="E63">
        <v>3</v>
      </c>
      <c r="F63" t="str">
        <f>VLOOKUP(Table1[[#This Row],[Customer ID]],Customers!$A$1:$I$2001,2,FALSE)</f>
        <v>Walter Nichols</v>
      </c>
      <c r="G63" t="str">
        <f>VLOOKUP(Table1[[#This Row],[Customer ID]],Customers!$A$1:$I$2001,3,FALSE)</f>
        <v>camacholeah@thompson.com</v>
      </c>
      <c r="H63" t="str">
        <f>VLOOKUP(Table1[[#This Row],[Customer ID]],Customers!$A$1:$I$2001,7,FALSE)</f>
        <v>Ireland</v>
      </c>
      <c r="I63" t="str">
        <f>_xlfn.IFS(INDEX(Products!$A$1:$E$5,MATCH(Orders!$D63,Products!$A$1:$A$5,0),MATCH(Orders!I$1,Products!$A$1:$E$1,0))="Esp","Espresso",INDEX(Products!$A$1:$E$5,MATCH(Orders!$D63,Products!$A$1:$A$5,0),MATCH(Orders!I$1,Products!$A$1:$E$1,0))="Lat","Latte",INDEX(Products!$A$1:$E$5,MATCH(Orders!$D63,Products!$A$1:$A$5,0),MATCH(Orders!I$1,Products!$A$1:$E$1,0))="Moc","Mocha",INDEX(Products!$A$1:$E$5,MATCH(Orders!$D63,Products!$A$1:$A$5,0),MATCH(Orders!I$1,Products!$A$1:$E$1,0))="Am","Americano")</f>
        <v>Latte</v>
      </c>
      <c r="J63" t="str">
        <f>IF(INDEX(Products!$A$1:$E$5,MATCH(Orders!$D63,Products!$A$1:$A$5,0),MATCH(Orders!J$1,Products!$A$1:$E$1,0))="M","Medium",IF(INDEX(Products!$A$1:$E$5,MATCH(Orders!$D63,Products!$A$1:$A$5,0),MATCH(Orders!J$1,Products!$A$1:$E$1,0))="D","Dark","Light"))</f>
        <v>Dark</v>
      </c>
      <c r="K63" s="3">
        <f>INDEX(Products!$A$1:$E$5,MATCH(Orders!$D63,Products!$A$1:$A$5,0),MATCH(Orders!K$1,Products!$A$1:$E$1,0))</f>
        <v>2</v>
      </c>
      <c r="L63" s="5">
        <f>INDEX(Products!$A$1:$E$5,MATCH(Orders!$D63,Products!$A$1:$A$5,0),MATCH(Orders!L$1,Products!$A$1:$E$1,0))</f>
        <v>6.79</v>
      </c>
      <c r="M63" s="5">
        <f>Table1[[#This Row],[Unit Price]]*Table1[[#This Row],[Quantity]]</f>
        <v>20.37</v>
      </c>
      <c r="N63" t="str">
        <f>VLOOKUP(Table1[[#This Row],[Customer ID]],Customers!$A$1:$I$2001,9,FALSE)</f>
        <v>Yes</v>
      </c>
    </row>
    <row r="64" spans="1:14" x14ac:dyDescent="0.35">
      <c r="A64" t="s">
        <v>155</v>
      </c>
      <c r="B64" s="2">
        <v>45386</v>
      </c>
      <c r="C64" t="s">
        <v>156</v>
      </c>
      <c r="D64" t="s">
        <v>15</v>
      </c>
      <c r="E64">
        <v>2</v>
      </c>
      <c r="F64" t="str">
        <f>VLOOKUP(Table1[[#This Row],[Customer ID]],Customers!$A$1:$I$2001,2,FALSE)</f>
        <v>Shannon Rivera</v>
      </c>
      <c r="G64" t="str">
        <f>VLOOKUP(Table1[[#This Row],[Customer ID]],Customers!$A$1:$I$2001,3,FALSE)</f>
        <v>travis94@chase-moore.com</v>
      </c>
      <c r="H64" t="str">
        <f>VLOOKUP(Table1[[#This Row],[Customer ID]],Customers!$A$1:$I$2001,7,FALSE)</f>
        <v>United Kingdom</v>
      </c>
      <c r="I64" t="str">
        <f>_xlfn.IFS(INDEX(Products!$A$1:$E$5,MATCH(Orders!$D64,Products!$A$1:$A$5,0),MATCH(Orders!I$1,Products!$A$1:$E$1,0))="Esp","Espresso",INDEX(Products!$A$1:$E$5,MATCH(Orders!$D64,Products!$A$1:$A$5,0),MATCH(Orders!I$1,Products!$A$1:$E$1,0))="Lat","Latte",INDEX(Products!$A$1:$E$5,MATCH(Orders!$D64,Products!$A$1:$A$5,0),MATCH(Orders!I$1,Products!$A$1:$E$1,0))="Moc","Mocha",INDEX(Products!$A$1:$E$5,MATCH(Orders!$D64,Products!$A$1:$A$5,0),MATCH(Orders!I$1,Products!$A$1:$E$1,0))="Am","Americano")</f>
        <v>Espresso</v>
      </c>
      <c r="J64" t="str">
        <f>IF(INDEX(Products!$A$1:$E$5,MATCH(Orders!$D64,Products!$A$1:$A$5,0),MATCH(Orders!J$1,Products!$A$1:$E$1,0))="M","Medium",IF(INDEX(Products!$A$1:$E$5,MATCH(Orders!$D64,Products!$A$1:$A$5,0),MATCH(Orders!J$1,Products!$A$1:$E$1,0))="D","Dark","Light"))</f>
        <v>Medium</v>
      </c>
      <c r="K64" s="3">
        <f>INDEX(Products!$A$1:$E$5,MATCH(Orders!$D64,Products!$A$1:$A$5,0),MATCH(Orders!K$1,Products!$A$1:$E$1,0))</f>
        <v>1.5</v>
      </c>
      <c r="L64" s="5">
        <f>INDEX(Products!$A$1:$E$5,MATCH(Orders!$D64,Products!$A$1:$A$5,0),MATCH(Orders!L$1,Products!$A$1:$E$1,0))</f>
        <v>8.18</v>
      </c>
      <c r="M64" s="5">
        <f>Table1[[#This Row],[Unit Price]]*Table1[[#This Row],[Quantity]]</f>
        <v>16.36</v>
      </c>
      <c r="N64" t="str">
        <f>VLOOKUP(Table1[[#This Row],[Customer ID]],Customers!$A$1:$I$2001,9,FALSE)</f>
        <v>No</v>
      </c>
    </row>
    <row r="65" spans="1:14" x14ac:dyDescent="0.35">
      <c r="A65" t="s">
        <v>157</v>
      </c>
      <c r="B65" s="2">
        <v>44842</v>
      </c>
      <c r="C65" t="s">
        <v>158</v>
      </c>
      <c r="D65" t="s">
        <v>15</v>
      </c>
      <c r="E65">
        <v>1</v>
      </c>
      <c r="F65" t="str">
        <f>VLOOKUP(Table1[[#This Row],[Customer ID]],Customers!$A$1:$I$2001,2,FALSE)</f>
        <v>Kelly Kerr</v>
      </c>
      <c r="G65" t="str">
        <f>VLOOKUP(Table1[[#This Row],[Customer ID]],Customers!$A$1:$I$2001,3,FALSE)</f>
        <v>hoffmanjoanne@cervantes-maynard.org</v>
      </c>
      <c r="H65" t="str">
        <f>VLOOKUP(Table1[[#This Row],[Customer ID]],Customers!$A$1:$I$2001,7,FALSE)</f>
        <v>United Kingdom</v>
      </c>
      <c r="I65" t="str">
        <f>_xlfn.IFS(INDEX(Products!$A$1:$E$5,MATCH(Orders!$D65,Products!$A$1:$A$5,0),MATCH(Orders!I$1,Products!$A$1:$E$1,0))="Esp","Espresso",INDEX(Products!$A$1:$E$5,MATCH(Orders!$D65,Products!$A$1:$A$5,0),MATCH(Orders!I$1,Products!$A$1:$E$1,0))="Lat","Latte",INDEX(Products!$A$1:$E$5,MATCH(Orders!$D65,Products!$A$1:$A$5,0),MATCH(Orders!I$1,Products!$A$1:$E$1,0))="Moc","Mocha",INDEX(Products!$A$1:$E$5,MATCH(Orders!$D65,Products!$A$1:$A$5,0),MATCH(Orders!I$1,Products!$A$1:$E$1,0))="Am","Americano")</f>
        <v>Espresso</v>
      </c>
      <c r="J65" t="str">
        <f>IF(INDEX(Products!$A$1:$E$5,MATCH(Orders!$D65,Products!$A$1:$A$5,0),MATCH(Orders!J$1,Products!$A$1:$E$1,0))="M","Medium",IF(INDEX(Products!$A$1:$E$5,MATCH(Orders!$D65,Products!$A$1:$A$5,0),MATCH(Orders!J$1,Products!$A$1:$E$1,0))="D","Dark","Light"))</f>
        <v>Medium</v>
      </c>
      <c r="K65" s="3">
        <f>INDEX(Products!$A$1:$E$5,MATCH(Orders!$D65,Products!$A$1:$A$5,0),MATCH(Orders!K$1,Products!$A$1:$E$1,0))</f>
        <v>1.5</v>
      </c>
      <c r="L65" s="5">
        <f>INDEX(Products!$A$1:$E$5,MATCH(Orders!$D65,Products!$A$1:$A$5,0),MATCH(Orders!L$1,Products!$A$1:$E$1,0))</f>
        <v>8.18</v>
      </c>
      <c r="M65" s="5">
        <f>Table1[[#This Row],[Unit Price]]*Table1[[#This Row],[Quantity]]</f>
        <v>8.18</v>
      </c>
      <c r="N65" t="str">
        <f>VLOOKUP(Table1[[#This Row],[Customer ID]],Customers!$A$1:$I$2001,9,FALSE)</f>
        <v>No</v>
      </c>
    </row>
    <row r="66" spans="1:14" x14ac:dyDescent="0.35">
      <c r="A66" t="s">
        <v>159</v>
      </c>
      <c r="B66" s="2">
        <v>45507</v>
      </c>
      <c r="C66" t="s">
        <v>160</v>
      </c>
      <c r="D66" t="s">
        <v>21</v>
      </c>
      <c r="E66">
        <v>2</v>
      </c>
      <c r="F66" t="str">
        <f>VLOOKUP(Table1[[#This Row],[Customer ID]],Customers!$A$1:$I$2001,2,FALSE)</f>
        <v>Jennifer Fox</v>
      </c>
      <c r="G66" t="str">
        <f>VLOOKUP(Table1[[#This Row],[Customer ID]],Customers!$A$1:$I$2001,3,FALSE)</f>
        <v>williamssteven@gmail.com</v>
      </c>
      <c r="H66" t="str">
        <f>VLOOKUP(Table1[[#This Row],[Customer ID]],Customers!$A$1:$I$2001,7,FALSE)</f>
        <v>Canada</v>
      </c>
      <c r="I66" t="str">
        <f>_xlfn.IFS(INDEX(Products!$A$1:$E$5,MATCH(Orders!$D66,Products!$A$1:$A$5,0),MATCH(Orders!I$1,Products!$A$1:$E$1,0))="Esp","Espresso",INDEX(Products!$A$1:$E$5,MATCH(Orders!$D66,Products!$A$1:$A$5,0),MATCH(Orders!I$1,Products!$A$1:$E$1,0))="Lat","Latte",INDEX(Products!$A$1:$E$5,MATCH(Orders!$D66,Products!$A$1:$A$5,0),MATCH(Orders!I$1,Products!$A$1:$E$1,0))="Moc","Mocha",INDEX(Products!$A$1:$E$5,MATCH(Orders!$D66,Products!$A$1:$A$5,0),MATCH(Orders!I$1,Products!$A$1:$E$1,0))="Am","Americano")</f>
        <v>Latte</v>
      </c>
      <c r="J66" t="str">
        <f>IF(INDEX(Products!$A$1:$E$5,MATCH(Orders!$D66,Products!$A$1:$A$5,0),MATCH(Orders!J$1,Products!$A$1:$E$1,0))="M","Medium",IF(INDEX(Products!$A$1:$E$5,MATCH(Orders!$D66,Products!$A$1:$A$5,0),MATCH(Orders!J$1,Products!$A$1:$E$1,0))="D","Dark","Light"))</f>
        <v>Dark</v>
      </c>
      <c r="K66" s="3">
        <f>INDEX(Products!$A$1:$E$5,MATCH(Orders!$D66,Products!$A$1:$A$5,0),MATCH(Orders!K$1,Products!$A$1:$E$1,0))</f>
        <v>2</v>
      </c>
      <c r="L66" s="5">
        <f>INDEX(Products!$A$1:$E$5,MATCH(Orders!$D66,Products!$A$1:$A$5,0),MATCH(Orders!L$1,Products!$A$1:$E$1,0))</f>
        <v>6.79</v>
      </c>
      <c r="M66" s="5">
        <f>Table1[[#This Row],[Unit Price]]*Table1[[#This Row],[Quantity]]</f>
        <v>13.58</v>
      </c>
      <c r="N66" t="str">
        <f>VLOOKUP(Table1[[#This Row],[Customer ID]],Customers!$A$1:$I$2001,9,FALSE)</f>
        <v>Yes</v>
      </c>
    </row>
    <row r="67" spans="1:14" x14ac:dyDescent="0.35">
      <c r="A67" t="s">
        <v>161</v>
      </c>
      <c r="B67" s="2">
        <v>45281</v>
      </c>
      <c r="C67" t="s">
        <v>162</v>
      </c>
      <c r="D67" t="s">
        <v>40</v>
      </c>
      <c r="E67">
        <v>1</v>
      </c>
      <c r="F67" t="str">
        <f>VLOOKUP(Table1[[#This Row],[Customer ID]],Customers!$A$1:$I$2001,2,FALSE)</f>
        <v>Melissa Fitzpatrick</v>
      </c>
      <c r="G67" t="str">
        <f>VLOOKUP(Table1[[#This Row],[Customer ID]],Customers!$A$1:$I$2001,3,FALSE)</f>
        <v>martinmichael@gmail.com</v>
      </c>
      <c r="H67" t="str">
        <f>VLOOKUP(Table1[[#This Row],[Customer ID]],Customers!$A$1:$I$2001,7,FALSE)</f>
        <v>Australia</v>
      </c>
      <c r="I67" t="str">
        <f>_xlfn.IFS(INDEX(Products!$A$1:$E$5,MATCH(Orders!$D67,Products!$A$1:$A$5,0),MATCH(Orders!I$1,Products!$A$1:$E$1,0))="Esp","Espresso",INDEX(Products!$A$1:$E$5,MATCH(Orders!$D67,Products!$A$1:$A$5,0),MATCH(Orders!I$1,Products!$A$1:$E$1,0))="Lat","Latte",INDEX(Products!$A$1:$E$5,MATCH(Orders!$D67,Products!$A$1:$A$5,0),MATCH(Orders!I$1,Products!$A$1:$E$1,0))="Moc","Mocha",INDEX(Products!$A$1:$E$5,MATCH(Orders!$D67,Products!$A$1:$A$5,0),MATCH(Orders!I$1,Products!$A$1:$E$1,0))="Am","Americano")</f>
        <v>Americano</v>
      </c>
      <c r="J67" t="str">
        <f>IF(INDEX(Products!$A$1:$E$5,MATCH(Orders!$D67,Products!$A$1:$A$5,0),MATCH(Orders!J$1,Products!$A$1:$E$1,0))="M","Medium",IF(INDEX(Products!$A$1:$E$5,MATCH(Orders!$D67,Products!$A$1:$A$5,0),MATCH(Orders!J$1,Products!$A$1:$E$1,0))="D","Dark","Light"))</f>
        <v>Light</v>
      </c>
      <c r="K67" s="3">
        <f>INDEX(Products!$A$1:$E$5,MATCH(Orders!$D67,Products!$A$1:$A$5,0),MATCH(Orders!K$1,Products!$A$1:$E$1,0))</f>
        <v>1</v>
      </c>
      <c r="L67" s="5">
        <f>INDEX(Products!$A$1:$E$5,MATCH(Orders!$D67,Products!$A$1:$A$5,0),MATCH(Orders!L$1,Products!$A$1:$E$1,0))</f>
        <v>9.9499999999999993</v>
      </c>
      <c r="M67" s="5">
        <f>Table1[[#This Row],[Unit Price]]*Table1[[#This Row],[Quantity]]</f>
        <v>9.9499999999999993</v>
      </c>
      <c r="N67" t="str">
        <f>VLOOKUP(Table1[[#This Row],[Customer ID]],Customers!$A$1:$I$2001,9,FALSE)</f>
        <v>No</v>
      </c>
    </row>
    <row r="68" spans="1:14" x14ac:dyDescent="0.35">
      <c r="A68" t="s">
        <v>163</v>
      </c>
      <c r="B68" s="2">
        <v>44636</v>
      </c>
      <c r="C68" t="s">
        <v>164</v>
      </c>
      <c r="D68" t="s">
        <v>15</v>
      </c>
      <c r="E68">
        <v>5</v>
      </c>
      <c r="F68" t="str">
        <f>VLOOKUP(Table1[[#This Row],[Customer ID]],Customers!$A$1:$I$2001,2,FALSE)</f>
        <v>Mariah Gordon</v>
      </c>
      <c r="G68" t="str">
        <f>VLOOKUP(Table1[[#This Row],[Customer ID]],Customers!$A$1:$I$2001,3,FALSE)</f>
        <v>hansonryan@mullen-gilmore.info</v>
      </c>
      <c r="H68" t="str">
        <f>VLOOKUP(Table1[[#This Row],[Customer ID]],Customers!$A$1:$I$2001,7,FALSE)</f>
        <v>United States</v>
      </c>
      <c r="I68" t="str">
        <f>_xlfn.IFS(INDEX(Products!$A$1:$E$5,MATCH(Orders!$D68,Products!$A$1:$A$5,0),MATCH(Orders!I$1,Products!$A$1:$E$1,0))="Esp","Espresso",INDEX(Products!$A$1:$E$5,MATCH(Orders!$D68,Products!$A$1:$A$5,0),MATCH(Orders!I$1,Products!$A$1:$E$1,0))="Lat","Latte",INDEX(Products!$A$1:$E$5,MATCH(Orders!$D68,Products!$A$1:$A$5,0),MATCH(Orders!I$1,Products!$A$1:$E$1,0))="Moc","Mocha",INDEX(Products!$A$1:$E$5,MATCH(Orders!$D68,Products!$A$1:$A$5,0),MATCH(Orders!I$1,Products!$A$1:$E$1,0))="Am","Americano")</f>
        <v>Espresso</v>
      </c>
      <c r="J68" t="str">
        <f>IF(INDEX(Products!$A$1:$E$5,MATCH(Orders!$D68,Products!$A$1:$A$5,0),MATCH(Orders!J$1,Products!$A$1:$E$1,0))="M","Medium",IF(INDEX(Products!$A$1:$E$5,MATCH(Orders!$D68,Products!$A$1:$A$5,0),MATCH(Orders!J$1,Products!$A$1:$E$1,0))="D","Dark","Light"))</f>
        <v>Medium</v>
      </c>
      <c r="K68" s="3">
        <f>INDEX(Products!$A$1:$E$5,MATCH(Orders!$D68,Products!$A$1:$A$5,0),MATCH(Orders!K$1,Products!$A$1:$E$1,0))</f>
        <v>1.5</v>
      </c>
      <c r="L68" s="5">
        <f>INDEX(Products!$A$1:$E$5,MATCH(Orders!$D68,Products!$A$1:$A$5,0),MATCH(Orders!L$1,Products!$A$1:$E$1,0))</f>
        <v>8.18</v>
      </c>
      <c r="M68" s="5">
        <f>Table1[[#This Row],[Unit Price]]*Table1[[#This Row],[Quantity]]</f>
        <v>40.9</v>
      </c>
      <c r="N68" t="str">
        <f>VLOOKUP(Table1[[#This Row],[Customer ID]],Customers!$A$1:$I$2001,9,FALSE)</f>
        <v>Yes</v>
      </c>
    </row>
    <row r="69" spans="1:14" x14ac:dyDescent="0.35">
      <c r="A69" t="s">
        <v>165</v>
      </c>
      <c r="B69" s="2">
        <v>45342</v>
      </c>
      <c r="C69" t="s">
        <v>166</v>
      </c>
      <c r="D69" t="s">
        <v>40</v>
      </c>
      <c r="E69">
        <v>2</v>
      </c>
      <c r="F69" t="str">
        <f>VLOOKUP(Table1[[#This Row],[Customer ID]],Customers!$A$1:$I$2001,2,FALSE)</f>
        <v>Joseph Rocha</v>
      </c>
      <c r="G69" t="str">
        <f>VLOOKUP(Table1[[#This Row],[Customer ID]],Customers!$A$1:$I$2001,3,FALSE)</f>
        <v>parkersteven@gmail.com</v>
      </c>
      <c r="H69" t="str">
        <f>VLOOKUP(Table1[[#This Row],[Customer ID]],Customers!$A$1:$I$2001,7,FALSE)</f>
        <v>Ireland</v>
      </c>
      <c r="I69" t="str">
        <f>_xlfn.IFS(INDEX(Products!$A$1:$E$5,MATCH(Orders!$D69,Products!$A$1:$A$5,0),MATCH(Orders!I$1,Products!$A$1:$E$1,0))="Esp","Espresso",INDEX(Products!$A$1:$E$5,MATCH(Orders!$D69,Products!$A$1:$A$5,0),MATCH(Orders!I$1,Products!$A$1:$E$1,0))="Lat","Latte",INDEX(Products!$A$1:$E$5,MATCH(Orders!$D69,Products!$A$1:$A$5,0),MATCH(Orders!I$1,Products!$A$1:$E$1,0))="Moc","Mocha",INDEX(Products!$A$1:$E$5,MATCH(Orders!$D69,Products!$A$1:$A$5,0),MATCH(Orders!I$1,Products!$A$1:$E$1,0))="Am","Americano")</f>
        <v>Americano</v>
      </c>
      <c r="J69" t="str">
        <f>IF(INDEX(Products!$A$1:$E$5,MATCH(Orders!$D69,Products!$A$1:$A$5,0),MATCH(Orders!J$1,Products!$A$1:$E$1,0))="M","Medium",IF(INDEX(Products!$A$1:$E$5,MATCH(Orders!$D69,Products!$A$1:$A$5,0),MATCH(Orders!J$1,Products!$A$1:$E$1,0))="D","Dark","Light"))</f>
        <v>Light</v>
      </c>
      <c r="K69" s="3">
        <f>INDEX(Products!$A$1:$E$5,MATCH(Orders!$D69,Products!$A$1:$A$5,0),MATCH(Orders!K$1,Products!$A$1:$E$1,0))</f>
        <v>1</v>
      </c>
      <c r="L69" s="5">
        <f>INDEX(Products!$A$1:$E$5,MATCH(Orders!$D69,Products!$A$1:$A$5,0),MATCH(Orders!L$1,Products!$A$1:$E$1,0))</f>
        <v>9.9499999999999993</v>
      </c>
      <c r="M69" s="5">
        <f>Table1[[#This Row],[Unit Price]]*Table1[[#This Row],[Quantity]]</f>
        <v>19.899999999999999</v>
      </c>
      <c r="N69" t="str">
        <f>VLOOKUP(Table1[[#This Row],[Customer ID]],Customers!$A$1:$I$2001,9,FALSE)</f>
        <v>No</v>
      </c>
    </row>
    <row r="70" spans="1:14" x14ac:dyDescent="0.35">
      <c r="A70" t="s">
        <v>167</v>
      </c>
      <c r="B70" s="2">
        <v>45552</v>
      </c>
      <c r="C70" t="s">
        <v>168</v>
      </c>
      <c r="D70" t="s">
        <v>30</v>
      </c>
      <c r="E70">
        <v>3</v>
      </c>
      <c r="F70" t="str">
        <f>VLOOKUP(Table1[[#This Row],[Customer ID]],Customers!$A$1:$I$2001,2,FALSE)</f>
        <v>Debbie Christian</v>
      </c>
      <c r="G70" t="str">
        <f>VLOOKUP(Table1[[#This Row],[Customer ID]],Customers!$A$1:$I$2001,3,FALSE)</f>
        <v>patrick24@daugherty-lindsey.com</v>
      </c>
      <c r="H70" t="str">
        <f>VLOOKUP(Table1[[#This Row],[Customer ID]],Customers!$A$1:$I$2001,7,FALSE)</f>
        <v>United States</v>
      </c>
      <c r="I70" t="str">
        <f>_xlfn.IFS(INDEX(Products!$A$1:$E$5,MATCH(Orders!$D70,Products!$A$1:$A$5,0),MATCH(Orders!I$1,Products!$A$1:$E$1,0))="Esp","Espresso",INDEX(Products!$A$1:$E$5,MATCH(Orders!$D70,Products!$A$1:$A$5,0),MATCH(Orders!I$1,Products!$A$1:$E$1,0))="Lat","Latte",INDEX(Products!$A$1:$E$5,MATCH(Orders!$D70,Products!$A$1:$A$5,0),MATCH(Orders!I$1,Products!$A$1:$E$1,0))="Moc","Mocha",INDEX(Products!$A$1:$E$5,MATCH(Orders!$D70,Products!$A$1:$A$5,0),MATCH(Orders!I$1,Products!$A$1:$E$1,0))="Am","Americano")</f>
        <v>Mocha</v>
      </c>
      <c r="J70" t="str">
        <f>IF(INDEX(Products!$A$1:$E$5,MATCH(Orders!$D70,Products!$A$1:$A$5,0),MATCH(Orders!J$1,Products!$A$1:$E$1,0))="M","Medium",IF(INDEX(Products!$A$1:$E$5,MATCH(Orders!$D70,Products!$A$1:$A$5,0),MATCH(Orders!J$1,Products!$A$1:$E$1,0))="D","Dark","Light"))</f>
        <v>Medium</v>
      </c>
      <c r="K70" s="3">
        <f>INDEX(Products!$A$1:$E$5,MATCH(Orders!$D70,Products!$A$1:$A$5,0),MATCH(Orders!K$1,Products!$A$1:$E$1,0))</f>
        <v>2</v>
      </c>
      <c r="L70" s="5">
        <f>INDEX(Products!$A$1:$E$5,MATCH(Orders!$D70,Products!$A$1:$A$5,0),MATCH(Orders!L$1,Products!$A$1:$E$1,0))</f>
        <v>5.35</v>
      </c>
      <c r="M70" s="5">
        <f>Table1[[#This Row],[Unit Price]]*Table1[[#This Row],[Quantity]]</f>
        <v>16.049999999999997</v>
      </c>
      <c r="N70" t="str">
        <f>VLOOKUP(Table1[[#This Row],[Customer ID]],Customers!$A$1:$I$2001,9,FALSE)</f>
        <v>No</v>
      </c>
    </row>
    <row r="71" spans="1:14" x14ac:dyDescent="0.35">
      <c r="A71" t="s">
        <v>169</v>
      </c>
      <c r="B71" s="2">
        <v>44660</v>
      </c>
      <c r="C71" t="s">
        <v>170</v>
      </c>
      <c r="D71" t="s">
        <v>21</v>
      </c>
      <c r="E71">
        <v>2</v>
      </c>
      <c r="F71" t="str">
        <f>VLOOKUP(Table1[[#This Row],[Customer ID]],Customers!$A$1:$I$2001,2,FALSE)</f>
        <v>Wyatt Anderson</v>
      </c>
      <c r="G71" t="str">
        <f>VLOOKUP(Table1[[#This Row],[Customer ID]],Customers!$A$1:$I$2001,3,FALSE)</f>
        <v>bobbymahoney@yahoo.com</v>
      </c>
      <c r="H71" t="str">
        <f>VLOOKUP(Table1[[#This Row],[Customer ID]],Customers!$A$1:$I$2001,7,FALSE)</f>
        <v>Ireland</v>
      </c>
      <c r="I71" t="str">
        <f>_xlfn.IFS(INDEX(Products!$A$1:$E$5,MATCH(Orders!$D71,Products!$A$1:$A$5,0),MATCH(Orders!I$1,Products!$A$1:$E$1,0))="Esp","Espresso",INDEX(Products!$A$1:$E$5,MATCH(Orders!$D71,Products!$A$1:$A$5,0),MATCH(Orders!I$1,Products!$A$1:$E$1,0))="Lat","Latte",INDEX(Products!$A$1:$E$5,MATCH(Orders!$D71,Products!$A$1:$A$5,0),MATCH(Orders!I$1,Products!$A$1:$E$1,0))="Moc","Mocha",INDEX(Products!$A$1:$E$5,MATCH(Orders!$D71,Products!$A$1:$A$5,0),MATCH(Orders!I$1,Products!$A$1:$E$1,0))="Am","Americano")</f>
        <v>Latte</v>
      </c>
      <c r="J71" t="str">
        <f>IF(INDEX(Products!$A$1:$E$5,MATCH(Orders!$D71,Products!$A$1:$A$5,0),MATCH(Orders!J$1,Products!$A$1:$E$1,0))="M","Medium",IF(INDEX(Products!$A$1:$E$5,MATCH(Orders!$D71,Products!$A$1:$A$5,0),MATCH(Orders!J$1,Products!$A$1:$E$1,0))="D","Dark","Light"))</f>
        <v>Dark</v>
      </c>
      <c r="K71" s="3">
        <f>INDEX(Products!$A$1:$E$5,MATCH(Orders!$D71,Products!$A$1:$A$5,0),MATCH(Orders!K$1,Products!$A$1:$E$1,0))</f>
        <v>2</v>
      </c>
      <c r="L71" s="5">
        <f>INDEX(Products!$A$1:$E$5,MATCH(Orders!$D71,Products!$A$1:$A$5,0),MATCH(Orders!L$1,Products!$A$1:$E$1,0))</f>
        <v>6.79</v>
      </c>
      <c r="M71" s="5">
        <f>Table1[[#This Row],[Unit Price]]*Table1[[#This Row],[Quantity]]</f>
        <v>13.58</v>
      </c>
      <c r="N71" t="str">
        <f>VLOOKUP(Table1[[#This Row],[Customer ID]],Customers!$A$1:$I$2001,9,FALSE)</f>
        <v>No</v>
      </c>
    </row>
    <row r="72" spans="1:14" x14ac:dyDescent="0.35">
      <c r="A72" t="s">
        <v>171</v>
      </c>
      <c r="B72" s="2">
        <v>45343</v>
      </c>
      <c r="C72" t="s">
        <v>172</v>
      </c>
      <c r="D72" t="s">
        <v>40</v>
      </c>
      <c r="E72">
        <v>3</v>
      </c>
      <c r="F72" t="str">
        <f>VLOOKUP(Table1[[#This Row],[Customer ID]],Customers!$A$1:$I$2001,2,FALSE)</f>
        <v>Devin Jackson MD</v>
      </c>
      <c r="G72" t="str">
        <f>VLOOKUP(Table1[[#This Row],[Customer ID]],Customers!$A$1:$I$2001,3,FALSE)</f>
        <v>wwashington@hernandez.org</v>
      </c>
      <c r="H72" t="str">
        <f>VLOOKUP(Table1[[#This Row],[Customer ID]],Customers!$A$1:$I$2001,7,FALSE)</f>
        <v>United States</v>
      </c>
      <c r="I72" t="str">
        <f>_xlfn.IFS(INDEX(Products!$A$1:$E$5,MATCH(Orders!$D72,Products!$A$1:$A$5,0),MATCH(Orders!I$1,Products!$A$1:$E$1,0))="Esp","Espresso",INDEX(Products!$A$1:$E$5,MATCH(Orders!$D72,Products!$A$1:$A$5,0),MATCH(Orders!I$1,Products!$A$1:$E$1,0))="Lat","Latte",INDEX(Products!$A$1:$E$5,MATCH(Orders!$D72,Products!$A$1:$A$5,0),MATCH(Orders!I$1,Products!$A$1:$E$1,0))="Moc","Mocha",INDEX(Products!$A$1:$E$5,MATCH(Orders!$D72,Products!$A$1:$A$5,0),MATCH(Orders!I$1,Products!$A$1:$E$1,0))="Am","Americano")</f>
        <v>Americano</v>
      </c>
      <c r="J72" t="str">
        <f>IF(INDEX(Products!$A$1:$E$5,MATCH(Orders!$D72,Products!$A$1:$A$5,0),MATCH(Orders!J$1,Products!$A$1:$E$1,0))="M","Medium",IF(INDEX(Products!$A$1:$E$5,MATCH(Orders!$D72,Products!$A$1:$A$5,0),MATCH(Orders!J$1,Products!$A$1:$E$1,0))="D","Dark","Light"))</f>
        <v>Light</v>
      </c>
      <c r="K72" s="3">
        <f>INDEX(Products!$A$1:$E$5,MATCH(Orders!$D72,Products!$A$1:$A$5,0),MATCH(Orders!K$1,Products!$A$1:$E$1,0))</f>
        <v>1</v>
      </c>
      <c r="L72" s="5">
        <f>INDEX(Products!$A$1:$E$5,MATCH(Orders!$D72,Products!$A$1:$A$5,0),MATCH(Orders!L$1,Products!$A$1:$E$1,0))</f>
        <v>9.9499999999999993</v>
      </c>
      <c r="M72" s="5">
        <f>Table1[[#This Row],[Unit Price]]*Table1[[#This Row],[Quantity]]</f>
        <v>29.849999999999998</v>
      </c>
      <c r="N72" t="str">
        <f>VLOOKUP(Table1[[#This Row],[Customer ID]],Customers!$A$1:$I$2001,9,FALSE)</f>
        <v>Yes</v>
      </c>
    </row>
    <row r="73" spans="1:14" x14ac:dyDescent="0.35">
      <c r="A73" t="s">
        <v>173</v>
      </c>
      <c r="B73" s="2">
        <v>45505</v>
      </c>
      <c r="C73" t="s">
        <v>174</v>
      </c>
      <c r="D73" t="s">
        <v>21</v>
      </c>
      <c r="E73">
        <v>3</v>
      </c>
      <c r="F73" t="str">
        <f>VLOOKUP(Table1[[#This Row],[Customer ID]],Customers!$A$1:$I$2001,2,FALSE)</f>
        <v>April Moore</v>
      </c>
      <c r="G73" t="str">
        <f>VLOOKUP(Table1[[#This Row],[Customer ID]],Customers!$A$1:$I$2001,3,FALSE)</f>
        <v>mayhailey@ayers.org</v>
      </c>
      <c r="H73" t="str">
        <f>VLOOKUP(Table1[[#This Row],[Customer ID]],Customers!$A$1:$I$2001,7,FALSE)</f>
        <v>Ireland</v>
      </c>
      <c r="I73" t="str">
        <f>_xlfn.IFS(INDEX(Products!$A$1:$E$5,MATCH(Orders!$D73,Products!$A$1:$A$5,0),MATCH(Orders!I$1,Products!$A$1:$E$1,0))="Esp","Espresso",INDEX(Products!$A$1:$E$5,MATCH(Orders!$D73,Products!$A$1:$A$5,0),MATCH(Orders!I$1,Products!$A$1:$E$1,0))="Lat","Latte",INDEX(Products!$A$1:$E$5,MATCH(Orders!$D73,Products!$A$1:$A$5,0),MATCH(Orders!I$1,Products!$A$1:$E$1,0))="Moc","Mocha",INDEX(Products!$A$1:$E$5,MATCH(Orders!$D73,Products!$A$1:$A$5,0),MATCH(Orders!I$1,Products!$A$1:$E$1,0))="Am","Americano")</f>
        <v>Latte</v>
      </c>
      <c r="J73" t="str">
        <f>IF(INDEX(Products!$A$1:$E$5,MATCH(Orders!$D73,Products!$A$1:$A$5,0),MATCH(Orders!J$1,Products!$A$1:$E$1,0))="M","Medium",IF(INDEX(Products!$A$1:$E$5,MATCH(Orders!$D73,Products!$A$1:$A$5,0),MATCH(Orders!J$1,Products!$A$1:$E$1,0))="D","Dark","Light"))</f>
        <v>Dark</v>
      </c>
      <c r="K73" s="3">
        <f>INDEX(Products!$A$1:$E$5,MATCH(Orders!$D73,Products!$A$1:$A$5,0),MATCH(Orders!K$1,Products!$A$1:$E$1,0))</f>
        <v>2</v>
      </c>
      <c r="L73" s="5">
        <f>INDEX(Products!$A$1:$E$5,MATCH(Orders!$D73,Products!$A$1:$A$5,0),MATCH(Orders!L$1,Products!$A$1:$E$1,0))</f>
        <v>6.79</v>
      </c>
      <c r="M73" s="5">
        <f>Table1[[#This Row],[Unit Price]]*Table1[[#This Row],[Quantity]]</f>
        <v>20.37</v>
      </c>
      <c r="N73" t="str">
        <f>VLOOKUP(Table1[[#This Row],[Customer ID]],Customers!$A$1:$I$2001,9,FALSE)</f>
        <v>Yes</v>
      </c>
    </row>
    <row r="74" spans="1:14" x14ac:dyDescent="0.35">
      <c r="A74" t="s">
        <v>175</v>
      </c>
      <c r="B74" s="2">
        <v>45431</v>
      </c>
      <c r="C74" t="s">
        <v>176</v>
      </c>
      <c r="D74" t="s">
        <v>15</v>
      </c>
      <c r="E74">
        <v>2</v>
      </c>
      <c r="F74" t="str">
        <f>VLOOKUP(Table1[[#This Row],[Customer ID]],Customers!$A$1:$I$2001,2,FALSE)</f>
        <v>Victor Andrews</v>
      </c>
      <c r="G74" t="str">
        <f>VLOOKUP(Table1[[#This Row],[Customer ID]],Customers!$A$1:$I$2001,3,FALSE)</f>
        <v>jonesmelissa@guerra.biz</v>
      </c>
      <c r="H74" t="str">
        <f>VLOOKUP(Table1[[#This Row],[Customer ID]],Customers!$A$1:$I$2001,7,FALSE)</f>
        <v>Canada</v>
      </c>
      <c r="I74" t="str">
        <f>_xlfn.IFS(INDEX(Products!$A$1:$E$5,MATCH(Orders!$D74,Products!$A$1:$A$5,0),MATCH(Orders!I$1,Products!$A$1:$E$1,0))="Esp","Espresso",INDEX(Products!$A$1:$E$5,MATCH(Orders!$D74,Products!$A$1:$A$5,0),MATCH(Orders!I$1,Products!$A$1:$E$1,0))="Lat","Latte",INDEX(Products!$A$1:$E$5,MATCH(Orders!$D74,Products!$A$1:$A$5,0),MATCH(Orders!I$1,Products!$A$1:$E$1,0))="Moc","Mocha",INDEX(Products!$A$1:$E$5,MATCH(Orders!$D74,Products!$A$1:$A$5,0),MATCH(Orders!I$1,Products!$A$1:$E$1,0))="Am","Americano")</f>
        <v>Espresso</v>
      </c>
      <c r="J74" t="str">
        <f>IF(INDEX(Products!$A$1:$E$5,MATCH(Orders!$D74,Products!$A$1:$A$5,0),MATCH(Orders!J$1,Products!$A$1:$E$1,0))="M","Medium",IF(INDEX(Products!$A$1:$E$5,MATCH(Orders!$D74,Products!$A$1:$A$5,0),MATCH(Orders!J$1,Products!$A$1:$E$1,0))="D","Dark","Light"))</f>
        <v>Medium</v>
      </c>
      <c r="K74" s="3">
        <f>INDEX(Products!$A$1:$E$5,MATCH(Orders!$D74,Products!$A$1:$A$5,0),MATCH(Orders!K$1,Products!$A$1:$E$1,0))</f>
        <v>1.5</v>
      </c>
      <c r="L74" s="5">
        <f>INDEX(Products!$A$1:$E$5,MATCH(Orders!$D74,Products!$A$1:$A$5,0),MATCH(Orders!L$1,Products!$A$1:$E$1,0))</f>
        <v>8.18</v>
      </c>
      <c r="M74" s="5">
        <f>Table1[[#This Row],[Unit Price]]*Table1[[#This Row],[Quantity]]</f>
        <v>16.36</v>
      </c>
      <c r="N74" t="str">
        <f>VLOOKUP(Table1[[#This Row],[Customer ID]],Customers!$A$1:$I$2001,9,FALSE)</f>
        <v>No</v>
      </c>
    </row>
    <row r="75" spans="1:14" x14ac:dyDescent="0.35">
      <c r="A75" t="s">
        <v>177</v>
      </c>
      <c r="B75" s="2">
        <v>45259</v>
      </c>
      <c r="C75" t="s">
        <v>178</v>
      </c>
      <c r="D75" t="s">
        <v>15</v>
      </c>
      <c r="E75">
        <v>4</v>
      </c>
      <c r="F75" t="str">
        <f>VLOOKUP(Table1[[#This Row],[Customer ID]],Customers!$A$1:$I$2001,2,FALSE)</f>
        <v>Teresa Kelley</v>
      </c>
      <c r="G75" t="str">
        <f>VLOOKUP(Table1[[#This Row],[Customer ID]],Customers!$A$1:$I$2001,3,FALSE)</f>
        <v>vpruitt@silva.com</v>
      </c>
      <c r="H75" t="str">
        <f>VLOOKUP(Table1[[#This Row],[Customer ID]],Customers!$A$1:$I$2001,7,FALSE)</f>
        <v>Canada</v>
      </c>
      <c r="I75" t="str">
        <f>_xlfn.IFS(INDEX(Products!$A$1:$E$5,MATCH(Orders!$D75,Products!$A$1:$A$5,0),MATCH(Orders!I$1,Products!$A$1:$E$1,0))="Esp","Espresso",INDEX(Products!$A$1:$E$5,MATCH(Orders!$D75,Products!$A$1:$A$5,0),MATCH(Orders!I$1,Products!$A$1:$E$1,0))="Lat","Latte",INDEX(Products!$A$1:$E$5,MATCH(Orders!$D75,Products!$A$1:$A$5,0),MATCH(Orders!I$1,Products!$A$1:$E$1,0))="Moc","Mocha",INDEX(Products!$A$1:$E$5,MATCH(Orders!$D75,Products!$A$1:$A$5,0),MATCH(Orders!I$1,Products!$A$1:$E$1,0))="Am","Americano")</f>
        <v>Espresso</v>
      </c>
      <c r="J75" t="str">
        <f>IF(INDEX(Products!$A$1:$E$5,MATCH(Orders!$D75,Products!$A$1:$A$5,0),MATCH(Orders!J$1,Products!$A$1:$E$1,0))="M","Medium",IF(INDEX(Products!$A$1:$E$5,MATCH(Orders!$D75,Products!$A$1:$A$5,0),MATCH(Orders!J$1,Products!$A$1:$E$1,0))="D","Dark","Light"))</f>
        <v>Medium</v>
      </c>
      <c r="K75" s="3">
        <f>INDEX(Products!$A$1:$E$5,MATCH(Orders!$D75,Products!$A$1:$A$5,0),MATCH(Orders!K$1,Products!$A$1:$E$1,0))</f>
        <v>1.5</v>
      </c>
      <c r="L75" s="5">
        <f>INDEX(Products!$A$1:$E$5,MATCH(Orders!$D75,Products!$A$1:$A$5,0),MATCH(Orders!L$1,Products!$A$1:$E$1,0))</f>
        <v>8.18</v>
      </c>
      <c r="M75" s="5">
        <f>Table1[[#This Row],[Unit Price]]*Table1[[#This Row],[Quantity]]</f>
        <v>32.72</v>
      </c>
      <c r="N75" t="str">
        <f>VLOOKUP(Table1[[#This Row],[Customer ID]],Customers!$A$1:$I$2001,9,FALSE)</f>
        <v>Yes</v>
      </c>
    </row>
    <row r="76" spans="1:14" x14ac:dyDescent="0.35">
      <c r="A76" t="s">
        <v>179</v>
      </c>
      <c r="B76" s="2">
        <v>45218</v>
      </c>
      <c r="C76" t="s">
        <v>180</v>
      </c>
      <c r="D76" t="s">
        <v>30</v>
      </c>
      <c r="E76">
        <v>1</v>
      </c>
      <c r="F76" t="str">
        <f>VLOOKUP(Table1[[#This Row],[Customer ID]],Customers!$A$1:$I$2001,2,FALSE)</f>
        <v>Lori Mcdaniel</v>
      </c>
      <c r="G76" t="str">
        <f>VLOOKUP(Table1[[#This Row],[Customer ID]],Customers!$A$1:$I$2001,3,FALSE)</f>
        <v>turnerbryan@raymond-cole.net</v>
      </c>
      <c r="H76" t="str">
        <f>VLOOKUP(Table1[[#This Row],[Customer ID]],Customers!$A$1:$I$2001,7,FALSE)</f>
        <v>Australia</v>
      </c>
      <c r="I76" t="str">
        <f>_xlfn.IFS(INDEX(Products!$A$1:$E$5,MATCH(Orders!$D76,Products!$A$1:$A$5,0),MATCH(Orders!I$1,Products!$A$1:$E$1,0))="Esp","Espresso",INDEX(Products!$A$1:$E$5,MATCH(Orders!$D76,Products!$A$1:$A$5,0),MATCH(Orders!I$1,Products!$A$1:$E$1,0))="Lat","Latte",INDEX(Products!$A$1:$E$5,MATCH(Orders!$D76,Products!$A$1:$A$5,0),MATCH(Orders!I$1,Products!$A$1:$E$1,0))="Moc","Mocha",INDEX(Products!$A$1:$E$5,MATCH(Orders!$D76,Products!$A$1:$A$5,0),MATCH(Orders!I$1,Products!$A$1:$E$1,0))="Am","Americano")</f>
        <v>Mocha</v>
      </c>
      <c r="J76" t="str">
        <f>IF(INDEX(Products!$A$1:$E$5,MATCH(Orders!$D76,Products!$A$1:$A$5,0),MATCH(Orders!J$1,Products!$A$1:$E$1,0))="M","Medium",IF(INDEX(Products!$A$1:$E$5,MATCH(Orders!$D76,Products!$A$1:$A$5,0),MATCH(Orders!J$1,Products!$A$1:$E$1,0))="D","Dark","Light"))</f>
        <v>Medium</v>
      </c>
      <c r="K76" s="3">
        <f>INDEX(Products!$A$1:$E$5,MATCH(Orders!$D76,Products!$A$1:$A$5,0),MATCH(Orders!K$1,Products!$A$1:$E$1,0))</f>
        <v>2</v>
      </c>
      <c r="L76" s="5">
        <f>INDEX(Products!$A$1:$E$5,MATCH(Orders!$D76,Products!$A$1:$A$5,0),MATCH(Orders!L$1,Products!$A$1:$E$1,0))</f>
        <v>5.35</v>
      </c>
      <c r="M76" s="5">
        <f>Table1[[#This Row],[Unit Price]]*Table1[[#This Row],[Quantity]]</f>
        <v>5.35</v>
      </c>
      <c r="N76" t="str">
        <f>VLOOKUP(Table1[[#This Row],[Customer ID]],Customers!$A$1:$I$2001,9,FALSE)</f>
        <v>Yes</v>
      </c>
    </row>
    <row r="77" spans="1:14" x14ac:dyDescent="0.35">
      <c r="A77" t="s">
        <v>181</v>
      </c>
      <c r="B77" s="2">
        <v>44768</v>
      </c>
      <c r="C77" t="s">
        <v>182</v>
      </c>
      <c r="D77" t="s">
        <v>15</v>
      </c>
      <c r="E77">
        <v>5</v>
      </c>
      <c r="F77" t="str">
        <f>VLOOKUP(Table1[[#This Row],[Customer ID]],Customers!$A$1:$I$2001,2,FALSE)</f>
        <v>Lisa Pope</v>
      </c>
      <c r="G77" t="str">
        <f>VLOOKUP(Table1[[#This Row],[Customer ID]],Customers!$A$1:$I$2001,3,FALSE)</f>
        <v>colemandavid@hotmail.com</v>
      </c>
      <c r="H77" t="str">
        <f>VLOOKUP(Table1[[#This Row],[Customer ID]],Customers!$A$1:$I$2001,7,FALSE)</f>
        <v>Australia</v>
      </c>
      <c r="I77" t="str">
        <f>_xlfn.IFS(INDEX(Products!$A$1:$E$5,MATCH(Orders!$D77,Products!$A$1:$A$5,0),MATCH(Orders!I$1,Products!$A$1:$E$1,0))="Esp","Espresso",INDEX(Products!$A$1:$E$5,MATCH(Orders!$D77,Products!$A$1:$A$5,0),MATCH(Orders!I$1,Products!$A$1:$E$1,0))="Lat","Latte",INDEX(Products!$A$1:$E$5,MATCH(Orders!$D77,Products!$A$1:$A$5,0),MATCH(Orders!I$1,Products!$A$1:$E$1,0))="Moc","Mocha",INDEX(Products!$A$1:$E$5,MATCH(Orders!$D77,Products!$A$1:$A$5,0),MATCH(Orders!I$1,Products!$A$1:$E$1,0))="Am","Americano")</f>
        <v>Espresso</v>
      </c>
      <c r="J77" t="str">
        <f>IF(INDEX(Products!$A$1:$E$5,MATCH(Orders!$D77,Products!$A$1:$A$5,0),MATCH(Orders!J$1,Products!$A$1:$E$1,0))="M","Medium",IF(INDEX(Products!$A$1:$E$5,MATCH(Orders!$D77,Products!$A$1:$A$5,0),MATCH(Orders!J$1,Products!$A$1:$E$1,0))="D","Dark","Light"))</f>
        <v>Medium</v>
      </c>
      <c r="K77" s="3">
        <f>INDEX(Products!$A$1:$E$5,MATCH(Orders!$D77,Products!$A$1:$A$5,0),MATCH(Orders!K$1,Products!$A$1:$E$1,0))</f>
        <v>1.5</v>
      </c>
      <c r="L77" s="5">
        <f>INDEX(Products!$A$1:$E$5,MATCH(Orders!$D77,Products!$A$1:$A$5,0),MATCH(Orders!L$1,Products!$A$1:$E$1,0))</f>
        <v>8.18</v>
      </c>
      <c r="M77" s="5">
        <f>Table1[[#This Row],[Unit Price]]*Table1[[#This Row],[Quantity]]</f>
        <v>40.9</v>
      </c>
      <c r="N77" t="str">
        <f>VLOOKUP(Table1[[#This Row],[Customer ID]],Customers!$A$1:$I$2001,9,FALSE)</f>
        <v>Yes</v>
      </c>
    </row>
    <row r="78" spans="1:14" x14ac:dyDescent="0.35">
      <c r="A78" t="s">
        <v>183</v>
      </c>
      <c r="B78" s="2">
        <v>44928</v>
      </c>
      <c r="C78" t="s">
        <v>184</v>
      </c>
      <c r="D78" t="s">
        <v>40</v>
      </c>
      <c r="E78">
        <v>2</v>
      </c>
      <c r="F78" t="str">
        <f>VLOOKUP(Table1[[#This Row],[Customer ID]],Customers!$A$1:$I$2001,2,FALSE)</f>
        <v>Michael Estes</v>
      </c>
      <c r="G78" t="str">
        <f>VLOOKUP(Table1[[#This Row],[Customer ID]],Customers!$A$1:$I$2001,3,FALSE)</f>
        <v>melissamathews@stephens.com</v>
      </c>
      <c r="H78" t="str">
        <f>VLOOKUP(Table1[[#This Row],[Customer ID]],Customers!$A$1:$I$2001,7,FALSE)</f>
        <v>Australia</v>
      </c>
      <c r="I78" t="str">
        <f>_xlfn.IFS(INDEX(Products!$A$1:$E$5,MATCH(Orders!$D78,Products!$A$1:$A$5,0),MATCH(Orders!I$1,Products!$A$1:$E$1,0))="Esp","Espresso",INDEX(Products!$A$1:$E$5,MATCH(Orders!$D78,Products!$A$1:$A$5,0),MATCH(Orders!I$1,Products!$A$1:$E$1,0))="Lat","Latte",INDEX(Products!$A$1:$E$5,MATCH(Orders!$D78,Products!$A$1:$A$5,0),MATCH(Orders!I$1,Products!$A$1:$E$1,0))="Moc","Mocha",INDEX(Products!$A$1:$E$5,MATCH(Orders!$D78,Products!$A$1:$A$5,0),MATCH(Orders!I$1,Products!$A$1:$E$1,0))="Am","Americano")</f>
        <v>Americano</v>
      </c>
      <c r="J78" t="str">
        <f>IF(INDEX(Products!$A$1:$E$5,MATCH(Orders!$D78,Products!$A$1:$A$5,0),MATCH(Orders!J$1,Products!$A$1:$E$1,0))="M","Medium",IF(INDEX(Products!$A$1:$E$5,MATCH(Orders!$D78,Products!$A$1:$A$5,0),MATCH(Orders!J$1,Products!$A$1:$E$1,0))="D","Dark","Light"))</f>
        <v>Light</v>
      </c>
      <c r="K78" s="3">
        <f>INDEX(Products!$A$1:$E$5,MATCH(Orders!$D78,Products!$A$1:$A$5,0),MATCH(Orders!K$1,Products!$A$1:$E$1,0))</f>
        <v>1</v>
      </c>
      <c r="L78" s="5">
        <f>INDEX(Products!$A$1:$E$5,MATCH(Orders!$D78,Products!$A$1:$A$5,0),MATCH(Orders!L$1,Products!$A$1:$E$1,0))</f>
        <v>9.9499999999999993</v>
      </c>
      <c r="M78" s="5">
        <f>Table1[[#This Row],[Unit Price]]*Table1[[#This Row],[Quantity]]</f>
        <v>19.899999999999999</v>
      </c>
      <c r="N78" t="str">
        <f>VLOOKUP(Table1[[#This Row],[Customer ID]],Customers!$A$1:$I$2001,9,FALSE)</f>
        <v>No</v>
      </c>
    </row>
    <row r="79" spans="1:14" x14ac:dyDescent="0.35">
      <c r="A79" t="s">
        <v>185</v>
      </c>
      <c r="B79" s="2">
        <v>45386</v>
      </c>
      <c r="C79" t="s">
        <v>186</v>
      </c>
      <c r="D79" t="s">
        <v>40</v>
      </c>
      <c r="E79">
        <v>5</v>
      </c>
      <c r="F79" t="str">
        <f>VLOOKUP(Table1[[#This Row],[Customer ID]],Customers!$A$1:$I$2001,2,FALSE)</f>
        <v>Sandra Reynolds</v>
      </c>
      <c r="G79" t="str">
        <f>VLOOKUP(Table1[[#This Row],[Customer ID]],Customers!$A$1:$I$2001,3,FALSE)</f>
        <v>coneal@gmail.com</v>
      </c>
      <c r="H79" t="str">
        <f>VLOOKUP(Table1[[#This Row],[Customer ID]],Customers!$A$1:$I$2001,7,FALSE)</f>
        <v>Ireland</v>
      </c>
      <c r="I79" t="str">
        <f>_xlfn.IFS(INDEX(Products!$A$1:$E$5,MATCH(Orders!$D79,Products!$A$1:$A$5,0),MATCH(Orders!I$1,Products!$A$1:$E$1,0))="Esp","Espresso",INDEX(Products!$A$1:$E$5,MATCH(Orders!$D79,Products!$A$1:$A$5,0),MATCH(Orders!I$1,Products!$A$1:$E$1,0))="Lat","Latte",INDEX(Products!$A$1:$E$5,MATCH(Orders!$D79,Products!$A$1:$A$5,0),MATCH(Orders!I$1,Products!$A$1:$E$1,0))="Moc","Mocha",INDEX(Products!$A$1:$E$5,MATCH(Orders!$D79,Products!$A$1:$A$5,0),MATCH(Orders!I$1,Products!$A$1:$E$1,0))="Am","Americano")</f>
        <v>Americano</v>
      </c>
      <c r="J79" t="str">
        <f>IF(INDEX(Products!$A$1:$E$5,MATCH(Orders!$D79,Products!$A$1:$A$5,0),MATCH(Orders!J$1,Products!$A$1:$E$1,0))="M","Medium",IF(INDEX(Products!$A$1:$E$5,MATCH(Orders!$D79,Products!$A$1:$A$5,0),MATCH(Orders!J$1,Products!$A$1:$E$1,0))="D","Dark","Light"))</f>
        <v>Light</v>
      </c>
      <c r="K79" s="3">
        <f>INDEX(Products!$A$1:$E$5,MATCH(Orders!$D79,Products!$A$1:$A$5,0),MATCH(Orders!K$1,Products!$A$1:$E$1,0))</f>
        <v>1</v>
      </c>
      <c r="L79" s="5">
        <f>INDEX(Products!$A$1:$E$5,MATCH(Orders!$D79,Products!$A$1:$A$5,0),MATCH(Orders!L$1,Products!$A$1:$E$1,0))</f>
        <v>9.9499999999999993</v>
      </c>
      <c r="M79" s="5">
        <f>Table1[[#This Row],[Unit Price]]*Table1[[#This Row],[Quantity]]</f>
        <v>49.75</v>
      </c>
      <c r="N79" t="str">
        <f>VLOOKUP(Table1[[#This Row],[Customer ID]],Customers!$A$1:$I$2001,9,FALSE)</f>
        <v>Yes</v>
      </c>
    </row>
    <row r="80" spans="1:14" x14ac:dyDescent="0.35">
      <c r="A80" t="s">
        <v>187</v>
      </c>
      <c r="B80" s="2">
        <v>44850</v>
      </c>
      <c r="C80" t="s">
        <v>188</v>
      </c>
      <c r="D80" t="s">
        <v>30</v>
      </c>
      <c r="E80">
        <v>5</v>
      </c>
      <c r="F80" t="str">
        <f>VLOOKUP(Table1[[#This Row],[Customer ID]],Customers!$A$1:$I$2001,2,FALSE)</f>
        <v>Kenneth Fuller</v>
      </c>
      <c r="G80" t="str">
        <f>VLOOKUP(Table1[[#This Row],[Customer ID]],Customers!$A$1:$I$2001,3,FALSE)</f>
        <v>drobbins@gmail.com</v>
      </c>
      <c r="H80" t="str">
        <f>VLOOKUP(Table1[[#This Row],[Customer ID]],Customers!$A$1:$I$2001,7,FALSE)</f>
        <v>United Kingdom</v>
      </c>
      <c r="I80" t="str">
        <f>_xlfn.IFS(INDEX(Products!$A$1:$E$5,MATCH(Orders!$D80,Products!$A$1:$A$5,0),MATCH(Orders!I$1,Products!$A$1:$E$1,0))="Esp","Espresso",INDEX(Products!$A$1:$E$5,MATCH(Orders!$D80,Products!$A$1:$A$5,0),MATCH(Orders!I$1,Products!$A$1:$E$1,0))="Lat","Latte",INDEX(Products!$A$1:$E$5,MATCH(Orders!$D80,Products!$A$1:$A$5,0),MATCH(Orders!I$1,Products!$A$1:$E$1,0))="Moc","Mocha",INDEX(Products!$A$1:$E$5,MATCH(Orders!$D80,Products!$A$1:$A$5,0),MATCH(Orders!I$1,Products!$A$1:$E$1,0))="Am","Americano")</f>
        <v>Mocha</v>
      </c>
      <c r="J80" t="str">
        <f>IF(INDEX(Products!$A$1:$E$5,MATCH(Orders!$D80,Products!$A$1:$A$5,0),MATCH(Orders!J$1,Products!$A$1:$E$1,0))="M","Medium",IF(INDEX(Products!$A$1:$E$5,MATCH(Orders!$D80,Products!$A$1:$A$5,0),MATCH(Orders!J$1,Products!$A$1:$E$1,0))="D","Dark","Light"))</f>
        <v>Medium</v>
      </c>
      <c r="K80" s="3">
        <f>INDEX(Products!$A$1:$E$5,MATCH(Orders!$D80,Products!$A$1:$A$5,0),MATCH(Orders!K$1,Products!$A$1:$E$1,0))</f>
        <v>2</v>
      </c>
      <c r="L80" s="5">
        <f>INDEX(Products!$A$1:$E$5,MATCH(Orders!$D80,Products!$A$1:$A$5,0),MATCH(Orders!L$1,Products!$A$1:$E$1,0))</f>
        <v>5.35</v>
      </c>
      <c r="M80" s="5">
        <f>Table1[[#This Row],[Unit Price]]*Table1[[#This Row],[Quantity]]</f>
        <v>26.75</v>
      </c>
      <c r="N80" t="str">
        <f>VLOOKUP(Table1[[#This Row],[Customer ID]],Customers!$A$1:$I$2001,9,FALSE)</f>
        <v>No</v>
      </c>
    </row>
    <row r="81" spans="1:14" x14ac:dyDescent="0.35">
      <c r="A81" t="s">
        <v>189</v>
      </c>
      <c r="B81" s="2">
        <v>45056</v>
      </c>
      <c r="C81" t="s">
        <v>190</v>
      </c>
      <c r="D81" t="s">
        <v>30</v>
      </c>
      <c r="E81">
        <v>3</v>
      </c>
      <c r="F81" t="str">
        <f>VLOOKUP(Table1[[#This Row],[Customer ID]],Customers!$A$1:$I$2001,2,FALSE)</f>
        <v>Hector Taylor</v>
      </c>
      <c r="G81" t="str">
        <f>VLOOKUP(Table1[[#This Row],[Customer ID]],Customers!$A$1:$I$2001,3,FALSE)</f>
        <v>ghudson@yahoo.com</v>
      </c>
      <c r="H81" t="str">
        <f>VLOOKUP(Table1[[#This Row],[Customer ID]],Customers!$A$1:$I$2001,7,FALSE)</f>
        <v>Australia</v>
      </c>
      <c r="I81" t="str">
        <f>_xlfn.IFS(INDEX(Products!$A$1:$E$5,MATCH(Orders!$D81,Products!$A$1:$A$5,0),MATCH(Orders!I$1,Products!$A$1:$E$1,0))="Esp","Espresso",INDEX(Products!$A$1:$E$5,MATCH(Orders!$D81,Products!$A$1:$A$5,0),MATCH(Orders!I$1,Products!$A$1:$E$1,0))="Lat","Latte",INDEX(Products!$A$1:$E$5,MATCH(Orders!$D81,Products!$A$1:$A$5,0),MATCH(Orders!I$1,Products!$A$1:$E$1,0))="Moc","Mocha",INDEX(Products!$A$1:$E$5,MATCH(Orders!$D81,Products!$A$1:$A$5,0),MATCH(Orders!I$1,Products!$A$1:$E$1,0))="Am","Americano")</f>
        <v>Mocha</v>
      </c>
      <c r="J81" t="str">
        <f>IF(INDEX(Products!$A$1:$E$5,MATCH(Orders!$D81,Products!$A$1:$A$5,0),MATCH(Orders!J$1,Products!$A$1:$E$1,0))="M","Medium",IF(INDEX(Products!$A$1:$E$5,MATCH(Orders!$D81,Products!$A$1:$A$5,0),MATCH(Orders!J$1,Products!$A$1:$E$1,0))="D","Dark","Light"))</f>
        <v>Medium</v>
      </c>
      <c r="K81" s="3">
        <f>INDEX(Products!$A$1:$E$5,MATCH(Orders!$D81,Products!$A$1:$A$5,0),MATCH(Orders!K$1,Products!$A$1:$E$1,0))</f>
        <v>2</v>
      </c>
      <c r="L81" s="5">
        <f>INDEX(Products!$A$1:$E$5,MATCH(Orders!$D81,Products!$A$1:$A$5,0),MATCH(Orders!L$1,Products!$A$1:$E$1,0))</f>
        <v>5.35</v>
      </c>
      <c r="M81" s="5">
        <f>Table1[[#This Row],[Unit Price]]*Table1[[#This Row],[Quantity]]</f>
        <v>16.049999999999997</v>
      </c>
      <c r="N81" t="str">
        <f>VLOOKUP(Table1[[#This Row],[Customer ID]],Customers!$A$1:$I$2001,9,FALSE)</f>
        <v>Yes</v>
      </c>
    </row>
    <row r="82" spans="1:14" x14ac:dyDescent="0.35">
      <c r="A82" t="s">
        <v>191</v>
      </c>
      <c r="B82" s="2">
        <v>44705</v>
      </c>
      <c r="C82" t="s">
        <v>192</v>
      </c>
      <c r="D82" t="s">
        <v>15</v>
      </c>
      <c r="E82">
        <v>3</v>
      </c>
      <c r="F82" t="str">
        <f>VLOOKUP(Table1[[#This Row],[Customer ID]],Customers!$A$1:$I$2001,2,FALSE)</f>
        <v>Micheal Bautista</v>
      </c>
      <c r="G82" t="str">
        <f>VLOOKUP(Table1[[#This Row],[Customer ID]],Customers!$A$1:$I$2001,3,FALSE)</f>
        <v>gonzalezjoseph@ryan-phillips.org</v>
      </c>
      <c r="H82" t="str">
        <f>VLOOKUP(Table1[[#This Row],[Customer ID]],Customers!$A$1:$I$2001,7,FALSE)</f>
        <v>Canada</v>
      </c>
      <c r="I82" t="str">
        <f>_xlfn.IFS(INDEX(Products!$A$1:$E$5,MATCH(Orders!$D82,Products!$A$1:$A$5,0),MATCH(Orders!I$1,Products!$A$1:$E$1,0))="Esp","Espresso",INDEX(Products!$A$1:$E$5,MATCH(Orders!$D82,Products!$A$1:$A$5,0),MATCH(Orders!I$1,Products!$A$1:$E$1,0))="Lat","Latte",INDEX(Products!$A$1:$E$5,MATCH(Orders!$D82,Products!$A$1:$A$5,0),MATCH(Orders!I$1,Products!$A$1:$E$1,0))="Moc","Mocha",INDEX(Products!$A$1:$E$5,MATCH(Orders!$D82,Products!$A$1:$A$5,0),MATCH(Orders!I$1,Products!$A$1:$E$1,0))="Am","Americano")</f>
        <v>Espresso</v>
      </c>
      <c r="J82" t="str">
        <f>IF(INDEX(Products!$A$1:$E$5,MATCH(Orders!$D82,Products!$A$1:$A$5,0),MATCH(Orders!J$1,Products!$A$1:$E$1,0))="M","Medium",IF(INDEX(Products!$A$1:$E$5,MATCH(Orders!$D82,Products!$A$1:$A$5,0),MATCH(Orders!J$1,Products!$A$1:$E$1,0))="D","Dark","Light"))</f>
        <v>Medium</v>
      </c>
      <c r="K82" s="3">
        <f>INDEX(Products!$A$1:$E$5,MATCH(Orders!$D82,Products!$A$1:$A$5,0),MATCH(Orders!K$1,Products!$A$1:$E$1,0))</f>
        <v>1.5</v>
      </c>
      <c r="L82" s="5">
        <f>INDEX(Products!$A$1:$E$5,MATCH(Orders!$D82,Products!$A$1:$A$5,0),MATCH(Orders!L$1,Products!$A$1:$E$1,0))</f>
        <v>8.18</v>
      </c>
      <c r="M82" s="5">
        <f>Table1[[#This Row],[Unit Price]]*Table1[[#This Row],[Quantity]]</f>
        <v>24.54</v>
      </c>
      <c r="N82" t="str">
        <f>VLOOKUP(Table1[[#This Row],[Customer ID]],Customers!$A$1:$I$2001,9,FALSE)</f>
        <v>No</v>
      </c>
    </row>
    <row r="83" spans="1:14" x14ac:dyDescent="0.35">
      <c r="A83" t="s">
        <v>193</v>
      </c>
      <c r="B83" s="2">
        <v>45382</v>
      </c>
      <c r="C83" t="s">
        <v>194</v>
      </c>
      <c r="D83" t="s">
        <v>40</v>
      </c>
      <c r="E83">
        <v>1</v>
      </c>
      <c r="F83" t="str">
        <f>VLOOKUP(Table1[[#This Row],[Customer ID]],Customers!$A$1:$I$2001,2,FALSE)</f>
        <v>Audrey Chan</v>
      </c>
      <c r="G83" t="str">
        <f>VLOOKUP(Table1[[#This Row],[Customer ID]],Customers!$A$1:$I$2001,3,FALSE)</f>
        <v>ybrown@obrien-george.com</v>
      </c>
      <c r="H83" t="str">
        <f>VLOOKUP(Table1[[#This Row],[Customer ID]],Customers!$A$1:$I$2001,7,FALSE)</f>
        <v>United Kingdom</v>
      </c>
      <c r="I83" t="str">
        <f>_xlfn.IFS(INDEX(Products!$A$1:$E$5,MATCH(Orders!$D83,Products!$A$1:$A$5,0),MATCH(Orders!I$1,Products!$A$1:$E$1,0))="Esp","Espresso",INDEX(Products!$A$1:$E$5,MATCH(Orders!$D83,Products!$A$1:$A$5,0),MATCH(Orders!I$1,Products!$A$1:$E$1,0))="Lat","Latte",INDEX(Products!$A$1:$E$5,MATCH(Orders!$D83,Products!$A$1:$A$5,0),MATCH(Orders!I$1,Products!$A$1:$E$1,0))="Moc","Mocha",INDEX(Products!$A$1:$E$5,MATCH(Orders!$D83,Products!$A$1:$A$5,0),MATCH(Orders!I$1,Products!$A$1:$E$1,0))="Am","Americano")</f>
        <v>Americano</v>
      </c>
      <c r="J83" t="str">
        <f>IF(INDEX(Products!$A$1:$E$5,MATCH(Orders!$D83,Products!$A$1:$A$5,0),MATCH(Orders!J$1,Products!$A$1:$E$1,0))="M","Medium",IF(INDEX(Products!$A$1:$E$5,MATCH(Orders!$D83,Products!$A$1:$A$5,0),MATCH(Orders!J$1,Products!$A$1:$E$1,0))="D","Dark","Light"))</f>
        <v>Light</v>
      </c>
      <c r="K83" s="3">
        <f>INDEX(Products!$A$1:$E$5,MATCH(Orders!$D83,Products!$A$1:$A$5,0),MATCH(Orders!K$1,Products!$A$1:$E$1,0))</f>
        <v>1</v>
      </c>
      <c r="L83" s="5">
        <f>INDEX(Products!$A$1:$E$5,MATCH(Orders!$D83,Products!$A$1:$A$5,0),MATCH(Orders!L$1,Products!$A$1:$E$1,0))</f>
        <v>9.9499999999999993</v>
      </c>
      <c r="M83" s="5">
        <f>Table1[[#This Row],[Unit Price]]*Table1[[#This Row],[Quantity]]</f>
        <v>9.9499999999999993</v>
      </c>
      <c r="N83" t="str">
        <f>VLOOKUP(Table1[[#This Row],[Customer ID]],Customers!$A$1:$I$2001,9,FALSE)</f>
        <v>Yes</v>
      </c>
    </row>
    <row r="84" spans="1:14" x14ac:dyDescent="0.35">
      <c r="A84" t="s">
        <v>195</v>
      </c>
      <c r="B84" s="2">
        <v>45319</v>
      </c>
      <c r="C84" t="s">
        <v>196</v>
      </c>
      <c r="D84" t="s">
        <v>15</v>
      </c>
      <c r="E84">
        <v>5</v>
      </c>
      <c r="F84" t="str">
        <f>VLOOKUP(Table1[[#This Row],[Customer ID]],Customers!$A$1:$I$2001,2,FALSE)</f>
        <v>Michelle Jenkins</v>
      </c>
      <c r="G84" t="str">
        <f>VLOOKUP(Table1[[#This Row],[Customer ID]],Customers!$A$1:$I$2001,3,FALSE)</f>
        <v>nichole49@hotmail.com</v>
      </c>
      <c r="H84" t="str">
        <f>VLOOKUP(Table1[[#This Row],[Customer ID]],Customers!$A$1:$I$2001,7,FALSE)</f>
        <v>Canada</v>
      </c>
      <c r="I84" t="str">
        <f>_xlfn.IFS(INDEX(Products!$A$1:$E$5,MATCH(Orders!$D84,Products!$A$1:$A$5,0),MATCH(Orders!I$1,Products!$A$1:$E$1,0))="Esp","Espresso",INDEX(Products!$A$1:$E$5,MATCH(Orders!$D84,Products!$A$1:$A$5,0),MATCH(Orders!I$1,Products!$A$1:$E$1,0))="Lat","Latte",INDEX(Products!$A$1:$E$5,MATCH(Orders!$D84,Products!$A$1:$A$5,0),MATCH(Orders!I$1,Products!$A$1:$E$1,0))="Moc","Mocha",INDEX(Products!$A$1:$E$5,MATCH(Orders!$D84,Products!$A$1:$A$5,0),MATCH(Orders!I$1,Products!$A$1:$E$1,0))="Am","Americano")</f>
        <v>Espresso</v>
      </c>
      <c r="J84" t="str">
        <f>IF(INDEX(Products!$A$1:$E$5,MATCH(Orders!$D84,Products!$A$1:$A$5,0),MATCH(Orders!J$1,Products!$A$1:$E$1,0))="M","Medium",IF(INDEX(Products!$A$1:$E$5,MATCH(Orders!$D84,Products!$A$1:$A$5,0),MATCH(Orders!J$1,Products!$A$1:$E$1,0))="D","Dark","Light"))</f>
        <v>Medium</v>
      </c>
      <c r="K84" s="3">
        <f>INDEX(Products!$A$1:$E$5,MATCH(Orders!$D84,Products!$A$1:$A$5,0),MATCH(Orders!K$1,Products!$A$1:$E$1,0))</f>
        <v>1.5</v>
      </c>
      <c r="L84" s="5">
        <f>INDEX(Products!$A$1:$E$5,MATCH(Orders!$D84,Products!$A$1:$A$5,0),MATCH(Orders!L$1,Products!$A$1:$E$1,0))</f>
        <v>8.18</v>
      </c>
      <c r="M84" s="5">
        <f>Table1[[#This Row],[Unit Price]]*Table1[[#This Row],[Quantity]]</f>
        <v>40.9</v>
      </c>
      <c r="N84" t="str">
        <f>VLOOKUP(Table1[[#This Row],[Customer ID]],Customers!$A$1:$I$2001,9,FALSE)</f>
        <v>No</v>
      </c>
    </row>
    <row r="85" spans="1:14" x14ac:dyDescent="0.35">
      <c r="A85" t="s">
        <v>197</v>
      </c>
      <c r="B85" s="2">
        <v>44696</v>
      </c>
      <c r="C85" t="s">
        <v>198</v>
      </c>
      <c r="D85" t="s">
        <v>21</v>
      </c>
      <c r="E85">
        <v>4</v>
      </c>
      <c r="F85" t="str">
        <f>VLOOKUP(Table1[[#This Row],[Customer ID]],Customers!$A$1:$I$2001,2,FALSE)</f>
        <v>Martin Barron</v>
      </c>
      <c r="G85" t="str">
        <f>VLOOKUP(Table1[[#This Row],[Customer ID]],Customers!$A$1:$I$2001,3,FALSE)</f>
        <v>kblevins@barnett-nelson.com</v>
      </c>
      <c r="H85" t="str">
        <f>VLOOKUP(Table1[[#This Row],[Customer ID]],Customers!$A$1:$I$2001,7,FALSE)</f>
        <v>United States</v>
      </c>
      <c r="I85" t="str">
        <f>_xlfn.IFS(INDEX(Products!$A$1:$E$5,MATCH(Orders!$D85,Products!$A$1:$A$5,0),MATCH(Orders!I$1,Products!$A$1:$E$1,0))="Esp","Espresso",INDEX(Products!$A$1:$E$5,MATCH(Orders!$D85,Products!$A$1:$A$5,0),MATCH(Orders!I$1,Products!$A$1:$E$1,0))="Lat","Latte",INDEX(Products!$A$1:$E$5,MATCH(Orders!$D85,Products!$A$1:$A$5,0),MATCH(Orders!I$1,Products!$A$1:$E$1,0))="Moc","Mocha",INDEX(Products!$A$1:$E$5,MATCH(Orders!$D85,Products!$A$1:$A$5,0),MATCH(Orders!I$1,Products!$A$1:$E$1,0))="Am","Americano")</f>
        <v>Latte</v>
      </c>
      <c r="J85" t="str">
        <f>IF(INDEX(Products!$A$1:$E$5,MATCH(Orders!$D85,Products!$A$1:$A$5,0),MATCH(Orders!J$1,Products!$A$1:$E$1,0))="M","Medium",IF(INDEX(Products!$A$1:$E$5,MATCH(Orders!$D85,Products!$A$1:$A$5,0),MATCH(Orders!J$1,Products!$A$1:$E$1,0))="D","Dark","Light"))</f>
        <v>Dark</v>
      </c>
      <c r="K85" s="3">
        <f>INDEX(Products!$A$1:$E$5,MATCH(Orders!$D85,Products!$A$1:$A$5,0),MATCH(Orders!K$1,Products!$A$1:$E$1,0))</f>
        <v>2</v>
      </c>
      <c r="L85" s="5">
        <f>INDEX(Products!$A$1:$E$5,MATCH(Orders!$D85,Products!$A$1:$A$5,0),MATCH(Orders!L$1,Products!$A$1:$E$1,0))</f>
        <v>6.79</v>
      </c>
      <c r="M85" s="5">
        <f>Table1[[#This Row],[Unit Price]]*Table1[[#This Row],[Quantity]]</f>
        <v>27.16</v>
      </c>
      <c r="N85" t="str">
        <f>VLOOKUP(Table1[[#This Row],[Customer ID]],Customers!$A$1:$I$2001,9,FALSE)</f>
        <v>No</v>
      </c>
    </row>
    <row r="86" spans="1:14" x14ac:dyDescent="0.35">
      <c r="A86" t="s">
        <v>199</v>
      </c>
      <c r="B86" s="2">
        <v>45009</v>
      </c>
      <c r="C86" t="s">
        <v>200</v>
      </c>
      <c r="D86" t="s">
        <v>21</v>
      </c>
      <c r="E86">
        <v>3</v>
      </c>
      <c r="F86" t="str">
        <f>VLOOKUP(Table1[[#This Row],[Customer ID]],Customers!$A$1:$I$2001,2,FALSE)</f>
        <v>Robin Kennedy</v>
      </c>
      <c r="G86" t="str">
        <f>VLOOKUP(Table1[[#This Row],[Customer ID]],Customers!$A$1:$I$2001,3,FALSE)</f>
        <v>quinndavid@smith-phelps.org</v>
      </c>
      <c r="H86" t="str">
        <f>VLOOKUP(Table1[[#This Row],[Customer ID]],Customers!$A$1:$I$2001,7,FALSE)</f>
        <v>United Kingdom</v>
      </c>
      <c r="I86" t="str">
        <f>_xlfn.IFS(INDEX(Products!$A$1:$E$5,MATCH(Orders!$D86,Products!$A$1:$A$5,0),MATCH(Orders!I$1,Products!$A$1:$E$1,0))="Esp","Espresso",INDEX(Products!$A$1:$E$5,MATCH(Orders!$D86,Products!$A$1:$A$5,0),MATCH(Orders!I$1,Products!$A$1:$E$1,0))="Lat","Latte",INDEX(Products!$A$1:$E$5,MATCH(Orders!$D86,Products!$A$1:$A$5,0),MATCH(Orders!I$1,Products!$A$1:$E$1,0))="Moc","Mocha",INDEX(Products!$A$1:$E$5,MATCH(Orders!$D86,Products!$A$1:$A$5,0),MATCH(Orders!I$1,Products!$A$1:$E$1,0))="Am","Americano")</f>
        <v>Latte</v>
      </c>
      <c r="J86" t="str">
        <f>IF(INDEX(Products!$A$1:$E$5,MATCH(Orders!$D86,Products!$A$1:$A$5,0),MATCH(Orders!J$1,Products!$A$1:$E$1,0))="M","Medium",IF(INDEX(Products!$A$1:$E$5,MATCH(Orders!$D86,Products!$A$1:$A$5,0),MATCH(Orders!J$1,Products!$A$1:$E$1,0))="D","Dark","Light"))</f>
        <v>Dark</v>
      </c>
      <c r="K86" s="3">
        <f>INDEX(Products!$A$1:$E$5,MATCH(Orders!$D86,Products!$A$1:$A$5,0),MATCH(Orders!K$1,Products!$A$1:$E$1,0))</f>
        <v>2</v>
      </c>
      <c r="L86" s="5">
        <f>INDEX(Products!$A$1:$E$5,MATCH(Orders!$D86,Products!$A$1:$A$5,0),MATCH(Orders!L$1,Products!$A$1:$E$1,0))</f>
        <v>6.79</v>
      </c>
      <c r="M86" s="5">
        <f>Table1[[#This Row],[Unit Price]]*Table1[[#This Row],[Quantity]]</f>
        <v>20.37</v>
      </c>
      <c r="N86" t="str">
        <f>VLOOKUP(Table1[[#This Row],[Customer ID]],Customers!$A$1:$I$2001,9,FALSE)</f>
        <v>Yes</v>
      </c>
    </row>
    <row r="87" spans="1:14" x14ac:dyDescent="0.35">
      <c r="A87" t="s">
        <v>201</v>
      </c>
      <c r="B87" s="2">
        <v>44708</v>
      </c>
      <c r="C87" t="s">
        <v>202</v>
      </c>
      <c r="D87" t="s">
        <v>21</v>
      </c>
      <c r="E87">
        <v>3</v>
      </c>
      <c r="F87" t="str">
        <f>VLOOKUP(Table1[[#This Row],[Customer ID]],Customers!$A$1:$I$2001,2,FALSE)</f>
        <v>Joel Webster</v>
      </c>
      <c r="G87" t="str">
        <f>VLOOKUP(Table1[[#This Row],[Customer ID]],Customers!$A$1:$I$2001,3,FALSE)</f>
        <v>alison21@gmail.com</v>
      </c>
      <c r="H87" t="str">
        <f>VLOOKUP(Table1[[#This Row],[Customer ID]],Customers!$A$1:$I$2001,7,FALSE)</f>
        <v>Ireland</v>
      </c>
      <c r="I87" t="str">
        <f>_xlfn.IFS(INDEX(Products!$A$1:$E$5,MATCH(Orders!$D87,Products!$A$1:$A$5,0),MATCH(Orders!I$1,Products!$A$1:$E$1,0))="Esp","Espresso",INDEX(Products!$A$1:$E$5,MATCH(Orders!$D87,Products!$A$1:$A$5,0),MATCH(Orders!I$1,Products!$A$1:$E$1,0))="Lat","Latte",INDEX(Products!$A$1:$E$5,MATCH(Orders!$D87,Products!$A$1:$A$5,0),MATCH(Orders!I$1,Products!$A$1:$E$1,0))="Moc","Mocha",INDEX(Products!$A$1:$E$5,MATCH(Orders!$D87,Products!$A$1:$A$5,0),MATCH(Orders!I$1,Products!$A$1:$E$1,0))="Am","Americano")</f>
        <v>Latte</v>
      </c>
      <c r="J87" t="str">
        <f>IF(INDEX(Products!$A$1:$E$5,MATCH(Orders!$D87,Products!$A$1:$A$5,0),MATCH(Orders!J$1,Products!$A$1:$E$1,0))="M","Medium",IF(INDEX(Products!$A$1:$E$5,MATCH(Orders!$D87,Products!$A$1:$A$5,0),MATCH(Orders!J$1,Products!$A$1:$E$1,0))="D","Dark","Light"))</f>
        <v>Dark</v>
      </c>
      <c r="K87" s="3">
        <f>INDEX(Products!$A$1:$E$5,MATCH(Orders!$D87,Products!$A$1:$A$5,0),MATCH(Orders!K$1,Products!$A$1:$E$1,0))</f>
        <v>2</v>
      </c>
      <c r="L87" s="5">
        <f>INDEX(Products!$A$1:$E$5,MATCH(Orders!$D87,Products!$A$1:$A$5,0),MATCH(Orders!L$1,Products!$A$1:$E$1,0))</f>
        <v>6.79</v>
      </c>
      <c r="M87" s="5">
        <f>Table1[[#This Row],[Unit Price]]*Table1[[#This Row],[Quantity]]</f>
        <v>20.37</v>
      </c>
      <c r="N87" t="str">
        <f>VLOOKUP(Table1[[#This Row],[Customer ID]],Customers!$A$1:$I$2001,9,FALSE)</f>
        <v>No</v>
      </c>
    </row>
    <row r="88" spans="1:14" x14ac:dyDescent="0.35">
      <c r="A88" t="s">
        <v>203</v>
      </c>
      <c r="B88" s="2">
        <v>44602</v>
      </c>
      <c r="C88" t="s">
        <v>204</v>
      </c>
      <c r="D88" t="s">
        <v>15</v>
      </c>
      <c r="E88">
        <v>1</v>
      </c>
      <c r="F88" t="str">
        <f>VLOOKUP(Table1[[#This Row],[Customer ID]],Customers!$A$1:$I$2001,2,FALSE)</f>
        <v>Sandy Russell</v>
      </c>
      <c r="G88" t="str">
        <f>VLOOKUP(Table1[[#This Row],[Customer ID]],Customers!$A$1:$I$2001,3,FALSE)</f>
        <v>jonathan82@martin-barrett.net</v>
      </c>
      <c r="H88" t="str">
        <f>VLOOKUP(Table1[[#This Row],[Customer ID]],Customers!$A$1:$I$2001,7,FALSE)</f>
        <v>Australia</v>
      </c>
      <c r="I88" t="str">
        <f>_xlfn.IFS(INDEX(Products!$A$1:$E$5,MATCH(Orders!$D88,Products!$A$1:$A$5,0),MATCH(Orders!I$1,Products!$A$1:$E$1,0))="Esp","Espresso",INDEX(Products!$A$1:$E$5,MATCH(Orders!$D88,Products!$A$1:$A$5,0),MATCH(Orders!I$1,Products!$A$1:$E$1,0))="Lat","Latte",INDEX(Products!$A$1:$E$5,MATCH(Orders!$D88,Products!$A$1:$A$5,0),MATCH(Orders!I$1,Products!$A$1:$E$1,0))="Moc","Mocha",INDEX(Products!$A$1:$E$5,MATCH(Orders!$D88,Products!$A$1:$A$5,0),MATCH(Orders!I$1,Products!$A$1:$E$1,0))="Am","Americano")</f>
        <v>Espresso</v>
      </c>
      <c r="J88" t="str">
        <f>IF(INDEX(Products!$A$1:$E$5,MATCH(Orders!$D88,Products!$A$1:$A$5,0),MATCH(Orders!J$1,Products!$A$1:$E$1,0))="M","Medium",IF(INDEX(Products!$A$1:$E$5,MATCH(Orders!$D88,Products!$A$1:$A$5,0),MATCH(Orders!J$1,Products!$A$1:$E$1,0))="D","Dark","Light"))</f>
        <v>Medium</v>
      </c>
      <c r="K88" s="3">
        <f>INDEX(Products!$A$1:$E$5,MATCH(Orders!$D88,Products!$A$1:$A$5,0),MATCH(Orders!K$1,Products!$A$1:$E$1,0))</f>
        <v>1.5</v>
      </c>
      <c r="L88" s="5">
        <f>INDEX(Products!$A$1:$E$5,MATCH(Orders!$D88,Products!$A$1:$A$5,0),MATCH(Orders!L$1,Products!$A$1:$E$1,0))</f>
        <v>8.18</v>
      </c>
      <c r="M88" s="5">
        <f>Table1[[#This Row],[Unit Price]]*Table1[[#This Row],[Quantity]]</f>
        <v>8.18</v>
      </c>
      <c r="N88" t="str">
        <f>VLOOKUP(Table1[[#This Row],[Customer ID]],Customers!$A$1:$I$2001,9,FALSE)</f>
        <v>No</v>
      </c>
    </row>
    <row r="89" spans="1:14" x14ac:dyDescent="0.35">
      <c r="A89" t="s">
        <v>205</v>
      </c>
      <c r="B89" s="2">
        <v>45173</v>
      </c>
      <c r="C89" t="s">
        <v>206</v>
      </c>
      <c r="D89" t="s">
        <v>40</v>
      </c>
      <c r="E89">
        <v>1</v>
      </c>
      <c r="F89" t="str">
        <f>VLOOKUP(Table1[[#This Row],[Customer ID]],Customers!$A$1:$I$2001,2,FALSE)</f>
        <v>Curtis Harvey</v>
      </c>
      <c r="G89" t="str">
        <f>VLOOKUP(Table1[[#This Row],[Customer ID]],Customers!$A$1:$I$2001,3,FALSE)</f>
        <v>smclean@yahoo.com</v>
      </c>
      <c r="H89" t="str">
        <f>VLOOKUP(Table1[[#This Row],[Customer ID]],Customers!$A$1:$I$2001,7,FALSE)</f>
        <v>United Kingdom</v>
      </c>
      <c r="I89" t="str">
        <f>_xlfn.IFS(INDEX(Products!$A$1:$E$5,MATCH(Orders!$D89,Products!$A$1:$A$5,0),MATCH(Orders!I$1,Products!$A$1:$E$1,0))="Esp","Espresso",INDEX(Products!$A$1:$E$5,MATCH(Orders!$D89,Products!$A$1:$A$5,0),MATCH(Orders!I$1,Products!$A$1:$E$1,0))="Lat","Latte",INDEX(Products!$A$1:$E$5,MATCH(Orders!$D89,Products!$A$1:$A$5,0),MATCH(Orders!I$1,Products!$A$1:$E$1,0))="Moc","Mocha",INDEX(Products!$A$1:$E$5,MATCH(Orders!$D89,Products!$A$1:$A$5,0),MATCH(Orders!I$1,Products!$A$1:$E$1,0))="Am","Americano")</f>
        <v>Americano</v>
      </c>
      <c r="J89" t="str">
        <f>IF(INDEX(Products!$A$1:$E$5,MATCH(Orders!$D89,Products!$A$1:$A$5,0),MATCH(Orders!J$1,Products!$A$1:$E$1,0))="M","Medium",IF(INDEX(Products!$A$1:$E$5,MATCH(Orders!$D89,Products!$A$1:$A$5,0),MATCH(Orders!J$1,Products!$A$1:$E$1,0))="D","Dark","Light"))</f>
        <v>Light</v>
      </c>
      <c r="K89" s="3">
        <f>INDEX(Products!$A$1:$E$5,MATCH(Orders!$D89,Products!$A$1:$A$5,0),MATCH(Orders!K$1,Products!$A$1:$E$1,0))</f>
        <v>1</v>
      </c>
      <c r="L89" s="5">
        <f>INDEX(Products!$A$1:$E$5,MATCH(Orders!$D89,Products!$A$1:$A$5,0),MATCH(Orders!L$1,Products!$A$1:$E$1,0))</f>
        <v>9.9499999999999993</v>
      </c>
      <c r="M89" s="5">
        <f>Table1[[#This Row],[Unit Price]]*Table1[[#This Row],[Quantity]]</f>
        <v>9.9499999999999993</v>
      </c>
      <c r="N89" t="str">
        <f>VLOOKUP(Table1[[#This Row],[Customer ID]],Customers!$A$1:$I$2001,9,FALSE)</f>
        <v>Yes</v>
      </c>
    </row>
    <row r="90" spans="1:14" x14ac:dyDescent="0.35">
      <c r="A90" t="s">
        <v>207</v>
      </c>
      <c r="B90" s="2">
        <v>45423</v>
      </c>
      <c r="C90" t="s">
        <v>208</v>
      </c>
      <c r="D90" t="s">
        <v>30</v>
      </c>
      <c r="E90">
        <v>4</v>
      </c>
      <c r="F90" t="str">
        <f>VLOOKUP(Table1[[#This Row],[Customer ID]],Customers!$A$1:$I$2001,2,FALSE)</f>
        <v>Robert Lawson</v>
      </c>
      <c r="G90" t="str">
        <f>VLOOKUP(Table1[[#This Row],[Customer ID]],Customers!$A$1:$I$2001,3,FALSE)</f>
        <v>david86@edwards.com</v>
      </c>
      <c r="H90" t="str">
        <f>VLOOKUP(Table1[[#This Row],[Customer ID]],Customers!$A$1:$I$2001,7,FALSE)</f>
        <v>Canada</v>
      </c>
      <c r="I90" t="str">
        <f>_xlfn.IFS(INDEX(Products!$A$1:$E$5,MATCH(Orders!$D90,Products!$A$1:$A$5,0),MATCH(Orders!I$1,Products!$A$1:$E$1,0))="Esp","Espresso",INDEX(Products!$A$1:$E$5,MATCH(Orders!$D90,Products!$A$1:$A$5,0),MATCH(Orders!I$1,Products!$A$1:$E$1,0))="Lat","Latte",INDEX(Products!$A$1:$E$5,MATCH(Orders!$D90,Products!$A$1:$A$5,0),MATCH(Orders!I$1,Products!$A$1:$E$1,0))="Moc","Mocha",INDEX(Products!$A$1:$E$5,MATCH(Orders!$D90,Products!$A$1:$A$5,0),MATCH(Orders!I$1,Products!$A$1:$E$1,0))="Am","Americano")</f>
        <v>Mocha</v>
      </c>
      <c r="J90" t="str">
        <f>IF(INDEX(Products!$A$1:$E$5,MATCH(Orders!$D90,Products!$A$1:$A$5,0),MATCH(Orders!J$1,Products!$A$1:$E$1,0))="M","Medium",IF(INDEX(Products!$A$1:$E$5,MATCH(Orders!$D90,Products!$A$1:$A$5,0),MATCH(Orders!J$1,Products!$A$1:$E$1,0))="D","Dark","Light"))</f>
        <v>Medium</v>
      </c>
      <c r="K90" s="3">
        <f>INDEX(Products!$A$1:$E$5,MATCH(Orders!$D90,Products!$A$1:$A$5,0),MATCH(Orders!K$1,Products!$A$1:$E$1,0))</f>
        <v>2</v>
      </c>
      <c r="L90" s="5">
        <f>INDEX(Products!$A$1:$E$5,MATCH(Orders!$D90,Products!$A$1:$A$5,0),MATCH(Orders!L$1,Products!$A$1:$E$1,0))</f>
        <v>5.35</v>
      </c>
      <c r="M90" s="5">
        <f>Table1[[#This Row],[Unit Price]]*Table1[[#This Row],[Quantity]]</f>
        <v>21.4</v>
      </c>
      <c r="N90" t="str">
        <f>VLOOKUP(Table1[[#This Row],[Customer ID]],Customers!$A$1:$I$2001,9,FALSE)</f>
        <v>No</v>
      </c>
    </row>
    <row r="91" spans="1:14" x14ac:dyDescent="0.35">
      <c r="A91" t="s">
        <v>209</v>
      </c>
      <c r="B91" s="2">
        <v>45085</v>
      </c>
      <c r="C91" t="s">
        <v>210</v>
      </c>
      <c r="D91" t="s">
        <v>21</v>
      </c>
      <c r="E91">
        <v>1</v>
      </c>
      <c r="F91" t="str">
        <f>VLOOKUP(Table1[[#This Row],[Customer ID]],Customers!$A$1:$I$2001,2,FALSE)</f>
        <v>Ian Oneal</v>
      </c>
      <c r="G91" t="str">
        <f>VLOOKUP(Table1[[#This Row],[Customer ID]],Customers!$A$1:$I$2001,3,FALSE)</f>
        <v>markhansen@hotmail.com</v>
      </c>
      <c r="H91" t="str">
        <f>VLOOKUP(Table1[[#This Row],[Customer ID]],Customers!$A$1:$I$2001,7,FALSE)</f>
        <v>Australia</v>
      </c>
      <c r="I91" t="str">
        <f>_xlfn.IFS(INDEX(Products!$A$1:$E$5,MATCH(Orders!$D91,Products!$A$1:$A$5,0),MATCH(Orders!I$1,Products!$A$1:$E$1,0))="Esp","Espresso",INDEX(Products!$A$1:$E$5,MATCH(Orders!$D91,Products!$A$1:$A$5,0),MATCH(Orders!I$1,Products!$A$1:$E$1,0))="Lat","Latte",INDEX(Products!$A$1:$E$5,MATCH(Orders!$D91,Products!$A$1:$A$5,0),MATCH(Orders!I$1,Products!$A$1:$E$1,0))="Moc","Mocha",INDEX(Products!$A$1:$E$5,MATCH(Orders!$D91,Products!$A$1:$A$5,0),MATCH(Orders!I$1,Products!$A$1:$E$1,0))="Am","Americano")</f>
        <v>Latte</v>
      </c>
      <c r="J91" t="str">
        <f>IF(INDEX(Products!$A$1:$E$5,MATCH(Orders!$D91,Products!$A$1:$A$5,0),MATCH(Orders!J$1,Products!$A$1:$E$1,0))="M","Medium",IF(INDEX(Products!$A$1:$E$5,MATCH(Orders!$D91,Products!$A$1:$A$5,0),MATCH(Orders!J$1,Products!$A$1:$E$1,0))="D","Dark","Light"))</f>
        <v>Dark</v>
      </c>
      <c r="K91" s="3">
        <f>INDEX(Products!$A$1:$E$5,MATCH(Orders!$D91,Products!$A$1:$A$5,0),MATCH(Orders!K$1,Products!$A$1:$E$1,0))</f>
        <v>2</v>
      </c>
      <c r="L91" s="5">
        <f>INDEX(Products!$A$1:$E$5,MATCH(Orders!$D91,Products!$A$1:$A$5,0),MATCH(Orders!L$1,Products!$A$1:$E$1,0))</f>
        <v>6.79</v>
      </c>
      <c r="M91" s="5">
        <f>Table1[[#This Row],[Unit Price]]*Table1[[#This Row],[Quantity]]</f>
        <v>6.79</v>
      </c>
      <c r="N91" t="str">
        <f>VLOOKUP(Table1[[#This Row],[Customer ID]],Customers!$A$1:$I$2001,9,FALSE)</f>
        <v>No</v>
      </c>
    </row>
    <row r="92" spans="1:14" x14ac:dyDescent="0.35">
      <c r="A92" t="s">
        <v>211</v>
      </c>
      <c r="B92" s="2">
        <v>44955</v>
      </c>
      <c r="C92" t="s">
        <v>212</v>
      </c>
      <c r="D92" t="s">
        <v>15</v>
      </c>
      <c r="E92">
        <v>4</v>
      </c>
      <c r="F92" t="str">
        <f>VLOOKUP(Table1[[#This Row],[Customer ID]],Customers!$A$1:$I$2001,2,FALSE)</f>
        <v>Brittany Jennings DVM</v>
      </c>
      <c r="G92" t="str">
        <f>VLOOKUP(Table1[[#This Row],[Customer ID]],Customers!$A$1:$I$2001,3,FALSE)</f>
        <v>athompson@boyle.com</v>
      </c>
      <c r="H92" t="str">
        <f>VLOOKUP(Table1[[#This Row],[Customer ID]],Customers!$A$1:$I$2001,7,FALSE)</f>
        <v>Ireland</v>
      </c>
      <c r="I92" t="str">
        <f>_xlfn.IFS(INDEX(Products!$A$1:$E$5,MATCH(Orders!$D92,Products!$A$1:$A$5,0),MATCH(Orders!I$1,Products!$A$1:$E$1,0))="Esp","Espresso",INDEX(Products!$A$1:$E$5,MATCH(Orders!$D92,Products!$A$1:$A$5,0),MATCH(Orders!I$1,Products!$A$1:$E$1,0))="Lat","Latte",INDEX(Products!$A$1:$E$5,MATCH(Orders!$D92,Products!$A$1:$A$5,0),MATCH(Orders!I$1,Products!$A$1:$E$1,0))="Moc","Mocha",INDEX(Products!$A$1:$E$5,MATCH(Orders!$D92,Products!$A$1:$A$5,0),MATCH(Orders!I$1,Products!$A$1:$E$1,0))="Am","Americano")</f>
        <v>Espresso</v>
      </c>
      <c r="J92" t="str">
        <f>IF(INDEX(Products!$A$1:$E$5,MATCH(Orders!$D92,Products!$A$1:$A$5,0),MATCH(Orders!J$1,Products!$A$1:$E$1,0))="M","Medium",IF(INDEX(Products!$A$1:$E$5,MATCH(Orders!$D92,Products!$A$1:$A$5,0),MATCH(Orders!J$1,Products!$A$1:$E$1,0))="D","Dark","Light"))</f>
        <v>Medium</v>
      </c>
      <c r="K92" s="3">
        <f>INDEX(Products!$A$1:$E$5,MATCH(Orders!$D92,Products!$A$1:$A$5,0),MATCH(Orders!K$1,Products!$A$1:$E$1,0))</f>
        <v>1.5</v>
      </c>
      <c r="L92" s="5">
        <f>INDEX(Products!$A$1:$E$5,MATCH(Orders!$D92,Products!$A$1:$A$5,0),MATCH(Orders!L$1,Products!$A$1:$E$1,0))</f>
        <v>8.18</v>
      </c>
      <c r="M92" s="5">
        <f>Table1[[#This Row],[Unit Price]]*Table1[[#This Row],[Quantity]]</f>
        <v>32.72</v>
      </c>
      <c r="N92" t="str">
        <f>VLOOKUP(Table1[[#This Row],[Customer ID]],Customers!$A$1:$I$2001,9,FALSE)</f>
        <v>Yes</v>
      </c>
    </row>
    <row r="93" spans="1:14" x14ac:dyDescent="0.35">
      <c r="A93" t="s">
        <v>213</v>
      </c>
      <c r="B93" s="2">
        <v>44868</v>
      </c>
      <c r="C93" t="s">
        <v>214</v>
      </c>
      <c r="D93" t="s">
        <v>40</v>
      </c>
      <c r="E93">
        <v>2</v>
      </c>
      <c r="F93" t="str">
        <f>VLOOKUP(Table1[[#This Row],[Customer ID]],Customers!$A$1:$I$2001,2,FALSE)</f>
        <v>Jennifer Walker</v>
      </c>
      <c r="G93" t="str">
        <f>VLOOKUP(Table1[[#This Row],[Customer ID]],Customers!$A$1:$I$2001,3,FALSE)</f>
        <v>clayton80@yahoo.com</v>
      </c>
      <c r="H93" t="str">
        <f>VLOOKUP(Table1[[#This Row],[Customer ID]],Customers!$A$1:$I$2001,7,FALSE)</f>
        <v>United States</v>
      </c>
      <c r="I93" t="str">
        <f>_xlfn.IFS(INDEX(Products!$A$1:$E$5,MATCH(Orders!$D93,Products!$A$1:$A$5,0),MATCH(Orders!I$1,Products!$A$1:$E$1,0))="Esp","Espresso",INDEX(Products!$A$1:$E$5,MATCH(Orders!$D93,Products!$A$1:$A$5,0),MATCH(Orders!I$1,Products!$A$1:$E$1,0))="Lat","Latte",INDEX(Products!$A$1:$E$5,MATCH(Orders!$D93,Products!$A$1:$A$5,0),MATCH(Orders!I$1,Products!$A$1:$E$1,0))="Moc","Mocha",INDEX(Products!$A$1:$E$5,MATCH(Orders!$D93,Products!$A$1:$A$5,0),MATCH(Orders!I$1,Products!$A$1:$E$1,0))="Am","Americano")</f>
        <v>Americano</v>
      </c>
      <c r="J93" t="str">
        <f>IF(INDEX(Products!$A$1:$E$5,MATCH(Orders!$D93,Products!$A$1:$A$5,0),MATCH(Orders!J$1,Products!$A$1:$E$1,0))="M","Medium",IF(INDEX(Products!$A$1:$E$5,MATCH(Orders!$D93,Products!$A$1:$A$5,0),MATCH(Orders!J$1,Products!$A$1:$E$1,0))="D","Dark","Light"))</f>
        <v>Light</v>
      </c>
      <c r="K93" s="3">
        <f>INDEX(Products!$A$1:$E$5,MATCH(Orders!$D93,Products!$A$1:$A$5,0),MATCH(Orders!K$1,Products!$A$1:$E$1,0))</f>
        <v>1</v>
      </c>
      <c r="L93" s="5">
        <f>INDEX(Products!$A$1:$E$5,MATCH(Orders!$D93,Products!$A$1:$A$5,0),MATCH(Orders!L$1,Products!$A$1:$E$1,0))</f>
        <v>9.9499999999999993</v>
      </c>
      <c r="M93" s="5">
        <f>Table1[[#This Row],[Unit Price]]*Table1[[#This Row],[Quantity]]</f>
        <v>19.899999999999999</v>
      </c>
      <c r="N93" t="str">
        <f>VLOOKUP(Table1[[#This Row],[Customer ID]],Customers!$A$1:$I$2001,9,FALSE)</f>
        <v>No</v>
      </c>
    </row>
    <row r="94" spans="1:14" x14ac:dyDescent="0.35">
      <c r="A94" t="s">
        <v>215</v>
      </c>
      <c r="B94" s="2">
        <v>44747</v>
      </c>
      <c r="C94" t="s">
        <v>216</v>
      </c>
      <c r="D94" t="s">
        <v>21</v>
      </c>
      <c r="E94">
        <v>1</v>
      </c>
      <c r="F94" t="str">
        <f>VLOOKUP(Table1[[#This Row],[Customer ID]],Customers!$A$1:$I$2001,2,FALSE)</f>
        <v>Anita Garrett</v>
      </c>
      <c r="G94" t="str">
        <f>VLOOKUP(Table1[[#This Row],[Customer ID]],Customers!$A$1:$I$2001,3,FALSE)</f>
        <v>christopher61@hotmail.com</v>
      </c>
      <c r="H94" t="str">
        <f>VLOOKUP(Table1[[#This Row],[Customer ID]],Customers!$A$1:$I$2001,7,FALSE)</f>
        <v>Ireland</v>
      </c>
      <c r="I94" t="str">
        <f>_xlfn.IFS(INDEX(Products!$A$1:$E$5,MATCH(Orders!$D94,Products!$A$1:$A$5,0),MATCH(Orders!I$1,Products!$A$1:$E$1,0))="Esp","Espresso",INDEX(Products!$A$1:$E$5,MATCH(Orders!$D94,Products!$A$1:$A$5,0),MATCH(Orders!I$1,Products!$A$1:$E$1,0))="Lat","Latte",INDEX(Products!$A$1:$E$5,MATCH(Orders!$D94,Products!$A$1:$A$5,0),MATCH(Orders!I$1,Products!$A$1:$E$1,0))="Moc","Mocha",INDEX(Products!$A$1:$E$5,MATCH(Orders!$D94,Products!$A$1:$A$5,0),MATCH(Orders!I$1,Products!$A$1:$E$1,0))="Am","Americano")</f>
        <v>Latte</v>
      </c>
      <c r="J94" t="str">
        <f>IF(INDEX(Products!$A$1:$E$5,MATCH(Orders!$D94,Products!$A$1:$A$5,0),MATCH(Orders!J$1,Products!$A$1:$E$1,0))="M","Medium",IF(INDEX(Products!$A$1:$E$5,MATCH(Orders!$D94,Products!$A$1:$A$5,0),MATCH(Orders!J$1,Products!$A$1:$E$1,0))="D","Dark","Light"))</f>
        <v>Dark</v>
      </c>
      <c r="K94" s="3">
        <f>INDEX(Products!$A$1:$E$5,MATCH(Orders!$D94,Products!$A$1:$A$5,0),MATCH(Orders!K$1,Products!$A$1:$E$1,0))</f>
        <v>2</v>
      </c>
      <c r="L94" s="5">
        <f>INDEX(Products!$A$1:$E$5,MATCH(Orders!$D94,Products!$A$1:$A$5,0),MATCH(Orders!L$1,Products!$A$1:$E$1,0))</f>
        <v>6.79</v>
      </c>
      <c r="M94" s="5">
        <f>Table1[[#This Row],[Unit Price]]*Table1[[#This Row],[Quantity]]</f>
        <v>6.79</v>
      </c>
      <c r="N94" t="str">
        <f>VLOOKUP(Table1[[#This Row],[Customer ID]],Customers!$A$1:$I$2001,9,FALSE)</f>
        <v>Yes</v>
      </c>
    </row>
    <row r="95" spans="1:14" x14ac:dyDescent="0.35">
      <c r="A95" t="s">
        <v>217</v>
      </c>
      <c r="B95" s="2">
        <v>44761</v>
      </c>
      <c r="C95" t="s">
        <v>218</v>
      </c>
      <c r="D95" t="s">
        <v>30</v>
      </c>
      <c r="E95">
        <v>3</v>
      </c>
      <c r="F95" t="str">
        <f>VLOOKUP(Table1[[#This Row],[Customer ID]],Customers!$A$1:$I$2001,2,FALSE)</f>
        <v>Lauren Hall</v>
      </c>
      <c r="G95" t="str">
        <f>VLOOKUP(Table1[[#This Row],[Customer ID]],Customers!$A$1:$I$2001,3,FALSE)</f>
        <v>jennifer17@yahoo.com</v>
      </c>
      <c r="H95" t="str">
        <f>VLOOKUP(Table1[[#This Row],[Customer ID]],Customers!$A$1:$I$2001,7,FALSE)</f>
        <v>United Kingdom</v>
      </c>
      <c r="I95" t="str">
        <f>_xlfn.IFS(INDEX(Products!$A$1:$E$5,MATCH(Orders!$D95,Products!$A$1:$A$5,0),MATCH(Orders!I$1,Products!$A$1:$E$1,0))="Esp","Espresso",INDEX(Products!$A$1:$E$5,MATCH(Orders!$D95,Products!$A$1:$A$5,0),MATCH(Orders!I$1,Products!$A$1:$E$1,0))="Lat","Latte",INDEX(Products!$A$1:$E$5,MATCH(Orders!$D95,Products!$A$1:$A$5,0),MATCH(Orders!I$1,Products!$A$1:$E$1,0))="Moc","Mocha",INDEX(Products!$A$1:$E$5,MATCH(Orders!$D95,Products!$A$1:$A$5,0),MATCH(Orders!I$1,Products!$A$1:$E$1,0))="Am","Americano")</f>
        <v>Mocha</v>
      </c>
      <c r="J95" t="str">
        <f>IF(INDEX(Products!$A$1:$E$5,MATCH(Orders!$D95,Products!$A$1:$A$5,0),MATCH(Orders!J$1,Products!$A$1:$E$1,0))="M","Medium",IF(INDEX(Products!$A$1:$E$5,MATCH(Orders!$D95,Products!$A$1:$A$5,0),MATCH(Orders!J$1,Products!$A$1:$E$1,0))="D","Dark","Light"))</f>
        <v>Medium</v>
      </c>
      <c r="K95" s="3">
        <f>INDEX(Products!$A$1:$E$5,MATCH(Orders!$D95,Products!$A$1:$A$5,0),MATCH(Orders!K$1,Products!$A$1:$E$1,0))</f>
        <v>2</v>
      </c>
      <c r="L95" s="5">
        <f>INDEX(Products!$A$1:$E$5,MATCH(Orders!$D95,Products!$A$1:$A$5,0),MATCH(Orders!L$1,Products!$A$1:$E$1,0))</f>
        <v>5.35</v>
      </c>
      <c r="M95" s="5">
        <f>Table1[[#This Row],[Unit Price]]*Table1[[#This Row],[Quantity]]</f>
        <v>16.049999999999997</v>
      </c>
      <c r="N95" t="str">
        <f>VLOOKUP(Table1[[#This Row],[Customer ID]],Customers!$A$1:$I$2001,9,FALSE)</f>
        <v>No</v>
      </c>
    </row>
    <row r="96" spans="1:14" x14ac:dyDescent="0.35">
      <c r="A96" t="s">
        <v>219</v>
      </c>
      <c r="B96" s="2">
        <v>45146</v>
      </c>
      <c r="C96" t="s">
        <v>220</v>
      </c>
      <c r="D96" t="s">
        <v>21</v>
      </c>
      <c r="E96">
        <v>3</v>
      </c>
      <c r="F96" t="str">
        <f>VLOOKUP(Table1[[#This Row],[Customer ID]],Customers!$A$1:$I$2001,2,FALSE)</f>
        <v>Wendy Lane</v>
      </c>
      <c r="G96" t="str">
        <f>VLOOKUP(Table1[[#This Row],[Customer ID]],Customers!$A$1:$I$2001,3,FALSE)</f>
        <v>stephen19@baker.com</v>
      </c>
      <c r="H96" t="str">
        <f>VLOOKUP(Table1[[#This Row],[Customer ID]],Customers!$A$1:$I$2001,7,FALSE)</f>
        <v>Ireland</v>
      </c>
      <c r="I96" t="str">
        <f>_xlfn.IFS(INDEX(Products!$A$1:$E$5,MATCH(Orders!$D96,Products!$A$1:$A$5,0),MATCH(Orders!I$1,Products!$A$1:$E$1,0))="Esp","Espresso",INDEX(Products!$A$1:$E$5,MATCH(Orders!$D96,Products!$A$1:$A$5,0),MATCH(Orders!I$1,Products!$A$1:$E$1,0))="Lat","Latte",INDEX(Products!$A$1:$E$5,MATCH(Orders!$D96,Products!$A$1:$A$5,0),MATCH(Orders!I$1,Products!$A$1:$E$1,0))="Moc","Mocha",INDEX(Products!$A$1:$E$5,MATCH(Orders!$D96,Products!$A$1:$A$5,0),MATCH(Orders!I$1,Products!$A$1:$E$1,0))="Am","Americano")</f>
        <v>Latte</v>
      </c>
      <c r="J96" t="str">
        <f>IF(INDEX(Products!$A$1:$E$5,MATCH(Orders!$D96,Products!$A$1:$A$5,0),MATCH(Orders!J$1,Products!$A$1:$E$1,0))="M","Medium",IF(INDEX(Products!$A$1:$E$5,MATCH(Orders!$D96,Products!$A$1:$A$5,0),MATCH(Orders!J$1,Products!$A$1:$E$1,0))="D","Dark","Light"))</f>
        <v>Dark</v>
      </c>
      <c r="K96" s="3">
        <f>INDEX(Products!$A$1:$E$5,MATCH(Orders!$D96,Products!$A$1:$A$5,0),MATCH(Orders!K$1,Products!$A$1:$E$1,0))</f>
        <v>2</v>
      </c>
      <c r="L96" s="5">
        <f>INDEX(Products!$A$1:$E$5,MATCH(Orders!$D96,Products!$A$1:$A$5,0),MATCH(Orders!L$1,Products!$A$1:$E$1,0))</f>
        <v>6.79</v>
      </c>
      <c r="M96" s="5">
        <f>Table1[[#This Row],[Unit Price]]*Table1[[#This Row],[Quantity]]</f>
        <v>20.37</v>
      </c>
      <c r="N96" t="str">
        <f>VLOOKUP(Table1[[#This Row],[Customer ID]],Customers!$A$1:$I$2001,9,FALSE)</f>
        <v>Yes</v>
      </c>
    </row>
    <row r="97" spans="1:14" x14ac:dyDescent="0.35">
      <c r="A97" t="s">
        <v>221</v>
      </c>
      <c r="B97" s="2">
        <v>44668</v>
      </c>
      <c r="C97" t="s">
        <v>222</v>
      </c>
      <c r="D97" t="s">
        <v>40</v>
      </c>
      <c r="E97">
        <v>2</v>
      </c>
      <c r="F97" t="str">
        <f>VLOOKUP(Table1[[#This Row],[Customer ID]],Customers!$A$1:$I$2001,2,FALSE)</f>
        <v>Dennis Williams</v>
      </c>
      <c r="G97" t="str">
        <f>VLOOKUP(Table1[[#This Row],[Customer ID]],Customers!$A$1:$I$2001,3,FALSE)</f>
        <v>johnsonronald@preston.com</v>
      </c>
      <c r="H97" t="str">
        <f>VLOOKUP(Table1[[#This Row],[Customer ID]],Customers!$A$1:$I$2001,7,FALSE)</f>
        <v>United States</v>
      </c>
      <c r="I97" t="str">
        <f>_xlfn.IFS(INDEX(Products!$A$1:$E$5,MATCH(Orders!$D97,Products!$A$1:$A$5,0),MATCH(Orders!I$1,Products!$A$1:$E$1,0))="Esp","Espresso",INDEX(Products!$A$1:$E$5,MATCH(Orders!$D97,Products!$A$1:$A$5,0),MATCH(Orders!I$1,Products!$A$1:$E$1,0))="Lat","Latte",INDEX(Products!$A$1:$E$5,MATCH(Orders!$D97,Products!$A$1:$A$5,0),MATCH(Orders!I$1,Products!$A$1:$E$1,0))="Moc","Mocha",INDEX(Products!$A$1:$E$5,MATCH(Orders!$D97,Products!$A$1:$A$5,0),MATCH(Orders!I$1,Products!$A$1:$E$1,0))="Am","Americano")</f>
        <v>Americano</v>
      </c>
      <c r="J97" t="str">
        <f>IF(INDEX(Products!$A$1:$E$5,MATCH(Orders!$D97,Products!$A$1:$A$5,0),MATCH(Orders!J$1,Products!$A$1:$E$1,0))="M","Medium",IF(INDEX(Products!$A$1:$E$5,MATCH(Orders!$D97,Products!$A$1:$A$5,0),MATCH(Orders!J$1,Products!$A$1:$E$1,0))="D","Dark","Light"))</f>
        <v>Light</v>
      </c>
      <c r="K97" s="3">
        <f>INDEX(Products!$A$1:$E$5,MATCH(Orders!$D97,Products!$A$1:$A$5,0),MATCH(Orders!K$1,Products!$A$1:$E$1,0))</f>
        <v>1</v>
      </c>
      <c r="L97" s="5">
        <f>INDEX(Products!$A$1:$E$5,MATCH(Orders!$D97,Products!$A$1:$A$5,0),MATCH(Orders!L$1,Products!$A$1:$E$1,0))</f>
        <v>9.9499999999999993</v>
      </c>
      <c r="M97" s="5">
        <f>Table1[[#This Row],[Unit Price]]*Table1[[#This Row],[Quantity]]</f>
        <v>19.899999999999999</v>
      </c>
      <c r="N97" t="str">
        <f>VLOOKUP(Table1[[#This Row],[Customer ID]],Customers!$A$1:$I$2001,9,FALSE)</f>
        <v>Yes</v>
      </c>
    </row>
    <row r="98" spans="1:14" x14ac:dyDescent="0.35">
      <c r="A98" t="s">
        <v>223</v>
      </c>
      <c r="B98" s="2">
        <v>44972</v>
      </c>
      <c r="C98" t="s">
        <v>224</v>
      </c>
      <c r="D98" t="s">
        <v>21</v>
      </c>
      <c r="E98">
        <v>1</v>
      </c>
      <c r="F98" t="str">
        <f>VLOOKUP(Table1[[#This Row],[Customer ID]],Customers!$A$1:$I$2001,2,FALSE)</f>
        <v>Deanna Roberts</v>
      </c>
      <c r="G98" t="str">
        <f>VLOOKUP(Table1[[#This Row],[Customer ID]],Customers!$A$1:$I$2001,3,FALSE)</f>
        <v>leonardbarry@hotmail.com</v>
      </c>
      <c r="H98" t="str">
        <f>VLOOKUP(Table1[[#This Row],[Customer ID]],Customers!$A$1:$I$2001,7,FALSE)</f>
        <v>United States</v>
      </c>
      <c r="I98" t="str">
        <f>_xlfn.IFS(INDEX(Products!$A$1:$E$5,MATCH(Orders!$D98,Products!$A$1:$A$5,0),MATCH(Orders!I$1,Products!$A$1:$E$1,0))="Esp","Espresso",INDEX(Products!$A$1:$E$5,MATCH(Orders!$D98,Products!$A$1:$A$5,0),MATCH(Orders!I$1,Products!$A$1:$E$1,0))="Lat","Latte",INDEX(Products!$A$1:$E$5,MATCH(Orders!$D98,Products!$A$1:$A$5,0),MATCH(Orders!I$1,Products!$A$1:$E$1,0))="Moc","Mocha",INDEX(Products!$A$1:$E$5,MATCH(Orders!$D98,Products!$A$1:$A$5,0),MATCH(Orders!I$1,Products!$A$1:$E$1,0))="Am","Americano")</f>
        <v>Latte</v>
      </c>
      <c r="J98" t="str">
        <f>IF(INDEX(Products!$A$1:$E$5,MATCH(Orders!$D98,Products!$A$1:$A$5,0),MATCH(Orders!J$1,Products!$A$1:$E$1,0))="M","Medium",IF(INDEX(Products!$A$1:$E$5,MATCH(Orders!$D98,Products!$A$1:$A$5,0),MATCH(Orders!J$1,Products!$A$1:$E$1,0))="D","Dark","Light"))</f>
        <v>Dark</v>
      </c>
      <c r="K98" s="3">
        <f>INDEX(Products!$A$1:$E$5,MATCH(Orders!$D98,Products!$A$1:$A$5,0),MATCH(Orders!K$1,Products!$A$1:$E$1,0))</f>
        <v>2</v>
      </c>
      <c r="L98" s="5">
        <f>INDEX(Products!$A$1:$E$5,MATCH(Orders!$D98,Products!$A$1:$A$5,0),MATCH(Orders!L$1,Products!$A$1:$E$1,0))</f>
        <v>6.79</v>
      </c>
      <c r="M98" s="5">
        <f>Table1[[#This Row],[Unit Price]]*Table1[[#This Row],[Quantity]]</f>
        <v>6.79</v>
      </c>
      <c r="N98" t="str">
        <f>VLOOKUP(Table1[[#This Row],[Customer ID]],Customers!$A$1:$I$2001,9,FALSE)</f>
        <v>Yes</v>
      </c>
    </row>
    <row r="99" spans="1:14" x14ac:dyDescent="0.35">
      <c r="A99" t="s">
        <v>225</v>
      </c>
      <c r="B99" s="2">
        <v>44880</v>
      </c>
      <c r="C99" t="s">
        <v>226</v>
      </c>
      <c r="D99" t="s">
        <v>15</v>
      </c>
      <c r="E99">
        <v>4</v>
      </c>
      <c r="F99" t="str">
        <f>VLOOKUP(Table1[[#This Row],[Customer ID]],Customers!$A$1:$I$2001,2,FALSE)</f>
        <v>Natalie Nolan</v>
      </c>
      <c r="G99" t="str">
        <f>VLOOKUP(Table1[[#This Row],[Customer ID]],Customers!$A$1:$I$2001,3,FALSE)</f>
        <v>walshchristina@hotmail.com</v>
      </c>
      <c r="H99" t="str">
        <f>VLOOKUP(Table1[[#This Row],[Customer ID]],Customers!$A$1:$I$2001,7,FALSE)</f>
        <v>Canada</v>
      </c>
      <c r="I99" t="str">
        <f>_xlfn.IFS(INDEX(Products!$A$1:$E$5,MATCH(Orders!$D99,Products!$A$1:$A$5,0),MATCH(Orders!I$1,Products!$A$1:$E$1,0))="Esp","Espresso",INDEX(Products!$A$1:$E$5,MATCH(Orders!$D99,Products!$A$1:$A$5,0),MATCH(Orders!I$1,Products!$A$1:$E$1,0))="Lat","Latte",INDEX(Products!$A$1:$E$5,MATCH(Orders!$D99,Products!$A$1:$A$5,0),MATCH(Orders!I$1,Products!$A$1:$E$1,0))="Moc","Mocha",INDEX(Products!$A$1:$E$5,MATCH(Orders!$D99,Products!$A$1:$A$5,0),MATCH(Orders!I$1,Products!$A$1:$E$1,0))="Am","Americano")</f>
        <v>Espresso</v>
      </c>
      <c r="J99" t="str">
        <f>IF(INDEX(Products!$A$1:$E$5,MATCH(Orders!$D99,Products!$A$1:$A$5,0),MATCH(Orders!J$1,Products!$A$1:$E$1,0))="M","Medium",IF(INDEX(Products!$A$1:$E$5,MATCH(Orders!$D99,Products!$A$1:$A$5,0),MATCH(Orders!J$1,Products!$A$1:$E$1,0))="D","Dark","Light"))</f>
        <v>Medium</v>
      </c>
      <c r="K99" s="3">
        <f>INDEX(Products!$A$1:$E$5,MATCH(Orders!$D99,Products!$A$1:$A$5,0),MATCH(Orders!K$1,Products!$A$1:$E$1,0))</f>
        <v>1.5</v>
      </c>
      <c r="L99" s="5">
        <f>INDEX(Products!$A$1:$E$5,MATCH(Orders!$D99,Products!$A$1:$A$5,0),MATCH(Orders!L$1,Products!$A$1:$E$1,0))</f>
        <v>8.18</v>
      </c>
      <c r="M99" s="5">
        <f>Table1[[#This Row],[Unit Price]]*Table1[[#This Row],[Quantity]]</f>
        <v>32.72</v>
      </c>
      <c r="N99" t="str">
        <f>VLOOKUP(Table1[[#This Row],[Customer ID]],Customers!$A$1:$I$2001,9,FALSE)</f>
        <v>No</v>
      </c>
    </row>
    <row r="100" spans="1:14" x14ac:dyDescent="0.35">
      <c r="A100" t="s">
        <v>227</v>
      </c>
      <c r="B100" s="2">
        <v>44982</v>
      </c>
      <c r="C100" t="s">
        <v>228</v>
      </c>
      <c r="D100" t="s">
        <v>21</v>
      </c>
      <c r="E100">
        <v>4</v>
      </c>
      <c r="F100" t="str">
        <f>VLOOKUP(Table1[[#This Row],[Customer ID]],Customers!$A$1:$I$2001,2,FALSE)</f>
        <v>Marie Ryan</v>
      </c>
      <c r="G100" t="str">
        <f>VLOOKUP(Table1[[#This Row],[Customer ID]],Customers!$A$1:$I$2001,3,FALSE)</f>
        <v>james20@yahoo.com</v>
      </c>
      <c r="H100" t="str">
        <f>VLOOKUP(Table1[[#This Row],[Customer ID]],Customers!$A$1:$I$2001,7,FALSE)</f>
        <v>Australia</v>
      </c>
      <c r="I100" t="str">
        <f>_xlfn.IFS(INDEX(Products!$A$1:$E$5,MATCH(Orders!$D100,Products!$A$1:$A$5,0),MATCH(Orders!I$1,Products!$A$1:$E$1,0))="Esp","Espresso",INDEX(Products!$A$1:$E$5,MATCH(Orders!$D100,Products!$A$1:$A$5,0),MATCH(Orders!I$1,Products!$A$1:$E$1,0))="Lat","Latte",INDEX(Products!$A$1:$E$5,MATCH(Orders!$D100,Products!$A$1:$A$5,0),MATCH(Orders!I$1,Products!$A$1:$E$1,0))="Moc","Mocha",INDEX(Products!$A$1:$E$5,MATCH(Orders!$D100,Products!$A$1:$A$5,0),MATCH(Orders!I$1,Products!$A$1:$E$1,0))="Am","Americano")</f>
        <v>Latte</v>
      </c>
      <c r="J100" t="str">
        <f>IF(INDEX(Products!$A$1:$E$5,MATCH(Orders!$D100,Products!$A$1:$A$5,0),MATCH(Orders!J$1,Products!$A$1:$E$1,0))="M","Medium",IF(INDEX(Products!$A$1:$E$5,MATCH(Orders!$D100,Products!$A$1:$A$5,0),MATCH(Orders!J$1,Products!$A$1:$E$1,0))="D","Dark","Light"))</f>
        <v>Dark</v>
      </c>
      <c r="K100" s="3">
        <f>INDEX(Products!$A$1:$E$5,MATCH(Orders!$D100,Products!$A$1:$A$5,0),MATCH(Orders!K$1,Products!$A$1:$E$1,0))</f>
        <v>2</v>
      </c>
      <c r="L100" s="5">
        <f>INDEX(Products!$A$1:$E$5,MATCH(Orders!$D100,Products!$A$1:$A$5,0),MATCH(Orders!L$1,Products!$A$1:$E$1,0))</f>
        <v>6.79</v>
      </c>
      <c r="M100" s="5">
        <f>Table1[[#This Row],[Unit Price]]*Table1[[#This Row],[Quantity]]</f>
        <v>27.16</v>
      </c>
      <c r="N100" t="str">
        <f>VLOOKUP(Table1[[#This Row],[Customer ID]],Customers!$A$1:$I$2001,9,FALSE)</f>
        <v>No</v>
      </c>
    </row>
    <row r="101" spans="1:14" x14ac:dyDescent="0.35">
      <c r="A101" t="s">
        <v>229</v>
      </c>
      <c r="B101" s="2">
        <v>45047</v>
      </c>
      <c r="C101" t="s">
        <v>230</v>
      </c>
      <c r="D101" t="s">
        <v>21</v>
      </c>
      <c r="E101">
        <v>3</v>
      </c>
      <c r="F101" t="str">
        <f>VLOOKUP(Table1[[#This Row],[Customer ID]],Customers!$A$1:$I$2001,2,FALSE)</f>
        <v>Barbara Barnes</v>
      </c>
      <c r="G101" t="str">
        <f>VLOOKUP(Table1[[#This Row],[Customer ID]],Customers!$A$1:$I$2001,3,FALSE)</f>
        <v>michaelcampos@gmail.com</v>
      </c>
      <c r="H101" t="str">
        <f>VLOOKUP(Table1[[#This Row],[Customer ID]],Customers!$A$1:$I$2001,7,FALSE)</f>
        <v>Ireland</v>
      </c>
      <c r="I101" t="str">
        <f>_xlfn.IFS(INDEX(Products!$A$1:$E$5,MATCH(Orders!$D101,Products!$A$1:$A$5,0),MATCH(Orders!I$1,Products!$A$1:$E$1,0))="Esp","Espresso",INDEX(Products!$A$1:$E$5,MATCH(Orders!$D101,Products!$A$1:$A$5,0),MATCH(Orders!I$1,Products!$A$1:$E$1,0))="Lat","Latte",INDEX(Products!$A$1:$E$5,MATCH(Orders!$D101,Products!$A$1:$A$5,0),MATCH(Orders!I$1,Products!$A$1:$E$1,0))="Moc","Mocha",INDEX(Products!$A$1:$E$5,MATCH(Orders!$D101,Products!$A$1:$A$5,0),MATCH(Orders!I$1,Products!$A$1:$E$1,0))="Am","Americano")</f>
        <v>Latte</v>
      </c>
      <c r="J101" t="str">
        <f>IF(INDEX(Products!$A$1:$E$5,MATCH(Orders!$D101,Products!$A$1:$A$5,0),MATCH(Orders!J$1,Products!$A$1:$E$1,0))="M","Medium",IF(INDEX(Products!$A$1:$E$5,MATCH(Orders!$D101,Products!$A$1:$A$5,0),MATCH(Orders!J$1,Products!$A$1:$E$1,0))="D","Dark","Light"))</f>
        <v>Dark</v>
      </c>
      <c r="K101" s="3">
        <f>INDEX(Products!$A$1:$E$5,MATCH(Orders!$D101,Products!$A$1:$A$5,0),MATCH(Orders!K$1,Products!$A$1:$E$1,0))</f>
        <v>2</v>
      </c>
      <c r="L101" s="5">
        <f>INDEX(Products!$A$1:$E$5,MATCH(Orders!$D101,Products!$A$1:$A$5,0),MATCH(Orders!L$1,Products!$A$1:$E$1,0))</f>
        <v>6.79</v>
      </c>
      <c r="M101" s="5">
        <f>Table1[[#This Row],[Unit Price]]*Table1[[#This Row],[Quantity]]</f>
        <v>20.37</v>
      </c>
      <c r="N101" t="str">
        <f>VLOOKUP(Table1[[#This Row],[Customer ID]],Customers!$A$1:$I$2001,9,FALSE)</f>
        <v>No</v>
      </c>
    </row>
    <row r="102" spans="1:14" x14ac:dyDescent="0.35">
      <c r="A102" t="s">
        <v>231</v>
      </c>
      <c r="B102" s="2">
        <v>45428</v>
      </c>
      <c r="C102" t="s">
        <v>232</v>
      </c>
      <c r="D102" t="s">
        <v>21</v>
      </c>
      <c r="E102">
        <v>1</v>
      </c>
      <c r="F102" t="str">
        <f>VLOOKUP(Table1[[#This Row],[Customer ID]],Customers!$A$1:$I$2001,2,FALSE)</f>
        <v>Ronald Galvan</v>
      </c>
      <c r="G102" t="str">
        <f>VLOOKUP(Table1[[#This Row],[Customer ID]],Customers!$A$1:$I$2001,3,FALSE)</f>
        <v>teresa04@gmail.com</v>
      </c>
      <c r="H102" t="str">
        <f>VLOOKUP(Table1[[#This Row],[Customer ID]],Customers!$A$1:$I$2001,7,FALSE)</f>
        <v>Australia</v>
      </c>
      <c r="I102" t="str">
        <f>_xlfn.IFS(INDEX(Products!$A$1:$E$5,MATCH(Orders!$D102,Products!$A$1:$A$5,0),MATCH(Orders!I$1,Products!$A$1:$E$1,0))="Esp","Espresso",INDEX(Products!$A$1:$E$5,MATCH(Orders!$D102,Products!$A$1:$A$5,0),MATCH(Orders!I$1,Products!$A$1:$E$1,0))="Lat","Latte",INDEX(Products!$A$1:$E$5,MATCH(Orders!$D102,Products!$A$1:$A$5,0),MATCH(Orders!I$1,Products!$A$1:$E$1,0))="Moc","Mocha",INDEX(Products!$A$1:$E$5,MATCH(Orders!$D102,Products!$A$1:$A$5,0),MATCH(Orders!I$1,Products!$A$1:$E$1,0))="Am","Americano")</f>
        <v>Latte</v>
      </c>
      <c r="J102" t="str">
        <f>IF(INDEX(Products!$A$1:$E$5,MATCH(Orders!$D102,Products!$A$1:$A$5,0),MATCH(Orders!J$1,Products!$A$1:$E$1,0))="M","Medium",IF(INDEX(Products!$A$1:$E$5,MATCH(Orders!$D102,Products!$A$1:$A$5,0),MATCH(Orders!J$1,Products!$A$1:$E$1,0))="D","Dark","Light"))</f>
        <v>Dark</v>
      </c>
      <c r="K102" s="3">
        <f>INDEX(Products!$A$1:$E$5,MATCH(Orders!$D102,Products!$A$1:$A$5,0),MATCH(Orders!K$1,Products!$A$1:$E$1,0))</f>
        <v>2</v>
      </c>
      <c r="L102" s="5">
        <f>INDEX(Products!$A$1:$E$5,MATCH(Orders!$D102,Products!$A$1:$A$5,0),MATCH(Orders!L$1,Products!$A$1:$E$1,0))</f>
        <v>6.79</v>
      </c>
      <c r="M102" s="5">
        <f>Table1[[#This Row],[Unit Price]]*Table1[[#This Row],[Quantity]]</f>
        <v>6.79</v>
      </c>
      <c r="N102" t="str">
        <f>VLOOKUP(Table1[[#This Row],[Customer ID]],Customers!$A$1:$I$2001,9,FALSE)</f>
        <v>Yes</v>
      </c>
    </row>
    <row r="103" spans="1:14" x14ac:dyDescent="0.35">
      <c r="A103" t="s">
        <v>233</v>
      </c>
      <c r="B103" s="2">
        <v>45433</v>
      </c>
      <c r="C103" t="s">
        <v>234</v>
      </c>
      <c r="D103" t="s">
        <v>15</v>
      </c>
      <c r="E103">
        <v>5</v>
      </c>
      <c r="F103" t="str">
        <f>VLOOKUP(Table1[[#This Row],[Customer ID]],Customers!$A$1:$I$2001,2,FALSE)</f>
        <v>Yolanda Ball</v>
      </c>
      <c r="G103" t="str">
        <f>VLOOKUP(Table1[[#This Row],[Customer ID]],Customers!$A$1:$I$2001,3,FALSE)</f>
        <v>ktaylor@gmail.com</v>
      </c>
      <c r="H103" t="str">
        <f>VLOOKUP(Table1[[#This Row],[Customer ID]],Customers!$A$1:$I$2001,7,FALSE)</f>
        <v>United Kingdom</v>
      </c>
      <c r="I103" t="str">
        <f>_xlfn.IFS(INDEX(Products!$A$1:$E$5,MATCH(Orders!$D103,Products!$A$1:$A$5,0),MATCH(Orders!I$1,Products!$A$1:$E$1,0))="Esp","Espresso",INDEX(Products!$A$1:$E$5,MATCH(Orders!$D103,Products!$A$1:$A$5,0),MATCH(Orders!I$1,Products!$A$1:$E$1,0))="Lat","Latte",INDEX(Products!$A$1:$E$5,MATCH(Orders!$D103,Products!$A$1:$A$5,0),MATCH(Orders!I$1,Products!$A$1:$E$1,0))="Moc","Mocha",INDEX(Products!$A$1:$E$5,MATCH(Orders!$D103,Products!$A$1:$A$5,0),MATCH(Orders!I$1,Products!$A$1:$E$1,0))="Am","Americano")</f>
        <v>Espresso</v>
      </c>
      <c r="J103" t="str">
        <f>IF(INDEX(Products!$A$1:$E$5,MATCH(Orders!$D103,Products!$A$1:$A$5,0),MATCH(Orders!J$1,Products!$A$1:$E$1,0))="M","Medium",IF(INDEX(Products!$A$1:$E$5,MATCH(Orders!$D103,Products!$A$1:$A$5,0),MATCH(Orders!J$1,Products!$A$1:$E$1,0))="D","Dark","Light"))</f>
        <v>Medium</v>
      </c>
      <c r="K103" s="3">
        <f>INDEX(Products!$A$1:$E$5,MATCH(Orders!$D103,Products!$A$1:$A$5,0),MATCH(Orders!K$1,Products!$A$1:$E$1,0))</f>
        <v>1.5</v>
      </c>
      <c r="L103" s="5">
        <f>INDEX(Products!$A$1:$E$5,MATCH(Orders!$D103,Products!$A$1:$A$5,0),MATCH(Orders!L$1,Products!$A$1:$E$1,0))</f>
        <v>8.18</v>
      </c>
      <c r="M103" s="5">
        <f>Table1[[#This Row],[Unit Price]]*Table1[[#This Row],[Quantity]]</f>
        <v>40.9</v>
      </c>
      <c r="N103" t="str">
        <f>VLOOKUP(Table1[[#This Row],[Customer ID]],Customers!$A$1:$I$2001,9,FALSE)</f>
        <v>No</v>
      </c>
    </row>
    <row r="104" spans="1:14" x14ac:dyDescent="0.35">
      <c r="A104" t="s">
        <v>235</v>
      </c>
      <c r="B104" s="2">
        <v>44838</v>
      </c>
      <c r="C104" t="s">
        <v>236</v>
      </c>
      <c r="D104" t="s">
        <v>15</v>
      </c>
      <c r="E104">
        <v>5</v>
      </c>
      <c r="F104" t="str">
        <f>VLOOKUP(Table1[[#This Row],[Customer ID]],Customers!$A$1:$I$2001,2,FALSE)</f>
        <v>Bridget Vega</v>
      </c>
      <c r="G104" t="str">
        <f>VLOOKUP(Table1[[#This Row],[Customer ID]],Customers!$A$1:$I$2001,3,FALSE)</f>
        <v>jortega@yahoo.com</v>
      </c>
      <c r="H104" t="str">
        <f>VLOOKUP(Table1[[#This Row],[Customer ID]],Customers!$A$1:$I$2001,7,FALSE)</f>
        <v>United Kingdom</v>
      </c>
      <c r="I104" t="str">
        <f>_xlfn.IFS(INDEX(Products!$A$1:$E$5,MATCH(Orders!$D104,Products!$A$1:$A$5,0),MATCH(Orders!I$1,Products!$A$1:$E$1,0))="Esp","Espresso",INDEX(Products!$A$1:$E$5,MATCH(Orders!$D104,Products!$A$1:$A$5,0),MATCH(Orders!I$1,Products!$A$1:$E$1,0))="Lat","Latte",INDEX(Products!$A$1:$E$5,MATCH(Orders!$D104,Products!$A$1:$A$5,0),MATCH(Orders!I$1,Products!$A$1:$E$1,0))="Moc","Mocha",INDEX(Products!$A$1:$E$5,MATCH(Orders!$D104,Products!$A$1:$A$5,0),MATCH(Orders!I$1,Products!$A$1:$E$1,0))="Am","Americano")</f>
        <v>Espresso</v>
      </c>
      <c r="J104" t="str">
        <f>IF(INDEX(Products!$A$1:$E$5,MATCH(Orders!$D104,Products!$A$1:$A$5,0),MATCH(Orders!J$1,Products!$A$1:$E$1,0))="M","Medium",IF(INDEX(Products!$A$1:$E$5,MATCH(Orders!$D104,Products!$A$1:$A$5,0),MATCH(Orders!J$1,Products!$A$1:$E$1,0))="D","Dark","Light"))</f>
        <v>Medium</v>
      </c>
      <c r="K104" s="3">
        <f>INDEX(Products!$A$1:$E$5,MATCH(Orders!$D104,Products!$A$1:$A$5,0),MATCH(Orders!K$1,Products!$A$1:$E$1,0))</f>
        <v>1.5</v>
      </c>
      <c r="L104" s="5">
        <f>INDEX(Products!$A$1:$E$5,MATCH(Orders!$D104,Products!$A$1:$A$5,0),MATCH(Orders!L$1,Products!$A$1:$E$1,0))</f>
        <v>8.18</v>
      </c>
      <c r="M104" s="5">
        <f>Table1[[#This Row],[Unit Price]]*Table1[[#This Row],[Quantity]]</f>
        <v>40.9</v>
      </c>
      <c r="N104" t="str">
        <f>VLOOKUP(Table1[[#This Row],[Customer ID]],Customers!$A$1:$I$2001,9,FALSE)</f>
        <v>No</v>
      </c>
    </row>
    <row r="105" spans="1:14" x14ac:dyDescent="0.35">
      <c r="A105" t="s">
        <v>237</v>
      </c>
      <c r="B105" s="2">
        <v>44889</v>
      </c>
      <c r="C105" t="s">
        <v>238</v>
      </c>
      <c r="D105" t="s">
        <v>21</v>
      </c>
      <c r="E105">
        <v>1</v>
      </c>
      <c r="F105" t="str">
        <f>VLOOKUP(Table1[[#This Row],[Customer ID]],Customers!$A$1:$I$2001,2,FALSE)</f>
        <v>Michael Castillo</v>
      </c>
      <c r="G105" t="str">
        <f>VLOOKUP(Table1[[#This Row],[Customer ID]],Customers!$A$1:$I$2001,3,FALSE)</f>
        <v>olsonzachary@gmail.com</v>
      </c>
      <c r="H105" t="str">
        <f>VLOOKUP(Table1[[#This Row],[Customer ID]],Customers!$A$1:$I$2001,7,FALSE)</f>
        <v>United Kingdom</v>
      </c>
      <c r="I105" t="str">
        <f>_xlfn.IFS(INDEX(Products!$A$1:$E$5,MATCH(Orders!$D105,Products!$A$1:$A$5,0),MATCH(Orders!I$1,Products!$A$1:$E$1,0))="Esp","Espresso",INDEX(Products!$A$1:$E$5,MATCH(Orders!$D105,Products!$A$1:$A$5,0),MATCH(Orders!I$1,Products!$A$1:$E$1,0))="Lat","Latte",INDEX(Products!$A$1:$E$5,MATCH(Orders!$D105,Products!$A$1:$A$5,0),MATCH(Orders!I$1,Products!$A$1:$E$1,0))="Moc","Mocha",INDEX(Products!$A$1:$E$5,MATCH(Orders!$D105,Products!$A$1:$A$5,0),MATCH(Orders!I$1,Products!$A$1:$E$1,0))="Am","Americano")</f>
        <v>Latte</v>
      </c>
      <c r="J105" t="str">
        <f>IF(INDEX(Products!$A$1:$E$5,MATCH(Orders!$D105,Products!$A$1:$A$5,0),MATCH(Orders!J$1,Products!$A$1:$E$1,0))="M","Medium",IF(INDEX(Products!$A$1:$E$5,MATCH(Orders!$D105,Products!$A$1:$A$5,0),MATCH(Orders!J$1,Products!$A$1:$E$1,0))="D","Dark","Light"))</f>
        <v>Dark</v>
      </c>
      <c r="K105" s="3">
        <f>INDEX(Products!$A$1:$E$5,MATCH(Orders!$D105,Products!$A$1:$A$5,0),MATCH(Orders!K$1,Products!$A$1:$E$1,0))</f>
        <v>2</v>
      </c>
      <c r="L105" s="5">
        <f>INDEX(Products!$A$1:$E$5,MATCH(Orders!$D105,Products!$A$1:$A$5,0),MATCH(Orders!L$1,Products!$A$1:$E$1,0))</f>
        <v>6.79</v>
      </c>
      <c r="M105" s="5">
        <f>Table1[[#This Row],[Unit Price]]*Table1[[#This Row],[Quantity]]</f>
        <v>6.79</v>
      </c>
      <c r="N105" t="str">
        <f>VLOOKUP(Table1[[#This Row],[Customer ID]],Customers!$A$1:$I$2001,9,FALSE)</f>
        <v>No</v>
      </c>
    </row>
    <row r="106" spans="1:14" x14ac:dyDescent="0.35">
      <c r="A106" t="s">
        <v>239</v>
      </c>
      <c r="B106" s="2">
        <v>45480</v>
      </c>
      <c r="C106" t="s">
        <v>240</v>
      </c>
      <c r="D106" t="s">
        <v>30</v>
      </c>
      <c r="E106">
        <v>1</v>
      </c>
      <c r="F106" t="str">
        <f>VLOOKUP(Table1[[#This Row],[Customer ID]],Customers!$A$1:$I$2001,2,FALSE)</f>
        <v>Reginald Graves</v>
      </c>
      <c r="G106" t="str">
        <f>VLOOKUP(Table1[[#This Row],[Customer ID]],Customers!$A$1:$I$2001,3,FALSE)</f>
        <v>davisglenn@gmail.com</v>
      </c>
      <c r="H106" t="str">
        <f>VLOOKUP(Table1[[#This Row],[Customer ID]],Customers!$A$1:$I$2001,7,FALSE)</f>
        <v>United Kingdom</v>
      </c>
      <c r="I106" t="str">
        <f>_xlfn.IFS(INDEX(Products!$A$1:$E$5,MATCH(Orders!$D106,Products!$A$1:$A$5,0),MATCH(Orders!I$1,Products!$A$1:$E$1,0))="Esp","Espresso",INDEX(Products!$A$1:$E$5,MATCH(Orders!$D106,Products!$A$1:$A$5,0),MATCH(Orders!I$1,Products!$A$1:$E$1,0))="Lat","Latte",INDEX(Products!$A$1:$E$5,MATCH(Orders!$D106,Products!$A$1:$A$5,0),MATCH(Orders!I$1,Products!$A$1:$E$1,0))="Moc","Mocha",INDEX(Products!$A$1:$E$5,MATCH(Orders!$D106,Products!$A$1:$A$5,0),MATCH(Orders!I$1,Products!$A$1:$E$1,0))="Am","Americano")</f>
        <v>Mocha</v>
      </c>
      <c r="J106" t="str">
        <f>IF(INDEX(Products!$A$1:$E$5,MATCH(Orders!$D106,Products!$A$1:$A$5,0),MATCH(Orders!J$1,Products!$A$1:$E$1,0))="M","Medium",IF(INDEX(Products!$A$1:$E$5,MATCH(Orders!$D106,Products!$A$1:$A$5,0),MATCH(Orders!J$1,Products!$A$1:$E$1,0))="D","Dark","Light"))</f>
        <v>Medium</v>
      </c>
      <c r="K106" s="3">
        <f>INDEX(Products!$A$1:$E$5,MATCH(Orders!$D106,Products!$A$1:$A$5,0),MATCH(Orders!K$1,Products!$A$1:$E$1,0))</f>
        <v>2</v>
      </c>
      <c r="L106" s="5">
        <f>INDEX(Products!$A$1:$E$5,MATCH(Orders!$D106,Products!$A$1:$A$5,0),MATCH(Orders!L$1,Products!$A$1:$E$1,0))</f>
        <v>5.35</v>
      </c>
      <c r="M106" s="5">
        <f>Table1[[#This Row],[Unit Price]]*Table1[[#This Row],[Quantity]]</f>
        <v>5.35</v>
      </c>
      <c r="N106" t="str">
        <f>VLOOKUP(Table1[[#This Row],[Customer ID]],Customers!$A$1:$I$2001,9,FALSE)</f>
        <v>Yes</v>
      </c>
    </row>
    <row r="107" spans="1:14" x14ac:dyDescent="0.35">
      <c r="A107" t="s">
        <v>241</v>
      </c>
      <c r="B107" s="2">
        <v>45446</v>
      </c>
      <c r="C107" t="s">
        <v>242</v>
      </c>
      <c r="D107" t="s">
        <v>21</v>
      </c>
      <c r="E107">
        <v>2</v>
      </c>
      <c r="F107" t="str">
        <f>VLOOKUP(Table1[[#This Row],[Customer ID]],Customers!$A$1:$I$2001,2,FALSE)</f>
        <v>Jaime Curry</v>
      </c>
      <c r="G107" t="str">
        <f>VLOOKUP(Table1[[#This Row],[Customer ID]],Customers!$A$1:$I$2001,3,FALSE)</f>
        <v>uturner@yahoo.com</v>
      </c>
      <c r="H107" t="str">
        <f>VLOOKUP(Table1[[#This Row],[Customer ID]],Customers!$A$1:$I$2001,7,FALSE)</f>
        <v>United Kingdom</v>
      </c>
      <c r="I107" t="str">
        <f>_xlfn.IFS(INDEX(Products!$A$1:$E$5,MATCH(Orders!$D107,Products!$A$1:$A$5,0),MATCH(Orders!I$1,Products!$A$1:$E$1,0))="Esp","Espresso",INDEX(Products!$A$1:$E$5,MATCH(Orders!$D107,Products!$A$1:$A$5,0),MATCH(Orders!I$1,Products!$A$1:$E$1,0))="Lat","Latte",INDEX(Products!$A$1:$E$5,MATCH(Orders!$D107,Products!$A$1:$A$5,0),MATCH(Orders!I$1,Products!$A$1:$E$1,0))="Moc","Mocha",INDEX(Products!$A$1:$E$5,MATCH(Orders!$D107,Products!$A$1:$A$5,0),MATCH(Orders!I$1,Products!$A$1:$E$1,0))="Am","Americano")</f>
        <v>Latte</v>
      </c>
      <c r="J107" t="str">
        <f>IF(INDEX(Products!$A$1:$E$5,MATCH(Orders!$D107,Products!$A$1:$A$5,0),MATCH(Orders!J$1,Products!$A$1:$E$1,0))="M","Medium",IF(INDEX(Products!$A$1:$E$5,MATCH(Orders!$D107,Products!$A$1:$A$5,0),MATCH(Orders!J$1,Products!$A$1:$E$1,0))="D","Dark","Light"))</f>
        <v>Dark</v>
      </c>
      <c r="K107" s="3">
        <f>INDEX(Products!$A$1:$E$5,MATCH(Orders!$D107,Products!$A$1:$A$5,0),MATCH(Orders!K$1,Products!$A$1:$E$1,0))</f>
        <v>2</v>
      </c>
      <c r="L107" s="5">
        <f>INDEX(Products!$A$1:$E$5,MATCH(Orders!$D107,Products!$A$1:$A$5,0),MATCH(Orders!L$1,Products!$A$1:$E$1,0))</f>
        <v>6.79</v>
      </c>
      <c r="M107" s="5">
        <f>Table1[[#This Row],[Unit Price]]*Table1[[#This Row],[Quantity]]</f>
        <v>13.58</v>
      </c>
      <c r="N107" t="str">
        <f>VLOOKUP(Table1[[#This Row],[Customer ID]],Customers!$A$1:$I$2001,9,FALSE)</f>
        <v>No</v>
      </c>
    </row>
    <row r="108" spans="1:14" x14ac:dyDescent="0.35">
      <c r="A108" t="s">
        <v>243</v>
      </c>
      <c r="B108" s="2">
        <v>45403</v>
      </c>
      <c r="C108" t="s">
        <v>244</v>
      </c>
      <c r="D108" t="s">
        <v>15</v>
      </c>
      <c r="E108">
        <v>5</v>
      </c>
      <c r="F108" t="str">
        <f>VLOOKUP(Table1[[#This Row],[Customer ID]],Customers!$A$1:$I$2001,2,FALSE)</f>
        <v>Dylan Wallace</v>
      </c>
      <c r="G108" t="str">
        <f>VLOOKUP(Table1[[#This Row],[Customer ID]],Customers!$A$1:$I$2001,3,FALSE)</f>
        <v>johnsonlisa@young-avila.com</v>
      </c>
      <c r="H108" t="str">
        <f>VLOOKUP(Table1[[#This Row],[Customer ID]],Customers!$A$1:$I$2001,7,FALSE)</f>
        <v>Canada</v>
      </c>
      <c r="I108" t="str">
        <f>_xlfn.IFS(INDEX(Products!$A$1:$E$5,MATCH(Orders!$D108,Products!$A$1:$A$5,0),MATCH(Orders!I$1,Products!$A$1:$E$1,0))="Esp","Espresso",INDEX(Products!$A$1:$E$5,MATCH(Orders!$D108,Products!$A$1:$A$5,0),MATCH(Orders!I$1,Products!$A$1:$E$1,0))="Lat","Latte",INDEX(Products!$A$1:$E$5,MATCH(Orders!$D108,Products!$A$1:$A$5,0),MATCH(Orders!I$1,Products!$A$1:$E$1,0))="Moc","Mocha",INDEX(Products!$A$1:$E$5,MATCH(Orders!$D108,Products!$A$1:$A$5,0),MATCH(Orders!I$1,Products!$A$1:$E$1,0))="Am","Americano")</f>
        <v>Espresso</v>
      </c>
      <c r="J108" t="str">
        <f>IF(INDEX(Products!$A$1:$E$5,MATCH(Orders!$D108,Products!$A$1:$A$5,0),MATCH(Orders!J$1,Products!$A$1:$E$1,0))="M","Medium",IF(INDEX(Products!$A$1:$E$5,MATCH(Orders!$D108,Products!$A$1:$A$5,0),MATCH(Orders!J$1,Products!$A$1:$E$1,0))="D","Dark","Light"))</f>
        <v>Medium</v>
      </c>
      <c r="K108" s="3">
        <f>INDEX(Products!$A$1:$E$5,MATCH(Orders!$D108,Products!$A$1:$A$5,0),MATCH(Orders!K$1,Products!$A$1:$E$1,0))</f>
        <v>1.5</v>
      </c>
      <c r="L108" s="5">
        <f>INDEX(Products!$A$1:$E$5,MATCH(Orders!$D108,Products!$A$1:$A$5,0),MATCH(Orders!L$1,Products!$A$1:$E$1,0))</f>
        <v>8.18</v>
      </c>
      <c r="M108" s="5">
        <f>Table1[[#This Row],[Unit Price]]*Table1[[#This Row],[Quantity]]</f>
        <v>40.9</v>
      </c>
      <c r="N108" t="str">
        <f>VLOOKUP(Table1[[#This Row],[Customer ID]],Customers!$A$1:$I$2001,9,FALSE)</f>
        <v>Yes</v>
      </c>
    </row>
    <row r="109" spans="1:14" x14ac:dyDescent="0.35">
      <c r="A109" t="s">
        <v>245</v>
      </c>
      <c r="B109" s="2">
        <v>45395</v>
      </c>
      <c r="C109" t="s">
        <v>246</v>
      </c>
      <c r="D109" t="s">
        <v>30</v>
      </c>
      <c r="E109">
        <v>1</v>
      </c>
      <c r="F109" t="str">
        <f>VLOOKUP(Table1[[#This Row],[Customer ID]],Customers!$A$1:$I$2001,2,FALSE)</f>
        <v>Tammy Flores MD</v>
      </c>
      <c r="G109" t="str">
        <f>VLOOKUP(Table1[[#This Row],[Customer ID]],Customers!$A$1:$I$2001,3,FALSE)</f>
        <v>pyoung@montgomery.com</v>
      </c>
      <c r="H109" t="str">
        <f>VLOOKUP(Table1[[#This Row],[Customer ID]],Customers!$A$1:$I$2001,7,FALSE)</f>
        <v>Canada</v>
      </c>
      <c r="I109" t="str">
        <f>_xlfn.IFS(INDEX(Products!$A$1:$E$5,MATCH(Orders!$D109,Products!$A$1:$A$5,0),MATCH(Orders!I$1,Products!$A$1:$E$1,0))="Esp","Espresso",INDEX(Products!$A$1:$E$5,MATCH(Orders!$D109,Products!$A$1:$A$5,0),MATCH(Orders!I$1,Products!$A$1:$E$1,0))="Lat","Latte",INDEX(Products!$A$1:$E$5,MATCH(Orders!$D109,Products!$A$1:$A$5,0),MATCH(Orders!I$1,Products!$A$1:$E$1,0))="Moc","Mocha",INDEX(Products!$A$1:$E$5,MATCH(Orders!$D109,Products!$A$1:$A$5,0),MATCH(Orders!I$1,Products!$A$1:$E$1,0))="Am","Americano")</f>
        <v>Mocha</v>
      </c>
      <c r="J109" t="str">
        <f>IF(INDEX(Products!$A$1:$E$5,MATCH(Orders!$D109,Products!$A$1:$A$5,0),MATCH(Orders!J$1,Products!$A$1:$E$1,0))="M","Medium",IF(INDEX(Products!$A$1:$E$5,MATCH(Orders!$D109,Products!$A$1:$A$5,0),MATCH(Orders!J$1,Products!$A$1:$E$1,0))="D","Dark","Light"))</f>
        <v>Medium</v>
      </c>
      <c r="K109" s="3">
        <f>INDEX(Products!$A$1:$E$5,MATCH(Orders!$D109,Products!$A$1:$A$5,0),MATCH(Orders!K$1,Products!$A$1:$E$1,0))</f>
        <v>2</v>
      </c>
      <c r="L109" s="5">
        <f>INDEX(Products!$A$1:$E$5,MATCH(Orders!$D109,Products!$A$1:$A$5,0),MATCH(Orders!L$1,Products!$A$1:$E$1,0))</f>
        <v>5.35</v>
      </c>
      <c r="M109" s="5">
        <f>Table1[[#This Row],[Unit Price]]*Table1[[#This Row],[Quantity]]</f>
        <v>5.35</v>
      </c>
      <c r="N109" t="str">
        <f>VLOOKUP(Table1[[#This Row],[Customer ID]],Customers!$A$1:$I$2001,9,FALSE)</f>
        <v>Yes</v>
      </c>
    </row>
    <row r="110" spans="1:14" x14ac:dyDescent="0.35">
      <c r="A110" t="s">
        <v>247</v>
      </c>
      <c r="B110" s="2">
        <v>44651</v>
      </c>
      <c r="C110" t="s">
        <v>248</v>
      </c>
      <c r="D110" t="s">
        <v>40</v>
      </c>
      <c r="E110">
        <v>2</v>
      </c>
      <c r="F110" t="str">
        <f>VLOOKUP(Table1[[#This Row],[Customer ID]],Customers!$A$1:$I$2001,2,FALSE)</f>
        <v>Robert Phillips</v>
      </c>
      <c r="G110" t="str">
        <f>VLOOKUP(Table1[[#This Row],[Customer ID]],Customers!$A$1:$I$2001,3,FALSE)</f>
        <v>jeremiah58@hotmail.com</v>
      </c>
      <c r="H110" t="str">
        <f>VLOOKUP(Table1[[#This Row],[Customer ID]],Customers!$A$1:$I$2001,7,FALSE)</f>
        <v>Canada</v>
      </c>
      <c r="I110" t="str">
        <f>_xlfn.IFS(INDEX(Products!$A$1:$E$5,MATCH(Orders!$D110,Products!$A$1:$A$5,0),MATCH(Orders!I$1,Products!$A$1:$E$1,0))="Esp","Espresso",INDEX(Products!$A$1:$E$5,MATCH(Orders!$D110,Products!$A$1:$A$5,0),MATCH(Orders!I$1,Products!$A$1:$E$1,0))="Lat","Latte",INDEX(Products!$A$1:$E$5,MATCH(Orders!$D110,Products!$A$1:$A$5,0),MATCH(Orders!I$1,Products!$A$1:$E$1,0))="Moc","Mocha",INDEX(Products!$A$1:$E$5,MATCH(Orders!$D110,Products!$A$1:$A$5,0),MATCH(Orders!I$1,Products!$A$1:$E$1,0))="Am","Americano")</f>
        <v>Americano</v>
      </c>
      <c r="J110" t="str">
        <f>IF(INDEX(Products!$A$1:$E$5,MATCH(Orders!$D110,Products!$A$1:$A$5,0),MATCH(Orders!J$1,Products!$A$1:$E$1,0))="M","Medium",IF(INDEX(Products!$A$1:$E$5,MATCH(Orders!$D110,Products!$A$1:$A$5,0),MATCH(Orders!J$1,Products!$A$1:$E$1,0))="D","Dark","Light"))</f>
        <v>Light</v>
      </c>
      <c r="K110" s="3">
        <f>INDEX(Products!$A$1:$E$5,MATCH(Orders!$D110,Products!$A$1:$A$5,0),MATCH(Orders!K$1,Products!$A$1:$E$1,0))</f>
        <v>1</v>
      </c>
      <c r="L110" s="5">
        <f>INDEX(Products!$A$1:$E$5,MATCH(Orders!$D110,Products!$A$1:$A$5,0),MATCH(Orders!L$1,Products!$A$1:$E$1,0))</f>
        <v>9.9499999999999993</v>
      </c>
      <c r="M110" s="5">
        <f>Table1[[#This Row],[Unit Price]]*Table1[[#This Row],[Quantity]]</f>
        <v>19.899999999999999</v>
      </c>
      <c r="N110" t="str">
        <f>VLOOKUP(Table1[[#This Row],[Customer ID]],Customers!$A$1:$I$2001,9,FALSE)</f>
        <v>Yes</v>
      </c>
    </row>
    <row r="111" spans="1:14" x14ac:dyDescent="0.35">
      <c r="A111" t="s">
        <v>249</v>
      </c>
      <c r="B111" s="2">
        <v>44734</v>
      </c>
      <c r="C111" t="s">
        <v>250</v>
      </c>
      <c r="D111" t="s">
        <v>15</v>
      </c>
      <c r="E111">
        <v>1</v>
      </c>
      <c r="F111" t="str">
        <f>VLOOKUP(Table1[[#This Row],[Customer ID]],Customers!$A$1:$I$2001,2,FALSE)</f>
        <v>Jonathan Ford</v>
      </c>
      <c r="G111" t="str">
        <f>VLOOKUP(Table1[[#This Row],[Customer ID]],Customers!$A$1:$I$2001,3,FALSE)</f>
        <v>mark98@marks.biz</v>
      </c>
      <c r="H111" t="str">
        <f>VLOOKUP(Table1[[#This Row],[Customer ID]],Customers!$A$1:$I$2001,7,FALSE)</f>
        <v>Australia</v>
      </c>
      <c r="I111" t="str">
        <f>_xlfn.IFS(INDEX(Products!$A$1:$E$5,MATCH(Orders!$D111,Products!$A$1:$A$5,0),MATCH(Orders!I$1,Products!$A$1:$E$1,0))="Esp","Espresso",INDEX(Products!$A$1:$E$5,MATCH(Orders!$D111,Products!$A$1:$A$5,0),MATCH(Orders!I$1,Products!$A$1:$E$1,0))="Lat","Latte",INDEX(Products!$A$1:$E$5,MATCH(Orders!$D111,Products!$A$1:$A$5,0),MATCH(Orders!I$1,Products!$A$1:$E$1,0))="Moc","Mocha",INDEX(Products!$A$1:$E$5,MATCH(Orders!$D111,Products!$A$1:$A$5,0),MATCH(Orders!I$1,Products!$A$1:$E$1,0))="Am","Americano")</f>
        <v>Espresso</v>
      </c>
      <c r="J111" t="str">
        <f>IF(INDEX(Products!$A$1:$E$5,MATCH(Orders!$D111,Products!$A$1:$A$5,0),MATCH(Orders!J$1,Products!$A$1:$E$1,0))="M","Medium",IF(INDEX(Products!$A$1:$E$5,MATCH(Orders!$D111,Products!$A$1:$A$5,0),MATCH(Orders!J$1,Products!$A$1:$E$1,0))="D","Dark","Light"))</f>
        <v>Medium</v>
      </c>
      <c r="K111" s="3">
        <f>INDEX(Products!$A$1:$E$5,MATCH(Orders!$D111,Products!$A$1:$A$5,0),MATCH(Orders!K$1,Products!$A$1:$E$1,0))</f>
        <v>1.5</v>
      </c>
      <c r="L111" s="5">
        <f>INDEX(Products!$A$1:$E$5,MATCH(Orders!$D111,Products!$A$1:$A$5,0),MATCH(Orders!L$1,Products!$A$1:$E$1,0))</f>
        <v>8.18</v>
      </c>
      <c r="M111" s="5">
        <f>Table1[[#This Row],[Unit Price]]*Table1[[#This Row],[Quantity]]</f>
        <v>8.18</v>
      </c>
      <c r="N111" t="str">
        <f>VLOOKUP(Table1[[#This Row],[Customer ID]],Customers!$A$1:$I$2001,9,FALSE)</f>
        <v>No</v>
      </c>
    </row>
    <row r="112" spans="1:14" x14ac:dyDescent="0.35">
      <c r="A112" t="s">
        <v>251</v>
      </c>
      <c r="B112" s="2">
        <v>45161</v>
      </c>
      <c r="C112" t="s">
        <v>252</v>
      </c>
      <c r="D112" t="s">
        <v>15</v>
      </c>
      <c r="E112">
        <v>5</v>
      </c>
      <c r="F112" t="str">
        <f>VLOOKUP(Table1[[#This Row],[Customer ID]],Customers!$A$1:$I$2001,2,FALSE)</f>
        <v>Eric Velazquez</v>
      </c>
      <c r="G112" t="str">
        <f>VLOOKUP(Table1[[#This Row],[Customer ID]],Customers!$A$1:$I$2001,3,FALSE)</f>
        <v>brandonking@gmail.com</v>
      </c>
      <c r="H112" t="str">
        <f>VLOOKUP(Table1[[#This Row],[Customer ID]],Customers!$A$1:$I$2001,7,FALSE)</f>
        <v>Canada</v>
      </c>
      <c r="I112" t="str">
        <f>_xlfn.IFS(INDEX(Products!$A$1:$E$5,MATCH(Orders!$D112,Products!$A$1:$A$5,0),MATCH(Orders!I$1,Products!$A$1:$E$1,0))="Esp","Espresso",INDEX(Products!$A$1:$E$5,MATCH(Orders!$D112,Products!$A$1:$A$5,0),MATCH(Orders!I$1,Products!$A$1:$E$1,0))="Lat","Latte",INDEX(Products!$A$1:$E$5,MATCH(Orders!$D112,Products!$A$1:$A$5,0),MATCH(Orders!I$1,Products!$A$1:$E$1,0))="Moc","Mocha",INDEX(Products!$A$1:$E$5,MATCH(Orders!$D112,Products!$A$1:$A$5,0),MATCH(Orders!I$1,Products!$A$1:$E$1,0))="Am","Americano")</f>
        <v>Espresso</v>
      </c>
      <c r="J112" t="str">
        <f>IF(INDEX(Products!$A$1:$E$5,MATCH(Orders!$D112,Products!$A$1:$A$5,0),MATCH(Orders!J$1,Products!$A$1:$E$1,0))="M","Medium",IF(INDEX(Products!$A$1:$E$5,MATCH(Orders!$D112,Products!$A$1:$A$5,0),MATCH(Orders!J$1,Products!$A$1:$E$1,0))="D","Dark","Light"))</f>
        <v>Medium</v>
      </c>
      <c r="K112" s="3">
        <f>INDEX(Products!$A$1:$E$5,MATCH(Orders!$D112,Products!$A$1:$A$5,0),MATCH(Orders!K$1,Products!$A$1:$E$1,0))</f>
        <v>1.5</v>
      </c>
      <c r="L112" s="5">
        <f>INDEX(Products!$A$1:$E$5,MATCH(Orders!$D112,Products!$A$1:$A$5,0),MATCH(Orders!L$1,Products!$A$1:$E$1,0))</f>
        <v>8.18</v>
      </c>
      <c r="M112" s="5">
        <f>Table1[[#This Row],[Unit Price]]*Table1[[#This Row],[Quantity]]</f>
        <v>40.9</v>
      </c>
      <c r="N112" t="str">
        <f>VLOOKUP(Table1[[#This Row],[Customer ID]],Customers!$A$1:$I$2001,9,FALSE)</f>
        <v>Yes</v>
      </c>
    </row>
    <row r="113" spans="1:14" x14ac:dyDescent="0.35">
      <c r="A113" t="s">
        <v>253</v>
      </c>
      <c r="B113" s="2">
        <v>44948</v>
      </c>
      <c r="C113" t="s">
        <v>254</v>
      </c>
      <c r="D113" t="s">
        <v>15</v>
      </c>
      <c r="E113">
        <v>4</v>
      </c>
      <c r="F113" t="str">
        <f>VLOOKUP(Table1[[#This Row],[Customer ID]],Customers!$A$1:$I$2001,2,FALSE)</f>
        <v>Thomas Ponce</v>
      </c>
      <c r="G113" t="str">
        <f>VLOOKUP(Table1[[#This Row],[Customer ID]],Customers!$A$1:$I$2001,3,FALSE)</f>
        <v>shawn28@yahoo.com</v>
      </c>
      <c r="H113" t="str">
        <f>VLOOKUP(Table1[[#This Row],[Customer ID]],Customers!$A$1:$I$2001,7,FALSE)</f>
        <v>Canada</v>
      </c>
      <c r="I113" t="str">
        <f>_xlfn.IFS(INDEX(Products!$A$1:$E$5,MATCH(Orders!$D113,Products!$A$1:$A$5,0),MATCH(Orders!I$1,Products!$A$1:$E$1,0))="Esp","Espresso",INDEX(Products!$A$1:$E$5,MATCH(Orders!$D113,Products!$A$1:$A$5,0),MATCH(Orders!I$1,Products!$A$1:$E$1,0))="Lat","Latte",INDEX(Products!$A$1:$E$5,MATCH(Orders!$D113,Products!$A$1:$A$5,0),MATCH(Orders!I$1,Products!$A$1:$E$1,0))="Moc","Mocha",INDEX(Products!$A$1:$E$5,MATCH(Orders!$D113,Products!$A$1:$A$5,0),MATCH(Orders!I$1,Products!$A$1:$E$1,0))="Am","Americano")</f>
        <v>Espresso</v>
      </c>
      <c r="J113" t="str">
        <f>IF(INDEX(Products!$A$1:$E$5,MATCH(Orders!$D113,Products!$A$1:$A$5,0),MATCH(Orders!J$1,Products!$A$1:$E$1,0))="M","Medium",IF(INDEX(Products!$A$1:$E$5,MATCH(Orders!$D113,Products!$A$1:$A$5,0),MATCH(Orders!J$1,Products!$A$1:$E$1,0))="D","Dark","Light"))</f>
        <v>Medium</v>
      </c>
      <c r="K113" s="3">
        <f>INDEX(Products!$A$1:$E$5,MATCH(Orders!$D113,Products!$A$1:$A$5,0),MATCH(Orders!K$1,Products!$A$1:$E$1,0))</f>
        <v>1.5</v>
      </c>
      <c r="L113" s="5">
        <f>INDEX(Products!$A$1:$E$5,MATCH(Orders!$D113,Products!$A$1:$A$5,0),MATCH(Orders!L$1,Products!$A$1:$E$1,0))</f>
        <v>8.18</v>
      </c>
      <c r="M113" s="5">
        <f>Table1[[#This Row],[Unit Price]]*Table1[[#This Row],[Quantity]]</f>
        <v>32.72</v>
      </c>
      <c r="N113" t="str">
        <f>VLOOKUP(Table1[[#This Row],[Customer ID]],Customers!$A$1:$I$2001,9,FALSE)</f>
        <v>Yes</v>
      </c>
    </row>
    <row r="114" spans="1:14" x14ac:dyDescent="0.35">
      <c r="A114" t="s">
        <v>255</v>
      </c>
      <c r="B114" s="2">
        <v>45229</v>
      </c>
      <c r="C114" t="s">
        <v>256</v>
      </c>
      <c r="D114" t="s">
        <v>40</v>
      </c>
      <c r="E114">
        <v>2</v>
      </c>
      <c r="F114" t="str">
        <f>VLOOKUP(Table1[[#This Row],[Customer ID]],Customers!$A$1:$I$2001,2,FALSE)</f>
        <v>Brenda Gonzalez</v>
      </c>
      <c r="G114" t="str">
        <f>VLOOKUP(Table1[[#This Row],[Customer ID]],Customers!$A$1:$I$2001,3,FALSE)</f>
        <v>jesuswilson@walker.info</v>
      </c>
      <c r="H114" t="str">
        <f>VLOOKUP(Table1[[#This Row],[Customer ID]],Customers!$A$1:$I$2001,7,FALSE)</f>
        <v>United Kingdom</v>
      </c>
      <c r="I114" t="str">
        <f>_xlfn.IFS(INDEX(Products!$A$1:$E$5,MATCH(Orders!$D114,Products!$A$1:$A$5,0),MATCH(Orders!I$1,Products!$A$1:$E$1,0))="Esp","Espresso",INDEX(Products!$A$1:$E$5,MATCH(Orders!$D114,Products!$A$1:$A$5,0),MATCH(Orders!I$1,Products!$A$1:$E$1,0))="Lat","Latte",INDEX(Products!$A$1:$E$5,MATCH(Orders!$D114,Products!$A$1:$A$5,0),MATCH(Orders!I$1,Products!$A$1:$E$1,0))="Moc","Mocha",INDEX(Products!$A$1:$E$5,MATCH(Orders!$D114,Products!$A$1:$A$5,0),MATCH(Orders!I$1,Products!$A$1:$E$1,0))="Am","Americano")</f>
        <v>Americano</v>
      </c>
      <c r="J114" t="str">
        <f>IF(INDEX(Products!$A$1:$E$5,MATCH(Orders!$D114,Products!$A$1:$A$5,0),MATCH(Orders!J$1,Products!$A$1:$E$1,0))="M","Medium",IF(INDEX(Products!$A$1:$E$5,MATCH(Orders!$D114,Products!$A$1:$A$5,0),MATCH(Orders!J$1,Products!$A$1:$E$1,0))="D","Dark","Light"))</f>
        <v>Light</v>
      </c>
      <c r="K114" s="3">
        <f>INDEX(Products!$A$1:$E$5,MATCH(Orders!$D114,Products!$A$1:$A$5,0),MATCH(Orders!K$1,Products!$A$1:$E$1,0))</f>
        <v>1</v>
      </c>
      <c r="L114" s="5">
        <f>INDEX(Products!$A$1:$E$5,MATCH(Orders!$D114,Products!$A$1:$A$5,0),MATCH(Orders!L$1,Products!$A$1:$E$1,0))</f>
        <v>9.9499999999999993</v>
      </c>
      <c r="M114" s="5">
        <f>Table1[[#This Row],[Unit Price]]*Table1[[#This Row],[Quantity]]</f>
        <v>19.899999999999999</v>
      </c>
      <c r="N114" t="str">
        <f>VLOOKUP(Table1[[#This Row],[Customer ID]],Customers!$A$1:$I$2001,9,FALSE)</f>
        <v>Yes</v>
      </c>
    </row>
    <row r="115" spans="1:14" x14ac:dyDescent="0.35">
      <c r="A115" t="s">
        <v>257</v>
      </c>
      <c r="B115" s="2">
        <v>45047</v>
      </c>
      <c r="C115" t="s">
        <v>258</v>
      </c>
      <c r="D115" t="s">
        <v>15</v>
      </c>
      <c r="E115">
        <v>4</v>
      </c>
      <c r="F115" t="str">
        <f>VLOOKUP(Table1[[#This Row],[Customer ID]],Customers!$A$1:$I$2001,2,FALSE)</f>
        <v>Jesse Ray</v>
      </c>
      <c r="G115" t="str">
        <f>VLOOKUP(Table1[[#This Row],[Customer ID]],Customers!$A$1:$I$2001,3,FALSE)</f>
        <v>kristinacevedo@yahoo.com</v>
      </c>
      <c r="H115" t="str">
        <f>VLOOKUP(Table1[[#This Row],[Customer ID]],Customers!$A$1:$I$2001,7,FALSE)</f>
        <v>Ireland</v>
      </c>
      <c r="I115" t="str">
        <f>_xlfn.IFS(INDEX(Products!$A$1:$E$5,MATCH(Orders!$D115,Products!$A$1:$A$5,0),MATCH(Orders!I$1,Products!$A$1:$E$1,0))="Esp","Espresso",INDEX(Products!$A$1:$E$5,MATCH(Orders!$D115,Products!$A$1:$A$5,0),MATCH(Orders!I$1,Products!$A$1:$E$1,0))="Lat","Latte",INDEX(Products!$A$1:$E$5,MATCH(Orders!$D115,Products!$A$1:$A$5,0),MATCH(Orders!I$1,Products!$A$1:$E$1,0))="Moc","Mocha",INDEX(Products!$A$1:$E$5,MATCH(Orders!$D115,Products!$A$1:$A$5,0),MATCH(Orders!I$1,Products!$A$1:$E$1,0))="Am","Americano")</f>
        <v>Espresso</v>
      </c>
      <c r="J115" t="str">
        <f>IF(INDEX(Products!$A$1:$E$5,MATCH(Orders!$D115,Products!$A$1:$A$5,0),MATCH(Orders!J$1,Products!$A$1:$E$1,0))="M","Medium",IF(INDEX(Products!$A$1:$E$5,MATCH(Orders!$D115,Products!$A$1:$A$5,0),MATCH(Orders!J$1,Products!$A$1:$E$1,0))="D","Dark","Light"))</f>
        <v>Medium</v>
      </c>
      <c r="K115" s="3">
        <f>INDEX(Products!$A$1:$E$5,MATCH(Orders!$D115,Products!$A$1:$A$5,0),MATCH(Orders!K$1,Products!$A$1:$E$1,0))</f>
        <v>1.5</v>
      </c>
      <c r="L115" s="5">
        <f>INDEX(Products!$A$1:$E$5,MATCH(Orders!$D115,Products!$A$1:$A$5,0),MATCH(Orders!L$1,Products!$A$1:$E$1,0))</f>
        <v>8.18</v>
      </c>
      <c r="M115" s="5">
        <f>Table1[[#This Row],[Unit Price]]*Table1[[#This Row],[Quantity]]</f>
        <v>32.72</v>
      </c>
      <c r="N115" t="str">
        <f>VLOOKUP(Table1[[#This Row],[Customer ID]],Customers!$A$1:$I$2001,9,FALSE)</f>
        <v>Yes</v>
      </c>
    </row>
    <row r="116" spans="1:14" x14ac:dyDescent="0.35">
      <c r="A116" t="s">
        <v>259</v>
      </c>
      <c r="B116" s="2">
        <v>45451</v>
      </c>
      <c r="C116" t="s">
        <v>260</v>
      </c>
      <c r="D116" t="s">
        <v>21</v>
      </c>
      <c r="E116">
        <v>1</v>
      </c>
      <c r="F116" t="str">
        <f>VLOOKUP(Table1[[#This Row],[Customer ID]],Customers!$A$1:$I$2001,2,FALSE)</f>
        <v>Patricia Allen</v>
      </c>
      <c r="G116" t="str">
        <f>VLOOKUP(Table1[[#This Row],[Customer ID]],Customers!$A$1:$I$2001,3,FALSE)</f>
        <v>melissasummers@rodriguez.com</v>
      </c>
      <c r="H116" t="str">
        <f>VLOOKUP(Table1[[#This Row],[Customer ID]],Customers!$A$1:$I$2001,7,FALSE)</f>
        <v>Canada</v>
      </c>
      <c r="I116" t="str">
        <f>_xlfn.IFS(INDEX(Products!$A$1:$E$5,MATCH(Orders!$D116,Products!$A$1:$A$5,0),MATCH(Orders!I$1,Products!$A$1:$E$1,0))="Esp","Espresso",INDEX(Products!$A$1:$E$5,MATCH(Orders!$D116,Products!$A$1:$A$5,0),MATCH(Orders!I$1,Products!$A$1:$E$1,0))="Lat","Latte",INDEX(Products!$A$1:$E$5,MATCH(Orders!$D116,Products!$A$1:$A$5,0),MATCH(Orders!I$1,Products!$A$1:$E$1,0))="Moc","Mocha",INDEX(Products!$A$1:$E$5,MATCH(Orders!$D116,Products!$A$1:$A$5,0),MATCH(Orders!I$1,Products!$A$1:$E$1,0))="Am","Americano")</f>
        <v>Latte</v>
      </c>
      <c r="J116" t="str">
        <f>IF(INDEX(Products!$A$1:$E$5,MATCH(Orders!$D116,Products!$A$1:$A$5,0),MATCH(Orders!J$1,Products!$A$1:$E$1,0))="M","Medium",IF(INDEX(Products!$A$1:$E$5,MATCH(Orders!$D116,Products!$A$1:$A$5,0),MATCH(Orders!J$1,Products!$A$1:$E$1,0))="D","Dark","Light"))</f>
        <v>Dark</v>
      </c>
      <c r="K116" s="3">
        <f>INDEX(Products!$A$1:$E$5,MATCH(Orders!$D116,Products!$A$1:$A$5,0),MATCH(Orders!K$1,Products!$A$1:$E$1,0))</f>
        <v>2</v>
      </c>
      <c r="L116" s="5">
        <f>INDEX(Products!$A$1:$E$5,MATCH(Orders!$D116,Products!$A$1:$A$5,0),MATCH(Orders!L$1,Products!$A$1:$E$1,0))</f>
        <v>6.79</v>
      </c>
      <c r="M116" s="5">
        <f>Table1[[#This Row],[Unit Price]]*Table1[[#This Row],[Quantity]]</f>
        <v>6.79</v>
      </c>
      <c r="N116" t="str">
        <f>VLOOKUP(Table1[[#This Row],[Customer ID]],Customers!$A$1:$I$2001,9,FALSE)</f>
        <v>Yes</v>
      </c>
    </row>
    <row r="117" spans="1:14" x14ac:dyDescent="0.35">
      <c r="A117" t="s">
        <v>261</v>
      </c>
      <c r="B117" s="2">
        <v>45310</v>
      </c>
      <c r="C117" t="s">
        <v>262</v>
      </c>
      <c r="D117" t="s">
        <v>15</v>
      </c>
      <c r="E117">
        <v>4</v>
      </c>
      <c r="F117" t="str">
        <f>VLOOKUP(Table1[[#This Row],[Customer ID]],Customers!$A$1:$I$2001,2,FALSE)</f>
        <v>Jennifer Smith</v>
      </c>
      <c r="G117" t="str">
        <f>VLOOKUP(Table1[[#This Row],[Customer ID]],Customers!$A$1:$I$2001,3,FALSE)</f>
        <v>robinlynch@garcia.biz</v>
      </c>
      <c r="H117" t="str">
        <f>VLOOKUP(Table1[[#This Row],[Customer ID]],Customers!$A$1:$I$2001,7,FALSE)</f>
        <v>Canada</v>
      </c>
      <c r="I117" t="str">
        <f>_xlfn.IFS(INDEX(Products!$A$1:$E$5,MATCH(Orders!$D117,Products!$A$1:$A$5,0),MATCH(Orders!I$1,Products!$A$1:$E$1,0))="Esp","Espresso",INDEX(Products!$A$1:$E$5,MATCH(Orders!$D117,Products!$A$1:$A$5,0),MATCH(Orders!I$1,Products!$A$1:$E$1,0))="Lat","Latte",INDEX(Products!$A$1:$E$5,MATCH(Orders!$D117,Products!$A$1:$A$5,0),MATCH(Orders!I$1,Products!$A$1:$E$1,0))="Moc","Mocha",INDEX(Products!$A$1:$E$5,MATCH(Orders!$D117,Products!$A$1:$A$5,0),MATCH(Orders!I$1,Products!$A$1:$E$1,0))="Am","Americano")</f>
        <v>Espresso</v>
      </c>
      <c r="J117" t="str">
        <f>IF(INDEX(Products!$A$1:$E$5,MATCH(Orders!$D117,Products!$A$1:$A$5,0),MATCH(Orders!J$1,Products!$A$1:$E$1,0))="M","Medium",IF(INDEX(Products!$A$1:$E$5,MATCH(Orders!$D117,Products!$A$1:$A$5,0),MATCH(Orders!J$1,Products!$A$1:$E$1,0))="D","Dark","Light"))</f>
        <v>Medium</v>
      </c>
      <c r="K117" s="3">
        <f>INDEX(Products!$A$1:$E$5,MATCH(Orders!$D117,Products!$A$1:$A$5,0),MATCH(Orders!K$1,Products!$A$1:$E$1,0))</f>
        <v>1.5</v>
      </c>
      <c r="L117" s="5">
        <f>INDEX(Products!$A$1:$E$5,MATCH(Orders!$D117,Products!$A$1:$A$5,0),MATCH(Orders!L$1,Products!$A$1:$E$1,0))</f>
        <v>8.18</v>
      </c>
      <c r="M117" s="5">
        <f>Table1[[#This Row],[Unit Price]]*Table1[[#This Row],[Quantity]]</f>
        <v>32.72</v>
      </c>
      <c r="N117" t="str">
        <f>VLOOKUP(Table1[[#This Row],[Customer ID]],Customers!$A$1:$I$2001,9,FALSE)</f>
        <v>No</v>
      </c>
    </row>
    <row r="118" spans="1:14" x14ac:dyDescent="0.35">
      <c r="A118" t="s">
        <v>263</v>
      </c>
      <c r="B118" s="2">
        <v>44967</v>
      </c>
      <c r="C118" t="s">
        <v>264</v>
      </c>
      <c r="D118" t="s">
        <v>30</v>
      </c>
      <c r="E118">
        <v>1</v>
      </c>
      <c r="F118" t="str">
        <f>VLOOKUP(Table1[[#This Row],[Customer ID]],Customers!$A$1:$I$2001,2,FALSE)</f>
        <v>Dennis Webb</v>
      </c>
      <c r="G118" t="str">
        <f>VLOOKUP(Table1[[#This Row],[Customer ID]],Customers!$A$1:$I$2001,3,FALSE)</f>
        <v>armstronglindsay@yahoo.com</v>
      </c>
      <c r="H118" t="str">
        <f>VLOOKUP(Table1[[#This Row],[Customer ID]],Customers!$A$1:$I$2001,7,FALSE)</f>
        <v>Australia</v>
      </c>
      <c r="I118" t="str">
        <f>_xlfn.IFS(INDEX(Products!$A$1:$E$5,MATCH(Orders!$D118,Products!$A$1:$A$5,0),MATCH(Orders!I$1,Products!$A$1:$E$1,0))="Esp","Espresso",INDEX(Products!$A$1:$E$5,MATCH(Orders!$D118,Products!$A$1:$A$5,0),MATCH(Orders!I$1,Products!$A$1:$E$1,0))="Lat","Latte",INDEX(Products!$A$1:$E$5,MATCH(Orders!$D118,Products!$A$1:$A$5,0),MATCH(Orders!I$1,Products!$A$1:$E$1,0))="Moc","Mocha",INDEX(Products!$A$1:$E$5,MATCH(Orders!$D118,Products!$A$1:$A$5,0),MATCH(Orders!I$1,Products!$A$1:$E$1,0))="Am","Americano")</f>
        <v>Mocha</v>
      </c>
      <c r="J118" t="str">
        <f>IF(INDEX(Products!$A$1:$E$5,MATCH(Orders!$D118,Products!$A$1:$A$5,0),MATCH(Orders!J$1,Products!$A$1:$E$1,0))="M","Medium",IF(INDEX(Products!$A$1:$E$5,MATCH(Orders!$D118,Products!$A$1:$A$5,0),MATCH(Orders!J$1,Products!$A$1:$E$1,0))="D","Dark","Light"))</f>
        <v>Medium</v>
      </c>
      <c r="K118" s="3">
        <f>INDEX(Products!$A$1:$E$5,MATCH(Orders!$D118,Products!$A$1:$A$5,0),MATCH(Orders!K$1,Products!$A$1:$E$1,0))</f>
        <v>2</v>
      </c>
      <c r="L118" s="5">
        <f>INDEX(Products!$A$1:$E$5,MATCH(Orders!$D118,Products!$A$1:$A$5,0),MATCH(Orders!L$1,Products!$A$1:$E$1,0))</f>
        <v>5.35</v>
      </c>
      <c r="M118" s="5">
        <f>Table1[[#This Row],[Unit Price]]*Table1[[#This Row],[Quantity]]</f>
        <v>5.35</v>
      </c>
      <c r="N118" t="str">
        <f>VLOOKUP(Table1[[#This Row],[Customer ID]],Customers!$A$1:$I$2001,9,FALSE)</f>
        <v>No</v>
      </c>
    </row>
    <row r="119" spans="1:14" x14ac:dyDescent="0.35">
      <c r="A119" t="s">
        <v>265</v>
      </c>
      <c r="B119" s="2">
        <v>45565</v>
      </c>
      <c r="C119" t="s">
        <v>266</v>
      </c>
      <c r="D119" t="s">
        <v>21</v>
      </c>
      <c r="E119">
        <v>2</v>
      </c>
      <c r="F119" t="str">
        <f>VLOOKUP(Table1[[#This Row],[Customer ID]],Customers!$A$1:$I$2001,2,FALSE)</f>
        <v>James Clark</v>
      </c>
      <c r="G119" t="str">
        <f>VLOOKUP(Table1[[#This Row],[Customer ID]],Customers!$A$1:$I$2001,3,FALSE)</f>
        <v>ralvarado@tate.com</v>
      </c>
      <c r="H119" t="str">
        <f>VLOOKUP(Table1[[#This Row],[Customer ID]],Customers!$A$1:$I$2001,7,FALSE)</f>
        <v>Ireland</v>
      </c>
      <c r="I119" t="str">
        <f>_xlfn.IFS(INDEX(Products!$A$1:$E$5,MATCH(Orders!$D119,Products!$A$1:$A$5,0),MATCH(Orders!I$1,Products!$A$1:$E$1,0))="Esp","Espresso",INDEX(Products!$A$1:$E$5,MATCH(Orders!$D119,Products!$A$1:$A$5,0),MATCH(Orders!I$1,Products!$A$1:$E$1,0))="Lat","Latte",INDEX(Products!$A$1:$E$5,MATCH(Orders!$D119,Products!$A$1:$A$5,0),MATCH(Orders!I$1,Products!$A$1:$E$1,0))="Moc","Mocha",INDEX(Products!$A$1:$E$5,MATCH(Orders!$D119,Products!$A$1:$A$5,0),MATCH(Orders!I$1,Products!$A$1:$E$1,0))="Am","Americano")</f>
        <v>Latte</v>
      </c>
      <c r="J119" t="str">
        <f>IF(INDEX(Products!$A$1:$E$5,MATCH(Orders!$D119,Products!$A$1:$A$5,0),MATCH(Orders!J$1,Products!$A$1:$E$1,0))="M","Medium",IF(INDEX(Products!$A$1:$E$5,MATCH(Orders!$D119,Products!$A$1:$A$5,0),MATCH(Orders!J$1,Products!$A$1:$E$1,0))="D","Dark","Light"))</f>
        <v>Dark</v>
      </c>
      <c r="K119" s="3">
        <f>INDEX(Products!$A$1:$E$5,MATCH(Orders!$D119,Products!$A$1:$A$5,0),MATCH(Orders!K$1,Products!$A$1:$E$1,0))</f>
        <v>2</v>
      </c>
      <c r="L119" s="5">
        <f>INDEX(Products!$A$1:$E$5,MATCH(Orders!$D119,Products!$A$1:$A$5,0),MATCH(Orders!L$1,Products!$A$1:$E$1,0))</f>
        <v>6.79</v>
      </c>
      <c r="M119" s="5">
        <f>Table1[[#This Row],[Unit Price]]*Table1[[#This Row],[Quantity]]</f>
        <v>13.58</v>
      </c>
      <c r="N119" t="str">
        <f>VLOOKUP(Table1[[#This Row],[Customer ID]],Customers!$A$1:$I$2001,9,FALSE)</f>
        <v>No</v>
      </c>
    </row>
    <row r="120" spans="1:14" x14ac:dyDescent="0.35">
      <c r="A120" t="s">
        <v>267</v>
      </c>
      <c r="B120" s="2">
        <v>44666</v>
      </c>
      <c r="C120" t="s">
        <v>268</v>
      </c>
      <c r="D120" t="s">
        <v>15</v>
      </c>
      <c r="E120">
        <v>4</v>
      </c>
      <c r="F120" t="str">
        <f>VLOOKUP(Table1[[#This Row],[Customer ID]],Customers!$A$1:$I$2001,2,FALSE)</f>
        <v>Matthew Reed</v>
      </c>
      <c r="G120" t="str">
        <f>VLOOKUP(Table1[[#This Row],[Customer ID]],Customers!$A$1:$I$2001,3,FALSE)</f>
        <v>rowewilliam@hotmail.com</v>
      </c>
      <c r="H120" t="str">
        <f>VLOOKUP(Table1[[#This Row],[Customer ID]],Customers!$A$1:$I$2001,7,FALSE)</f>
        <v>Canada</v>
      </c>
      <c r="I120" t="str">
        <f>_xlfn.IFS(INDEX(Products!$A$1:$E$5,MATCH(Orders!$D120,Products!$A$1:$A$5,0),MATCH(Orders!I$1,Products!$A$1:$E$1,0))="Esp","Espresso",INDEX(Products!$A$1:$E$5,MATCH(Orders!$D120,Products!$A$1:$A$5,0),MATCH(Orders!I$1,Products!$A$1:$E$1,0))="Lat","Latte",INDEX(Products!$A$1:$E$5,MATCH(Orders!$D120,Products!$A$1:$A$5,0),MATCH(Orders!I$1,Products!$A$1:$E$1,0))="Moc","Mocha",INDEX(Products!$A$1:$E$5,MATCH(Orders!$D120,Products!$A$1:$A$5,0),MATCH(Orders!I$1,Products!$A$1:$E$1,0))="Am","Americano")</f>
        <v>Espresso</v>
      </c>
      <c r="J120" t="str">
        <f>IF(INDEX(Products!$A$1:$E$5,MATCH(Orders!$D120,Products!$A$1:$A$5,0),MATCH(Orders!J$1,Products!$A$1:$E$1,0))="M","Medium",IF(INDEX(Products!$A$1:$E$5,MATCH(Orders!$D120,Products!$A$1:$A$5,0),MATCH(Orders!J$1,Products!$A$1:$E$1,0))="D","Dark","Light"))</f>
        <v>Medium</v>
      </c>
      <c r="K120" s="3">
        <f>INDEX(Products!$A$1:$E$5,MATCH(Orders!$D120,Products!$A$1:$A$5,0),MATCH(Orders!K$1,Products!$A$1:$E$1,0))</f>
        <v>1.5</v>
      </c>
      <c r="L120" s="5">
        <f>INDEX(Products!$A$1:$E$5,MATCH(Orders!$D120,Products!$A$1:$A$5,0),MATCH(Orders!L$1,Products!$A$1:$E$1,0))</f>
        <v>8.18</v>
      </c>
      <c r="M120" s="5">
        <f>Table1[[#This Row],[Unit Price]]*Table1[[#This Row],[Quantity]]</f>
        <v>32.72</v>
      </c>
      <c r="N120" t="str">
        <f>VLOOKUP(Table1[[#This Row],[Customer ID]],Customers!$A$1:$I$2001,9,FALSE)</f>
        <v>Yes</v>
      </c>
    </row>
    <row r="121" spans="1:14" x14ac:dyDescent="0.35">
      <c r="A121" t="s">
        <v>269</v>
      </c>
      <c r="B121" s="2">
        <v>45130</v>
      </c>
      <c r="C121" t="s">
        <v>270</v>
      </c>
      <c r="D121" t="s">
        <v>15</v>
      </c>
      <c r="E121">
        <v>4</v>
      </c>
      <c r="F121" t="str">
        <f>VLOOKUP(Table1[[#This Row],[Customer ID]],Customers!$A$1:$I$2001,2,FALSE)</f>
        <v>Kenneth Rodriguez</v>
      </c>
      <c r="G121" t="str">
        <f>VLOOKUP(Table1[[#This Row],[Customer ID]],Customers!$A$1:$I$2001,3,FALSE)</f>
        <v>april40@yahoo.com</v>
      </c>
      <c r="H121" t="str">
        <f>VLOOKUP(Table1[[#This Row],[Customer ID]],Customers!$A$1:$I$2001,7,FALSE)</f>
        <v>United States</v>
      </c>
      <c r="I121" t="str">
        <f>_xlfn.IFS(INDEX(Products!$A$1:$E$5,MATCH(Orders!$D121,Products!$A$1:$A$5,0),MATCH(Orders!I$1,Products!$A$1:$E$1,0))="Esp","Espresso",INDEX(Products!$A$1:$E$5,MATCH(Orders!$D121,Products!$A$1:$A$5,0),MATCH(Orders!I$1,Products!$A$1:$E$1,0))="Lat","Latte",INDEX(Products!$A$1:$E$5,MATCH(Orders!$D121,Products!$A$1:$A$5,0),MATCH(Orders!I$1,Products!$A$1:$E$1,0))="Moc","Mocha",INDEX(Products!$A$1:$E$5,MATCH(Orders!$D121,Products!$A$1:$A$5,0),MATCH(Orders!I$1,Products!$A$1:$E$1,0))="Am","Americano")</f>
        <v>Espresso</v>
      </c>
      <c r="J121" t="str">
        <f>IF(INDEX(Products!$A$1:$E$5,MATCH(Orders!$D121,Products!$A$1:$A$5,0),MATCH(Orders!J$1,Products!$A$1:$E$1,0))="M","Medium",IF(INDEX(Products!$A$1:$E$5,MATCH(Orders!$D121,Products!$A$1:$A$5,0),MATCH(Orders!J$1,Products!$A$1:$E$1,0))="D","Dark","Light"))</f>
        <v>Medium</v>
      </c>
      <c r="K121" s="3">
        <f>INDEX(Products!$A$1:$E$5,MATCH(Orders!$D121,Products!$A$1:$A$5,0),MATCH(Orders!K$1,Products!$A$1:$E$1,0))</f>
        <v>1.5</v>
      </c>
      <c r="L121" s="5">
        <f>INDEX(Products!$A$1:$E$5,MATCH(Orders!$D121,Products!$A$1:$A$5,0),MATCH(Orders!L$1,Products!$A$1:$E$1,0))</f>
        <v>8.18</v>
      </c>
      <c r="M121" s="5">
        <f>Table1[[#This Row],[Unit Price]]*Table1[[#This Row],[Quantity]]</f>
        <v>32.72</v>
      </c>
      <c r="N121" t="str">
        <f>VLOOKUP(Table1[[#This Row],[Customer ID]],Customers!$A$1:$I$2001,9,FALSE)</f>
        <v>Yes</v>
      </c>
    </row>
    <row r="122" spans="1:14" x14ac:dyDescent="0.35">
      <c r="A122" t="s">
        <v>271</v>
      </c>
      <c r="B122" s="2">
        <v>45074</v>
      </c>
      <c r="C122" t="s">
        <v>272</v>
      </c>
      <c r="D122" t="s">
        <v>15</v>
      </c>
      <c r="E122">
        <v>4</v>
      </c>
      <c r="F122" t="str">
        <f>VLOOKUP(Table1[[#This Row],[Customer ID]],Customers!$A$1:$I$2001,2,FALSE)</f>
        <v>Tamara Lynch</v>
      </c>
      <c r="G122" t="str">
        <f>VLOOKUP(Table1[[#This Row],[Customer ID]],Customers!$A$1:$I$2001,3,FALSE)</f>
        <v>matthewmoore@hotmail.com</v>
      </c>
      <c r="H122" t="str">
        <f>VLOOKUP(Table1[[#This Row],[Customer ID]],Customers!$A$1:$I$2001,7,FALSE)</f>
        <v>Ireland</v>
      </c>
      <c r="I122" t="str">
        <f>_xlfn.IFS(INDEX(Products!$A$1:$E$5,MATCH(Orders!$D122,Products!$A$1:$A$5,0),MATCH(Orders!I$1,Products!$A$1:$E$1,0))="Esp","Espresso",INDEX(Products!$A$1:$E$5,MATCH(Orders!$D122,Products!$A$1:$A$5,0),MATCH(Orders!I$1,Products!$A$1:$E$1,0))="Lat","Latte",INDEX(Products!$A$1:$E$5,MATCH(Orders!$D122,Products!$A$1:$A$5,0),MATCH(Orders!I$1,Products!$A$1:$E$1,0))="Moc","Mocha",INDEX(Products!$A$1:$E$5,MATCH(Orders!$D122,Products!$A$1:$A$5,0),MATCH(Orders!I$1,Products!$A$1:$E$1,0))="Am","Americano")</f>
        <v>Espresso</v>
      </c>
      <c r="J122" t="str">
        <f>IF(INDEX(Products!$A$1:$E$5,MATCH(Orders!$D122,Products!$A$1:$A$5,0),MATCH(Orders!J$1,Products!$A$1:$E$1,0))="M","Medium",IF(INDEX(Products!$A$1:$E$5,MATCH(Orders!$D122,Products!$A$1:$A$5,0),MATCH(Orders!J$1,Products!$A$1:$E$1,0))="D","Dark","Light"))</f>
        <v>Medium</v>
      </c>
      <c r="K122" s="3">
        <f>INDEX(Products!$A$1:$E$5,MATCH(Orders!$D122,Products!$A$1:$A$5,0),MATCH(Orders!K$1,Products!$A$1:$E$1,0))</f>
        <v>1.5</v>
      </c>
      <c r="L122" s="5">
        <f>INDEX(Products!$A$1:$E$5,MATCH(Orders!$D122,Products!$A$1:$A$5,0),MATCH(Orders!L$1,Products!$A$1:$E$1,0))</f>
        <v>8.18</v>
      </c>
      <c r="M122" s="5">
        <f>Table1[[#This Row],[Unit Price]]*Table1[[#This Row],[Quantity]]</f>
        <v>32.72</v>
      </c>
      <c r="N122" t="str">
        <f>VLOOKUP(Table1[[#This Row],[Customer ID]],Customers!$A$1:$I$2001,9,FALSE)</f>
        <v>No</v>
      </c>
    </row>
    <row r="123" spans="1:14" x14ac:dyDescent="0.35">
      <c r="A123" t="s">
        <v>273</v>
      </c>
      <c r="B123" s="2">
        <v>45463</v>
      </c>
      <c r="C123" t="s">
        <v>274</v>
      </c>
      <c r="D123" t="s">
        <v>30</v>
      </c>
      <c r="E123">
        <v>4</v>
      </c>
      <c r="F123" t="str">
        <f>VLOOKUP(Table1[[#This Row],[Customer ID]],Customers!$A$1:$I$2001,2,FALSE)</f>
        <v>Kelsey Hill</v>
      </c>
      <c r="G123" t="str">
        <f>VLOOKUP(Table1[[#This Row],[Customer ID]],Customers!$A$1:$I$2001,3,FALSE)</f>
        <v>morrisbrandi@gmail.com</v>
      </c>
      <c r="H123" t="str">
        <f>VLOOKUP(Table1[[#This Row],[Customer ID]],Customers!$A$1:$I$2001,7,FALSE)</f>
        <v>Australia</v>
      </c>
      <c r="I123" t="str">
        <f>_xlfn.IFS(INDEX(Products!$A$1:$E$5,MATCH(Orders!$D123,Products!$A$1:$A$5,0),MATCH(Orders!I$1,Products!$A$1:$E$1,0))="Esp","Espresso",INDEX(Products!$A$1:$E$5,MATCH(Orders!$D123,Products!$A$1:$A$5,0),MATCH(Orders!I$1,Products!$A$1:$E$1,0))="Lat","Latte",INDEX(Products!$A$1:$E$5,MATCH(Orders!$D123,Products!$A$1:$A$5,0),MATCH(Orders!I$1,Products!$A$1:$E$1,0))="Moc","Mocha",INDEX(Products!$A$1:$E$5,MATCH(Orders!$D123,Products!$A$1:$A$5,0),MATCH(Orders!I$1,Products!$A$1:$E$1,0))="Am","Americano")</f>
        <v>Mocha</v>
      </c>
      <c r="J123" t="str">
        <f>IF(INDEX(Products!$A$1:$E$5,MATCH(Orders!$D123,Products!$A$1:$A$5,0),MATCH(Orders!J$1,Products!$A$1:$E$1,0))="M","Medium",IF(INDEX(Products!$A$1:$E$5,MATCH(Orders!$D123,Products!$A$1:$A$5,0),MATCH(Orders!J$1,Products!$A$1:$E$1,0))="D","Dark","Light"))</f>
        <v>Medium</v>
      </c>
      <c r="K123" s="3">
        <f>INDEX(Products!$A$1:$E$5,MATCH(Orders!$D123,Products!$A$1:$A$5,0),MATCH(Orders!K$1,Products!$A$1:$E$1,0))</f>
        <v>2</v>
      </c>
      <c r="L123" s="5">
        <f>INDEX(Products!$A$1:$E$5,MATCH(Orders!$D123,Products!$A$1:$A$5,0),MATCH(Orders!L$1,Products!$A$1:$E$1,0))</f>
        <v>5.35</v>
      </c>
      <c r="M123" s="5">
        <f>Table1[[#This Row],[Unit Price]]*Table1[[#This Row],[Quantity]]</f>
        <v>21.4</v>
      </c>
      <c r="N123" t="str">
        <f>VLOOKUP(Table1[[#This Row],[Customer ID]],Customers!$A$1:$I$2001,9,FALSE)</f>
        <v>Yes</v>
      </c>
    </row>
    <row r="124" spans="1:14" x14ac:dyDescent="0.35">
      <c r="A124" t="s">
        <v>275</v>
      </c>
      <c r="B124" s="2">
        <v>44942</v>
      </c>
      <c r="C124" t="s">
        <v>276</v>
      </c>
      <c r="D124" t="s">
        <v>40</v>
      </c>
      <c r="E124">
        <v>1</v>
      </c>
      <c r="F124" t="str">
        <f>VLOOKUP(Table1[[#This Row],[Customer ID]],Customers!$A$1:$I$2001,2,FALSE)</f>
        <v>Tammy Wood</v>
      </c>
      <c r="G124" t="str">
        <f>VLOOKUP(Table1[[#This Row],[Customer ID]],Customers!$A$1:$I$2001,3,FALSE)</f>
        <v>levithompson@yahoo.com</v>
      </c>
      <c r="H124" t="str">
        <f>VLOOKUP(Table1[[#This Row],[Customer ID]],Customers!$A$1:$I$2001,7,FALSE)</f>
        <v>Canada</v>
      </c>
      <c r="I124" t="str">
        <f>_xlfn.IFS(INDEX(Products!$A$1:$E$5,MATCH(Orders!$D124,Products!$A$1:$A$5,0),MATCH(Orders!I$1,Products!$A$1:$E$1,0))="Esp","Espresso",INDEX(Products!$A$1:$E$5,MATCH(Orders!$D124,Products!$A$1:$A$5,0),MATCH(Orders!I$1,Products!$A$1:$E$1,0))="Lat","Latte",INDEX(Products!$A$1:$E$5,MATCH(Orders!$D124,Products!$A$1:$A$5,0),MATCH(Orders!I$1,Products!$A$1:$E$1,0))="Moc","Mocha",INDEX(Products!$A$1:$E$5,MATCH(Orders!$D124,Products!$A$1:$A$5,0),MATCH(Orders!I$1,Products!$A$1:$E$1,0))="Am","Americano")</f>
        <v>Americano</v>
      </c>
      <c r="J124" t="str">
        <f>IF(INDEX(Products!$A$1:$E$5,MATCH(Orders!$D124,Products!$A$1:$A$5,0),MATCH(Orders!J$1,Products!$A$1:$E$1,0))="M","Medium",IF(INDEX(Products!$A$1:$E$5,MATCH(Orders!$D124,Products!$A$1:$A$5,0),MATCH(Orders!J$1,Products!$A$1:$E$1,0))="D","Dark","Light"))</f>
        <v>Light</v>
      </c>
      <c r="K124" s="3">
        <f>INDEX(Products!$A$1:$E$5,MATCH(Orders!$D124,Products!$A$1:$A$5,0),MATCH(Orders!K$1,Products!$A$1:$E$1,0))</f>
        <v>1</v>
      </c>
      <c r="L124" s="5">
        <f>INDEX(Products!$A$1:$E$5,MATCH(Orders!$D124,Products!$A$1:$A$5,0),MATCH(Orders!L$1,Products!$A$1:$E$1,0))</f>
        <v>9.9499999999999993</v>
      </c>
      <c r="M124" s="5">
        <f>Table1[[#This Row],[Unit Price]]*Table1[[#This Row],[Quantity]]</f>
        <v>9.9499999999999993</v>
      </c>
      <c r="N124" t="str">
        <f>VLOOKUP(Table1[[#This Row],[Customer ID]],Customers!$A$1:$I$2001,9,FALSE)</f>
        <v>No</v>
      </c>
    </row>
    <row r="125" spans="1:14" x14ac:dyDescent="0.35">
      <c r="A125" t="s">
        <v>277</v>
      </c>
      <c r="B125" s="2">
        <v>44917</v>
      </c>
      <c r="C125" t="s">
        <v>278</v>
      </c>
      <c r="D125" t="s">
        <v>40</v>
      </c>
      <c r="E125">
        <v>2</v>
      </c>
      <c r="F125" t="str">
        <f>VLOOKUP(Table1[[#This Row],[Customer ID]],Customers!$A$1:$I$2001,2,FALSE)</f>
        <v>Antonio Lewis</v>
      </c>
      <c r="G125" t="str">
        <f>VLOOKUP(Table1[[#This Row],[Customer ID]],Customers!$A$1:$I$2001,3,FALSE)</f>
        <v>apham@obrien-ballard.biz</v>
      </c>
      <c r="H125" t="str">
        <f>VLOOKUP(Table1[[#This Row],[Customer ID]],Customers!$A$1:$I$2001,7,FALSE)</f>
        <v>Canada</v>
      </c>
      <c r="I125" t="str">
        <f>_xlfn.IFS(INDEX(Products!$A$1:$E$5,MATCH(Orders!$D125,Products!$A$1:$A$5,0),MATCH(Orders!I$1,Products!$A$1:$E$1,0))="Esp","Espresso",INDEX(Products!$A$1:$E$5,MATCH(Orders!$D125,Products!$A$1:$A$5,0),MATCH(Orders!I$1,Products!$A$1:$E$1,0))="Lat","Latte",INDEX(Products!$A$1:$E$5,MATCH(Orders!$D125,Products!$A$1:$A$5,0),MATCH(Orders!I$1,Products!$A$1:$E$1,0))="Moc","Mocha",INDEX(Products!$A$1:$E$5,MATCH(Orders!$D125,Products!$A$1:$A$5,0),MATCH(Orders!I$1,Products!$A$1:$E$1,0))="Am","Americano")</f>
        <v>Americano</v>
      </c>
      <c r="J125" t="str">
        <f>IF(INDEX(Products!$A$1:$E$5,MATCH(Orders!$D125,Products!$A$1:$A$5,0),MATCH(Orders!J$1,Products!$A$1:$E$1,0))="M","Medium",IF(INDEX(Products!$A$1:$E$5,MATCH(Orders!$D125,Products!$A$1:$A$5,0),MATCH(Orders!J$1,Products!$A$1:$E$1,0))="D","Dark","Light"))</f>
        <v>Light</v>
      </c>
      <c r="K125" s="3">
        <f>INDEX(Products!$A$1:$E$5,MATCH(Orders!$D125,Products!$A$1:$A$5,0),MATCH(Orders!K$1,Products!$A$1:$E$1,0))</f>
        <v>1</v>
      </c>
      <c r="L125" s="5">
        <f>INDEX(Products!$A$1:$E$5,MATCH(Orders!$D125,Products!$A$1:$A$5,0),MATCH(Orders!L$1,Products!$A$1:$E$1,0))</f>
        <v>9.9499999999999993</v>
      </c>
      <c r="M125" s="5">
        <f>Table1[[#This Row],[Unit Price]]*Table1[[#This Row],[Quantity]]</f>
        <v>19.899999999999999</v>
      </c>
      <c r="N125" t="str">
        <f>VLOOKUP(Table1[[#This Row],[Customer ID]],Customers!$A$1:$I$2001,9,FALSE)</f>
        <v>Yes</v>
      </c>
    </row>
    <row r="126" spans="1:14" x14ac:dyDescent="0.35">
      <c r="A126" t="s">
        <v>279</v>
      </c>
      <c r="B126" s="2">
        <v>45176</v>
      </c>
      <c r="C126" t="s">
        <v>280</v>
      </c>
      <c r="D126" t="s">
        <v>40</v>
      </c>
      <c r="E126">
        <v>3</v>
      </c>
      <c r="F126" t="str">
        <f>VLOOKUP(Table1[[#This Row],[Customer ID]],Customers!$A$1:$I$2001,2,FALSE)</f>
        <v>Christopher Mann</v>
      </c>
      <c r="G126" t="str">
        <f>VLOOKUP(Table1[[#This Row],[Customer ID]],Customers!$A$1:$I$2001,3,FALSE)</f>
        <v>lindseylucas@bell.com</v>
      </c>
      <c r="H126" t="str">
        <f>VLOOKUP(Table1[[#This Row],[Customer ID]],Customers!$A$1:$I$2001,7,FALSE)</f>
        <v>United Kingdom</v>
      </c>
      <c r="I126" t="str">
        <f>_xlfn.IFS(INDEX(Products!$A$1:$E$5,MATCH(Orders!$D126,Products!$A$1:$A$5,0),MATCH(Orders!I$1,Products!$A$1:$E$1,0))="Esp","Espresso",INDEX(Products!$A$1:$E$5,MATCH(Orders!$D126,Products!$A$1:$A$5,0),MATCH(Orders!I$1,Products!$A$1:$E$1,0))="Lat","Latte",INDEX(Products!$A$1:$E$5,MATCH(Orders!$D126,Products!$A$1:$A$5,0),MATCH(Orders!I$1,Products!$A$1:$E$1,0))="Moc","Mocha",INDEX(Products!$A$1:$E$5,MATCH(Orders!$D126,Products!$A$1:$A$5,0),MATCH(Orders!I$1,Products!$A$1:$E$1,0))="Am","Americano")</f>
        <v>Americano</v>
      </c>
      <c r="J126" t="str">
        <f>IF(INDEX(Products!$A$1:$E$5,MATCH(Orders!$D126,Products!$A$1:$A$5,0),MATCH(Orders!J$1,Products!$A$1:$E$1,0))="M","Medium",IF(INDEX(Products!$A$1:$E$5,MATCH(Orders!$D126,Products!$A$1:$A$5,0),MATCH(Orders!J$1,Products!$A$1:$E$1,0))="D","Dark","Light"))</f>
        <v>Light</v>
      </c>
      <c r="K126" s="3">
        <f>INDEX(Products!$A$1:$E$5,MATCH(Orders!$D126,Products!$A$1:$A$5,0),MATCH(Orders!K$1,Products!$A$1:$E$1,0))</f>
        <v>1</v>
      </c>
      <c r="L126" s="5">
        <f>INDEX(Products!$A$1:$E$5,MATCH(Orders!$D126,Products!$A$1:$A$5,0),MATCH(Orders!L$1,Products!$A$1:$E$1,0))</f>
        <v>9.9499999999999993</v>
      </c>
      <c r="M126" s="5">
        <f>Table1[[#This Row],[Unit Price]]*Table1[[#This Row],[Quantity]]</f>
        <v>29.849999999999998</v>
      </c>
      <c r="N126" t="str">
        <f>VLOOKUP(Table1[[#This Row],[Customer ID]],Customers!$A$1:$I$2001,9,FALSE)</f>
        <v>Yes</v>
      </c>
    </row>
    <row r="127" spans="1:14" x14ac:dyDescent="0.35">
      <c r="A127" t="s">
        <v>281</v>
      </c>
      <c r="B127" s="2">
        <v>45375</v>
      </c>
      <c r="C127" t="s">
        <v>282</v>
      </c>
      <c r="D127" t="s">
        <v>40</v>
      </c>
      <c r="E127">
        <v>2</v>
      </c>
      <c r="F127" t="str">
        <f>VLOOKUP(Table1[[#This Row],[Customer ID]],Customers!$A$1:$I$2001,2,FALSE)</f>
        <v>Bethany Nelson</v>
      </c>
      <c r="G127" t="str">
        <f>VLOOKUP(Table1[[#This Row],[Customer ID]],Customers!$A$1:$I$2001,3,FALSE)</f>
        <v>christopherforbes@hotmail.com</v>
      </c>
      <c r="H127" t="str">
        <f>VLOOKUP(Table1[[#This Row],[Customer ID]],Customers!$A$1:$I$2001,7,FALSE)</f>
        <v>Canada</v>
      </c>
      <c r="I127" t="str">
        <f>_xlfn.IFS(INDEX(Products!$A$1:$E$5,MATCH(Orders!$D127,Products!$A$1:$A$5,0),MATCH(Orders!I$1,Products!$A$1:$E$1,0))="Esp","Espresso",INDEX(Products!$A$1:$E$5,MATCH(Orders!$D127,Products!$A$1:$A$5,0),MATCH(Orders!I$1,Products!$A$1:$E$1,0))="Lat","Latte",INDEX(Products!$A$1:$E$5,MATCH(Orders!$D127,Products!$A$1:$A$5,0),MATCH(Orders!I$1,Products!$A$1:$E$1,0))="Moc","Mocha",INDEX(Products!$A$1:$E$5,MATCH(Orders!$D127,Products!$A$1:$A$5,0),MATCH(Orders!I$1,Products!$A$1:$E$1,0))="Am","Americano")</f>
        <v>Americano</v>
      </c>
      <c r="J127" t="str">
        <f>IF(INDEX(Products!$A$1:$E$5,MATCH(Orders!$D127,Products!$A$1:$A$5,0),MATCH(Orders!J$1,Products!$A$1:$E$1,0))="M","Medium",IF(INDEX(Products!$A$1:$E$5,MATCH(Orders!$D127,Products!$A$1:$A$5,0),MATCH(Orders!J$1,Products!$A$1:$E$1,0))="D","Dark","Light"))</f>
        <v>Light</v>
      </c>
      <c r="K127" s="3">
        <f>INDEX(Products!$A$1:$E$5,MATCH(Orders!$D127,Products!$A$1:$A$5,0),MATCH(Orders!K$1,Products!$A$1:$E$1,0))</f>
        <v>1</v>
      </c>
      <c r="L127" s="5">
        <f>INDEX(Products!$A$1:$E$5,MATCH(Orders!$D127,Products!$A$1:$A$5,0),MATCH(Orders!L$1,Products!$A$1:$E$1,0))</f>
        <v>9.9499999999999993</v>
      </c>
      <c r="M127" s="5">
        <f>Table1[[#This Row],[Unit Price]]*Table1[[#This Row],[Quantity]]</f>
        <v>19.899999999999999</v>
      </c>
      <c r="N127" t="str">
        <f>VLOOKUP(Table1[[#This Row],[Customer ID]],Customers!$A$1:$I$2001,9,FALSE)</f>
        <v>Yes</v>
      </c>
    </row>
    <row r="128" spans="1:14" x14ac:dyDescent="0.35">
      <c r="A128" t="s">
        <v>283</v>
      </c>
      <c r="B128" s="2">
        <v>44625</v>
      </c>
      <c r="C128" t="s">
        <v>284</v>
      </c>
      <c r="D128" t="s">
        <v>21</v>
      </c>
      <c r="E128">
        <v>3</v>
      </c>
      <c r="F128" t="str">
        <f>VLOOKUP(Table1[[#This Row],[Customer ID]],Customers!$A$1:$I$2001,2,FALSE)</f>
        <v>Ashley Obrien</v>
      </c>
      <c r="G128" t="str">
        <f>VLOOKUP(Table1[[#This Row],[Customer ID]],Customers!$A$1:$I$2001,3,FALSE)</f>
        <v>roytaylor@stevens.biz</v>
      </c>
      <c r="H128" t="str">
        <f>VLOOKUP(Table1[[#This Row],[Customer ID]],Customers!$A$1:$I$2001,7,FALSE)</f>
        <v>Australia</v>
      </c>
      <c r="I128" t="str">
        <f>_xlfn.IFS(INDEX(Products!$A$1:$E$5,MATCH(Orders!$D128,Products!$A$1:$A$5,0),MATCH(Orders!I$1,Products!$A$1:$E$1,0))="Esp","Espresso",INDEX(Products!$A$1:$E$5,MATCH(Orders!$D128,Products!$A$1:$A$5,0),MATCH(Orders!I$1,Products!$A$1:$E$1,0))="Lat","Latte",INDEX(Products!$A$1:$E$5,MATCH(Orders!$D128,Products!$A$1:$A$5,0),MATCH(Orders!I$1,Products!$A$1:$E$1,0))="Moc","Mocha",INDEX(Products!$A$1:$E$5,MATCH(Orders!$D128,Products!$A$1:$A$5,0),MATCH(Orders!I$1,Products!$A$1:$E$1,0))="Am","Americano")</f>
        <v>Latte</v>
      </c>
      <c r="J128" t="str">
        <f>IF(INDEX(Products!$A$1:$E$5,MATCH(Orders!$D128,Products!$A$1:$A$5,0),MATCH(Orders!J$1,Products!$A$1:$E$1,0))="M","Medium",IF(INDEX(Products!$A$1:$E$5,MATCH(Orders!$D128,Products!$A$1:$A$5,0),MATCH(Orders!J$1,Products!$A$1:$E$1,0))="D","Dark","Light"))</f>
        <v>Dark</v>
      </c>
      <c r="K128" s="3">
        <f>INDEX(Products!$A$1:$E$5,MATCH(Orders!$D128,Products!$A$1:$A$5,0),MATCH(Orders!K$1,Products!$A$1:$E$1,0))</f>
        <v>2</v>
      </c>
      <c r="L128" s="5">
        <f>INDEX(Products!$A$1:$E$5,MATCH(Orders!$D128,Products!$A$1:$A$5,0),MATCH(Orders!L$1,Products!$A$1:$E$1,0))</f>
        <v>6.79</v>
      </c>
      <c r="M128" s="5">
        <f>Table1[[#This Row],[Unit Price]]*Table1[[#This Row],[Quantity]]</f>
        <v>20.37</v>
      </c>
      <c r="N128" t="str">
        <f>VLOOKUP(Table1[[#This Row],[Customer ID]],Customers!$A$1:$I$2001,9,FALSE)</f>
        <v>No</v>
      </c>
    </row>
    <row r="129" spans="1:14" x14ac:dyDescent="0.35">
      <c r="A129" t="s">
        <v>285</v>
      </c>
      <c r="B129" s="2">
        <v>44520</v>
      </c>
      <c r="C129" t="s">
        <v>286</v>
      </c>
      <c r="D129" t="s">
        <v>40</v>
      </c>
      <c r="E129">
        <v>3</v>
      </c>
      <c r="F129" t="str">
        <f>VLOOKUP(Table1[[#This Row],[Customer ID]],Customers!$A$1:$I$2001,2,FALSE)</f>
        <v>Robin Boone</v>
      </c>
      <c r="G129" t="str">
        <f>VLOOKUP(Table1[[#This Row],[Customer ID]],Customers!$A$1:$I$2001,3,FALSE)</f>
        <v>vferguson@gmail.com</v>
      </c>
      <c r="H129" t="str">
        <f>VLOOKUP(Table1[[#This Row],[Customer ID]],Customers!$A$1:$I$2001,7,FALSE)</f>
        <v>Ireland</v>
      </c>
      <c r="I129" t="str">
        <f>_xlfn.IFS(INDEX(Products!$A$1:$E$5,MATCH(Orders!$D129,Products!$A$1:$A$5,0),MATCH(Orders!I$1,Products!$A$1:$E$1,0))="Esp","Espresso",INDEX(Products!$A$1:$E$5,MATCH(Orders!$D129,Products!$A$1:$A$5,0),MATCH(Orders!I$1,Products!$A$1:$E$1,0))="Lat","Latte",INDEX(Products!$A$1:$E$5,MATCH(Orders!$D129,Products!$A$1:$A$5,0),MATCH(Orders!I$1,Products!$A$1:$E$1,0))="Moc","Mocha",INDEX(Products!$A$1:$E$5,MATCH(Orders!$D129,Products!$A$1:$A$5,0),MATCH(Orders!I$1,Products!$A$1:$E$1,0))="Am","Americano")</f>
        <v>Americano</v>
      </c>
      <c r="J129" t="str">
        <f>IF(INDEX(Products!$A$1:$E$5,MATCH(Orders!$D129,Products!$A$1:$A$5,0),MATCH(Orders!J$1,Products!$A$1:$E$1,0))="M","Medium",IF(INDEX(Products!$A$1:$E$5,MATCH(Orders!$D129,Products!$A$1:$A$5,0),MATCH(Orders!J$1,Products!$A$1:$E$1,0))="D","Dark","Light"))</f>
        <v>Light</v>
      </c>
      <c r="K129" s="3">
        <f>INDEX(Products!$A$1:$E$5,MATCH(Orders!$D129,Products!$A$1:$A$5,0),MATCH(Orders!K$1,Products!$A$1:$E$1,0))</f>
        <v>1</v>
      </c>
      <c r="L129" s="5">
        <f>INDEX(Products!$A$1:$E$5,MATCH(Orders!$D129,Products!$A$1:$A$5,0),MATCH(Orders!L$1,Products!$A$1:$E$1,0))</f>
        <v>9.9499999999999993</v>
      </c>
      <c r="M129" s="5">
        <f>Table1[[#This Row],[Unit Price]]*Table1[[#This Row],[Quantity]]</f>
        <v>29.849999999999998</v>
      </c>
      <c r="N129" t="str">
        <f>VLOOKUP(Table1[[#This Row],[Customer ID]],Customers!$A$1:$I$2001,9,FALSE)</f>
        <v>Yes</v>
      </c>
    </row>
    <row r="130" spans="1:14" x14ac:dyDescent="0.35">
      <c r="A130" t="s">
        <v>287</v>
      </c>
      <c r="B130" s="2">
        <v>45050</v>
      </c>
      <c r="C130" t="s">
        <v>288</v>
      </c>
      <c r="D130" t="s">
        <v>21</v>
      </c>
      <c r="E130">
        <v>2</v>
      </c>
      <c r="F130" t="str">
        <f>VLOOKUP(Table1[[#This Row],[Customer ID]],Customers!$A$1:$I$2001,2,FALSE)</f>
        <v>Andrew Kennedy</v>
      </c>
      <c r="G130" t="str">
        <f>VLOOKUP(Table1[[#This Row],[Customer ID]],Customers!$A$1:$I$2001,3,FALSE)</f>
        <v>amber28@yahoo.com</v>
      </c>
      <c r="H130" t="str">
        <f>VLOOKUP(Table1[[#This Row],[Customer ID]],Customers!$A$1:$I$2001,7,FALSE)</f>
        <v>Australia</v>
      </c>
      <c r="I130" t="str">
        <f>_xlfn.IFS(INDEX(Products!$A$1:$E$5,MATCH(Orders!$D130,Products!$A$1:$A$5,0),MATCH(Orders!I$1,Products!$A$1:$E$1,0))="Esp","Espresso",INDEX(Products!$A$1:$E$5,MATCH(Orders!$D130,Products!$A$1:$A$5,0),MATCH(Orders!I$1,Products!$A$1:$E$1,0))="Lat","Latte",INDEX(Products!$A$1:$E$5,MATCH(Orders!$D130,Products!$A$1:$A$5,0),MATCH(Orders!I$1,Products!$A$1:$E$1,0))="Moc","Mocha",INDEX(Products!$A$1:$E$5,MATCH(Orders!$D130,Products!$A$1:$A$5,0),MATCH(Orders!I$1,Products!$A$1:$E$1,0))="Am","Americano")</f>
        <v>Latte</v>
      </c>
      <c r="J130" t="str">
        <f>IF(INDEX(Products!$A$1:$E$5,MATCH(Orders!$D130,Products!$A$1:$A$5,0),MATCH(Orders!J$1,Products!$A$1:$E$1,0))="M","Medium",IF(INDEX(Products!$A$1:$E$5,MATCH(Orders!$D130,Products!$A$1:$A$5,0),MATCH(Orders!J$1,Products!$A$1:$E$1,0))="D","Dark","Light"))</f>
        <v>Dark</v>
      </c>
      <c r="K130" s="3">
        <f>INDEX(Products!$A$1:$E$5,MATCH(Orders!$D130,Products!$A$1:$A$5,0),MATCH(Orders!K$1,Products!$A$1:$E$1,0))</f>
        <v>2</v>
      </c>
      <c r="L130" s="5">
        <f>INDEX(Products!$A$1:$E$5,MATCH(Orders!$D130,Products!$A$1:$A$5,0),MATCH(Orders!L$1,Products!$A$1:$E$1,0))</f>
        <v>6.79</v>
      </c>
      <c r="M130" s="5">
        <f>Table1[[#This Row],[Unit Price]]*Table1[[#This Row],[Quantity]]</f>
        <v>13.58</v>
      </c>
      <c r="N130" t="str">
        <f>VLOOKUP(Table1[[#This Row],[Customer ID]],Customers!$A$1:$I$2001,9,FALSE)</f>
        <v>Yes</v>
      </c>
    </row>
    <row r="131" spans="1:14" x14ac:dyDescent="0.35">
      <c r="A131" t="s">
        <v>289</v>
      </c>
      <c r="B131" s="2">
        <v>45424</v>
      </c>
      <c r="C131" t="s">
        <v>290</v>
      </c>
      <c r="D131" t="s">
        <v>30</v>
      </c>
      <c r="E131">
        <v>3</v>
      </c>
      <c r="F131" t="str">
        <f>VLOOKUP(Table1[[#This Row],[Customer ID]],Customers!$A$1:$I$2001,2,FALSE)</f>
        <v>Gregory Lane Jr.</v>
      </c>
      <c r="G131" t="str">
        <f>VLOOKUP(Table1[[#This Row],[Customer ID]],Customers!$A$1:$I$2001,3,FALSE)</f>
        <v>alvin35@gibbs.com</v>
      </c>
      <c r="H131" t="str">
        <f>VLOOKUP(Table1[[#This Row],[Customer ID]],Customers!$A$1:$I$2001,7,FALSE)</f>
        <v>Australia</v>
      </c>
      <c r="I131" t="str">
        <f>_xlfn.IFS(INDEX(Products!$A$1:$E$5,MATCH(Orders!$D131,Products!$A$1:$A$5,0),MATCH(Orders!I$1,Products!$A$1:$E$1,0))="Esp","Espresso",INDEX(Products!$A$1:$E$5,MATCH(Orders!$D131,Products!$A$1:$A$5,0),MATCH(Orders!I$1,Products!$A$1:$E$1,0))="Lat","Latte",INDEX(Products!$A$1:$E$5,MATCH(Orders!$D131,Products!$A$1:$A$5,0),MATCH(Orders!I$1,Products!$A$1:$E$1,0))="Moc","Mocha",INDEX(Products!$A$1:$E$5,MATCH(Orders!$D131,Products!$A$1:$A$5,0),MATCH(Orders!I$1,Products!$A$1:$E$1,0))="Am","Americano")</f>
        <v>Mocha</v>
      </c>
      <c r="J131" t="str">
        <f>IF(INDEX(Products!$A$1:$E$5,MATCH(Orders!$D131,Products!$A$1:$A$5,0),MATCH(Orders!J$1,Products!$A$1:$E$1,0))="M","Medium",IF(INDEX(Products!$A$1:$E$5,MATCH(Orders!$D131,Products!$A$1:$A$5,0),MATCH(Orders!J$1,Products!$A$1:$E$1,0))="D","Dark","Light"))</f>
        <v>Medium</v>
      </c>
      <c r="K131" s="3">
        <f>INDEX(Products!$A$1:$E$5,MATCH(Orders!$D131,Products!$A$1:$A$5,0),MATCH(Orders!K$1,Products!$A$1:$E$1,0))</f>
        <v>2</v>
      </c>
      <c r="L131" s="5">
        <f>INDEX(Products!$A$1:$E$5,MATCH(Orders!$D131,Products!$A$1:$A$5,0),MATCH(Orders!L$1,Products!$A$1:$E$1,0))</f>
        <v>5.35</v>
      </c>
      <c r="M131" s="5">
        <f>Table1[[#This Row],[Unit Price]]*Table1[[#This Row],[Quantity]]</f>
        <v>16.049999999999997</v>
      </c>
      <c r="N131" t="str">
        <f>VLOOKUP(Table1[[#This Row],[Customer ID]],Customers!$A$1:$I$2001,9,FALSE)</f>
        <v>No</v>
      </c>
    </row>
    <row r="132" spans="1:14" x14ac:dyDescent="0.35">
      <c r="A132" t="s">
        <v>291</v>
      </c>
      <c r="B132" s="2">
        <v>44544</v>
      </c>
      <c r="C132" t="s">
        <v>292</v>
      </c>
      <c r="D132" t="s">
        <v>40</v>
      </c>
      <c r="E132">
        <v>4</v>
      </c>
      <c r="F132" t="str">
        <f>VLOOKUP(Table1[[#This Row],[Customer ID]],Customers!$A$1:$I$2001,2,FALSE)</f>
        <v>Cynthia Wilcox</v>
      </c>
      <c r="G132" t="str">
        <f>VLOOKUP(Table1[[#This Row],[Customer ID]],Customers!$A$1:$I$2001,3,FALSE)</f>
        <v>kimberlyshaw@neal.com</v>
      </c>
      <c r="H132" t="str">
        <f>VLOOKUP(Table1[[#This Row],[Customer ID]],Customers!$A$1:$I$2001,7,FALSE)</f>
        <v>Canada</v>
      </c>
      <c r="I132" t="str">
        <f>_xlfn.IFS(INDEX(Products!$A$1:$E$5,MATCH(Orders!$D132,Products!$A$1:$A$5,0),MATCH(Orders!I$1,Products!$A$1:$E$1,0))="Esp","Espresso",INDEX(Products!$A$1:$E$5,MATCH(Orders!$D132,Products!$A$1:$A$5,0),MATCH(Orders!I$1,Products!$A$1:$E$1,0))="Lat","Latte",INDEX(Products!$A$1:$E$5,MATCH(Orders!$D132,Products!$A$1:$A$5,0),MATCH(Orders!I$1,Products!$A$1:$E$1,0))="Moc","Mocha",INDEX(Products!$A$1:$E$5,MATCH(Orders!$D132,Products!$A$1:$A$5,0),MATCH(Orders!I$1,Products!$A$1:$E$1,0))="Am","Americano")</f>
        <v>Americano</v>
      </c>
      <c r="J132" t="str">
        <f>IF(INDEX(Products!$A$1:$E$5,MATCH(Orders!$D132,Products!$A$1:$A$5,0),MATCH(Orders!J$1,Products!$A$1:$E$1,0))="M","Medium",IF(INDEX(Products!$A$1:$E$5,MATCH(Orders!$D132,Products!$A$1:$A$5,0),MATCH(Orders!J$1,Products!$A$1:$E$1,0))="D","Dark","Light"))</f>
        <v>Light</v>
      </c>
      <c r="K132" s="3">
        <f>INDEX(Products!$A$1:$E$5,MATCH(Orders!$D132,Products!$A$1:$A$5,0),MATCH(Orders!K$1,Products!$A$1:$E$1,0))</f>
        <v>1</v>
      </c>
      <c r="L132" s="5">
        <f>INDEX(Products!$A$1:$E$5,MATCH(Orders!$D132,Products!$A$1:$A$5,0),MATCH(Orders!L$1,Products!$A$1:$E$1,0))</f>
        <v>9.9499999999999993</v>
      </c>
      <c r="M132" s="5">
        <f>Table1[[#This Row],[Unit Price]]*Table1[[#This Row],[Quantity]]</f>
        <v>39.799999999999997</v>
      </c>
      <c r="N132" t="str">
        <f>VLOOKUP(Table1[[#This Row],[Customer ID]],Customers!$A$1:$I$2001,9,FALSE)</f>
        <v>No</v>
      </c>
    </row>
    <row r="133" spans="1:14" x14ac:dyDescent="0.35">
      <c r="A133" t="s">
        <v>293</v>
      </c>
      <c r="B133" s="2">
        <v>44727</v>
      </c>
      <c r="C133" t="s">
        <v>294</v>
      </c>
      <c r="D133" t="s">
        <v>21</v>
      </c>
      <c r="E133">
        <v>2</v>
      </c>
      <c r="F133" t="str">
        <f>VLOOKUP(Table1[[#This Row],[Customer ID]],Customers!$A$1:$I$2001,2,FALSE)</f>
        <v>Rachel Robertson</v>
      </c>
      <c r="G133" t="str">
        <f>VLOOKUP(Table1[[#This Row],[Customer ID]],Customers!$A$1:$I$2001,3,FALSE)</f>
        <v>hmartinez@yahoo.com</v>
      </c>
      <c r="H133" t="str">
        <f>VLOOKUP(Table1[[#This Row],[Customer ID]],Customers!$A$1:$I$2001,7,FALSE)</f>
        <v>United States</v>
      </c>
      <c r="I133" t="str">
        <f>_xlfn.IFS(INDEX(Products!$A$1:$E$5,MATCH(Orders!$D133,Products!$A$1:$A$5,0),MATCH(Orders!I$1,Products!$A$1:$E$1,0))="Esp","Espresso",INDEX(Products!$A$1:$E$5,MATCH(Orders!$D133,Products!$A$1:$A$5,0),MATCH(Orders!I$1,Products!$A$1:$E$1,0))="Lat","Latte",INDEX(Products!$A$1:$E$5,MATCH(Orders!$D133,Products!$A$1:$A$5,0),MATCH(Orders!I$1,Products!$A$1:$E$1,0))="Moc","Mocha",INDEX(Products!$A$1:$E$5,MATCH(Orders!$D133,Products!$A$1:$A$5,0),MATCH(Orders!I$1,Products!$A$1:$E$1,0))="Am","Americano")</f>
        <v>Latte</v>
      </c>
      <c r="J133" t="str">
        <f>IF(INDEX(Products!$A$1:$E$5,MATCH(Orders!$D133,Products!$A$1:$A$5,0),MATCH(Orders!J$1,Products!$A$1:$E$1,0))="M","Medium",IF(INDEX(Products!$A$1:$E$5,MATCH(Orders!$D133,Products!$A$1:$A$5,0),MATCH(Orders!J$1,Products!$A$1:$E$1,0))="D","Dark","Light"))</f>
        <v>Dark</v>
      </c>
      <c r="K133" s="3">
        <f>INDEX(Products!$A$1:$E$5,MATCH(Orders!$D133,Products!$A$1:$A$5,0),MATCH(Orders!K$1,Products!$A$1:$E$1,0))</f>
        <v>2</v>
      </c>
      <c r="L133" s="5">
        <f>INDEX(Products!$A$1:$E$5,MATCH(Orders!$D133,Products!$A$1:$A$5,0),MATCH(Orders!L$1,Products!$A$1:$E$1,0))</f>
        <v>6.79</v>
      </c>
      <c r="M133" s="5">
        <f>Table1[[#This Row],[Unit Price]]*Table1[[#This Row],[Quantity]]</f>
        <v>13.58</v>
      </c>
      <c r="N133" t="str">
        <f>VLOOKUP(Table1[[#This Row],[Customer ID]],Customers!$A$1:$I$2001,9,FALSE)</f>
        <v>Yes</v>
      </c>
    </row>
    <row r="134" spans="1:14" x14ac:dyDescent="0.35">
      <c r="A134" t="s">
        <v>295</v>
      </c>
      <c r="B134" s="2">
        <v>45277</v>
      </c>
      <c r="C134" t="s">
        <v>296</v>
      </c>
      <c r="D134" t="s">
        <v>30</v>
      </c>
      <c r="E134">
        <v>4</v>
      </c>
      <c r="F134" t="str">
        <f>VLOOKUP(Table1[[#This Row],[Customer ID]],Customers!$A$1:$I$2001,2,FALSE)</f>
        <v>Matthew Rodriguez</v>
      </c>
      <c r="G134" t="str">
        <f>VLOOKUP(Table1[[#This Row],[Customer ID]],Customers!$A$1:$I$2001,3,FALSE)</f>
        <v>zrichardson@yahoo.com</v>
      </c>
      <c r="H134" t="str">
        <f>VLOOKUP(Table1[[#This Row],[Customer ID]],Customers!$A$1:$I$2001,7,FALSE)</f>
        <v>Ireland</v>
      </c>
      <c r="I134" t="str">
        <f>_xlfn.IFS(INDEX(Products!$A$1:$E$5,MATCH(Orders!$D134,Products!$A$1:$A$5,0),MATCH(Orders!I$1,Products!$A$1:$E$1,0))="Esp","Espresso",INDEX(Products!$A$1:$E$5,MATCH(Orders!$D134,Products!$A$1:$A$5,0),MATCH(Orders!I$1,Products!$A$1:$E$1,0))="Lat","Latte",INDEX(Products!$A$1:$E$5,MATCH(Orders!$D134,Products!$A$1:$A$5,0),MATCH(Orders!I$1,Products!$A$1:$E$1,0))="Moc","Mocha",INDEX(Products!$A$1:$E$5,MATCH(Orders!$D134,Products!$A$1:$A$5,0),MATCH(Orders!I$1,Products!$A$1:$E$1,0))="Am","Americano")</f>
        <v>Mocha</v>
      </c>
      <c r="J134" t="str">
        <f>IF(INDEX(Products!$A$1:$E$5,MATCH(Orders!$D134,Products!$A$1:$A$5,0),MATCH(Orders!J$1,Products!$A$1:$E$1,0))="M","Medium",IF(INDEX(Products!$A$1:$E$5,MATCH(Orders!$D134,Products!$A$1:$A$5,0),MATCH(Orders!J$1,Products!$A$1:$E$1,0))="D","Dark","Light"))</f>
        <v>Medium</v>
      </c>
      <c r="K134" s="3">
        <f>INDEX(Products!$A$1:$E$5,MATCH(Orders!$D134,Products!$A$1:$A$5,0),MATCH(Orders!K$1,Products!$A$1:$E$1,0))</f>
        <v>2</v>
      </c>
      <c r="L134" s="5">
        <f>INDEX(Products!$A$1:$E$5,MATCH(Orders!$D134,Products!$A$1:$A$5,0),MATCH(Orders!L$1,Products!$A$1:$E$1,0))</f>
        <v>5.35</v>
      </c>
      <c r="M134" s="5">
        <f>Table1[[#This Row],[Unit Price]]*Table1[[#This Row],[Quantity]]</f>
        <v>21.4</v>
      </c>
      <c r="N134" t="str">
        <f>VLOOKUP(Table1[[#This Row],[Customer ID]],Customers!$A$1:$I$2001,9,FALSE)</f>
        <v>Yes</v>
      </c>
    </row>
    <row r="135" spans="1:14" x14ac:dyDescent="0.35">
      <c r="A135" t="s">
        <v>297</v>
      </c>
      <c r="B135" s="2">
        <v>44682</v>
      </c>
      <c r="C135" t="s">
        <v>298</v>
      </c>
      <c r="D135" t="s">
        <v>15</v>
      </c>
      <c r="E135">
        <v>1</v>
      </c>
      <c r="F135" t="str">
        <f>VLOOKUP(Table1[[#This Row],[Customer ID]],Customers!$A$1:$I$2001,2,FALSE)</f>
        <v>Andrea Johnson</v>
      </c>
      <c r="G135" t="str">
        <f>VLOOKUP(Table1[[#This Row],[Customer ID]],Customers!$A$1:$I$2001,3,FALSE)</f>
        <v>katherine06@yahoo.com</v>
      </c>
      <c r="H135" t="str">
        <f>VLOOKUP(Table1[[#This Row],[Customer ID]],Customers!$A$1:$I$2001,7,FALSE)</f>
        <v>Canada</v>
      </c>
      <c r="I135" t="str">
        <f>_xlfn.IFS(INDEX(Products!$A$1:$E$5,MATCH(Orders!$D135,Products!$A$1:$A$5,0),MATCH(Orders!I$1,Products!$A$1:$E$1,0))="Esp","Espresso",INDEX(Products!$A$1:$E$5,MATCH(Orders!$D135,Products!$A$1:$A$5,0),MATCH(Orders!I$1,Products!$A$1:$E$1,0))="Lat","Latte",INDEX(Products!$A$1:$E$5,MATCH(Orders!$D135,Products!$A$1:$A$5,0),MATCH(Orders!I$1,Products!$A$1:$E$1,0))="Moc","Mocha",INDEX(Products!$A$1:$E$5,MATCH(Orders!$D135,Products!$A$1:$A$5,0),MATCH(Orders!I$1,Products!$A$1:$E$1,0))="Am","Americano")</f>
        <v>Espresso</v>
      </c>
      <c r="J135" t="str">
        <f>IF(INDEX(Products!$A$1:$E$5,MATCH(Orders!$D135,Products!$A$1:$A$5,0),MATCH(Orders!J$1,Products!$A$1:$E$1,0))="M","Medium",IF(INDEX(Products!$A$1:$E$5,MATCH(Orders!$D135,Products!$A$1:$A$5,0),MATCH(Orders!J$1,Products!$A$1:$E$1,0))="D","Dark","Light"))</f>
        <v>Medium</v>
      </c>
      <c r="K135" s="3">
        <f>INDEX(Products!$A$1:$E$5,MATCH(Orders!$D135,Products!$A$1:$A$5,0),MATCH(Orders!K$1,Products!$A$1:$E$1,0))</f>
        <v>1.5</v>
      </c>
      <c r="L135" s="5">
        <f>INDEX(Products!$A$1:$E$5,MATCH(Orders!$D135,Products!$A$1:$A$5,0),MATCH(Orders!L$1,Products!$A$1:$E$1,0))</f>
        <v>8.18</v>
      </c>
      <c r="M135" s="5">
        <f>Table1[[#This Row],[Unit Price]]*Table1[[#This Row],[Quantity]]</f>
        <v>8.18</v>
      </c>
      <c r="N135" t="str">
        <f>VLOOKUP(Table1[[#This Row],[Customer ID]],Customers!$A$1:$I$2001,9,FALSE)</f>
        <v>Yes</v>
      </c>
    </row>
    <row r="136" spans="1:14" x14ac:dyDescent="0.35">
      <c r="A136" t="s">
        <v>299</v>
      </c>
      <c r="B136" s="2">
        <v>45480</v>
      </c>
      <c r="C136" t="s">
        <v>300</v>
      </c>
      <c r="D136" t="s">
        <v>30</v>
      </c>
      <c r="E136">
        <v>5</v>
      </c>
      <c r="F136" t="str">
        <f>VLOOKUP(Table1[[#This Row],[Customer ID]],Customers!$A$1:$I$2001,2,FALSE)</f>
        <v>John Rodriguez</v>
      </c>
      <c r="G136" t="str">
        <f>VLOOKUP(Table1[[#This Row],[Customer ID]],Customers!$A$1:$I$2001,3,FALSE)</f>
        <v>jasonwilliamson@gmail.com</v>
      </c>
      <c r="H136" t="str">
        <f>VLOOKUP(Table1[[#This Row],[Customer ID]],Customers!$A$1:$I$2001,7,FALSE)</f>
        <v>Canada</v>
      </c>
      <c r="I136" t="str">
        <f>_xlfn.IFS(INDEX(Products!$A$1:$E$5,MATCH(Orders!$D136,Products!$A$1:$A$5,0),MATCH(Orders!I$1,Products!$A$1:$E$1,0))="Esp","Espresso",INDEX(Products!$A$1:$E$5,MATCH(Orders!$D136,Products!$A$1:$A$5,0),MATCH(Orders!I$1,Products!$A$1:$E$1,0))="Lat","Latte",INDEX(Products!$A$1:$E$5,MATCH(Orders!$D136,Products!$A$1:$A$5,0),MATCH(Orders!I$1,Products!$A$1:$E$1,0))="Moc","Mocha",INDEX(Products!$A$1:$E$5,MATCH(Orders!$D136,Products!$A$1:$A$5,0),MATCH(Orders!I$1,Products!$A$1:$E$1,0))="Am","Americano")</f>
        <v>Mocha</v>
      </c>
      <c r="J136" t="str">
        <f>IF(INDEX(Products!$A$1:$E$5,MATCH(Orders!$D136,Products!$A$1:$A$5,0),MATCH(Orders!J$1,Products!$A$1:$E$1,0))="M","Medium",IF(INDEX(Products!$A$1:$E$5,MATCH(Orders!$D136,Products!$A$1:$A$5,0),MATCH(Orders!J$1,Products!$A$1:$E$1,0))="D","Dark","Light"))</f>
        <v>Medium</v>
      </c>
      <c r="K136" s="3">
        <f>INDEX(Products!$A$1:$E$5,MATCH(Orders!$D136,Products!$A$1:$A$5,0),MATCH(Orders!K$1,Products!$A$1:$E$1,0))</f>
        <v>2</v>
      </c>
      <c r="L136" s="5">
        <f>INDEX(Products!$A$1:$E$5,MATCH(Orders!$D136,Products!$A$1:$A$5,0),MATCH(Orders!L$1,Products!$A$1:$E$1,0))</f>
        <v>5.35</v>
      </c>
      <c r="M136" s="5">
        <f>Table1[[#This Row],[Unit Price]]*Table1[[#This Row],[Quantity]]</f>
        <v>26.75</v>
      </c>
      <c r="N136" t="str">
        <f>VLOOKUP(Table1[[#This Row],[Customer ID]],Customers!$A$1:$I$2001,9,FALSE)</f>
        <v>Yes</v>
      </c>
    </row>
    <row r="137" spans="1:14" x14ac:dyDescent="0.35">
      <c r="A137" t="s">
        <v>301</v>
      </c>
      <c r="B137" s="2">
        <v>45108</v>
      </c>
      <c r="C137" t="s">
        <v>302</v>
      </c>
      <c r="D137" t="s">
        <v>15</v>
      </c>
      <c r="E137">
        <v>4</v>
      </c>
      <c r="F137" t="str">
        <f>VLOOKUP(Table1[[#This Row],[Customer ID]],Customers!$A$1:$I$2001,2,FALSE)</f>
        <v>Jeffrey Leach</v>
      </c>
      <c r="G137" t="str">
        <f>VLOOKUP(Table1[[#This Row],[Customer ID]],Customers!$A$1:$I$2001,3,FALSE)</f>
        <v>raymondcantu@hotmail.com</v>
      </c>
      <c r="H137" t="str">
        <f>VLOOKUP(Table1[[#This Row],[Customer ID]],Customers!$A$1:$I$2001,7,FALSE)</f>
        <v>Australia</v>
      </c>
      <c r="I137" t="str">
        <f>_xlfn.IFS(INDEX(Products!$A$1:$E$5,MATCH(Orders!$D137,Products!$A$1:$A$5,0),MATCH(Orders!I$1,Products!$A$1:$E$1,0))="Esp","Espresso",INDEX(Products!$A$1:$E$5,MATCH(Orders!$D137,Products!$A$1:$A$5,0),MATCH(Orders!I$1,Products!$A$1:$E$1,0))="Lat","Latte",INDEX(Products!$A$1:$E$5,MATCH(Orders!$D137,Products!$A$1:$A$5,0),MATCH(Orders!I$1,Products!$A$1:$E$1,0))="Moc","Mocha",INDEX(Products!$A$1:$E$5,MATCH(Orders!$D137,Products!$A$1:$A$5,0),MATCH(Orders!I$1,Products!$A$1:$E$1,0))="Am","Americano")</f>
        <v>Espresso</v>
      </c>
      <c r="J137" t="str">
        <f>IF(INDEX(Products!$A$1:$E$5,MATCH(Orders!$D137,Products!$A$1:$A$5,0),MATCH(Orders!J$1,Products!$A$1:$E$1,0))="M","Medium",IF(INDEX(Products!$A$1:$E$5,MATCH(Orders!$D137,Products!$A$1:$A$5,0),MATCH(Orders!J$1,Products!$A$1:$E$1,0))="D","Dark","Light"))</f>
        <v>Medium</v>
      </c>
      <c r="K137" s="3">
        <f>INDEX(Products!$A$1:$E$5,MATCH(Orders!$D137,Products!$A$1:$A$5,0),MATCH(Orders!K$1,Products!$A$1:$E$1,0))</f>
        <v>1.5</v>
      </c>
      <c r="L137" s="5">
        <f>INDEX(Products!$A$1:$E$5,MATCH(Orders!$D137,Products!$A$1:$A$5,0),MATCH(Orders!L$1,Products!$A$1:$E$1,0))</f>
        <v>8.18</v>
      </c>
      <c r="M137" s="5">
        <f>Table1[[#This Row],[Unit Price]]*Table1[[#This Row],[Quantity]]</f>
        <v>32.72</v>
      </c>
      <c r="N137" t="str">
        <f>VLOOKUP(Table1[[#This Row],[Customer ID]],Customers!$A$1:$I$2001,9,FALSE)</f>
        <v>Yes</v>
      </c>
    </row>
    <row r="138" spans="1:14" x14ac:dyDescent="0.35">
      <c r="A138" t="s">
        <v>303</v>
      </c>
      <c r="B138" s="2">
        <v>45419</v>
      </c>
      <c r="C138" t="s">
        <v>304</v>
      </c>
      <c r="D138" t="s">
        <v>15</v>
      </c>
      <c r="E138">
        <v>3</v>
      </c>
      <c r="F138" t="str">
        <f>VLOOKUP(Table1[[#This Row],[Customer ID]],Customers!$A$1:$I$2001,2,FALSE)</f>
        <v>William Fletcher</v>
      </c>
      <c r="G138" t="str">
        <f>VLOOKUP(Table1[[#This Row],[Customer ID]],Customers!$A$1:$I$2001,3,FALSE)</f>
        <v>cjenkins@hotmail.com</v>
      </c>
      <c r="H138" t="str">
        <f>VLOOKUP(Table1[[#This Row],[Customer ID]],Customers!$A$1:$I$2001,7,FALSE)</f>
        <v>Canada</v>
      </c>
      <c r="I138" t="str">
        <f>_xlfn.IFS(INDEX(Products!$A$1:$E$5,MATCH(Orders!$D138,Products!$A$1:$A$5,0),MATCH(Orders!I$1,Products!$A$1:$E$1,0))="Esp","Espresso",INDEX(Products!$A$1:$E$5,MATCH(Orders!$D138,Products!$A$1:$A$5,0),MATCH(Orders!I$1,Products!$A$1:$E$1,0))="Lat","Latte",INDEX(Products!$A$1:$E$5,MATCH(Orders!$D138,Products!$A$1:$A$5,0),MATCH(Orders!I$1,Products!$A$1:$E$1,0))="Moc","Mocha",INDEX(Products!$A$1:$E$5,MATCH(Orders!$D138,Products!$A$1:$A$5,0),MATCH(Orders!I$1,Products!$A$1:$E$1,0))="Am","Americano")</f>
        <v>Espresso</v>
      </c>
      <c r="J138" t="str">
        <f>IF(INDEX(Products!$A$1:$E$5,MATCH(Orders!$D138,Products!$A$1:$A$5,0),MATCH(Orders!J$1,Products!$A$1:$E$1,0))="M","Medium",IF(INDEX(Products!$A$1:$E$5,MATCH(Orders!$D138,Products!$A$1:$A$5,0),MATCH(Orders!J$1,Products!$A$1:$E$1,0))="D","Dark","Light"))</f>
        <v>Medium</v>
      </c>
      <c r="K138" s="3">
        <f>INDEX(Products!$A$1:$E$5,MATCH(Orders!$D138,Products!$A$1:$A$5,0),MATCH(Orders!K$1,Products!$A$1:$E$1,0))</f>
        <v>1.5</v>
      </c>
      <c r="L138" s="5">
        <f>INDEX(Products!$A$1:$E$5,MATCH(Orders!$D138,Products!$A$1:$A$5,0),MATCH(Orders!L$1,Products!$A$1:$E$1,0))</f>
        <v>8.18</v>
      </c>
      <c r="M138" s="5">
        <f>Table1[[#This Row],[Unit Price]]*Table1[[#This Row],[Quantity]]</f>
        <v>24.54</v>
      </c>
      <c r="N138" t="str">
        <f>VLOOKUP(Table1[[#This Row],[Customer ID]],Customers!$A$1:$I$2001,9,FALSE)</f>
        <v>Yes</v>
      </c>
    </row>
    <row r="139" spans="1:14" x14ac:dyDescent="0.35">
      <c r="A139" t="s">
        <v>305</v>
      </c>
      <c r="B139" s="2">
        <v>45538</v>
      </c>
      <c r="C139" t="s">
        <v>306</v>
      </c>
      <c r="D139" t="s">
        <v>40</v>
      </c>
      <c r="E139">
        <v>5</v>
      </c>
      <c r="F139" t="str">
        <f>VLOOKUP(Table1[[#This Row],[Customer ID]],Customers!$A$1:$I$2001,2,FALSE)</f>
        <v>Lance Miller</v>
      </c>
      <c r="G139" t="str">
        <f>VLOOKUP(Table1[[#This Row],[Customer ID]],Customers!$A$1:$I$2001,3,FALSE)</f>
        <v>barryderek@hotmail.com</v>
      </c>
      <c r="H139" t="str">
        <f>VLOOKUP(Table1[[#This Row],[Customer ID]],Customers!$A$1:$I$2001,7,FALSE)</f>
        <v>United Kingdom</v>
      </c>
      <c r="I139" t="str">
        <f>_xlfn.IFS(INDEX(Products!$A$1:$E$5,MATCH(Orders!$D139,Products!$A$1:$A$5,0),MATCH(Orders!I$1,Products!$A$1:$E$1,0))="Esp","Espresso",INDEX(Products!$A$1:$E$5,MATCH(Orders!$D139,Products!$A$1:$A$5,0),MATCH(Orders!I$1,Products!$A$1:$E$1,0))="Lat","Latte",INDEX(Products!$A$1:$E$5,MATCH(Orders!$D139,Products!$A$1:$A$5,0),MATCH(Orders!I$1,Products!$A$1:$E$1,0))="Moc","Mocha",INDEX(Products!$A$1:$E$5,MATCH(Orders!$D139,Products!$A$1:$A$5,0),MATCH(Orders!I$1,Products!$A$1:$E$1,0))="Am","Americano")</f>
        <v>Americano</v>
      </c>
      <c r="J139" t="str">
        <f>IF(INDEX(Products!$A$1:$E$5,MATCH(Orders!$D139,Products!$A$1:$A$5,0),MATCH(Orders!J$1,Products!$A$1:$E$1,0))="M","Medium",IF(INDEX(Products!$A$1:$E$5,MATCH(Orders!$D139,Products!$A$1:$A$5,0),MATCH(Orders!J$1,Products!$A$1:$E$1,0))="D","Dark","Light"))</f>
        <v>Light</v>
      </c>
      <c r="K139" s="3">
        <f>INDEX(Products!$A$1:$E$5,MATCH(Orders!$D139,Products!$A$1:$A$5,0),MATCH(Orders!K$1,Products!$A$1:$E$1,0))</f>
        <v>1</v>
      </c>
      <c r="L139" s="5">
        <f>INDEX(Products!$A$1:$E$5,MATCH(Orders!$D139,Products!$A$1:$A$5,0),MATCH(Orders!L$1,Products!$A$1:$E$1,0))</f>
        <v>9.9499999999999993</v>
      </c>
      <c r="M139" s="5">
        <f>Table1[[#This Row],[Unit Price]]*Table1[[#This Row],[Quantity]]</f>
        <v>49.75</v>
      </c>
      <c r="N139" t="str">
        <f>VLOOKUP(Table1[[#This Row],[Customer ID]],Customers!$A$1:$I$2001,9,FALSE)</f>
        <v>No</v>
      </c>
    </row>
    <row r="140" spans="1:14" x14ac:dyDescent="0.35">
      <c r="A140" t="s">
        <v>307</v>
      </c>
      <c r="B140" s="2">
        <v>44634</v>
      </c>
      <c r="C140" t="s">
        <v>308</v>
      </c>
      <c r="D140" t="s">
        <v>15</v>
      </c>
      <c r="E140">
        <v>3</v>
      </c>
      <c r="F140" t="str">
        <f>VLOOKUP(Table1[[#This Row],[Customer ID]],Customers!$A$1:$I$2001,2,FALSE)</f>
        <v>Cathy Hawkins</v>
      </c>
      <c r="G140" t="str">
        <f>VLOOKUP(Table1[[#This Row],[Customer ID]],Customers!$A$1:$I$2001,3,FALSE)</f>
        <v>thorntonpaul@yahoo.com</v>
      </c>
      <c r="H140" t="str">
        <f>VLOOKUP(Table1[[#This Row],[Customer ID]],Customers!$A$1:$I$2001,7,FALSE)</f>
        <v>Ireland</v>
      </c>
      <c r="I140" t="str">
        <f>_xlfn.IFS(INDEX(Products!$A$1:$E$5,MATCH(Orders!$D140,Products!$A$1:$A$5,0),MATCH(Orders!I$1,Products!$A$1:$E$1,0))="Esp","Espresso",INDEX(Products!$A$1:$E$5,MATCH(Orders!$D140,Products!$A$1:$A$5,0),MATCH(Orders!I$1,Products!$A$1:$E$1,0))="Lat","Latte",INDEX(Products!$A$1:$E$5,MATCH(Orders!$D140,Products!$A$1:$A$5,0),MATCH(Orders!I$1,Products!$A$1:$E$1,0))="Moc","Mocha",INDEX(Products!$A$1:$E$5,MATCH(Orders!$D140,Products!$A$1:$A$5,0),MATCH(Orders!I$1,Products!$A$1:$E$1,0))="Am","Americano")</f>
        <v>Espresso</v>
      </c>
      <c r="J140" t="str">
        <f>IF(INDEX(Products!$A$1:$E$5,MATCH(Orders!$D140,Products!$A$1:$A$5,0),MATCH(Orders!J$1,Products!$A$1:$E$1,0))="M","Medium",IF(INDEX(Products!$A$1:$E$5,MATCH(Orders!$D140,Products!$A$1:$A$5,0),MATCH(Orders!J$1,Products!$A$1:$E$1,0))="D","Dark","Light"))</f>
        <v>Medium</v>
      </c>
      <c r="K140" s="3">
        <f>INDEX(Products!$A$1:$E$5,MATCH(Orders!$D140,Products!$A$1:$A$5,0),MATCH(Orders!K$1,Products!$A$1:$E$1,0))</f>
        <v>1.5</v>
      </c>
      <c r="L140" s="5">
        <f>INDEX(Products!$A$1:$E$5,MATCH(Orders!$D140,Products!$A$1:$A$5,0),MATCH(Orders!L$1,Products!$A$1:$E$1,0))</f>
        <v>8.18</v>
      </c>
      <c r="M140" s="5">
        <f>Table1[[#This Row],[Unit Price]]*Table1[[#This Row],[Quantity]]</f>
        <v>24.54</v>
      </c>
      <c r="N140" t="str">
        <f>VLOOKUP(Table1[[#This Row],[Customer ID]],Customers!$A$1:$I$2001,9,FALSE)</f>
        <v>Yes</v>
      </c>
    </row>
    <row r="141" spans="1:14" x14ac:dyDescent="0.35">
      <c r="A141" t="s">
        <v>309</v>
      </c>
      <c r="B141" s="2">
        <v>44532</v>
      </c>
      <c r="C141" t="s">
        <v>310</v>
      </c>
      <c r="D141" t="s">
        <v>21</v>
      </c>
      <c r="E141">
        <v>4</v>
      </c>
      <c r="F141" t="str">
        <f>VLOOKUP(Table1[[#This Row],[Customer ID]],Customers!$A$1:$I$2001,2,FALSE)</f>
        <v>Jeremy Evans</v>
      </c>
      <c r="G141" t="str">
        <f>VLOOKUP(Table1[[#This Row],[Customer ID]],Customers!$A$1:$I$2001,3,FALSE)</f>
        <v>adam66@benton.biz</v>
      </c>
      <c r="H141" t="str">
        <f>VLOOKUP(Table1[[#This Row],[Customer ID]],Customers!$A$1:$I$2001,7,FALSE)</f>
        <v>Canada</v>
      </c>
      <c r="I141" t="str">
        <f>_xlfn.IFS(INDEX(Products!$A$1:$E$5,MATCH(Orders!$D141,Products!$A$1:$A$5,0),MATCH(Orders!I$1,Products!$A$1:$E$1,0))="Esp","Espresso",INDEX(Products!$A$1:$E$5,MATCH(Orders!$D141,Products!$A$1:$A$5,0),MATCH(Orders!I$1,Products!$A$1:$E$1,0))="Lat","Latte",INDEX(Products!$A$1:$E$5,MATCH(Orders!$D141,Products!$A$1:$A$5,0),MATCH(Orders!I$1,Products!$A$1:$E$1,0))="Moc","Mocha",INDEX(Products!$A$1:$E$5,MATCH(Orders!$D141,Products!$A$1:$A$5,0),MATCH(Orders!I$1,Products!$A$1:$E$1,0))="Am","Americano")</f>
        <v>Latte</v>
      </c>
      <c r="J141" t="str">
        <f>IF(INDEX(Products!$A$1:$E$5,MATCH(Orders!$D141,Products!$A$1:$A$5,0),MATCH(Orders!J$1,Products!$A$1:$E$1,0))="M","Medium",IF(INDEX(Products!$A$1:$E$5,MATCH(Orders!$D141,Products!$A$1:$A$5,0),MATCH(Orders!J$1,Products!$A$1:$E$1,0))="D","Dark","Light"))</f>
        <v>Dark</v>
      </c>
      <c r="K141" s="3">
        <f>INDEX(Products!$A$1:$E$5,MATCH(Orders!$D141,Products!$A$1:$A$5,0),MATCH(Orders!K$1,Products!$A$1:$E$1,0))</f>
        <v>2</v>
      </c>
      <c r="L141" s="5">
        <f>INDEX(Products!$A$1:$E$5,MATCH(Orders!$D141,Products!$A$1:$A$5,0),MATCH(Orders!L$1,Products!$A$1:$E$1,0))</f>
        <v>6.79</v>
      </c>
      <c r="M141" s="5">
        <f>Table1[[#This Row],[Unit Price]]*Table1[[#This Row],[Quantity]]</f>
        <v>27.16</v>
      </c>
      <c r="N141" t="str">
        <f>VLOOKUP(Table1[[#This Row],[Customer ID]],Customers!$A$1:$I$2001,9,FALSE)</f>
        <v>Yes</v>
      </c>
    </row>
    <row r="142" spans="1:14" x14ac:dyDescent="0.35">
      <c r="A142" t="s">
        <v>311</v>
      </c>
      <c r="B142" s="2">
        <v>44950</v>
      </c>
      <c r="C142" t="s">
        <v>312</v>
      </c>
      <c r="D142" t="s">
        <v>30</v>
      </c>
      <c r="E142">
        <v>5</v>
      </c>
      <c r="F142" t="str">
        <f>VLOOKUP(Table1[[#This Row],[Customer ID]],Customers!$A$1:$I$2001,2,FALSE)</f>
        <v>Thomas Marsh</v>
      </c>
      <c r="G142" t="str">
        <f>VLOOKUP(Table1[[#This Row],[Customer ID]],Customers!$A$1:$I$2001,3,FALSE)</f>
        <v>ewilliams@yahoo.com</v>
      </c>
      <c r="H142" t="str">
        <f>VLOOKUP(Table1[[#This Row],[Customer ID]],Customers!$A$1:$I$2001,7,FALSE)</f>
        <v>Australia</v>
      </c>
      <c r="I142" t="str">
        <f>_xlfn.IFS(INDEX(Products!$A$1:$E$5,MATCH(Orders!$D142,Products!$A$1:$A$5,0),MATCH(Orders!I$1,Products!$A$1:$E$1,0))="Esp","Espresso",INDEX(Products!$A$1:$E$5,MATCH(Orders!$D142,Products!$A$1:$A$5,0),MATCH(Orders!I$1,Products!$A$1:$E$1,0))="Lat","Latte",INDEX(Products!$A$1:$E$5,MATCH(Orders!$D142,Products!$A$1:$A$5,0),MATCH(Orders!I$1,Products!$A$1:$E$1,0))="Moc","Mocha",INDEX(Products!$A$1:$E$5,MATCH(Orders!$D142,Products!$A$1:$A$5,0),MATCH(Orders!I$1,Products!$A$1:$E$1,0))="Am","Americano")</f>
        <v>Mocha</v>
      </c>
      <c r="J142" t="str">
        <f>IF(INDEX(Products!$A$1:$E$5,MATCH(Orders!$D142,Products!$A$1:$A$5,0),MATCH(Orders!J$1,Products!$A$1:$E$1,0))="M","Medium",IF(INDEX(Products!$A$1:$E$5,MATCH(Orders!$D142,Products!$A$1:$A$5,0),MATCH(Orders!J$1,Products!$A$1:$E$1,0))="D","Dark","Light"))</f>
        <v>Medium</v>
      </c>
      <c r="K142" s="3">
        <f>INDEX(Products!$A$1:$E$5,MATCH(Orders!$D142,Products!$A$1:$A$5,0),MATCH(Orders!K$1,Products!$A$1:$E$1,0))</f>
        <v>2</v>
      </c>
      <c r="L142" s="5">
        <f>INDEX(Products!$A$1:$E$5,MATCH(Orders!$D142,Products!$A$1:$A$5,0),MATCH(Orders!L$1,Products!$A$1:$E$1,0))</f>
        <v>5.35</v>
      </c>
      <c r="M142" s="5">
        <f>Table1[[#This Row],[Unit Price]]*Table1[[#This Row],[Quantity]]</f>
        <v>26.75</v>
      </c>
      <c r="N142" t="str">
        <f>VLOOKUP(Table1[[#This Row],[Customer ID]],Customers!$A$1:$I$2001,9,FALSE)</f>
        <v>No</v>
      </c>
    </row>
    <row r="143" spans="1:14" x14ac:dyDescent="0.35">
      <c r="A143" t="s">
        <v>313</v>
      </c>
      <c r="B143" s="2">
        <v>45142</v>
      </c>
      <c r="C143" t="s">
        <v>314</v>
      </c>
      <c r="D143" t="s">
        <v>15</v>
      </c>
      <c r="E143">
        <v>1</v>
      </c>
      <c r="F143" t="str">
        <f>VLOOKUP(Table1[[#This Row],[Customer ID]],Customers!$A$1:$I$2001,2,FALSE)</f>
        <v>Daniel Lynn</v>
      </c>
      <c r="G143" t="str">
        <f>VLOOKUP(Table1[[#This Row],[Customer ID]],Customers!$A$1:$I$2001,3,FALSE)</f>
        <v>amberking@gmail.com</v>
      </c>
      <c r="H143" t="str">
        <f>VLOOKUP(Table1[[#This Row],[Customer ID]],Customers!$A$1:$I$2001,7,FALSE)</f>
        <v>United Kingdom</v>
      </c>
      <c r="I143" t="str">
        <f>_xlfn.IFS(INDEX(Products!$A$1:$E$5,MATCH(Orders!$D143,Products!$A$1:$A$5,0),MATCH(Orders!I$1,Products!$A$1:$E$1,0))="Esp","Espresso",INDEX(Products!$A$1:$E$5,MATCH(Orders!$D143,Products!$A$1:$A$5,0),MATCH(Orders!I$1,Products!$A$1:$E$1,0))="Lat","Latte",INDEX(Products!$A$1:$E$5,MATCH(Orders!$D143,Products!$A$1:$A$5,0),MATCH(Orders!I$1,Products!$A$1:$E$1,0))="Moc","Mocha",INDEX(Products!$A$1:$E$5,MATCH(Orders!$D143,Products!$A$1:$A$5,0),MATCH(Orders!I$1,Products!$A$1:$E$1,0))="Am","Americano")</f>
        <v>Espresso</v>
      </c>
      <c r="J143" t="str">
        <f>IF(INDEX(Products!$A$1:$E$5,MATCH(Orders!$D143,Products!$A$1:$A$5,0),MATCH(Orders!J$1,Products!$A$1:$E$1,0))="M","Medium",IF(INDEX(Products!$A$1:$E$5,MATCH(Orders!$D143,Products!$A$1:$A$5,0),MATCH(Orders!J$1,Products!$A$1:$E$1,0))="D","Dark","Light"))</f>
        <v>Medium</v>
      </c>
      <c r="K143" s="3">
        <f>INDEX(Products!$A$1:$E$5,MATCH(Orders!$D143,Products!$A$1:$A$5,0),MATCH(Orders!K$1,Products!$A$1:$E$1,0))</f>
        <v>1.5</v>
      </c>
      <c r="L143" s="5">
        <f>INDEX(Products!$A$1:$E$5,MATCH(Orders!$D143,Products!$A$1:$A$5,0),MATCH(Orders!L$1,Products!$A$1:$E$1,0))</f>
        <v>8.18</v>
      </c>
      <c r="M143" s="5">
        <f>Table1[[#This Row],[Unit Price]]*Table1[[#This Row],[Quantity]]</f>
        <v>8.18</v>
      </c>
      <c r="N143" t="str">
        <f>VLOOKUP(Table1[[#This Row],[Customer ID]],Customers!$A$1:$I$2001,9,FALSE)</f>
        <v>No</v>
      </c>
    </row>
    <row r="144" spans="1:14" x14ac:dyDescent="0.35">
      <c r="A144" t="s">
        <v>315</v>
      </c>
      <c r="B144" s="2">
        <v>45154</v>
      </c>
      <c r="C144" t="s">
        <v>316</v>
      </c>
      <c r="D144" t="s">
        <v>15</v>
      </c>
      <c r="E144">
        <v>3</v>
      </c>
      <c r="F144" t="str">
        <f>VLOOKUP(Table1[[#This Row],[Customer ID]],Customers!$A$1:$I$2001,2,FALSE)</f>
        <v>Richard Strickland</v>
      </c>
      <c r="G144" t="str">
        <f>VLOOKUP(Table1[[#This Row],[Customer ID]],Customers!$A$1:$I$2001,3,FALSE)</f>
        <v>stevencollins@moss.biz</v>
      </c>
      <c r="H144" t="str">
        <f>VLOOKUP(Table1[[#This Row],[Customer ID]],Customers!$A$1:$I$2001,7,FALSE)</f>
        <v>Ireland</v>
      </c>
      <c r="I144" t="str">
        <f>_xlfn.IFS(INDEX(Products!$A$1:$E$5,MATCH(Orders!$D144,Products!$A$1:$A$5,0),MATCH(Orders!I$1,Products!$A$1:$E$1,0))="Esp","Espresso",INDEX(Products!$A$1:$E$5,MATCH(Orders!$D144,Products!$A$1:$A$5,0),MATCH(Orders!I$1,Products!$A$1:$E$1,0))="Lat","Latte",INDEX(Products!$A$1:$E$5,MATCH(Orders!$D144,Products!$A$1:$A$5,0),MATCH(Orders!I$1,Products!$A$1:$E$1,0))="Moc","Mocha",INDEX(Products!$A$1:$E$5,MATCH(Orders!$D144,Products!$A$1:$A$5,0),MATCH(Orders!I$1,Products!$A$1:$E$1,0))="Am","Americano")</f>
        <v>Espresso</v>
      </c>
      <c r="J144" t="str">
        <f>IF(INDEX(Products!$A$1:$E$5,MATCH(Orders!$D144,Products!$A$1:$A$5,0),MATCH(Orders!J$1,Products!$A$1:$E$1,0))="M","Medium",IF(INDEX(Products!$A$1:$E$5,MATCH(Orders!$D144,Products!$A$1:$A$5,0),MATCH(Orders!J$1,Products!$A$1:$E$1,0))="D","Dark","Light"))</f>
        <v>Medium</v>
      </c>
      <c r="K144" s="3">
        <f>INDEX(Products!$A$1:$E$5,MATCH(Orders!$D144,Products!$A$1:$A$5,0),MATCH(Orders!K$1,Products!$A$1:$E$1,0))</f>
        <v>1.5</v>
      </c>
      <c r="L144" s="5">
        <f>INDEX(Products!$A$1:$E$5,MATCH(Orders!$D144,Products!$A$1:$A$5,0),MATCH(Orders!L$1,Products!$A$1:$E$1,0))</f>
        <v>8.18</v>
      </c>
      <c r="M144" s="5">
        <f>Table1[[#This Row],[Unit Price]]*Table1[[#This Row],[Quantity]]</f>
        <v>24.54</v>
      </c>
      <c r="N144" t="str">
        <f>VLOOKUP(Table1[[#This Row],[Customer ID]],Customers!$A$1:$I$2001,9,FALSE)</f>
        <v>No</v>
      </c>
    </row>
    <row r="145" spans="1:14" x14ac:dyDescent="0.35">
      <c r="A145" t="s">
        <v>317</v>
      </c>
      <c r="B145" s="2">
        <v>45542</v>
      </c>
      <c r="C145" t="s">
        <v>318</v>
      </c>
      <c r="D145" t="s">
        <v>30</v>
      </c>
      <c r="E145">
        <v>3</v>
      </c>
      <c r="F145" t="str">
        <f>VLOOKUP(Table1[[#This Row],[Customer ID]],Customers!$A$1:$I$2001,2,FALSE)</f>
        <v>Kenneth Franco</v>
      </c>
      <c r="G145" t="str">
        <f>VLOOKUP(Table1[[#This Row],[Customer ID]],Customers!$A$1:$I$2001,3,FALSE)</f>
        <v>xboyd@hotmail.com</v>
      </c>
      <c r="H145" t="str">
        <f>VLOOKUP(Table1[[#This Row],[Customer ID]],Customers!$A$1:$I$2001,7,FALSE)</f>
        <v>United Kingdom</v>
      </c>
      <c r="I145" t="str">
        <f>_xlfn.IFS(INDEX(Products!$A$1:$E$5,MATCH(Orders!$D145,Products!$A$1:$A$5,0),MATCH(Orders!I$1,Products!$A$1:$E$1,0))="Esp","Espresso",INDEX(Products!$A$1:$E$5,MATCH(Orders!$D145,Products!$A$1:$A$5,0),MATCH(Orders!I$1,Products!$A$1:$E$1,0))="Lat","Latte",INDEX(Products!$A$1:$E$5,MATCH(Orders!$D145,Products!$A$1:$A$5,0),MATCH(Orders!I$1,Products!$A$1:$E$1,0))="Moc","Mocha",INDEX(Products!$A$1:$E$5,MATCH(Orders!$D145,Products!$A$1:$A$5,0),MATCH(Orders!I$1,Products!$A$1:$E$1,0))="Am","Americano")</f>
        <v>Mocha</v>
      </c>
      <c r="J145" t="str">
        <f>IF(INDEX(Products!$A$1:$E$5,MATCH(Orders!$D145,Products!$A$1:$A$5,0),MATCH(Orders!J$1,Products!$A$1:$E$1,0))="M","Medium",IF(INDEX(Products!$A$1:$E$5,MATCH(Orders!$D145,Products!$A$1:$A$5,0),MATCH(Orders!J$1,Products!$A$1:$E$1,0))="D","Dark","Light"))</f>
        <v>Medium</v>
      </c>
      <c r="K145" s="3">
        <f>INDEX(Products!$A$1:$E$5,MATCH(Orders!$D145,Products!$A$1:$A$5,0),MATCH(Orders!K$1,Products!$A$1:$E$1,0))</f>
        <v>2</v>
      </c>
      <c r="L145" s="5">
        <f>INDEX(Products!$A$1:$E$5,MATCH(Orders!$D145,Products!$A$1:$A$5,0),MATCH(Orders!L$1,Products!$A$1:$E$1,0))</f>
        <v>5.35</v>
      </c>
      <c r="M145" s="5">
        <f>Table1[[#This Row],[Unit Price]]*Table1[[#This Row],[Quantity]]</f>
        <v>16.049999999999997</v>
      </c>
      <c r="N145" t="str">
        <f>VLOOKUP(Table1[[#This Row],[Customer ID]],Customers!$A$1:$I$2001,9,FALSE)</f>
        <v>No</v>
      </c>
    </row>
    <row r="146" spans="1:14" x14ac:dyDescent="0.35">
      <c r="A146" t="s">
        <v>319</v>
      </c>
      <c r="B146" s="2">
        <v>45340</v>
      </c>
      <c r="C146" t="s">
        <v>320</v>
      </c>
      <c r="D146" t="s">
        <v>21</v>
      </c>
      <c r="E146">
        <v>2</v>
      </c>
      <c r="F146" t="str">
        <f>VLOOKUP(Table1[[#This Row],[Customer ID]],Customers!$A$1:$I$2001,2,FALSE)</f>
        <v>Stephen Murillo</v>
      </c>
      <c r="G146" t="str">
        <f>VLOOKUP(Table1[[#This Row],[Customer ID]],Customers!$A$1:$I$2001,3,FALSE)</f>
        <v>jenniferrodriguez@olson.com</v>
      </c>
      <c r="H146" t="str">
        <f>VLOOKUP(Table1[[#This Row],[Customer ID]],Customers!$A$1:$I$2001,7,FALSE)</f>
        <v>Australia</v>
      </c>
      <c r="I146" t="str">
        <f>_xlfn.IFS(INDEX(Products!$A$1:$E$5,MATCH(Orders!$D146,Products!$A$1:$A$5,0),MATCH(Orders!I$1,Products!$A$1:$E$1,0))="Esp","Espresso",INDEX(Products!$A$1:$E$5,MATCH(Orders!$D146,Products!$A$1:$A$5,0),MATCH(Orders!I$1,Products!$A$1:$E$1,0))="Lat","Latte",INDEX(Products!$A$1:$E$5,MATCH(Orders!$D146,Products!$A$1:$A$5,0),MATCH(Orders!I$1,Products!$A$1:$E$1,0))="Moc","Mocha",INDEX(Products!$A$1:$E$5,MATCH(Orders!$D146,Products!$A$1:$A$5,0),MATCH(Orders!I$1,Products!$A$1:$E$1,0))="Am","Americano")</f>
        <v>Latte</v>
      </c>
      <c r="J146" t="str">
        <f>IF(INDEX(Products!$A$1:$E$5,MATCH(Orders!$D146,Products!$A$1:$A$5,0),MATCH(Orders!J$1,Products!$A$1:$E$1,0))="M","Medium",IF(INDEX(Products!$A$1:$E$5,MATCH(Orders!$D146,Products!$A$1:$A$5,0),MATCH(Orders!J$1,Products!$A$1:$E$1,0))="D","Dark","Light"))</f>
        <v>Dark</v>
      </c>
      <c r="K146" s="3">
        <f>INDEX(Products!$A$1:$E$5,MATCH(Orders!$D146,Products!$A$1:$A$5,0),MATCH(Orders!K$1,Products!$A$1:$E$1,0))</f>
        <v>2</v>
      </c>
      <c r="L146" s="5">
        <f>INDEX(Products!$A$1:$E$5,MATCH(Orders!$D146,Products!$A$1:$A$5,0),MATCH(Orders!L$1,Products!$A$1:$E$1,0))</f>
        <v>6.79</v>
      </c>
      <c r="M146" s="5">
        <f>Table1[[#This Row],[Unit Price]]*Table1[[#This Row],[Quantity]]</f>
        <v>13.58</v>
      </c>
      <c r="N146" t="str">
        <f>VLOOKUP(Table1[[#This Row],[Customer ID]],Customers!$A$1:$I$2001,9,FALSE)</f>
        <v>Yes</v>
      </c>
    </row>
    <row r="147" spans="1:14" x14ac:dyDescent="0.35">
      <c r="A147" t="s">
        <v>321</v>
      </c>
      <c r="B147" s="2">
        <v>44531</v>
      </c>
      <c r="C147" t="s">
        <v>322</v>
      </c>
      <c r="D147" t="s">
        <v>40</v>
      </c>
      <c r="E147">
        <v>2</v>
      </c>
      <c r="F147" t="str">
        <f>VLOOKUP(Table1[[#This Row],[Customer ID]],Customers!$A$1:$I$2001,2,FALSE)</f>
        <v>Melissa Thompson</v>
      </c>
      <c r="G147" t="str">
        <f>VLOOKUP(Table1[[#This Row],[Customer ID]],Customers!$A$1:$I$2001,3,FALSE)</f>
        <v>rsmith@elliott.com</v>
      </c>
      <c r="H147" t="str">
        <f>VLOOKUP(Table1[[#This Row],[Customer ID]],Customers!$A$1:$I$2001,7,FALSE)</f>
        <v>United Kingdom</v>
      </c>
      <c r="I147" t="str">
        <f>_xlfn.IFS(INDEX(Products!$A$1:$E$5,MATCH(Orders!$D147,Products!$A$1:$A$5,0),MATCH(Orders!I$1,Products!$A$1:$E$1,0))="Esp","Espresso",INDEX(Products!$A$1:$E$5,MATCH(Orders!$D147,Products!$A$1:$A$5,0),MATCH(Orders!I$1,Products!$A$1:$E$1,0))="Lat","Latte",INDEX(Products!$A$1:$E$5,MATCH(Orders!$D147,Products!$A$1:$A$5,0),MATCH(Orders!I$1,Products!$A$1:$E$1,0))="Moc","Mocha",INDEX(Products!$A$1:$E$5,MATCH(Orders!$D147,Products!$A$1:$A$5,0),MATCH(Orders!I$1,Products!$A$1:$E$1,0))="Am","Americano")</f>
        <v>Americano</v>
      </c>
      <c r="J147" t="str">
        <f>IF(INDEX(Products!$A$1:$E$5,MATCH(Orders!$D147,Products!$A$1:$A$5,0),MATCH(Orders!J$1,Products!$A$1:$E$1,0))="M","Medium",IF(INDEX(Products!$A$1:$E$5,MATCH(Orders!$D147,Products!$A$1:$A$5,0),MATCH(Orders!J$1,Products!$A$1:$E$1,0))="D","Dark","Light"))</f>
        <v>Light</v>
      </c>
      <c r="K147" s="3">
        <f>INDEX(Products!$A$1:$E$5,MATCH(Orders!$D147,Products!$A$1:$A$5,0),MATCH(Orders!K$1,Products!$A$1:$E$1,0))</f>
        <v>1</v>
      </c>
      <c r="L147" s="5">
        <f>INDEX(Products!$A$1:$E$5,MATCH(Orders!$D147,Products!$A$1:$A$5,0),MATCH(Orders!L$1,Products!$A$1:$E$1,0))</f>
        <v>9.9499999999999993</v>
      </c>
      <c r="M147" s="5">
        <f>Table1[[#This Row],[Unit Price]]*Table1[[#This Row],[Quantity]]</f>
        <v>19.899999999999999</v>
      </c>
      <c r="N147" t="str">
        <f>VLOOKUP(Table1[[#This Row],[Customer ID]],Customers!$A$1:$I$2001,9,FALSE)</f>
        <v>Yes</v>
      </c>
    </row>
    <row r="148" spans="1:14" x14ac:dyDescent="0.35">
      <c r="A148" t="s">
        <v>323</v>
      </c>
      <c r="B148" s="2">
        <v>45560</v>
      </c>
      <c r="C148" t="s">
        <v>324</v>
      </c>
      <c r="D148" t="s">
        <v>15</v>
      </c>
      <c r="E148">
        <v>2</v>
      </c>
      <c r="F148" t="str">
        <f>VLOOKUP(Table1[[#This Row],[Customer ID]],Customers!$A$1:$I$2001,2,FALSE)</f>
        <v>Daniel Scott</v>
      </c>
      <c r="G148" t="str">
        <f>VLOOKUP(Table1[[#This Row],[Customer ID]],Customers!$A$1:$I$2001,3,FALSE)</f>
        <v>rpatterson@gmail.com</v>
      </c>
      <c r="H148" t="str">
        <f>VLOOKUP(Table1[[#This Row],[Customer ID]],Customers!$A$1:$I$2001,7,FALSE)</f>
        <v>United States</v>
      </c>
      <c r="I148" t="str">
        <f>_xlfn.IFS(INDEX(Products!$A$1:$E$5,MATCH(Orders!$D148,Products!$A$1:$A$5,0),MATCH(Orders!I$1,Products!$A$1:$E$1,0))="Esp","Espresso",INDEX(Products!$A$1:$E$5,MATCH(Orders!$D148,Products!$A$1:$A$5,0),MATCH(Orders!I$1,Products!$A$1:$E$1,0))="Lat","Latte",INDEX(Products!$A$1:$E$5,MATCH(Orders!$D148,Products!$A$1:$A$5,0),MATCH(Orders!I$1,Products!$A$1:$E$1,0))="Moc","Mocha",INDEX(Products!$A$1:$E$5,MATCH(Orders!$D148,Products!$A$1:$A$5,0),MATCH(Orders!I$1,Products!$A$1:$E$1,0))="Am","Americano")</f>
        <v>Espresso</v>
      </c>
      <c r="J148" t="str">
        <f>IF(INDEX(Products!$A$1:$E$5,MATCH(Orders!$D148,Products!$A$1:$A$5,0),MATCH(Orders!J$1,Products!$A$1:$E$1,0))="M","Medium",IF(INDEX(Products!$A$1:$E$5,MATCH(Orders!$D148,Products!$A$1:$A$5,0),MATCH(Orders!J$1,Products!$A$1:$E$1,0))="D","Dark","Light"))</f>
        <v>Medium</v>
      </c>
      <c r="K148" s="3">
        <f>INDEX(Products!$A$1:$E$5,MATCH(Orders!$D148,Products!$A$1:$A$5,0),MATCH(Orders!K$1,Products!$A$1:$E$1,0))</f>
        <v>1.5</v>
      </c>
      <c r="L148" s="5">
        <f>INDEX(Products!$A$1:$E$5,MATCH(Orders!$D148,Products!$A$1:$A$5,0),MATCH(Orders!L$1,Products!$A$1:$E$1,0))</f>
        <v>8.18</v>
      </c>
      <c r="M148" s="5">
        <f>Table1[[#This Row],[Unit Price]]*Table1[[#This Row],[Quantity]]</f>
        <v>16.36</v>
      </c>
      <c r="N148" t="str">
        <f>VLOOKUP(Table1[[#This Row],[Customer ID]],Customers!$A$1:$I$2001,9,FALSE)</f>
        <v>No</v>
      </c>
    </row>
    <row r="149" spans="1:14" x14ac:dyDescent="0.35">
      <c r="A149" t="s">
        <v>325</v>
      </c>
      <c r="B149" s="2">
        <v>44768</v>
      </c>
      <c r="C149" t="s">
        <v>326</v>
      </c>
      <c r="D149" t="s">
        <v>30</v>
      </c>
      <c r="E149">
        <v>5</v>
      </c>
      <c r="F149" t="str">
        <f>VLOOKUP(Table1[[#This Row],[Customer ID]],Customers!$A$1:$I$2001,2,FALSE)</f>
        <v>Danielle Payne</v>
      </c>
      <c r="G149" t="str">
        <f>VLOOKUP(Table1[[#This Row],[Customer ID]],Customers!$A$1:$I$2001,3,FALSE)</f>
        <v>obutler@hotmail.com</v>
      </c>
      <c r="H149" t="str">
        <f>VLOOKUP(Table1[[#This Row],[Customer ID]],Customers!$A$1:$I$2001,7,FALSE)</f>
        <v>Canada</v>
      </c>
      <c r="I149" t="str">
        <f>_xlfn.IFS(INDEX(Products!$A$1:$E$5,MATCH(Orders!$D149,Products!$A$1:$A$5,0),MATCH(Orders!I$1,Products!$A$1:$E$1,0))="Esp","Espresso",INDEX(Products!$A$1:$E$5,MATCH(Orders!$D149,Products!$A$1:$A$5,0),MATCH(Orders!I$1,Products!$A$1:$E$1,0))="Lat","Latte",INDEX(Products!$A$1:$E$5,MATCH(Orders!$D149,Products!$A$1:$A$5,0),MATCH(Orders!I$1,Products!$A$1:$E$1,0))="Moc","Mocha",INDEX(Products!$A$1:$E$5,MATCH(Orders!$D149,Products!$A$1:$A$5,0),MATCH(Orders!I$1,Products!$A$1:$E$1,0))="Am","Americano")</f>
        <v>Mocha</v>
      </c>
      <c r="J149" t="str">
        <f>IF(INDEX(Products!$A$1:$E$5,MATCH(Orders!$D149,Products!$A$1:$A$5,0),MATCH(Orders!J$1,Products!$A$1:$E$1,0))="M","Medium",IF(INDEX(Products!$A$1:$E$5,MATCH(Orders!$D149,Products!$A$1:$A$5,0),MATCH(Orders!J$1,Products!$A$1:$E$1,0))="D","Dark","Light"))</f>
        <v>Medium</v>
      </c>
      <c r="K149" s="3">
        <f>INDEX(Products!$A$1:$E$5,MATCH(Orders!$D149,Products!$A$1:$A$5,0),MATCH(Orders!K$1,Products!$A$1:$E$1,0))</f>
        <v>2</v>
      </c>
      <c r="L149" s="5">
        <f>INDEX(Products!$A$1:$E$5,MATCH(Orders!$D149,Products!$A$1:$A$5,0),MATCH(Orders!L$1,Products!$A$1:$E$1,0))</f>
        <v>5.35</v>
      </c>
      <c r="M149" s="5">
        <f>Table1[[#This Row],[Unit Price]]*Table1[[#This Row],[Quantity]]</f>
        <v>26.75</v>
      </c>
      <c r="N149" t="str">
        <f>VLOOKUP(Table1[[#This Row],[Customer ID]],Customers!$A$1:$I$2001,9,FALSE)</f>
        <v>No</v>
      </c>
    </row>
    <row r="150" spans="1:14" x14ac:dyDescent="0.35">
      <c r="A150" t="s">
        <v>327</v>
      </c>
      <c r="B150" s="2">
        <v>44804</v>
      </c>
      <c r="C150" t="s">
        <v>328</v>
      </c>
      <c r="D150" t="s">
        <v>40</v>
      </c>
      <c r="E150">
        <v>4</v>
      </c>
      <c r="F150" t="str">
        <f>VLOOKUP(Table1[[#This Row],[Customer ID]],Customers!$A$1:$I$2001,2,FALSE)</f>
        <v>Mary Harris</v>
      </c>
      <c r="G150" t="str">
        <f>VLOOKUP(Table1[[#This Row],[Customer ID]],Customers!$A$1:$I$2001,3,FALSE)</f>
        <v>derekwebster@yahoo.com</v>
      </c>
      <c r="H150" t="str">
        <f>VLOOKUP(Table1[[#This Row],[Customer ID]],Customers!$A$1:$I$2001,7,FALSE)</f>
        <v>United States</v>
      </c>
      <c r="I150" t="str">
        <f>_xlfn.IFS(INDEX(Products!$A$1:$E$5,MATCH(Orders!$D150,Products!$A$1:$A$5,0),MATCH(Orders!I$1,Products!$A$1:$E$1,0))="Esp","Espresso",INDEX(Products!$A$1:$E$5,MATCH(Orders!$D150,Products!$A$1:$A$5,0),MATCH(Orders!I$1,Products!$A$1:$E$1,0))="Lat","Latte",INDEX(Products!$A$1:$E$5,MATCH(Orders!$D150,Products!$A$1:$A$5,0),MATCH(Orders!I$1,Products!$A$1:$E$1,0))="Moc","Mocha",INDEX(Products!$A$1:$E$5,MATCH(Orders!$D150,Products!$A$1:$A$5,0),MATCH(Orders!I$1,Products!$A$1:$E$1,0))="Am","Americano")</f>
        <v>Americano</v>
      </c>
      <c r="J150" t="str">
        <f>IF(INDEX(Products!$A$1:$E$5,MATCH(Orders!$D150,Products!$A$1:$A$5,0),MATCH(Orders!J$1,Products!$A$1:$E$1,0))="M","Medium",IF(INDEX(Products!$A$1:$E$5,MATCH(Orders!$D150,Products!$A$1:$A$5,0),MATCH(Orders!J$1,Products!$A$1:$E$1,0))="D","Dark","Light"))</f>
        <v>Light</v>
      </c>
      <c r="K150" s="3">
        <f>INDEX(Products!$A$1:$E$5,MATCH(Orders!$D150,Products!$A$1:$A$5,0),MATCH(Orders!K$1,Products!$A$1:$E$1,0))</f>
        <v>1</v>
      </c>
      <c r="L150" s="5">
        <f>INDEX(Products!$A$1:$E$5,MATCH(Orders!$D150,Products!$A$1:$A$5,0),MATCH(Orders!L$1,Products!$A$1:$E$1,0))</f>
        <v>9.9499999999999993</v>
      </c>
      <c r="M150" s="5">
        <f>Table1[[#This Row],[Unit Price]]*Table1[[#This Row],[Quantity]]</f>
        <v>39.799999999999997</v>
      </c>
      <c r="N150" t="str">
        <f>VLOOKUP(Table1[[#This Row],[Customer ID]],Customers!$A$1:$I$2001,9,FALSE)</f>
        <v>Yes</v>
      </c>
    </row>
    <row r="151" spans="1:14" x14ac:dyDescent="0.35">
      <c r="A151" t="s">
        <v>329</v>
      </c>
      <c r="B151" s="2">
        <v>45392</v>
      </c>
      <c r="C151" t="s">
        <v>330</v>
      </c>
      <c r="D151" t="s">
        <v>40</v>
      </c>
      <c r="E151">
        <v>2</v>
      </c>
      <c r="F151" t="str">
        <f>VLOOKUP(Table1[[#This Row],[Customer ID]],Customers!$A$1:$I$2001,2,FALSE)</f>
        <v>William Roth</v>
      </c>
      <c r="G151" t="str">
        <f>VLOOKUP(Table1[[#This Row],[Customer ID]],Customers!$A$1:$I$2001,3,FALSE)</f>
        <v>robinsonsamantha@cook.com</v>
      </c>
      <c r="H151" t="str">
        <f>VLOOKUP(Table1[[#This Row],[Customer ID]],Customers!$A$1:$I$2001,7,FALSE)</f>
        <v>United States</v>
      </c>
      <c r="I151" t="str">
        <f>_xlfn.IFS(INDEX(Products!$A$1:$E$5,MATCH(Orders!$D151,Products!$A$1:$A$5,0),MATCH(Orders!I$1,Products!$A$1:$E$1,0))="Esp","Espresso",INDEX(Products!$A$1:$E$5,MATCH(Orders!$D151,Products!$A$1:$A$5,0),MATCH(Orders!I$1,Products!$A$1:$E$1,0))="Lat","Latte",INDEX(Products!$A$1:$E$5,MATCH(Orders!$D151,Products!$A$1:$A$5,0),MATCH(Orders!I$1,Products!$A$1:$E$1,0))="Moc","Mocha",INDEX(Products!$A$1:$E$5,MATCH(Orders!$D151,Products!$A$1:$A$5,0),MATCH(Orders!I$1,Products!$A$1:$E$1,0))="Am","Americano")</f>
        <v>Americano</v>
      </c>
      <c r="J151" t="str">
        <f>IF(INDEX(Products!$A$1:$E$5,MATCH(Orders!$D151,Products!$A$1:$A$5,0),MATCH(Orders!J$1,Products!$A$1:$E$1,0))="M","Medium",IF(INDEX(Products!$A$1:$E$5,MATCH(Orders!$D151,Products!$A$1:$A$5,0),MATCH(Orders!J$1,Products!$A$1:$E$1,0))="D","Dark","Light"))</f>
        <v>Light</v>
      </c>
      <c r="K151" s="3">
        <f>INDEX(Products!$A$1:$E$5,MATCH(Orders!$D151,Products!$A$1:$A$5,0),MATCH(Orders!K$1,Products!$A$1:$E$1,0))</f>
        <v>1</v>
      </c>
      <c r="L151" s="5">
        <f>INDEX(Products!$A$1:$E$5,MATCH(Orders!$D151,Products!$A$1:$A$5,0),MATCH(Orders!L$1,Products!$A$1:$E$1,0))</f>
        <v>9.9499999999999993</v>
      </c>
      <c r="M151" s="5">
        <f>Table1[[#This Row],[Unit Price]]*Table1[[#This Row],[Quantity]]</f>
        <v>19.899999999999999</v>
      </c>
      <c r="N151" t="str">
        <f>VLOOKUP(Table1[[#This Row],[Customer ID]],Customers!$A$1:$I$2001,9,FALSE)</f>
        <v>Yes</v>
      </c>
    </row>
    <row r="152" spans="1:14" x14ac:dyDescent="0.35">
      <c r="A152" t="s">
        <v>331</v>
      </c>
      <c r="B152" s="2">
        <v>44699</v>
      </c>
      <c r="C152" t="s">
        <v>332</v>
      </c>
      <c r="D152" t="s">
        <v>21</v>
      </c>
      <c r="E152">
        <v>4</v>
      </c>
      <c r="F152" t="str">
        <f>VLOOKUP(Table1[[#This Row],[Customer ID]],Customers!$A$1:$I$2001,2,FALSE)</f>
        <v>Matthew Lynch</v>
      </c>
      <c r="G152" t="str">
        <f>VLOOKUP(Table1[[#This Row],[Customer ID]],Customers!$A$1:$I$2001,3,FALSE)</f>
        <v>davidpadilla@hotmail.com</v>
      </c>
      <c r="H152" t="str">
        <f>VLOOKUP(Table1[[#This Row],[Customer ID]],Customers!$A$1:$I$2001,7,FALSE)</f>
        <v>United Kingdom</v>
      </c>
      <c r="I152" t="str">
        <f>_xlfn.IFS(INDEX(Products!$A$1:$E$5,MATCH(Orders!$D152,Products!$A$1:$A$5,0),MATCH(Orders!I$1,Products!$A$1:$E$1,0))="Esp","Espresso",INDEX(Products!$A$1:$E$5,MATCH(Orders!$D152,Products!$A$1:$A$5,0),MATCH(Orders!I$1,Products!$A$1:$E$1,0))="Lat","Latte",INDEX(Products!$A$1:$E$5,MATCH(Orders!$D152,Products!$A$1:$A$5,0),MATCH(Orders!I$1,Products!$A$1:$E$1,0))="Moc","Mocha",INDEX(Products!$A$1:$E$5,MATCH(Orders!$D152,Products!$A$1:$A$5,0),MATCH(Orders!I$1,Products!$A$1:$E$1,0))="Am","Americano")</f>
        <v>Latte</v>
      </c>
      <c r="J152" t="str">
        <f>IF(INDEX(Products!$A$1:$E$5,MATCH(Orders!$D152,Products!$A$1:$A$5,0),MATCH(Orders!J$1,Products!$A$1:$E$1,0))="M","Medium",IF(INDEX(Products!$A$1:$E$5,MATCH(Orders!$D152,Products!$A$1:$A$5,0),MATCH(Orders!J$1,Products!$A$1:$E$1,0))="D","Dark","Light"))</f>
        <v>Dark</v>
      </c>
      <c r="K152" s="3">
        <f>INDEX(Products!$A$1:$E$5,MATCH(Orders!$D152,Products!$A$1:$A$5,0),MATCH(Orders!K$1,Products!$A$1:$E$1,0))</f>
        <v>2</v>
      </c>
      <c r="L152" s="5">
        <f>INDEX(Products!$A$1:$E$5,MATCH(Orders!$D152,Products!$A$1:$A$5,0),MATCH(Orders!L$1,Products!$A$1:$E$1,0))</f>
        <v>6.79</v>
      </c>
      <c r="M152" s="5">
        <f>Table1[[#This Row],[Unit Price]]*Table1[[#This Row],[Quantity]]</f>
        <v>27.16</v>
      </c>
      <c r="N152" t="str">
        <f>VLOOKUP(Table1[[#This Row],[Customer ID]],Customers!$A$1:$I$2001,9,FALSE)</f>
        <v>Yes</v>
      </c>
    </row>
    <row r="153" spans="1:14" x14ac:dyDescent="0.35">
      <c r="A153" t="s">
        <v>333</v>
      </c>
      <c r="B153" s="2">
        <v>45477</v>
      </c>
      <c r="C153" t="s">
        <v>334</v>
      </c>
      <c r="D153" t="s">
        <v>30</v>
      </c>
      <c r="E153">
        <v>2</v>
      </c>
      <c r="F153" t="str">
        <f>VLOOKUP(Table1[[#This Row],[Customer ID]],Customers!$A$1:$I$2001,2,FALSE)</f>
        <v>Jamie Boyle</v>
      </c>
      <c r="G153" t="str">
        <f>VLOOKUP(Table1[[#This Row],[Customer ID]],Customers!$A$1:$I$2001,3,FALSE)</f>
        <v>robertfarmer@gonzalez-lee.com</v>
      </c>
      <c r="H153" t="str">
        <f>VLOOKUP(Table1[[#This Row],[Customer ID]],Customers!$A$1:$I$2001,7,FALSE)</f>
        <v>Ireland</v>
      </c>
      <c r="I153" t="str">
        <f>_xlfn.IFS(INDEX(Products!$A$1:$E$5,MATCH(Orders!$D153,Products!$A$1:$A$5,0),MATCH(Orders!I$1,Products!$A$1:$E$1,0))="Esp","Espresso",INDEX(Products!$A$1:$E$5,MATCH(Orders!$D153,Products!$A$1:$A$5,0),MATCH(Orders!I$1,Products!$A$1:$E$1,0))="Lat","Latte",INDEX(Products!$A$1:$E$5,MATCH(Orders!$D153,Products!$A$1:$A$5,0),MATCH(Orders!I$1,Products!$A$1:$E$1,0))="Moc","Mocha",INDEX(Products!$A$1:$E$5,MATCH(Orders!$D153,Products!$A$1:$A$5,0),MATCH(Orders!I$1,Products!$A$1:$E$1,0))="Am","Americano")</f>
        <v>Mocha</v>
      </c>
      <c r="J153" t="str">
        <f>IF(INDEX(Products!$A$1:$E$5,MATCH(Orders!$D153,Products!$A$1:$A$5,0),MATCH(Orders!J$1,Products!$A$1:$E$1,0))="M","Medium",IF(INDEX(Products!$A$1:$E$5,MATCH(Orders!$D153,Products!$A$1:$A$5,0),MATCH(Orders!J$1,Products!$A$1:$E$1,0))="D","Dark","Light"))</f>
        <v>Medium</v>
      </c>
      <c r="K153" s="3">
        <f>INDEX(Products!$A$1:$E$5,MATCH(Orders!$D153,Products!$A$1:$A$5,0),MATCH(Orders!K$1,Products!$A$1:$E$1,0))</f>
        <v>2</v>
      </c>
      <c r="L153" s="5">
        <f>INDEX(Products!$A$1:$E$5,MATCH(Orders!$D153,Products!$A$1:$A$5,0),MATCH(Orders!L$1,Products!$A$1:$E$1,0))</f>
        <v>5.35</v>
      </c>
      <c r="M153" s="5">
        <f>Table1[[#This Row],[Unit Price]]*Table1[[#This Row],[Quantity]]</f>
        <v>10.7</v>
      </c>
      <c r="N153" t="str">
        <f>VLOOKUP(Table1[[#This Row],[Customer ID]],Customers!$A$1:$I$2001,9,FALSE)</f>
        <v>Yes</v>
      </c>
    </row>
    <row r="154" spans="1:14" x14ac:dyDescent="0.35">
      <c r="A154" t="s">
        <v>335</v>
      </c>
      <c r="B154" s="2">
        <v>45471</v>
      </c>
      <c r="C154" t="s">
        <v>336</v>
      </c>
      <c r="D154" t="s">
        <v>21</v>
      </c>
      <c r="E154">
        <v>4</v>
      </c>
      <c r="F154" t="str">
        <f>VLOOKUP(Table1[[#This Row],[Customer ID]],Customers!$A$1:$I$2001,2,FALSE)</f>
        <v>Rebecca Hampton</v>
      </c>
      <c r="G154" t="str">
        <f>VLOOKUP(Table1[[#This Row],[Customer ID]],Customers!$A$1:$I$2001,3,FALSE)</f>
        <v>agordon@davis.com</v>
      </c>
      <c r="H154" t="str">
        <f>VLOOKUP(Table1[[#This Row],[Customer ID]],Customers!$A$1:$I$2001,7,FALSE)</f>
        <v>Ireland</v>
      </c>
      <c r="I154" t="str">
        <f>_xlfn.IFS(INDEX(Products!$A$1:$E$5,MATCH(Orders!$D154,Products!$A$1:$A$5,0),MATCH(Orders!I$1,Products!$A$1:$E$1,0))="Esp","Espresso",INDEX(Products!$A$1:$E$5,MATCH(Orders!$D154,Products!$A$1:$A$5,0),MATCH(Orders!I$1,Products!$A$1:$E$1,0))="Lat","Latte",INDEX(Products!$A$1:$E$5,MATCH(Orders!$D154,Products!$A$1:$A$5,0),MATCH(Orders!I$1,Products!$A$1:$E$1,0))="Moc","Mocha",INDEX(Products!$A$1:$E$5,MATCH(Orders!$D154,Products!$A$1:$A$5,0),MATCH(Orders!I$1,Products!$A$1:$E$1,0))="Am","Americano")</f>
        <v>Latte</v>
      </c>
      <c r="J154" t="str">
        <f>IF(INDEX(Products!$A$1:$E$5,MATCH(Orders!$D154,Products!$A$1:$A$5,0),MATCH(Orders!J$1,Products!$A$1:$E$1,0))="M","Medium",IF(INDEX(Products!$A$1:$E$5,MATCH(Orders!$D154,Products!$A$1:$A$5,0),MATCH(Orders!J$1,Products!$A$1:$E$1,0))="D","Dark","Light"))</f>
        <v>Dark</v>
      </c>
      <c r="K154" s="3">
        <f>INDEX(Products!$A$1:$E$5,MATCH(Orders!$D154,Products!$A$1:$A$5,0),MATCH(Orders!K$1,Products!$A$1:$E$1,0))</f>
        <v>2</v>
      </c>
      <c r="L154" s="5">
        <f>INDEX(Products!$A$1:$E$5,MATCH(Orders!$D154,Products!$A$1:$A$5,0),MATCH(Orders!L$1,Products!$A$1:$E$1,0))</f>
        <v>6.79</v>
      </c>
      <c r="M154" s="5">
        <f>Table1[[#This Row],[Unit Price]]*Table1[[#This Row],[Quantity]]</f>
        <v>27.16</v>
      </c>
      <c r="N154" t="str">
        <f>VLOOKUP(Table1[[#This Row],[Customer ID]],Customers!$A$1:$I$2001,9,FALSE)</f>
        <v>Yes</v>
      </c>
    </row>
    <row r="155" spans="1:14" x14ac:dyDescent="0.35">
      <c r="A155" t="s">
        <v>337</v>
      </c>
      <c r="B155" s="2">
        <v>45443</v>
      </c>
      <c r="C155" t="s">
        <v>338</v>
      </c>
      <c r="D155" t="s">
        <v>15</v>
      </c>
      <c r="E155">
        <v>1</v>
      </c>
      <c r="F155" t="str">
        <f>VLOOKUP(Table1[[#This Row],[Customer ID]],Customers!$A$1:$I$2001,2,FALSE)</f>
        <v>Amy Hamilton</v>
      </c>
      <c r="G155" t="str">
        <f>VLOOKUP(Table1[[#This Row],[Customer ID]],Customers!$A$1:$I$2001,3,FALSE)</f>
        <v>mcox@yahoo.com</v>
      </c>
      <c r="H155" t="str">
        <f>VLOOKUP(Table1[[#This Row],[Customer ID]],Customers!$A$1:$I$2001,7,FALSE)</f>
        <v>Australia</v>
      </c>
      <c r="I155" t="str">
        <f>_xlfn.IFS(INDEX(Products!$A$1:$E$5,MATCH(Orders!$D155,Products!$A$1:$A$5,0),MATCH(Orders!I$1,Products!$A$1:$E$1,0))="Esp","Espresso",INDEX(Products!$A$1:$E$5,MATCH(Orders!$D155,Products!$A$1:$A$5,0),MATCH(Orders!I$1,Products!$A$1:$E$1,0))="Lat","Latte",INDEX(Products!$A$1:$E$5,MATCH(Orders!$D155,Products!$A$1:$A$5,0),MATCH(Orders!I$1,Products!$A$1:$E$1,0))="Moc","Mocha",INDEX(Products!$A$1:$E$5,MATCH(Orders!$D155,Products!$A$1:$A$5,0),MATCH(Orders!I$1,Products!$A$1:$E$1,0))="Am","Americano")</f>
        <v>Espresso</v>
      </c>
      <c r="J155" t="str">
        <f>IF(INDEX(Products!$A$1:$E$5,MATCH(Orders!$D155,Products!$A$1:$A$5,0),MATCH(Orders!J$1,Products!$A$1:$E$1,0))="M","Medium",IF(INDEX(Products!$A$1:$E$5,MATCH(Orders!$D155,Products!$A$1:$A$5,0),MATCH(Orders!J$1,Products!$A$1:$E$1,0))="D","Dark","Light"))</f>
        <v>Medium</v>
      </c>
      <c r="K155" s="3">
        <f>INDEX(Products!$A$1:$E$5,MATCH(Orders!$D155,Products!$A$1:$A$5,0),MATCH(Orders!K$1,Products!$A$1:$E$1,0))</f>
        <v>1.5</v>
      </c>
      <c r="L155" s="5">
        <f>INDEX(Products!$A$1:$E$5,MATCH(Orders!$D155,Products!$A$1:$A$5,0),MATCH(Orders!L$1,Products!$A$1:$E$1,0))</f>
        <v>8.18</v>
      </c>
      <c r="M155" s="5">
        <f>Table1[[#This Row],[Unit Price]]*Table1[[#This Row],[Quantity]]</f>
        <v>8.18</v>
      </c>
      <c r="N155" t="str">
        <f>VLOOKUP(Table1[[#This Row],[Customer ID]],Customers!$A$1:$I$2001,9,FALSE)</f>
        <v>No</v>
      </c>
    </row>
    <row r="156" spans="1:14" x14ac:dyDescent="0.35">
      <c r="A156" t="s">
        <v>339</v>
      </c>
      <c r="B156" s="2">
        <v>45042</v>
      </c>
      <c r="C156" t="s">
        <v>340</v>
      </c>
      <c r="D156" t="s">
        <v>21</v>
      </c>
      <c r="E156">
        <v>5</v>
      </c>
      <c r="F156" t="str">
        <f>VLOOKUP(Table1[[#This Row],[Customer ID]],Customers!$A$1:$I$2001,2,FALSE)</f>
        <v>Vincent Jones</v>
      </c>
      <c r="G156" t="str">
        <f>VLOOKUP(Table1[[#This Row],[Customer ID]],Customers!$A$1:$I$2001,3,FALSE)</f>
        <v>leonard11@gmail.com</v>
      </c>
      <c r="H156" t="str">
        <f>VLOOKUP(Table1[[#This Row],[Customer ID]],Customers!$A$1:$I$2001,7,FALSE)</f>
        <v>United Kingdom</v>
      </c>
      <c r="I156" t="str">
        <f>_xlfn.IFS(INDEX(Products!$A$1:$E$5,MATCH(Orders!$D156,Products!$A$1:$A$5,0),MATCH(Orders!I$1,Products!$A$1:$E$1,0))="Esp","Espresso",INDEX(Products!$A$1:$E$5,MATCH(Orders!$D156,Products!$A$1:$A$5,0),MATCH(Orders!I$1,Products!$A$1:$E$1,0))="Lat","Latte",INDEX(Products!$A$1:$E$5,MATCH(Orders!$D156,Products!$A$1:$A$5,0),MATCH(Orders!I$1,Products!$A$1:$E$1,0))="Moc","Mocha",INDEX(Products!$A$1:$E$5,MATCH(Orders!$D156,Products!$A$1:$A$5,0),MATCH(Orders!I$1,Products!$A$1:$E$1,0))="Am","Americano")</f>
        <v>Latte</v>
      </c>
      <c r="J156" t="str">
        <f>IF(INDEX(Products!$A$1:$E$5,MATCH(Orders!$D156,Products!$A$1:$A$5,0),MATCH(Orders!J$1,Products!$A$1:$E$1,0))="M","Medium",IF(INDEX(Products!$A$1:$E$5,MATCH(Orders!$D156,Products!$A$1:$A$5,0),MATCH(Orders!J$1,Products!$A$1:$E$1,0))="D","Dark","Light"))</f>
        <v>Dark</v>
      </c>
      <c r="K156" s="3">
        <f>INDEX(Products!$A$1:$E$5,MATCH(Orders!$D156,Products!$A$1:$A$5,0),MATCH(Orders!K$1,Products!$A$1:$E$1,0))</f>
        <v>2</v>
      </c>
      <c r="L156" s="5">
        <f>INDEX(Products!$A$1:$E$5,MATCH(Orders!$D156,Products!$A$1:$A$5,0),MATCH(Orders!L$1,Products!$A$1:$E$1,0))</f>
        <v>6.79</v>
      </c>
      <c r="M156" s="5">
        <f>Table1[[#This Row],[Unit Price]]*Table1[[#This Row],[Quantity]]</f>
        <v>33.950000000000003</v>
      </c>
      <c r="N156" t="str">
        <f>VLOOKUP(Table1[[#This Row],[Customer ID]],Customers!$A$1:$I$2001,9,FALSE)</f>
        <v>No</v>
      </c>
    </row>
    <row r="157" spans="1:14" x14ac:dyDescent="0.35">
      <c r="A157" t="s">
        <v>341</v>
      </c>
      <c r="B157" s="2">
        <v>44867</v>
      </c>
      <c r="C157" t="s">
        <v>342</v>
      </c>
      <c r="D157" t="s">
        <v>21</v>
      </c>
      <c r="E157">
        <v>2</v>
      </c>
      <c r="F157" t="str">
        <f>VLOOKUP(Table1[[#This Row],[Customer ID]],Customers!$A$1:$I$2001,2,FALSE)</f>
        <v>Katie Berry</v>
      </c>
      <c r="G157" t="str">
        <f>VLOOKUP(Table1[[#This Row],[Customer ID]],Customers!$A$1:$I$2001,3,FALSE)</f>
        <v>brewertyler@gmail.com</v>
      </c>
      <c r="H157" t="str">
        <f>VLOOKUP(Table1[[#This Row],[Customer ID]],Customers!$A$1:$I$2001,7,FALSE)</f>
        <v>Australia</v>
      </c>
      <c r="I157" t="str">
        <f>_xlfn.IFS(INDEX(Products!$A$1:$E$5,MATCH(Orders!$D157,Products!$A$1:$A$5,0),MATCH(Orders!I$1,Products!$A$1:$E$1,0))="Esp","Espresso",INDEX(Products!$A$1:$E$5,MATCH(Orders!$D157,Products!$A$1:$A$5,0),MATCH(Orders!I$1,Products!$A$1:$E$1,0))="Lat","Latte",INDEX(Products!$A$1:$E$5,MATCH(Orders!$D157,Products!$A$1:$A$5,0),MATCH(Orders!I$1,Products!$A$1:$E$1,0))="Moc","Mocha",INDEX(Products!$A$1:$E$5,MATCH(Orders!$D157,Products!$A$1:$A$5,0),MATCH(Orders!I$1,Products!$A$1:$E$1,0))="Am","Americano")</f>
        <v>Latte</v>
      </c>
      <c r="J157" t="str">
        <f>IF(INDEX(Products!$A$1:$E$5,MATCH(Orders!$D157,Products!$A$1:$A$5,0),MATCH(Orders!J$1,Products!$A$1:$E$1,0))="M","Medium",IF(INDEX(Products!$A$1:$E$5,MATCH(Orders!$D157,Products!$A$1:$A$5,0),MATCH(Orders!J$1,Products!$A$1:$E$1,0))="D","Dark","Light"))</f>
        <v>Dark</v>
      </c>
      <c r="K157" s="3">
        <f>INDEX(Products!$A$1:$E$5,MATCH(Orders!$D157,Products!$A$1:$A$5,0),MATCH(Orders!K$1,Products!$A$1:$E$1,0))</f>
        <v>2</v>
      </c>
      <c r="L157" s="5">
        <f>INDEX(Products!$A$1:$E$5,MATCH(Orders!$D157,Products!$A$1:$A$5,0),MATCH(Orders!L$1,Products!$A$1:$E$1,0))</f>
        <v>6.79</v>
      </c>
      <c r="M157" s="5">
        <f>Table1[[#This Row],[Unit Price]]*Table1[[#This Row],[Quantity]]</f>
        <v>13.58</v>
      </c>
      <c r="N157" t="str">
        <f>VLOOKUP(Table1[[#This Row],[Customer ID]],Customers!$A$1:$I$2001,9,FALSE)</f>
        <v>No</v>
      </c>
    </row>
    <row r="158" spans="1:14" x14ac:dyDescent="0.35">
      <c r="A158" t="s">
        <v>343</v>
      </c>
      <c r="B158" s="2">
        <v>45205</v>
      </c>
      <c r="C158" t="s">
        <v>344</v>
      </c>
      <c r="D158" t="s">
        <v>40</v>
      </c>
      <c r="E158">
        <v>4</v>
      </c>
      <c r="F158" t="str">
        <f>VLOOKUP(Table1[[#This Row],[Customer ID]],Customers!$A$1:$I$2001,2,FALSE)</f>
        <v>Tiffany Serrano</v>
      </c>
      <c r="G158" t="str">
        <f>VLOOKUP(Table1[[#This Row],[Customer ID]],Customers!$A$1:$I$2001,3,FALSE)</f>
        <v>danieltate@hotmail.com</v>
      </c>
      <c r="H158" t="str">
        <f>VLOOKUP(Table1[[#This Row],[Customer ID]],Customers!$A$1:$I$2001,7,FALSE)</f>
        <v>Australia</v>
      </c>
      <c r="I158" t="str">
        <f>_xlfn.IFS(INDEX(Products!$A$1:$E$5,MATCH(Orders!$D158,Products!$A$1:$A$5,0),MATCH(Orders!I$1,Products!$A$1:$E$1,0))="Esp","Espresso",INDEX(Products!$A$1:$E$5,MATCH(Orders!$D158,Products!$A$1:$A$5,0),MATCH(Orders!I$1,Products!$A$1:$E$1,0))="Lat","Latte",INDEX(Products!$A$1:$E$5,MATCH(Orders!$D158,Products!$A$1:$A$5,0),MATCH(Orders!I$1,Products!$A$1:$E$1,0))="Moc","Mocha",INDEX(Products!$A$1:$E$5,MATCH(Orders!$D158,Products!$A$1:$A$5,0),MATCH(Orders!I$1,Products!$A$1:$E$1,0))="Am","Americano")</f>
        <v>Americano</v>
      </c>
      <c r="J158" t="str">
        <f>IF(INDEX(Products!$A$1:$E$5,MATCH(Orders!$D158,Products!$A$1:$A$5,0),MATCH(Orders!J$1,Products!$A$1:$E$1,0))="M","Medium",IF(INDEX(Products!$A$1:$E$5,MATCH(Orders!$D158,Products!$A$1:$A$5,0),MATCH(Orders!J$1,Products!$A$1:$E$1,0))="D","Dark","Light"))</f>
        <v>Light</v>
      </c>
      <c r="K158" s="3">
        <f>INDEX(Products!$A$1:$E$5,MATCH(Orders!$D158,Products!$A$1:$A$5,0),MATCH(Orders!K$1,Products!$A$1:$E$1,0))</f>
        <v>1</v>
      </c>
      <c r="L158" s="5">
        <f>INDEX(Products!$A$1:$E$5,MATCH(Orders!$D158,Products!$A$1:$A$5,0),MATCH(Orders!L$1,Products!$A$1:$E$1,0))</f>
        <v>9.9499999999999993</v>
      </c>
      <c r="M158" s="5">
        <f>Table1[[#This Row],[Unit Price]]*Table1[[#This Row],[Quantity]]</f>
        <v>39.799999999999997</v>
      </c>
      <c r="N158" t="str">
        <f>VLOOKUP(Table1[[#This Row],[Customer ID]],Customers!$A$1:$I$2001,9,FALSE)</f>
        <v>No</v>
      </c>
    </row>
    <row r="159" spans="1:14" x14ac:dyDescent="0.35">
      <c r="A159" t="s">
        <v>345</v>
      </c>
      <c r="B159" s="2">
        <v>44600</v>
      </c>
      <c r="C159" t="s">
        <v>346</v>
      </c>
      <c r="D159" t="s">
        <v>40</v>
      </c>
      <c r="E159">
        <v>2</v>
      </c>
      <c r="F159" t="str">
        <f>VLOOKUP(Table1[[#This Row],[Customer ID]],Customers!$A$1:$I$2001,2,FALSE)</f>
        <v>Heather Rhodes</v>
      </c>
      <c r="G159" t="str">
        <f>VLOOKUP(Table1[[#This Row],[Customer ID]],Customers!$A$1:$I$2001,3,FALSE)</f>
        <v>ryandavis@hotmail.com</v>
      </c>
      <c r="H159" t="str">
        <f>VLOOKUP(Table1[[#This Row],[Customer ID]],Customers!$A$1:$I$2001,7,FALSE)</f>
        <v>United States</v>
      </c>
      <c r="I159" t="str">
        <f>_xlfn.IFS(INDEX(Products!$A$1:$E$5,MATCH(Orders!$D159,Products!$A$1:$A$5,0),MATCH(Orders!I$1,Products!$A$1:$E$1,0))="Esp","Espresso",INDEX(Products!$A$1:$E$5,MATCH(Orders!$D159,Products!$A$1:$A$5,0),MATCH(Orders!I$1,Products!$A$1:$E$1,0))="Lat","Latte",INDEX(Products!$A$1:$E$5,MATCH(Orders!$D159,Products!$A$1:$A$5,0),MATCH(Orders!I$1,Products!$A$1:$E$1,0))="Moc","Mocha",INDEX(Products!$A$1:$E$5,MATCH(Orders!$D159,Products!$A$1:$A$5,0),MATCH(Orders!I$1,Products!$A$1:$E$1,0))="Am","Americano")</f>
        <v>Americano</v>
      </c>
      <c r="J159" t="str">
        <f>IF(INDEX(Products!$A$1:$E$5,MATCH(Orders!$D159,Products!$A$1:$A$5,0),MATCH(Orders!J$1,Products!$A$1:$E$1,0))="M","Medium",IF(INDEX(Products!$A$1:$E$5,MATCH(Orders!$D159,Products!$A$1:$A$5,0),MATCH(Orders!J$1,Products!$A$1:$E$1,0))="D","Dark","Light"))</f>
        <v>Light</v>
      </c>
      <c r="K159" s="3">
        <f>INDEX(Products!$A$1:$E$5,MATCH(Orders!$D159,Products!$A$1:$A$5,0),MATCH(Orders!K$1,Products!$A$1:$E$1,0))</f>
        <v>1</v>
      </c>
      <c r="L159" s="5">
        <f>INDEX(Products!$A$1:$E$5,MATCH(Orders!$D159,Products!$A$1:$A$5,0),MATCH(Orders!L$1,Products!$A$1:$E$1,0))</f>
        <v>9.9499999999999993</v>
      </c>
      <c r="M159" s="5">
        <f>Table1[[#This Row],[Unit Price]]*Table1[[#This Row],[Quantity]]</f>
        <v>19.899999999999999</v>
      </c>
      <c r="N159" t="str">
        <f>VLOOKUP(Table1[[#This Row],[Customer ID]],Customers!$A$1:$I$2001,9,FALSE)</f>
        <v>No</v>
      </c>
    </row>
    <row r="160" spans="1:14" x14ac:dyDescent="0.35">
      <c r="A160" t="s">
        <v>347</v>
      </c>
      <c r="B160" s="2">
        <v>45402</v>
      </c>
      <c r="C160" t="s">
        <v>348</v>
      </c>
      <c r="D160" t="s">
        <v>30</v>
      </c>
      <c r="E160">
        <v>5</v>
      </c>
      <c r="F160" t="str">
        <f>VLOOKUP(Table1[[#This Row],[Customer ID]],Customers!$A$1:$I$2001,2,FALSE)</f>
        <v>Mr. James Wang</v>
      </c>
      <c r="G160" t="str">
        <f>VLOOKUP(Table1[[#This Row],[Customer ID]],Customers!$A$1:$I$2001,3,FALSE)</f>
        <v>jonathan44@gmail.com</v>
      </c>
      <c r="H160" t="str">
        <f>VLOOKUP(Table1[[#This Row],[Customer ID]],Customers!$A$1:$I$2001,7,FALSE)</f>
        <v>Canada</v>
      </c>
      <c r="I160" t="str">
        <f>_xlfn.IFS(INDEX(Products!$A$1:$E$5,MATCH(Orders!$D160,Products!$A$1:$A$5,0),MATCH(Orders!I$1,Products!$A$1:$E$1,0))="Esp","Espresso",INDEX(Products!$A$1:$E$5,MATCH(Orders!$D160,Products!$A$1:$A$5,0),MATCH(Orders!I$1,Products!$A$1:$E$1,0))="Lat","Latte",INDEX(Products!$A$1:$E$5,MATCH(Orders!$D160,Products!$A$1:$A$5,0),MATCH(Orders!I$1,Products!$A$1:$E$1,0))="Moc","Mocha",INDEX(Products!$A$1:$E$5,MATCH(Orders!$D160,Products!$A$1:$A$5,0),MATCH(Orders!I$1,Products!$A$1:$E$1,0))="Am","Americano")</f>
        <v>Mocha</v>
      </c>
      <c r="J160" t="str">
        <f>IF(INDEX(Products!$A$1:$E$5,MATCH(Orders!$D160,Products!$A$1:$A$5,0),MATCH(Orders!J$1,Products!$A$1:$E$1,0))="M","Medium",IF(INDEX(Products!$A$1:$E$5,MATCH(Orders!$D160,Products!$A$1:$A$5,0),MATCH(Orders!J$1,Products!$A$1:$E$1,0))="D","Dark","Light"))</f>
        <v>Medium</v>
      </c>
      <c r="K160" s="3">
        <f>INDEX(Products!$A$1:$E$5,MATCH(Orders!$D160,Products!$A$1:$A$5,0),MATCH(Orders!K$1,Products!$A$1:$E$1,0))</f>
        <v>2</v>
      </c>
      <c r="L160" s="5">
        <f>INDEX(Products!$A$1:$E$5,MATCH(Orders!$D160,Products!$A$1:$A$5,0),MATCH(Orders!L$1,Products!$A$1:$E$1,0))</f>
        <v>5.35</v>
      </c>
      <c r="M160" s="5">
        <f>Table1[[#This Row],[Unit Price]]*Table1[[#This Row],[Quantity]]</f>
        <v>26.75</v>
      </c>
      <c r="N160" t="str">
        <f>VLOOKUP(Table1[[#This Row],[Customer ID]],Customers!$A$1:$I$2001,9,FALSE)</f>
        <v>No</v>
      </c>
    </row>
    <row r="161" spans="1:14" x14ac:dyDescent="0.35">
      <c r="A161" t="s">
        <v>349</v>
      </c>
      <c r="B161" s="2">
        <v>44998</v>
      </c>
      <c r="C161" t="s">
        <v>350</v>
      </c>
      <c r="D161" t="s">
        <v>21</v>
      </c>
      <c r="E161">
        <v>2</v>
      </c>
      <c r="F161" t="str">
        <f>VLOOKUP(Table1[[#This Row],[Customer ID]],Customers!$A$1:$I$2001,2,FALSE)</f>
        <v>Joshua Rodriguez</v>
      </c>
      <c r="G161" t="str">
        <f>VLOOKUP(Table1[[#This Row],[Customer ID]],Customers!$A$1:$I$2001,3,FALSE)</f>
        <v>daniellebush@hotmail.com</v>
      </c>
      <c r="H161" t="str">
        <f>VLOOKUP(Table1[[#This Row],[Customer ID]],Customers!$A$1:$I$2001,7,FALSE)</f>
        <v>United States</v>
      </c>
      <c r="I161" t="str">
        <f>_xlfn.IFS(INDEX(Products!$A$1:$E$5,MATCH(Orders!$D161,Products!$A$1:$A$5,0),MATCH(Orders!I$1,Products!$A$1:$E$1,0))="Esp","Espresso",INDEX(Products!$A$1:$E$5,MATCH(Orders!$D161,Products!$A$1:$A$5,0),MATCH(Orders!I$1,Products!$A$1:$E$1,0))="Lat","Latte",INDEX(Products!$A$1:$E$5,MATCH(Orders!$D161,Products!$A$1:$A$5,0),MATCH(Orders!I$1,Products!$A$1:$E$1,0))="Moc","Mocha",INDEX(Products!$A$1:$E$5,MATCH(Orders!$D161,Products!$A$1:$A$5,0),MATCH(Orders!I$1,Products!$A$1:$E$1,0))="Am","Americano")</f>
        <v>Latte</v>
      </c>
      <c r="J161" t="str">
        <f>IF(INDEX(Products!$A$1:$E$5,MATCH(Orders!$D161,Products!$A$1:$A$5,0),MATCH(Orders!J$1,Products!$A$1:$E$1,0))="M","Medium",IF(INDEX(Products!$A$1:$E$5,MATCH(Orders!$D161,Products!$A$1:$A$5,0),MATCH(Orders!J$1,Products!$A$1:$E$1,0))="D","Dark","Light"))</f>
        <v>Dark</v>
      </c>
      <c r="K161" s="3">
        <f>INDEX(Products!$A$1:$E$5,MATCH(Orders!$D161,Products!$A$1:$A$5,0),MATCH(Orders!K$1,Products!$A$1:$E$1,0))</f>
        <v>2</v>
      </c>
      <c r="L161" s="5">
        <f>INDEX(Products!$A$1:$E$5,MATCH(Orders!$D161,Products!$A$1:$A$5,0),MATCH(Orders!L$1,Products!$A$1:$E$1,0))</f>
        <v>6.79</v>
      </c>
      <c r="M161" s="5">
        <f>Table1[[#This Row],[Unit Price]]*Table1[[#This Row],[Quantity]]</f>
        <v>13.58</v>
      </c>
      <c r="N161" t="str">
        <f>VLOOKUP(Table1[[#This Row],[Customer ID]],Customers!$A$1:$I$2001,9,FALSE)</f>
        <v>Yes</v>
      </c>
    </row>
    <row r="162" spans="1:14" x14ac:dyDescent="0.35">
      <c r="A162" t="s">
        <v>351</v>
      </c>
      <c r="B162" s="2">
        <v>45155</v>
      </c>
      <c r="C162" t="s">
        <v>352</v>
      </c>
      <c r="D162" t="s">
        <v>40</v>
      </c>
      <c r="E162">
        <v>4</v>
      </c>
      <c r="F162" t="str">
        <f>VLOOKUP(Table1[[#This Row],[Customer ID]],Customers!$A$1:$I$2001,2,FALSE)</f>
        <v>Mark Thomas</v>
      </c>
      <c r="G162" t="str">
        <f>VLOOKUP(Table1[[#This Row],[Customer ID]],Customers!$A$1:$I$2001,3,FALSE)</f>
        <v>orocha@gmail.com</v>
      </c>
      <c r="H162" t="str">
        <f>VLOOKUP(Table1[[#This Row],[Customer ID]],Customers!$A$1:$I$2001,7,FALSE)</f>
        <v>Australia</v>
      </c>
      <c r="I162" t="str">
        <f>_xlfn.IFS(INDEX(Products!$A$1:$E$5,MATCH(Orders!$D162,Products!$A$1:$A$5,0),MATCH(Orders!I$1,Products!$A$1:$E$1,0))="Esp","Espresso",INDEX(Products!$A$1:$E$5,MATCH(Orders!$D162,Products!$A$1:$A$5,0),MATCH(Orders!I$1,Products!$A$1:$E$1,0))="Lat","Latte",INDEX(Products!$A$1:$E$5,MATCH(Orders!$D162,Products!$A$1:$A$5,0),MATCH(Orders!I$1,Products!$A$1:$E$1,0))="Moc","Mocha",INDEX(Products!$A$1:$E$5,MATCH(Orders!$D162,Products!$A$1:$A$5,0),MATCH(Orders!I$1,Products!$A$1:$E$1,0))="Am","Americano")</f>
        <v>Americano</v>
      </c>
      <c r="J162" t="str">
        <f>IF(INDEX(Products!$A$1:$E$5,MATCH(Orders!$D162,Products!$A$1:$A$5,0),MATCH(Orders!J$1,Products!$A$1:$E$1,0))="M","Medium",IF(INDEX(Products!$A$1:$E$5,MATCH(Orders!$D162,Products!$A$1:$A$5,0),MATCH(Orders!J$1,Products!$A$1:$E$1,0))="D","Dark","Light"))</f>
        <v>Light</v>
      </c>
      <c r="K162" s="3">
        <f>INDEX(Products!$A$1:$E$5,MATCH(Orders!$D162,Products!$A$1:$A$5,0),MATCH(Orders!K$1,Products!$A$1:$E$1,0))</f>
        <v>1</v>
      </c>
      <c r="L162" s="5">
        <f>INDEX(Products!$A$1:$E$5,MATCH(Orders!$D162,Products!$A$1:$A$5,0),MATCH(Orders!L$1,Products!$A$1:$E$1,0))</f>
        <v>9.9499999999999993</v>
      </c>
      <c r="M162" s="5">
        <f>Table1[[#This Row],[Unit Price]]*Table1[[#This Row],[Quantity]]</f>
        <v>39.799999999999997</v>
      </c>
      <c r="N162" t="str">
        <f>VLOOKUP(Table1[[#This Row],[Customer ID]],Customers!$A$1:$I$2001,9,FALSE)</f>
        <v>No</v>
      </c>
    </row>
    <row r="163" spans="1:14" x14ac:dyDescent="0.35">
      <c r="A163" t="s">
        <v>353</v>
      </c>
      <c r="B163" s="2">
        <v>45209</v>
      </c>
      <c r="C163" t="s">
        <v>354</v>
      </c>
      <c r="D163" t="s">
        <v>21</v>
      </c>
      <c r="E163">
        <v>2</v>
      </c>
      <c r="F163" t="str">
        <f>VLOOKUP(Table1[[#This Row],[Customer ID]],Customers!$A$1:$I$2001,2,FALSE)</f>
        <v>Wesley Gomez</v>
      </c>
      <c r="G163" t="str">
        <f>VLOOKUP(Table1[[#This Row],[Customer ID]],Customers!$A$1:$I$2001,3,FALSE)</f>
        <v>michael09@thomas.com</v>
      </c>
      <c r="H163" t="str">
        <f>VLOOKUP(Table1[[#This Row],[Customer ID]],Customers!$A$1:$I$2001,7,FALSE)</f>
        <v>Canada</v>
      </c>
      <c r="I163" t="str">
        <f>_xlfn.IFS(INDEX(Products!$A$1:$E$5,MATCH(Orders!$D163,Products!$A$1:$A$5,0),MATCH(Orders!I$1,Products!$A$1:$E$1,0))="Esp","Espresso",INDEX(Products!$A$1:$E$5,MATCH(Orders!$D163,Products!$A$1:$A$5,0),MATCH(Orders!I$1,Products!$A$1:$E$1,0))="Lat","Latte",INDEX(Products!$A$1:$E$5,MATCH(Orders!$D163,Products!$A$1:$A$5,0),MATCH(Orders!I$1,Products!$A$1:$E$1,0))="Moc","Mocha",INDEX(Products!$A$1:$E$5,MATCH(Orders!$D163,Products!$A$1:$A$5,0),MATCH(Orders!I$1,Products!$A$1:$E$1,0))="Am","Americano")</f>
        <v>Latte</v>
      </c>
      <c r="J163" t="str">
        <f>IF(INDEX(Products!$A$1:$E$5,MATCH(Orders!$D163,Products!$A$1:$A$5,0),MATCH(Orders!J$1,Products!$A$1:$E$1,0))="M","Medium",IF(INDEX(Products!$A$1:$E$5,MATCH(Orders!$D163,Products!$A$1:$A$5,0),MATCH(Orders!J$1,Products!$A$1:$E$1,0))="D","Dark","Light"))</f>
        <v>Dark</v>
      </c>
      <c r="K163" s="3">
        <f>INDEX(Products!$A$1:$E$5,MATCH(Orders!$D163,Products!$A$1:$A$5,0),MATCH(Orders!K$1,Products!$A$1:$E$1,0))</f>
        <v>2</v>
      </c>
      <c r="L163" s="5">
        <f>INDEX(Products!$A$1:$E$5,MATCH(Orders!$D163,Products!$A$1:$A$5,0),MATCH(Orders!L$1,Products!$A$1:$E$1,0))</f>
        <v>6.79</v>
      </c>
      <c r="M163" s="5">
        <f>Table1[[#This Row],[Unit Price]]*Table1[[#This Row],[Quantity]]</f>
        <v>13.58</v>
      </c>
      <c r="N163" t="str">
        <f>VLOOKUP(Table1[[#This Row],[Customer ID]],Customers!$A$1:$I$2001,9,FALSE)</f>
        <v>Yes</v>
      </c>
    </row>
    <row r="164" spans="1:14" x14ac:dyDescent="0.35">
      <c r="A164" t="s">
        <v>355</v>
      </c>
      <c r="B164" s="2">
        <v>45001</v>
      </c>
      <c r="C164" t="s">
        <v>356</v>
      </c>
      <c r="D164" t="s">
        <v>30</v>
      </c>
      <c r="E164">
        <v>1</v>
      </c>
      <c r="F164" t="str">
        <f>VLOOKUP(Table1[[#This Row],[Customer ID]],Customers!$A$1:$I$2001,2,FALSE)</f>
        <v>Daniel Sanders</v>
      </c>
      <c r="G164" t="str">
        <f>VLOOKUP(Table1[[#This Row],[Customer ID]],Customers!$A$1:$I$2001,3,FALSE)</f>
        <v>donaldmcmahon@garcia-donovan.info</v>
      </c>
      <c r="H164" t="str">
        <f>VLOOKUP(Table1[[#This Row],[Customer ID]],Customers!$A$1:$I$2001,7,FALSE)</f>
        <v>United States</v>
      </c>
      <c r="I164" t="str">
        <f>_xlfn.IFS(INDEX(Products!$A$1:$E$5,MATCH(Orders!$D164,Products!$A$1:$A$5,0),MATCH(Orders!I$1,Products!$A$1:$E$1,0))="Esp","Espresso",INDEX(Products!$A$1:$E$5,MATCH(Orders!$D164,Products!$A$1:$A$5,0),MATCH(Orders!I$1,Products!$A$1:$E$1,0))="Lat","Latte",INDEX(Products!$A$1:$E$5,MATCH(Orders!$D164,Products!$A$1:$A$5,0),MATCH(Orders!I$1,Products!$A$1:$E$1,0))="Moc","Mocha",INDEX(Products!$A$1:$E$5,MATCH(Orders!$D164,Products!$A$1:$A$5,0),MATCH(Orders!I$1,Products!$A$1:$E$1,0))="Am","Americano")</f>
        <v>Mocha</v>
      </c>
      <c r="J164" t="str">
        <f>IF(INDEX(Products!$A$1:$E$5,MATCH(Orders!$D164,Products!$A$1:$A$5,0),MATCH(Orders!J$1,Products!$A$1:$E$1,0))="M","Medium",IF(INDEX(Products!$A$1:$E$5,MATCH(Orders!$D164,Products!$A$1:$A$5,0),MATCH(Orders!J$1,Products!$A$1:$E$1,0))="D","Dark","Light"))</f>
        <v>Medium</v>
      </c>
      <c r="K164" s="3">
        <f>INDEX(Products!$A$1:$E$5,MATCH(Orders!$D164,Products!$A$1:$A$5,0),MATCH(Orders!K$1,Products!$A$1:$E$1,0))</f>
        <v>2</v>
      </c>
      <c r="L164" s="5">
        <f>INDEX(Products!$A$1:$E$5,MATCH(Orders!$D164,Products!$A$1:$A$5,0),MATCH(Orders!L$1,Products!$A$1:$E$1,0))</f>
        <v>5.35</v>
      </c>
      <c r="M164" s="5">
        <f>Table1[[#This Row],[Unit Price]]*Table1[[#This Row],[Quantity]]</f>
        <v>5.35</v>
      </c>
      <c r="N164" t="str">
        <f>VLOOKUP(Table1[[#This Row],[Customer ID]],Customers!$A$1:$I$2001,9,FALSE)</f>
        <v>No</v>
      </c>
    </row>
    <row r="165" spans="1:14" x14ac:dyDescent="0.35">
      <c r="A165" t="s">
        <v>357</v>
      </c>
      <c r="B165" s="2">
        <v>44514</v>
      </c>
      <c r="C165" t="s">
        <v>358</v>
      </c>
      <c r="D165" t="s">
        <v>15</v>
      </c>
      <c r="E165">
        <v>5</v>
      </c>
      <c r="F165" t="str">
        <f>VLOOKUP(Table1[[#This Row],[Customer ID]],Customers!$A$1:$I$2001,2,FALSE)</f>
        <v>Troy Cruz</v>
      </c>
      <c r="G165" t="str">
        <f>VLOOKUP(Table1[[#This Row],[Customer ID]],Customers!$A$1:$I$2001,3,FALSE)</f>
        <v>angelacarter@yahoo.com</v>
      </c>
      <c r="H165" t="str">
        <f>VLOOKUP(Table1[[#This Row],[Customer ID]],Customers!$A$1:$I$2001,7,FALSE)</f>
        <v>United Kingdom</v>
      </c>
      <c r="I165" t="str">
        <f>_xlfn.IFS(INDEX(Products!$A$1:$E$5,MATCH(Orders!$D165,Products!$A$1:$A$5,0),MATCH(Orders!I$1,Products!$A$1:$E$1,0))="Esp","Espresso",INDEX(Products!$A$1:$E$5,MATCH(Orders!$D165,Products!$A$1:$A$5,0),MATCH(Orders!I$1,Products!$A$1:$E$1,0))="Lat","Latte",INDEX(Products!$A$1:$E$5,MATCH(Orders!$D165,Products!$A$1:$A$5,0),MATCH(Orders!I$1,Products!$A$1:$E$1,0))="Moc","Mocha",INDEX(Products!$A$1:$E$5,MATCH(Orders!$D165,Products!$A$1:$A$5,0),MATCH(Orders!I$1,Products!$A$1:$E$1,0))="Am","Americano")</f>
        <v>Espresso</v>
      </c>
      <c r="J165" t="str">
        <f>IF(INDEX(Products!$A$1:$E$5,MATCH(Orders!$D165,Products!$A$1:$A$5,0),MATCH(Orders!J$1,Products!$A$1:$E$1,0))="M","Medium",IF(INDEX(Products!$A$1:$E$5,MATCH(Orders!$D165,Products!$A$1:$A$5,0),MATCH(Orders!J$1,Products!$A$1:$E$1,0))="D","Dark","Light"))</f>
        <v>Medium</v>
      </c>
      <c r="K165" s="3">
        <f>INDEX(Products!$A$1:$E$5,MATCH(Orders!$D165,Products!$A$1:$A$5,0),MATCH(Orders!K$1,Products!$A$1:$E$1,0))</f>
        <v>1.5</v>
      </c>
      <c r="L165" s="5">
        <f>INDEX(Products!$A$1:$E$5,MATCH(Orders!$D165,Products!$A$1:$A$5,0),MATCH(Orders!L$1,Products!$A$1:$E$1,0))</f>
        <v>8.18</v>
      </c>
      <c r="M165" s="5">
        <f>Table1[[#This Row],[Unit Price]]*Table1[[#This Row],[Quantity]]</f>
        <v>40.9</v>
      </c>
      <c r="N165" t="str">
        <f>VLOOKUP(Table1[[#This Row],[Customer ID]],Customers!$A$1:$I$2001,9,FALSE)</f>
        <v>Yes</v>
      </c>
    </row>
    <row r="166" spans="1:14" x14ac:dyDescent="0.35">
      <c r="A166" t="s">
        <v>359</v>
      </c>
      <c r="B166" s="2">
        <v>45298</v>
      </c>
      <c r="C166" t="s">
        <v>360</v>
      </c>
      <c r="D166" t="s">
        <v>30</v>
      </c>
      <c r="E166">
        <v>1</v>
      </c>
      <c r="F166" t="str">
        <f>VLOOKUP(Table1[[#This Row],[Customer ID]],Customers!$A$1:$I$2001,2,FALSE)</f>
        <v>Scott Blackwell</v>
      </c>
      <c r="G166" t="str">
        <f>VLOOKUP(Table1[[#This Row],[Customer ID]],Customers!$A$1:$I$2001,3,FALSE)</f>
        <v>kramirez@ayala.com</v>
      </c>
      <c r="H166" t="str">
        <f>VLOOKUP(Table1[[#This Row],[Customer ID]],Customers!$A$1:$I$2001,7,FALSE)</f>
        <v>Australia</v>
      </c>
      <c r="I166" t="str">
        <f>_xlfn.IFS(INDEX(Products!$A$1:$E$5,MATCH(Orders!$D166,Products!$A$1:$A$5,0),MATCH(Orders!I$1,Products!$A$1:$E$1,0))="Esp","Espresso",INDEX(Products!$A$1:$E$5,MATCH(Orders!$D166,Products!$A$1:$A$5,0),MATCH(Orders!I$1,Products!$A$1:$E$1,0))="Lat","Latte",INDEX(Products!$A$1:$E$5,MATCH(Orders!$D166,Products!$A$1:$A$5,0),MATCH(Orders!I$1,Products!$A$1:$E$1,0))="Moc","Mocha",INDEX(Products!$A$1:$E$5,MATCH(Orders!$D166,Products!$A$1:$A$5,0),MATCH(Orders!I$1,Products!$A$1:$E$1,0))="Am","Americano")</f>
        <v>Mocha</v>
      </c>
      <c r="J166" t="str">
        <f>IF(INDEX(Products!$A$1:$E$5,MATCH(Orders!$D166,Products!$A$1:$A$5,0),MATCH(Orders!J$1,Products!$A$1:$E$1,0))="M","Medium",IF(INDEX(Products!$A$1:$E$5,MATCH(Orders!$D166,Products!$A$1:$A$5,0),MATCH(Orders!J$1,Products!$A$1:$E$1,0))="D","Dark","Light"))</f>
        <v>Medium</v>
      </c>
      <c r="K166" s="3">
        <f>INDEX(Products!$A$1:$E$5,MATCH(Orders!$D166,Products!$A$1:$A$5,0),MATCH(Orders!K$1,Products!$A$1:$E$1,0))</f>
        <v>2</v>
      </c>
      <c r="L166" s="5">
        <f>INDEX(Products!$A$1:$E$5,MATCH(Orders!$D166,Products!$A$1:$A$5,0),MATCH(Orders!L$1,Products!$A$1:$E$1,0))</f>
        <v>5.35</v>
      </c>
      <c r="M166" s="5">
        <f>Table1[[#This Row],[Unit Price]]*Table1[[#This Row],[Quantity]]</f>
        <v>5.35</v>
      </c>
      <c r="N166" t="str">
        <f>VLOOKUP(Table1[[#This Row],[Customer ID]],Customers!$A$1:$I$2001,9,FALSE)</f>
        <v>No</v>
      </c>
    </row>
    <row r="167" spans="1:14" x14ac:dyDescent="0.35">
      <c r="A167" t="s">
        <v>361</v>
      </c>
      <c r="B167" s="2">
        <v>44921</v>
      </c>
      <c r="C167" t="s">
        <v>362</v>
      </c>
      <c r="D167" t="s">
        <v>30</v>
      </c>
      <c r="E167">
        <v>3</v>
      </c>
      <c r="F167" t="str">
        <f>VLOOKUP(Table1[[#This Row],[Customer ID]],Customers!$A$1:$I$2001,2,FALSE)</f>
        <v>James Bartlett</v>
      </c>
      <c r="G167" t="str">
        <f>VLOOKUP(Table1[[#This Row],[Customer ID]],Customers!$A$1:$I$2001,3,FALSE)</f>
        <v>shawnbrown@robertson.com</v>
      </c>
      <c r="H167" t="str">
        <f>VLOOKUP(Table1[[#This Row],[Customer ID]],Customers!$A$1:$I$2001,7,FALSE)</f>
        <v>United Kingdom</v>
      </c>
      <c r="I167" t="str">
        <f>_xlfn.IFS(INDEX(Products!$A$1:$E$5,MATCH(Orders!$D167,Products!$A$1:$A$5,0),MATCH(Orders!I$1,Products!$A$1:$E$1,0))="Esp","Espresso",INDEX(Products!$A$1:$E$5,MATCH(Orders!$D167,Products!$A$1:$A$5,0),MATCH(Orders!I$1,Products!$A$1:$E$1,0))="Lat","Latte",INDEX(Products!$A$1:$E$5,MATCH(Orders!$D167,Products!$A$1:$A$5,0),MATCH(Orders!I$1,Products!$A$1:$E$1,0))="Moc","Mocha",INDEX(Products!$A$1:$E$5,MATCH(Orders!$D167,Products!$A$1:$A$5,0),MATCH(Orders!I$1,Products!$A$1:$E$1,0))="Am","Americano")</f>
        <v>Mocha</v>
      </c>
      <c r="J167" t="str">
        <f>IF(INDEX(Products!$A$1:$E$5,MATCH(Orders!$D167,Products!$A$1:$A$5,0),MATCH(Orders!J$1,Products!$A$1:$E$1,0))="M","Medium",IF(INDEX(Products!$A$1:$E$5,MATCH(Orders!$D167,Products!$A$1:$A$5,0),MATCH(Orders!J$1,Products!$A$1:$E$1,0))="D","Dark","Light"))</f>
        <v>Medium</v>
      </c>
      <c r="K167" s="3">
        <f>INDEX(Products!$A$1:$E$5,MATCH(Orders!$D167,Products!$A$1:$A$5,0),MATCH(Orders!K$1,Products!$A$1:$E$1,0))</f>
        <v>2</v>
      </c>
      <c r="L167" s="5">
        <f>INDEX(Products!$A$1:$E$5,MATCH(Orders!$D167,Products!$A$1:$A$5,0),MATCH(Orders!L$1,Products!$A$1:$E$1,0))</f>
        <v>5.35</v>
      </c>
      <c r="M167" s="5">
        <f>Table1[[#This Row],[Unit Price]]*Table1[[#This Row],[Quantity]]</f>
        <v>16.049999999999997</v>
      </c>
      <c r="N167" t="str">
        <f>VLOOKUP(Table1[[#This Row],[Customer ID]],Customers!$A$1:$I$2001,9,FALSE)</f>
        <v>Yes</v>
      </c>
    </row>
    <row r="168" spans="1:14" x14ac:dyDescent="0.35">
      <c r="A168" t="s">
        <v>363</v>
      </c>
      <c r="B168" s="2">
        <v>45580</v>
      </c>
      <c r="C168" t="s">
        <v>364</v>
      </c>
      <c r="D168" t="s">
        <v>30</v>
      </c>
      <c r="E168">
        <v>3</v>
      </c>
      <c r="F168" t="str">
        <f>VLOOKUP(Table1[[#This Row],[Customer ID]],Customers!$A$1:$I$2001,2,FALSE)</f>
        <v>James Andrews</v>
      </c>
      <c r="G168" t="str">
        <f>VLOOKUP(Table1[[#This Row],[Customer ID]],Customers!$A$1:$I$2001,3,FALSE)</f>
        <v>bgamble@cuevas.net</v>
      </c>
      <c r="H168" t="str">
        <f>VLOOKUP(Table1[[#This Row],[Customer ID]],Customers!$A$1:$I$2001,7,FALSE)</f>
        <v>Ireland</v>
      </c>
      <c r="I168" t="str">
        <f>_xlfn.IFS(INDEX(Products!$A$1:$E$5,MATCH(Orders!$D168,Products!$A$1:$A$5,0),MATCH(Orders!I$1,Products!$A$1:$E$1,0))="Esp","Espresso",INDEX(Products!$A$1:$E$5,MATCH(Orders!$D168,Products!$A$1:$A$5,0),MATCH(Orders!I$1,Products!$A$1:$E$1,0))="Lat","Latte",INDEX(Products!$A$1:$E$5,MATCH(Orders!$D168,Products!$A$1:$A$5,0),MATCH(Orders!I$1,Products!$A$1:$E$1,0))="Moc","Mocha",INDEX(Products!$A$1:$E$5,MATCH(Orders!$D168,Products!$A$1:$A$5,0),MATCH(Orders!I$1,Products!$A$1:$E$1,0))="Am","Americano")</f>
        <v>Mocha</v>
      </c>
      <c r="J168" t="str">
        <f>IF(INDEX(Products!$A$1:$E$5,MATCH(Orders!$D168,Products!$A$1:$A$5,0),MATCH(Orders!J$1,Products!$A$1:$E$1,0))="M","Medium",IF(INDEX(Products!$A$1:$E$5,MATCH(Orders!$D168,Products!$A$1:$A$5,0),MATCH(Orders!J$1,Products!$A$1:$E$1,0))="D","Dark","Light"))</f>
        <v>Medium</v>
      </c>
      <c r="K168" s="3">
        <f>INDEX(Products!$A$1:$E$5,MATCH(Orders!$D168,Products!$A$1:$A$5,0),MATCH(Orders!K$1,Products!$A$1:$E$1,0))</f>
        <v>2</v>
      </c>
      <c r="L168" s="5">
        <f>INDEX(Products!$A$1:$E$5,MATCH(Orders!$D168,Products!$A$1:$A$5,0),MATCH(Orders!L$1,Products!$A$1:$E$1,0))</f>
        <v>5.35</v>
      </c>
      <c r="M168" s="5">
        <f>Table1[[#This Row],[Unit Price]]*Table1[[#This Row],[Quantity]]</f>
        <v>16.049999999999997</v>
      </c>
      <c r="N168" t="str">
        <f>VLOOKUP(Table1[[#This Row],[Customer ID]],Customers!$A$1:$I$2001,9,FALSE)</f>
        <v>No</v>
      </c>
    </row>
    <row r="169" spans="1:14" x14ac:dyDescent="0.35">
      <c r="A169" t="s">
        <v>366</v>
      </c>
      <c r="B169" s="2">
        <v>45235</v>
      </c>
      <c r="C169" t="s">
        <v>367</v>
      </c>
      <c r="D169" t="s">
        <v>30</v>
      </c>
      <c r="E169">
        <v>5</v>
      </c>
      <c r="F169" t="str">
        <f>VLOOKUP(Table1[[#This Row],[Customer ID]],Customers!$A$1:$I$2001,2,FALSE)</f>
        <v>Elizabeth Lynch</v>
      </c>
      <c r="G169" t="str">
        <f>VLOOKUP(Table1[[#This Row],[Customer ID]],Customers!$A$1:$I$2001,3,FALSE)</f>
        <v>tammyallen@evans.com</v>
      </c>
      <c r="H169" t="str">
        <f>VLOOKUP(Table1[[#This Row],[Customer ID]],Customers!$A$1:$I$2001,7,FALSE)</f>
        <v>United Kingdom</v>
      </c>
      <c r="I169" t="str">
        <f>_xlfn.IFS(INDEX(Products!$A$1:$E$5,MATCH(Orders!$D169,Products!$A$1:$A$5,0),MATCH(Orders!I$1,Products!$A$1:$E$1,0))="Esp","Espresso",INDEX(Products!$A$1:$E$5,MATCH(Orders!$D169,Products!$A$1:$A$5,0),MATCH(Orders!I$1,Products!$A$1:$E$1,0))="Lat","Latte",INDEX(Products!$A$1:$E$5,MATCH(Orders!$D169,Products!$A$1:$A$5,0),MATCH(Orders!I$1,Products!$A$1:$E$1,0))="Moc","Mocha",INDEX(Products!$A$1:$E$5,MATCH(Orders!$D169,Products!$A$1:$A$5,0),MATCH(Orders!I$1,Products!$A$1:$E$1,0))="Am","Americano")</f>
        <v>Mocha</v>
      </c>
      <c r="J169" t="str">
        <f>IF(INDEX(Products!$A$1:$E$5,MATCH(Orders!$D169,Products!$A$1:$A$5,0),MATCH(Orders!J$1,Products!$A$1:$E$1,0))="M","Medium",IF(INDEX(Products!$A$1:$E$5,MATCH(Orders!$D169,Products!$A$1:$A$5,0),MATCH(Orders!J$1,Products!$A$1:$E$1,0))="D","Dark","Light"))</f>
        <v>Medium</v>
      </c>
      <c r="K169" s="3">
        <f>INDEX(Products!$A$1:$E$5,MATCH(Orders!$D169,Products!$A$1:$A$5,0),MATCH(Orders!K$1,Products!$A$1:$E$1,0))</f>
        <v>2</v>
      </c>
      <c r="L169" s="5">
        <f>INDEX(Products!$A$1:$E$5,MATCH(Orders!$D169,Products!$A$1:$A$5,0),MATCH(Orders!L$1,Products!$A$1:$E$1,0))</f>
        <v>5.35</v>
      </c>
      <c r="M169" s="5">
        <f>Table1[[#This Row],[Unit Price]]*Table1[[#This Row],[Quantity]]</f>
        <v>26.75</v>
      </c>
      <c r="N169" t="str">
        <f>VLOOKUP(Table1[[#This Row],[Customer ID]],Customers!$A$1:$I$2001,9,FALSE)</f>
        <v>No</v>
      </c>
    </row>
    <row r="170" spans="1:14" x14ac:dyDescent="0.35">
      <c r="A170" t="s">
        <v>368</v>
      </c>
      <c r="B170" s="2">
        <v>45096</v>
      </c>
      <c r="C170" t="s">
        <v>369</v>
      </c>
      <c r="D170" t="s">
        <v>15</v>
      </c>
      <c r="E170">
        <v>2</v>
      </c>
      <c r="F170" t="str">
        <f>VLOOKUP(Table1[[#This Row],[Customer ID]],Customers!$A$1:$I$2001,2,FALSE)</f>
        <v>Adam Dillon</v>
      </c>
      <c r="G170" t="str">
        <f>VLOOKUP(Table1[[#This Row],[Customer ID]],Customers!$A$1:$I$2001,3,FALSE)</f>
        <v>stanner@miller.org</v>
      </c>
      <c r="H170" t="str">
        <f>VLOOKUP(Table1[[#This Row],[Customer ID]],Customers!$A$1:$I$2001,7,FALSE)</f>
        <v>Canada</v>
      </c>
      <c r="I170" t="str">
        <f>_xlfn.IFS(INDEX(Products!$A$1:$E$5,MATCH(Orders!$D170,Products!$A$1:$A$5,0),MATCH(Orders!I$1,Products!$A$1:$E$1,0))="Esp","Espresso",INDEX(Products!$A$1:$E$5,MATCH(Orders!$D170,Products!$A$1:$A$5,0),MATCH(Orders!I$1,Products!$A$1:$E$1,0))="Lat","Latte",INDEX(Products!$A$1:$E$5,MATCH(Orders!$D170,Products!$A$1:$A$5,0),MATCH(Orders!I$1,Products!$A$1:$E$1,0))="Moc","Mocha",INDEX(Products!$A$1:$E$5,MATCH(Orders!$D170,Products!$A$1:$A$5,0),MATCH(Orders!I$1,Products!$A$1:$E$1,0))="Am","Americano")</f>
        <v>Espresso</v>
      </c>
      <c r="J170" t="str">
        <f>IF(INDEX(Products!$A$1:$E$5,MATCH(Orders!$D170,Products!$A$1:$A$5,0),MATCH(Orders!J$1,Products!$A$1:$E$1,0))="M","Medium",IF(INDEX(Products!$A$1:$E$5,MATCH(Orders!$D170,Products!$A$1:$A$5,0),MATCH(Orders!J$1,Products!$A$1:$E$1,0))="D","Dark","Light"))</f>
        <v>Medium</v>
      </c>
      <c r="K170" s="3">
        <f>INDEX(Products!$A$1:$E$5,MATCH(Orders!$D170,Products!$A$1:$A$5,0),MATCH(Orders!K$1,Products!$A$1:$E$1,0))</f>
        <v>1.5</v>
      </c>
      <c r="L170" s="5">
        <f>INDEX(Products!$A$1:$E$5,MATCH(Orders!$D170,Products!$A$1:$A$5,0),MATCH(Orders!L$1,Products!$A$1:$E$1,0))</f>
        <v>8.18</v>
      </c>
      <c r="M170" s="5">
        <f>Table1[[#This Row],[Unit Price]]*Table1[[#This Row],[Quantity]]</f>
        <v>16.36</v>
      </c>
      <c r="N170" t="str">
        <f>VLOOKUP(Table1[[#This Row],[Customer ID]],Customers!$A$1:$I$2001,9,FALSE)</f>
        <v>No</v>
      </c>
    </row>
    <row r="171" spans="1:14" x14ac:dyDescent="0.35">
      <c r="A171" t="s">
        <v>370</v>
      </c>
      <c r="B171" s="2">
        <v>44996</v>
      </c>
      <c r="C171" t="s">
        <v>371</v>
      </c>
      <c r="D171" t="s">
        <v>21</v>
      </c>
      <c r="E171">
        <v>4</v>
      </c>
      <c r="F171" t="str">
        <f>VLOOKUP(Table1[[#This Row],[Customer ID]],Customers!$A$1:$I$2001,2,FALSE)</f>
        <v>Jeffrey Adams</v>
      </c>
      <c r="G171" t="str">
        <f>VLOOKUP(Table1[[#This Row],[Customer ID]],Customers!$A$1:$I$2001,3,FALSE)</f>
        <v>brian44@wallace.com</v>
      </c>
      <c r="H171" t="str">
        <f>VLOOKUP(Table1[[#This Row],[Customer ID]],Customers!$A$1:$I$2001,7,FALSE)</f>
        <v>Ireland</v>
      </c>
      <c r="I171" t="str">
        <f>_xlfn.IFS(INDEX(Products!$A$1:$E$5,MATCH(Orders!$D171,Products!$A$1:$A$5,0),MATCH(Orders!I$1,Products!$A$1:$E$1,0))="Esp","Espresso",INDEX(Products!$A$1:$E$5,MATCH(Orders!$D171,Products!$A$1:$A$5,0),MATCH(Orders!I$1,Products!$A$1:$E$1,0))="Lat","Latte",INDEX(Products!$A$1:$E$5,MATCH(Orders!$D171,Products!$A$1:$A$5,0),MATCH(Orders!I$1,Products!$A$1:$E$1,0))="Moc","Mocha",INDEX(Products!$A$1:$E$5,MATCH(Orders!$D171,Products!$A$1:$A$5,0),MATCH(Orders!I$1,Products!$A$1:$E$1,0))="Am","Americano")</f>
        <v>Latte</v>
      </c>
      <c r="J171" t="str">
        <f>IF(INDEX(Products!$A$1:$E$5,MATCH(Orders!$D171,Products!$A$1:$A$5,0),MATCH(Orders!J$1,Products!$A$1:$E$1,0))="M","Medium",IF(INDEX(Products!$A$1:$E$5,MATCH(Orders!$D171,Products!$A$1:$A$5,0),MATCH(Orders!J$1,Products!$A$1:$E$1,0))="D","Dark","Light"))</f>
        <v>Dark</v>
      </c>
      <c r="K171" s="3">
        <f>INDEX(Products!$A$1:$E$5,MATCH(Orders!$D171,Products!$A$1:$A$5,0),MATCH(Orders!K$1,Products!$A$1:$E$1,0))</f>
        <v>2</v>
      </c>
      <c r="L171" s="5">
        <f>INDEX(Products!$A$1:$E$5,MATCH(Orders!$D171,Products!$A$1:$A$5,0),MATCH(Orders!L$1,Products!$A$1:$E$1,0))</f>
        <v>6.79</v>
      </c>
      <c r="M171" s="5">
        <f>Table1[[#This Row],[Unit Price]]*Table1[[#This Row],[Quantity]]</f>
        <v>27.16</v>
      </c>
      <c r="N171" t="str">
        <f>VLOOKUP(Table1[[#This Row],[Customer ID]],Customers!$A$1:$I$2001,9,FALSE)</f>
        <v>Yes</v>
      </c>
    </row>
    <row r="172" spans="1:14" x14ac:dyDescent="0.35">
      <c r="A172" t="s">
        <v>372</v>
      </c>
      <c r="B172" s="2">
        <v>44755</v>
      </c>
      <c r="C172" t="s">
        <v>373</v>
      </c>
      <c r="D172" t="s">
        <v>30</v>
      </c>
      <c r="E172">
        <v>5</v>
      </c>
      <c r="F172" t="str">
        <f>VLOOKUP(Table1[[#This Row],[Customer ID]],Customers!$A$1:$I$2001,2,FALSE)</f>
        <v>Beverly Miller DDS</v>
      </c>
      <c r="G172" t="str">
        <f>VLOOKUP(Table1[[#This Row],[Customer ID]],Customers!$A$1:$I$2001,3,FALSE)</f>
        <v>jeanne41@hotmail.com</v>
      </c>
      <c r="H172" t="str">
        <f>VLOOKUP(Table1[[#This Row],[Customer ID]],Customers!$A$1:$I$2001,7,FALSE)</f>
        <v>United States</v>
      </c>
      <c r="I172" t="str">
        <f>_xlfn.IFS(INDEX(Products!$A$1:$E$5,MATCH(Orders!$D172,Products!$A$1:$A$5,0),MATCH(Orders!I$1,Products!$A$1:$E$1,0))="Esp","Espresso",INDEX(Products!$A$1:$E$5,MATCH(Orders!$D172,Products!$A$1:$A$5,0),MATCH(Orders!I$1,Products!$A$1:$E$1,0))="Lat","Latte",INDEX(Products!$A$1:$E$5,MATCH(Orders!$D172,Products!$A$1:$A$5,0),MATCH(Orders!I$1,Products!$A$1:$E$1,0))="Moc","Mocha",INDEX(Products!$A$1:$E$5,MATCH(Orders!$D172,Products!$A$1:$A$5,0),MATCH(Orders!I$1,Products!$A$1:$E$1,0))="Am","Americano")</f>
        <v>Mocha</v>
      </c>
      <c r="J172" t="str">
        <f>IF(INDEX(Products!$A$1:$E$5,MATCH(Orders!$D172,Products!$A$1:$A$5,0),MATCH(Orders!J$1,Products!$A$1:$E$1,0))="M","Medium",IF(INDEX(Products!$A$1:$E$5,MATCH(Orders!$D172,Products!$A$1:$A$5,0),MATCH(Orders!J$1,Products!$A$1:$E$1,0))="D","Dark","Light"))</f>
        <v>Medium</v>
      </c>
      <c r="K172" s="3">
        <f>INDEX(Products!$A$1:$E$5,MATCH(Orders!$D172,Products!$A$1:$A$5,0),MATCH(Orders!K$1,Products!$A$1:$E$1,0))</f>
        <v>2</v>
      </c>
      <c r="L172" s="5">
        <f>INDEX(Products!$A$1:$E$5,MATCH(Orders!$D172,Products!$A$1:$A$5,0),MATCH(Orders!L$1,Products!$A$1:$E$1,0))</f>
        <v>5.35</v>
      </c>
      <c r="M172" s="5">
        <f>Table1[[#This Row],[Unit Price]]*Table1[[#This Row],[Quantity]]</f>
        <v>26.75</v>
      </c>
      <c r="N172" t="str">
        <f>VLOOKUP(Table1[[#This Row],[Customer ID]],Customers!$A$1:$I$2001,9,FALSE)</f>
        <v>No</v>
      </c>
    </row>
    <row r="173" spans="1:14" x14ac:dyDescent="0.35">
      <c r="A173" t="s">
        <v>374</v>
      </c>
      <c r="B173" s="2">
        <v>44697</v>
      </c>
      <c r="C173" t="s">
        <v>375</v>
      </c>
      <c r="D173" t="s">
        <v>30</v>
      </c>
      <c r="E173">
        <v>5</v>
      </c>
      <c r="F173" t="str">
        <f>VLOOKUP(Table1[[#This Row],[Customer ID]],Customers!$A$1:$I$2001,2,FALSE)</f>
        <v>Kyle Jones</v>
      </c>
      <c r="G173" t="str">
        <f>VLOOKUP(Table1[[#This Row],[Customer ID]],Customers!$A$1:$I$2001,3,FALSE)</f>
        <v>richardcastillo@hotmail.com</v>
      </c>
      <c r="H173" t="str">
        <f>VLOOKUP(Table1[[#This Row],[Customer ID]],Customers!$A$1:$I$2001,7,FALSE)</f>
        <v>Ireland</v>
      </c>
      <c r="I173" t="str">
        <f>_xlfn.IFS(INDEX(Products!$A$1:$E$5,MATCH(Orders!$D173,Products!$A$1:$A$5,0),MATCH(Orders!I$1,Products!$A$1:$E$1,0))="Esp","Espresso",INDEX(Products!$A$1:$E$5,MATCH(Orders!$D173,Products!$A$1:$A$5,0),MATCH(Orders!I$1,Products!$A$1:$E$1,0))="Lat","Latte",INDEX(Products!$A$1:$E$5,MATCH(Orders!$D173,Products!$A$1:$A$5,0),MATCH(Orders!I$1,Products!$A$1:$E$1,0))="Moc","Mocha",INDEX(Products!$A$1:$E$5,MATCH(Orders!$D173,Products!$A$1:$A$5,0),MATCH(Orders!I$1,Products!$A$1:$E$1,0))="Am","Americano")</f>
        <v>Mocha</v>
      </c>
      <c r="J173" t="str">
        <f>IF(INDEX(Products!$A$1:$E$5,MATCH(Orders!$D173,Products!$A$1:$A$5,0),MATCH(Orders!J$1,Products!$A$1:$E$1,0))="M","Medium",IF(INDEX(Products!$A$1:$E$5,MATCH(Orders!$D173,Products!$A$1:$A$5,0),MATCH(Orders!J$1,Products!$A$1:$E$1,0))="D","Dark","Light"))</f>
        <v>Medium</v>
      </c>
      <c r="K173" s="3">
        <f>INDEX(Products!$A$1:$E$5,MATCH(Orders!$D173,Products!$A$1:$A$5,0),MATCH(Orders!K$1,Products!$A$1:$E$1,0))</f>
        <v>2</v>
      </c>
      <c r="L173" s="5">
        <f>INDEX(Products!$A$1:$E$5,MATCH(Orders!$D173,Products!$A$1:$A$5,0),MATCH(Orders!L$1,Products!$A$1:$E$1,0))</f>
        <v>5.35</v>
      </c>
      <c r="M173" s="5">
        <f>Table1[[#This Row],[Unit Price]]*Table1[[#This Row],[Quantity]]</f>
        <v>26.75</v>
      </c>
      <c r="N173" t="str">
        <f>VLOOKUP(Table1[[#This Row],[Customer ID]],Customers!$A$1:$I$2001,9,FALSE)</f>
        <v>No</v>
      </c>
    </row>
    <row r="174" spans="1:14" x14ac:dyDescent="0.35">
      <c r="A174" t="s">
        <v>376</v>
      </c>
      <c r="B174" s="2">
        <v>44756</v>
      </c>
      <c r="C174" t="s">
        <v>377</v>
      </c>
      <c r="D174" t="s">
        <v>30</v>
      </c>
      <c r="E174">
        <v>1</v>
      </c>
      <c r="F174" t="str">
        <f>VLOOKUP(Table1[[#This Row],[Customer ID]],Customers!$A$1:$I$2001,2,FALSE)</f>
        <v>Patrick Willis</v>
      </c>
      <c r="G174" t="str">
        <f>VLOOKUP(Table1[[#This Row],[Customer ID]],Customers!$A$1:$I$2001,3,FALSE)</f>
        <v>ebaker@gmail.com</v>
      </c>
      <c r="H174" t="str">
        <f>VLOOKUP(Table1[[#This Row],[Customer ID]],Customers!$A$1:$I$2001,7,FALSE)</f>
        <v>United Kingdom</v>
      </c>
      <c r="I174" t="str">
        <f>_xlfn.IFS(INDEX(Products!$A$1:$E$5,MATCH(Orders!$D174,Products!$A$1:$A$5,0),MATCH(Orders!I$1,Products!$A$1:$E$1,0))="Esp","Espresso",INDEX(Products!$A$1:$E$5,MATCH(Orders!$D174,Products!$A$1:$A$5,0),MATCH(Orders!I$1,Products!$A$1:$E$1,0))="Lat","Latte",INDEX(Products!$A$1:$E$5,MATCH(Orders!$D174,Products!$A$1:$A$5,0),MATCH(Orders!I$1,Products!$A$1:$E$1,0))="Moc","Mocha",INDEX(Products!$A$1:$E$5,MATCH(Orders!$D174,Products!$A$1:$A$5,0),MATCH(Orders!I$1,Products!$A$1:$E$1,0))="Am","Americano")</f>
        <v>Mocha</v>
      </c>
      <c r="J174" t="str">
        <f>IF(INDEX(Products!$A$1:$E$5,MATCH(Orders!$D174,Products!$A$1:$A$5,0),MATCH(Orders!J$1,Products!$A$1:$E$1,0))="M","Medium",IF(INDEX(Products!$A$1:$E$5,MATCH(Orders!$D174,Products!$A$1:$A$5,0),MATCH(Orders!J$1,Products!$A$1:$E$1,0))="D","Dark","Light"))</f>
        <v>Medium</v>
      </c>
      <c r="K174" s="3">
        <f>INDEX(Products!$A$1:$E$5,MATCH(Orders!$D174,Products!$A$1:$A$5,0),MATCH(Orders!K$1,Products!$A$1:$E$1,0))</f>
        <v>2</v>
      </c>
      <c r="L174" s="5">
        <f>INDEX(Products!$A$1:$E$5,MATCH(Orders!$D174,Products!$A$1:$A$5,0),MATCH(Orders!L$1,Products!$A$1:$E$1,0))</f>
        <v>5.35</v>
      </c>
      <c r="M174" s="5">
        <f>Table1[[#This Row],[Unit Price]]*Table1[[#This Row],[Quantity]]</f>
        <v>5.35</v>
      </c>
      <c r="N174" t="str">
        <f>VLOOKUP(Table1[[#This Row],[Customer ID]],Customers!$A$1:$I$2001,9,FALSE)</f>
        <v>Yes</v>
      </c>
    </row>
    <row r="175" spans="1:14" x14ac:dyDescent="0.35">
      <c r="A175" t="s">
        <v>378</v>
      </c>
      <c r="B175" s="2">
        <v>45006</v>
      </c>
      <c r="C175" t="s">
        <v>379</v>
      </c>
      <c r="D175" t="s">
        <v>21</v>
      </c>
      <c r="E175">
        <v>5</v>
      </c>
      <c r="F175" t="str">
        <f>VLOOKUP(Table1[[#This Row],[Customer ID]],Customers!$A$1:$I$2001,2,FALSE)</f>
        <v>Daniel Rollins</v>
      </c>
      <c r="G175" t="str">
        <f>VLOOKUP(Table1[[#This Row],[Customer ID]],Customers!$A$1:$I$2001,3,FALSE)</f>
        <v>lucasmelissa@gmail.com</v>
      </c>
      <c r="H175" t="str">
        <f>VLOOKUP(Table1[[#This Row],[Customer ID]],Customers!$A$1:$I$2001,7,FALSE)</f>
        <v>Canada</v>
      </c>
      <c r="I175" t="str">
        <f>_xlfn.IFS(INDEX(Products!$A$1:$E$5,MATCH(Orders!$D175,Products!$A$1:$A$5,0),MATCH(Orders!I$1,Products!$A$1:$E$1,0))="Esp","Espresso",INDEX(Products!$A$1:$E$5,MATCH(Orders!$D175,Products!$A$1:$A$5,0),MATCH(Orders!I$1,Products!$A$1:$E$1,0))="Lat","Latte",INDEX(Products!$A$1:$E$5,MATCH(Orders!$D175,Products!$A$1:$A$5,0),MATCH(Orders!I$1,Products!$A$1:$E$1,0))="Moc","Mocha",INDEX(Products!$A$1:$E$5,MATCH(Orders!$D175,Products!$A$1:$A$5,0),MATCH(Orders!I$1,Products!$A$1:$E$1,0))="Am","Americano")</f>
        <v>Latte</v>
      </c>
      <c r="J175" t="str">
        <f>IF(INDEX(Products!$A$1:$E$5,MATCH(Orders!$D175,Products!$A$1:$A$5,0),MATCH(Orders!J$1,Products!$A$1:$E$1,0))="M","Medium",IF(INDEX(Products!$A$1:$E$5,MATCH(Orders!$D175,Products!$A$1:$A$5,0),MATCH(Orders!J$1,Products!$A$1:$E$1,0))="D","Dark","Light"))</f>
        <v>Dark</v>
      </c>
      <c r="K175" s="3">
        <f>INDEX(Products!$A$1:$E$5,MATCH(Orders!$D175,Products!$A$1:$A$5,0),MATCH(Orders!K$1,Products!$A$1:$E$1,0))</f>
        <v>2</v>
      </c>
      <c r="L175" s="5">
        <f>INDEX(Products!$A$1:$E$5,MATCH(Orders!$D175,Products!$A$1:$A$5,0),MATCH(Orders!L$1,Products!$A$1:$E$1,0))</f>
        <v>6.79</v>
      </c>
      <c r="M175" s="5">
        <f>Table1[[#This Row],[Unit Price]]*Table1[[#This Row],[Quantity]]</f>
        <v>33.950000000000003</v>
      </c>
      <c r="N175" t="str">
        <f>VLOOKUP(Table1[[#This Row],[Customer ID]],Customers!$A$1:$I$2001,9,FALSE)</f>
        <v>No</v>
      </c>
    </row>
    <row r="176" spans="1:14" x14ac:dyDescent="0.35">
      <c r="A176" t="s">
        <v>380</v>
      </c>
      <c r="B176" s="2">
        <v>45275</v>
      </c>
      <c r="C176" t="s">
        <v>381</v>
      </c>
      <c r="D176" t="s">
        <v>15</v>
      </c>
      <c r="E176">
        <v>1</v>
      </c>
      <c r="F176" t="str">
        <f>VLOOKUP(Table1[[#This Row],[Customer ID]],Customers!$A$1:$I$2001,2,FALSE)</f>
        <v>Daniel Brooks</v>
      </c>
      <c r="G176" t="str">
        <f>VLOOKUP(Table1[[#This Row],[Customer ID]],Customers!$A$1:$I$2001,3,FALSE)</f>
        <v>cynthiarogers@schultz-barton.org</v>
      </c>
      <c r="H176" t="str">
        <f>VLOOKUP(Table1[[#This Row],[Customer ID]],Customers!$A$1:$I$2001,7,FALSE)</f>
        <v>Canada</v>
      </c>
      <c r="I176" t="str">
        <f>_xlfn.IFS(INDEX(Products!$A$1:$E$5,MATCH(Orders!$D176,Products!$A$1:$A$5,0),MATCH(Orders!I$1,Products!$A$1:$E$1,0))="Esp","Espresso",INDEX(Products!$A$1:$E$5,MATCH(Orders!$D176,Products!$A$1:$A$5,0),MATCH(Orders!I$1,Products!$A$1:$E$1,0))="Lat","Latte",INDEX(Products!$A$1:$E$5,MATCH(Orders!$D176,Products!$A$1:$A$5,0),MATCH(Orders!I$1,Products!$A$1:$E$1,0))="Moc","Mocha",INDEX(Products!$A$1:$E$5,MATCH(Orders!$D176,Products!$A$1:$A$5,0),MATCH(Orders!I$1,Products!$A$1:$E$1,0))="Am","Americano")</f>
        <v>Espresso</v>
      </c>
      <c r="J176" t="str">
        <f>IF(INDEX(Products!$A$1:$E$5,MATCH(Orders!$D176,Products!$A$1:$A$5,0),MATCH(Orders!J$1,Products!$A$1:$E$1,0))="M","Medium",IF(INDEX(Products!$A$1:$E$5,MATCH(Orders!$D176,Products!$A$1:$A$5,0),MATCH(Orders!J$1,Products!$A$1:$E$1,0))="D","Dark","Light"))</f>
        <v>Medium</v>
      </c>
      <c r="K176" s="3">
        <f>INDEX(Products!$A$1:$E$5,MATCH(Orders!$D176,Products!$A$1:$A$5,0),MATCH(Orders!K$1,Products!$A$1:$E$1,0))</f>
        <v>1.5</v>
      </c>
      <c r="L176" s="5">
        <f>INDEX(Products!$A$1:$E$5,MATCH(Orders!$D176,Products!$A$1:$A$5,0),MATCH(Orders!L$1,Products!$A$1:$E$1,0))</f>
        <v>8.18</v>
      </c>
      <c r="M176" s="5">
        <f>Table1[[#This Row],[Unit Price]]*Table1[[#This Row],[Quantity]]</f>
        <v>8.18</v>
      </c>
      <c r="N176" t="str">
        <f>VLOOKUP(Table1[[#This Row],[Customer ID]],Customers!$A$1:$I$2001,9,FALSE)</f>
        <v>Yes</v>
      </c>
    </row>
    <row r="177" spans="1:14" x14ac:dyDescent="0.35">
      <c r="A177" t="s">
        <v>382</v>
      </c>
      <c r="B177" s="2">
        <v>45494</v>
      </c>
      <c r="C177" t="s">
        <v>383</v>
      </c>
      <c r="D177" t="s">
        <v>30</v>
      </c>
      <c r="E177">
        <v>1</v>
      </c>
      <c r="F177" t="str">
        <f>VLOOKUP(Table1[[#This Row],[Customer ID]],Customers!$A$1:$I$2001,2,FALSE)</f>
        <v>Shannon Moses</v>
      </c>
      <c r="G177" t="str">
        <f>VLOOKUP(Table1[[#This Row],[Customer ID]],Customers!$A$1:$I$2001,3,FALSE)</f>
        <v>nathanielchavez@cruz-morrow.com</v>
      </c>
      <c r="H177" t="str">
        <f>VLOOKUP(Table1[[#This Row],[Customer ID]],Customers!$A$1:$I$2001,7,FALSE)</f>
        <v>Canada</v>
      </c>
      <c r="I177" t="str">
        <f>_xlfn.IFS(INDEX(Products!$A$1:$E$5,MATCH(Orders!$D177,Products!$A$1:$A$5,0),MATCH(Orders!I$1,Products!$A$1:$E$1,0))="Esp","Espresso",INDEX(Products!$A$1:$E$5,MATCH(Orders!$D177,Products!$A$1:$A$5,0),MATCH(Orders!I$1,Products!$A$1:$E$1,0))="Lat","Latte",INDEX(Products!$A$1:$E$5,MATCH(Orders!$D177,Products!$A$1:$A$5,0),MATCH(Orders!I$1,Products!$A$1:$E$1,0))="Moc","Mocha",INDEX(Products!$A$1:$E$5,MATCH(Orders!$D177,Products!$A$1:$A$5,0),MATCH(Orders!I$1,Products!$A$1:$E$1,0))="Am","Americano")</f>
        <v>Mocha</v>
      </c>
      <c r="J177" t="str">
        <f>IF(INDEX(Products!$A$1:$E$5,MATCH(Orders!$D177,Products!$A$1:$A$5,0),MATCH(Orders!J$1,Products!$A$1:$E$1,0))="M","Medium",IF(INDEX(Products!$A$1:$E$5,MATCH(Orders!$D177,Products!$A$1:$A$5,0),MATCH(Orders!J$1,Products!$A$1:$E$1,0))="D","Dark","Light"))</f>
        <v>Medium</v>
      </c>
      <c r="K177" s="3">
        <f>INDEX(Products!$A$1:$E$5,MATCH(Orders!$D177,Products!$A$1:$A$5,0),MATCH(Orders!K$1,Products!$A$1:$E$1,0))</f>
        <v>2</v>
      </c>
      <c r="L177" s="5">
        <f>INDEX(Products!$A$1:$E$5,MATCH(Orders!$D177,Products!$A$1:$A$5,0),MATCH(Orders!L$1,Products!$A$1:$E$1,0))</f>
        <v>5.35</v>
      </c>
      <c r="M177" s="5">
        <f>Table1[[#This Row],[Unit Price]]*Table1[[#This Row],[Quantity]]</f>
        <v>5.35</v>
      </c>
      <c r="N177" t="str">
        <f>VLOOKUP(Table1[[#This Row],[Customer ID]],Customers!$A$1:$I$2001,9,FALSE)</f>
        <v>No</v>
      </c>
    </row>
    <row r="178" spans="1:14" x14ac:dyDescent="0.35">
      <c r="A178" t="s">
        <v>384</v>
      </c>
      <c r="B178" s="2">
        <v>45118</v>
      </c>
      <c r="C178" t="s">
        <v>385</v>
      </c>
      <c r="D178" t="s">
        <v>30</v>
      </c>
      <c r="E178">
        <v>5</v>
      </c>
      <c r="F178" t="str">
        <f>VLOOKUP(Table1[[#This Row],[Customer ID]],Customers!$A$1:$I$2001,2,FALSE)</f>
        <v>Monique Adams</v>
      </c>
      <c r="G178" t="str">
        <f>VLOOKUP(Table1[[#This Row],[Customer ID]],Customers!$A$1:$I$2001,3,FALSE)</f>
        <v>cclark@day.com</v>
      </c>
      <c r="H178" t="str">
        <f>VLOOKUP(Table1[[#This Row],[Customer ID]],Customers!$A$1:$I$2001,7,FALSE)</f>
        <v>United Kingdom</v>
      </c>
      <c r="I178" t="str">
        <f>_xlfn.IFS(INDEX(Products!$A$1:$E$5,MATCH(Orders!$D178,Products!$A$1:$A$5,0),MATCH(Orders!I$1,Products!$A$1:$E$1,0))="Esp","Espresso",INDEX(Products!$A$1:$E$5,MATCH(Orders!$D178,Products!$A$1:$A$5,0),MATCH(Orders!I$1,Products!$A$1:$E$1,0))="Lat","Latte",INDEX(Products!$A$1:$E$5,MATCH(Orders!$D178,Products!$A$1:$A$5,0),MATCH(Orders!I$1,Products!$A$1:$E$1,0))="Moc","Mocha",INDEX(Products!$A$1:$E$5,MATCH(Orders!$D178,Products!$A$1:$A$5,0),MATCH(Orders!I$1,Products!$A$1:$E$1,0))="Am","Americano")</f>
        <v>Mocha</v>
      </c>
      <c r="J178" t="str">
        <f>IF(INDEX(Products!$A$1:$E$5,MATCH(Orders!$D178,Products!$A$1:$A$5,0),MATCH(Orders!J$1,Products!$A$1:$E$1,0))="M","Medium",IF(INDEX(Products!$A$1:$E$5,MATCH(Orders!$D178,Products!$A$1:$A$5,0),MATCH(Orders!J$1,Products!$A$1:$E$1,0))="D","Dark","Light"))</f>
        <v>Medium</v>
      </c>
      <c r="K178" s="3">
        <f>INDEX(Products!$A$1:$E$5,MATCH(Orders!$D178,Products!$A$1:$A$5,0),MATCH(Orders!K$1,Products!$A$1:$E$1,0))</f>
        <v>2</v>
      </c>
      <c r="L178" s="5">
        <f>INDEX(Products!$A$1:$E$5,MATCH(Orders!$D178,Products!$A$1:$A$5,0),MATCH(Orders!L$1,Products!$A$1:$E$1,0))</f>
        <v>5.35</v>
      </c>
      <c r="M178" s="5">
        <f>Table1[[#This Row],[Unit Price]]*Table1[[#This Row],[Quantity]]</f>
        <v>26.75</v>
      </c>
      <c r="N178" t="str">
        <f>VLOOKUP(Table1[[#This Row],[Customer ID]],Customers!$A$1:$I$2001,9,FALSE)</f>
        <v>No</v>
      </c>
    </row>
    <row r="179" spans="1:14" x14ac:dyDescent="0.35">
      <c r="A179" t="s">
        <v>386</v>
      </c>
      <c r="B179" s="2">
        <v>44859</v>
      </c>
      <c r="C179" t="s">
        <v>387</v>
      </c>
      <c r="D179" t="s">
        <v>21</v>
      </c>
      <c r="E179">
        <v>3</v>
      </c>
      <c r="F179" t="str">
        <f>VLOOKUP(Table1[[#This Row],[Customer ID]],Customers!$A$1:$I$2001,2,FALSE)</f>
        <v>Joseph Dillon</v>
      </c>
      <c r="G179" t="str">
        <f>VLOOKUP(Table1[[#This Row],[Customer ID]],Customers!$A$1:$I$2001,3,FALSE)</f>
        <v>kevintaylor@hill-rivera.com</v>
      </c>
      <c r="H179" t="str">
        <f>VLOOKUP(Table1[[#This Row],[Customer ID]],Customers!$A$1:$I$2001,7,FALSE)</f>
        <v>Australia</v>
      </c>
      <c r="I179" t="str">
        <f>_xlfn.IFS(INDEX(Products!$A$1:$E$5,MATCH(Orders!$D179,Products!$A$1:$A$5,0),MATCH(Orders!I$1,Products!$A$1:$E$1,0))="Esp","Espresso",INDEX(Products!$A$1:$E$5,MATCH(Orders!$D179,Products!$A$1:$A$5,0),MATCH(Orders!I$1,Products!$A$1:$E$1,0))="Lat","Latte",INDEX(Products!$A$1:$E$5,MATCH(Orders!$D179,Products!$A$1:$A$5,0),MATCH(Orders!I$1,Products!$A$1:$E$1,0))="Moc","Mocha",INDEX(Products!$A$1:$E$5,MATCH(Orders!$D179,Products!$A$1:$A$5,0),MATCH(Orders!I$1,Products!$A$1:$E$1,0))="Am","Americano")</f>
        <v>Latte</v>
      </c>
      <c r="J179" t="str">
        <f>IF(INDEX(Products!$A$1:$E$5,MATCH(Orders!$D179,Products!$A$1:$A$5,0),MATCH(Orders!J$1,Products!$A$1:$E$1,0))="M","Medium",IF(INDEX(Products!$A$1:$E$5,MATCH(Orders!$D179,Products!$A$1:$A$5,0),MATCH(Orders!J$1,Products!$A$1:$E$1,0))="D","Dark","Light"))</f>
        <v>Dark</v>
      </c>
      <c r="K179" s="3">
        <f>INDEX(Products!$A$1:$E$5,MATCH(Orders!$D179,Products!$A$1:$A$5,0),MATCH(Orders!K$1,Products!$A$1:$E$1,0))</f>
        <v>2</v>
      </c>
      <c r="L179" s="5">
        <f>INDEX(Products!$A$1:$E$5,MATCH(Orders!$D179,Products!$A$1:$A$5,0),MATCH(Orders!L$1,Products!$A$1:$E$1,0))</f>
        <v>6.79</v>
      </c>
      <c r="M179" s="5">
        <f>Table1[[#This Row],[Unit Price]]*Table1[[#This Row],[Quantity]]</f>
        <v>20.37</v>
      </c>
      <c r="N179" t="str">
        <f>VLOOKUP(Table1[[#This Row],[Customer ID]],Customers!$A$1:$I$2001,9,FALSE)</f>
        <v>No</v>
      </c>
    </row>
    <row r="180" spans="1:14" x14ac:dyDescent="0.35">
      <c r="A180" t="s">
        <v>388</v>
      </c>
      <c r="B180" s="2">
        <v>45470</v>
      </c>
      <c r="C180" t="s">
        <v>389</v>
      </c>
      <c r="D180" t="s">
        <v>40</v>
      </c>
      <c r="E180">
        <v>2</v>
      </c>
      <c r="F180" t="str">
        <f>VLOOKUP(Table1[[#This Row],[Customer ID]],Customers!$A$1:$I$2001,2,FALSE)</f>
        <v>Stephen Atkins</v>
      </c>
      <c r="G180" t="str">
        <f>VLOOKUP(Table1[[#This Row],[Customer ID]],Customers!$A$1:$I$2001,3,FALSE)</f>
        <v>christopherperez@cruz.com</v>
      </c>
      <c r="H180" t="str">
        <f>VLOOKUP(Table1[[#This Row],[Customer ID]],Customers!$A$1:$I$2001,7,FALSE)</f>
        <v>Ireland</v>
      </c>
      <c r="I180" t="str">
        <f>_xlfn.IFS(INDEX(Products!$A$1:$E$5,MATCH(Orders!$D180,Products!$A$1:$A$5,0),MATCH(Orders!I$1,Products!$A$1:$E$1,0))="Esp","Espresso",INDEX(Products!$A$1:$E$5,MATCH(Orders!$D180,Products!$A$1:$A$5,0),MATCH(Orders!I$1,Products!$A$1:$E$1,0))="Lat","Latte",INDEX(Products!$A$1:$E$5,MATCH(Orders!$D180,Products!$A$1:$A$5,0),MATCH(Orders!I$1,Products!$A$1:$E$1,0))="Moc","Mocha",INDEX(Products!$A$1:$E$5,MATCH(Orders!$D180,Products!$A$1:$A$5,0),MATCH(Orders!I$1,Products!$A$1:$E$1,0))="Am","Americano")</f>
        <v>Americano</v>
      </c>
      <c r="J180" t="str">
        <f>IF(INDEX(Products!$A$1:$E$5,MATCH(Orders!$D180,Products!$A$1:$A$5,0),MATCH(Orders!J$1,Products!$A$1:$E$1,0))="M","Medium",IF(INDEX(Products!$A$1:$E$5,MATCH(Orders!$D180,Products!$A$1:$A$5,0),MATCH(Orders!J$1,Products!$A$1:$E$1,0))="D","Dark","Light"))</f>
        <v>Light</v>
      </c>
      <c r="K180" s="3">
        <f>INDEX(Products!$A$1:$E$5,MATCH(Orders!$D180,Products!$A$1:$A$5,0),MATCH(Orders!K$1,Products!$A$1:$E$1,0))</f>
        <v>1</v>
      </c>
      <c r="L180" s="5">
        <f>INDEX(Products!$A$1:$E$5,MATCH(Orders!$D180,Products!$A$1:$A$5,0),MATCH(Orders!L$1,Products!$A$1:$E$1,0))</f>
        <v>9.9499999999999993</v>
      </c>
      <c r="M180" s="5">
        <f>Table1[[#This Row],[Unit Price]]*Table1[[#This Row],[Quantity]]</f>
        <v>19.899999999999999</v>
      </c>
      <c r="N180" t="str">
        <f>VLOOKUP(Table1[[#This Row],[Customer ID]],Customers!$A$1:$I$2001,9,FALSE)</f>
        <v>Yes</v>
      </c>
    </row>
    <row r="181" spans="1:14" x14ac:dyDescent="0.35">
      <c r="A181" t="s">
        <v>390</v>
      </c>
      <c r="B181" s="2">
        <v>45016</v>
      </c>
      <c r="C181" t="s">
        <v>391</v>
      </c>
      <c r="D181" t="s">
        <v>40</v>
      </c>
      <c r="E181">
        <v>1</v>
      </c>
      <c r="F181" t="str">
        <f>VLOOKUP(Table1[[#This Row],[Customer ID]],Customers!$A$1:$I$2001,2,FALSE)</f>
        <v>Deborah Patel</v>
      </c>
      <c r="G181" t="str">
        <f>VLOOKUP(Table1[[#This Row],[Customer ID]],Customers!$A$1:$I$2001,3,FALSE)</f>
        <v>tinamoran@wade-smith.org</v>
      </c>
      <c r="H181" t="str">
        <f>VLOOKUP(Table1[[#This Row],[Customer ID]],Customers!$A$1:$I$2001,7,FALSE)</f>
        <v>Australia</v>
      </c>
      <c r="I181" t="str">
        <f>_xlfn.IFS(INDEX(Products!$A$1:$E$5,MATCH(Orders!$D181,Products!$A$1:$A$5,0),MATCH(Orders!I$1,Products!$A$1:$E$1,0))="Esp","Espresso",INDEX(Products!$A$1:$E$5,MATCH(Orders!$D181,Products!$A$1:$A$5,0),MATCH(Orders!I$1,Products!$A$1:$E$1,0))="Lat","Latte",INDEX(Products!$A$1:$E$5,MATCH(Orders!$D181,Products!$A$1:$A$5,0),MATCH(Orders!I$1,Products!$A$1:$E$1,0))="Moc","Mocha",INDEX(Products!$A$1:$E$5,MATCH(Orders!$D181,Products!$A$1:$A$5,0),MATCH(Orders!I$1,Products!$A$1:$E$1,0))="Am","Americano")</f>
        <v>Americano</v>
      </c>
      <c r="J181" t="str">
        <f>IF(INDEX(Products!$A$1:$E$5,MATCH(Orders!$D181,Products!$A$1:$A$5,0),MATCH(Orders!J$1,Products!$A$1:$E$1,0))="M","Medium",IF(INDEX(Products!$A$1:$E$5,MATCH(Orders!$D181,Products!$A$1:$A$5,0),MATCH(Orders!J$1,Products!$A$1:$E$1,0))="D","Dark","Light"))</f>
        <v>Light</v>
      </c>
      <c r="K181" s="3">
        <f>INDEX(Products!$A$1:$E$5,MATCH(Orders!$D181,Products!$A$1:$A$5,0),MATCH(Orders!K$1,Products!$A$1:$E$1,0))</f>
        <v>1</v>
      </c>
      <c r="L181" s="5">
        <f>INDEX(Products!$A$1:$E$5,MATCH(Orders!$D181,Products!$A$1:$A$5,0),MATCH(Orders!L$1,Products!$A$1:$E$1,0))</f>
        <v>9.9499999999999993</v>
      </c>
      <c r="M181" s="5">
        <f>Table1[[#This Row],[Unit Price]]*Table1[[#This Row],[Quantity]]</f>
        <v>9.9499999999999993</v>
      </c>
      <c r="N181" t="str">
        <f>VLOOKUP(Table1[[#This Row],[Customer ID]],Customers!$A$1:$I$2001,9,FALSE)</f>
        <v>Yes</v>
      </c>
    </row>
    <row r="182" spans="1:14" x14ac:dyDescent="0.35">
      <c r="A182" t="s">
        <v>392</v>
      </c>
      <c r="B182" s="2">
        <v>44999</v>
      </c>
      <c r="C182" t="s">
        <v>393</v>
      </c>
      <c r="D182" t="s">
        <v>40</v>
      </c>
      <c r="E182">
        <v>2</v>
      </c>
      <c r="F182" t="str">
        <f>VLOOKUP(Table1[[#This Row],[Customer ID]],Customers!$A$1:$I$2001,2,FALSE)</f>
        <v>Troy Mueller</v>
      </c>
      <c r="G182" t="str">
        <f>VLOOKUP(Table1[[#This Row],[Customer ID]],Customers!$A$1:$I$2001,3,FALSE)</f>
        <v>anthony98@yahoo.com</v>
      </c>
      <c r="H182" t="str">
        <f>VLOOKUP(Table1[[#This Row],[Customer ID]],Customers!$A$1:$I$2001,7,FALSE)</f>
        <v>Australia</v>
      </c>
      <c r="I182" t="str">
        <f>_xlfn.IFS(INDEX(Products!$A$1:$E$5,MATCH(Orders!$D182,Products!$A$1:$A$5,0),MATCH(Orders!I$1,Products!$A$1:$E$1,0))="Esp","Espresso",INDEX(Products!$A$1:$E$5,MATCH(Orders!$D182,Products!$A$1:$A$5,0),MATCH(Orders!I$1,Products!$A$1:$E$1,0))="Lat","Latte",INDEX(Products!$A$1:$E$5,MATCH(Orders!$D182,Products!$A$1:$A$5,0),MATCH(Orders!I$1,Products!$A$1:$E$1,0))="Moc","Mocha",INDEX(Products!$A$1:$E$5,MATCH(Orders!$D182,Products!$A$1:$A$5,0),MATCH(Orders!I$1,Products!$A$1:$E$1,0))="Am","Americano")</f>
        <v>Americano</v>
      </c>
      <c r="J182" t="str">
        <f>IF(INDEX(Products!$A$1:$E$5,MATCH(Orders!$D182,Products!$A$1:$A$5,0),MATCH(Orders!J$1,Products!$A$1:$E$1,0))="M","Medium",IF(INDEX(Products!$A$1:$E$5,MATCH(Orders!$D182,Products!$A$1:$A$5,0),MATCH(Orders!J$1,Products!$A$1:$E$1,0))="D","Dark","Light"))</f>
        <v>Light</v>
      </c>
      <c r="K182" s="3">
        <f>INDEX(Products!$A$1:$E$5,MATCH(Orders!$D182,Products!$A$1:$A$5,0),MATCH(Orders!K$1,Products!$A$1:$E$1,0))</f>
        <v>1</v>
      </c>
      <c r="L182" s="5">
        <f>INDEX(Products!$A$1:$E$5,MATCH(Orders!$D182,Products!$A$1:$A$5,0),MATCH(Orders!L$1,Products!$A$1:$E$1,0))</f>
        <v>9.9499999999999993</v>
      </c>
      <c r="M182" s="5">
        <f>Table1[[#This Row],[Unit Price]]*Table1[[#This Row],[Quantity]]</f>
        <v>19.899999999999999</v>
      </c>
      <c r="N182" t="str">
        <f>VLOOKUP(Table1[[#This Row],[Customer ID]],Customers!$A$1:$I$2001,9,FALSE)</f>
        <v>No</v>
      </c>
    </row>
    <row r="183" spans="1:14" x14ac:dyDescent="0.35">
      <c r="A183" t="s">
        <v>394</v>
      </c>
      <c r="B183" s="2">
        <v>44778</v>
      </c>
      <c r="C183" t="s">
        <v>395</v>
      </c>
      <c r="D183" t="s">
        <v>21</v>
      </c>
      <c r="E183">
        <v>2</v>
      </c>
      <c r="F183" t="str">
        <f>VLOOKUP(Table1[[#This Row],[Customer ID]],Customers!$A$1:$I$2001,2,FALSE)</f>
        <v>Jacob Powers</v>
      </c>
      <c r="G183" t="str">
        <f>VLOOKUP(Table1[[#This Row],[Customer ID]],Customers!$A$1:$I$2001,3,FALSE)</f>
        <v>ericjimenez@gmail.com</v>
      </c>
      <c r="H183" t="str">
        <f>VLOOKUP(Table1[[#This Row],[Customer ID]],Customers!$A$1:$I$2001,7,FALSE)</f>
        <v>Canada</v>
      </c>
      <c r="I183" t="str">
        <f>_xlfn.IFS(INDEX(Products!$A$1:$E$5,MATCH(Orders!$D183,Products!$A$1:$A$5,0),MATCH(Orders!I$1,Products!$A$1:$E$1,0))="Esp","Espresso",INDEX(Products!$A$1:$E$5,MATCH(Orders!$D183,Products!$A$1:$A$5,0),MATCH(Orders!I$1,Products!$A$1:$E$1,0))="Lat","Latte",INDEX(Products!$A$1:$E$5,MATCH(Orders!$D183,Products!$A$1:$A$5,0),MATCH(Orders!I$1,Products!$A$1:$E$1,0))="Moc","Mocha",INDEX(Products!$A$1:$E$5,MATCH(Orders!$D183,Products!$A$1:$A$5,0),MATCH(Orders!I$1,Products!$A$1:$E$1,0))="Am","Americano")</f>
        <v>Latte</v>
      </c>
      <c r="J183" t="str">
        <f>IF(INDEX(Products!$A$1:$E$5,MATCH(Orders!$D183,Products!$A$1:$A$5,0),MATCH(Orders!J$1,Products!$A$1:$E$1,0))="M","Medium",IF(INDEX(Products!$A$1:$E$5,MATCH(Orders!$D183,Products!$A$1:$A$5,0),MATCH(Orders!J$1,Products!$A$1:$E$1,0))="D","Dark","Light"))</f>
        <v>Dark</v>
      </c>
      <c r="K183" s="3">
        <f>INDEX(Products!$A$1:$E$5,MATCH(Orders!$D183,Products!$A$1:$A$5,0),MATCH(Orders!K$1,Products!$A$1:$E$1,0))</f>
        <v>2</v>
      </c>
      <c r="L183" s="5">
        <f>INDEX(Products!$A$1:$E$5,MATCH(Orders!$D183,Products!$A$1:$A$5,0),MATCH(Orders!L$1,Products!$A$1:$E$1,0))</f>
        <v>6.79</v>
      </c>
      <c r="M183" s="5">
        <f>Table1[[#This Row],[Unit Price]]*Table1[[#This Row],[Quantity]]</f>
        <v>13.58</v>
      </c>
      <c r="N183" t="str">
        <f>VLOOKUP(Table1[[#This Row],[Customer ID]],Customers!$A$1:$I$2001,9,FALSE)</f>
        <v>No</v>
      </c>
    </row>
    <row r="184" spans="1:14" x14ac:dyDescent="0.35">
      <c r="A184" t="s">
        <v>396</v>
      </c>
      <c r="B184" s="2">
        <v>45435</v>
      </c>
      <c r="C184" t="s">
        <v>397</v>
      </c>
      <c r="D184" t="s">
        <v>15</v>
      </c>
      <c r="E184">
        <v>3</v>
      </c>
      <c r="F184" t="str">
        <f>VLOOKUP(Table1[[#This Row],[Customer ID]],Customers!$A$1:$I$2001,2,FALSE)</f>
        <v>Kristina Rodriguez</v>
      </c>
      <c r="G184" t="str">
        <f>VLOOKUP(Table1[[#This Row],[Customer ID]],Customers!$A$1:$I$2001,3,FALSE)</f>
        <v>kevin76@yahoo.com</v>
      </c>
      <c r="H184" t="str">
        <f>VLOOKUP(Table1[[#This Row],[Customer ID]],Customers!$A$1:$I$2001,7,FALSE)</f>
        <v>United States</v>
      </c>
      <c r="I184" t="str">
        <f>_xlfn.IFS(INDEX(Products!$A$1:$E$5,MATCH(Orders!$D184,Products!$A$1:$A$5,0),MATCH(Orders!I$1,Products!$A$1:$E$1,0))="Esp","Espresso",INDEX(Products!$A$1:$E$5,MATCH(Orders!$D184,Products!$A$1:$A$5,0),MATCH(Orders!I$1,Products!$A$1:$E$1,0))="Lat","Latte",INDEX(Products!$A$1:$E$5,MATCH(Orders!$D184,Products!$A$1:$A$5,0),MATCH(Orders!I$1,Products!$A$1:$E$1,0))="Moc","Mocha",INDEX(Products!$A$1:$E$5,MATCH(Orders!$D184,Products!$A$1:$A$5,0),MATCH(Orders!I$1,Products!$A$1:$E$1,0))="Am","Americano")</f>
        <v>Espresso</v>
      </c>
      <c r="J184" t="str">
        <f>IF(INDEX(Products!$A$1:$E$5,MATCH(Orders!$D184,Products!$A$1:$A$5,0),MATCH(Orders!J$1,Products!$A$1:$E$1,0))="M","Medium",IF(INDEX(Products!$A$1:$E$5,MATCH(Orders!$D184,Products!$A$1:$A$5,0),MATCH(Orders!J$1,Products!$A$1:$E$1,0))="D","Dark","Light"))</f>
        <v>Medium</v>
      </c>
      <c r="K184" s="3">
        <f>INDEX(Products!$A$1:$E$5,MATCH(Orders!$D184,Products!$A$1:$A$5,0),MATCH(Orders!K$1,Products!$A$1:$E$1,0))</f>
        <v>1.5</v>
      </c>
      <c r="L184" s="5">
        <f>INDEX(Products!$A$1:$E$5,MATCH(Orders!$D184,Products!$A$1:$A$5,0),MATCH(Orders!L$1,Products!$A$1:$E$1,0))</f>
        <v>8.18</v>
      </c>
      <c r="M184" s="5">
        <f>Table1[[#This Row],[Unit Price]]*Table1[[#This Row],[Quantity]]</f>
        <v>24.54</v>
      </c>
      <c r="N184" t="str">
        <f>VLOOKUP(Table1[[#This Row],[Customer ID]],Customers!$A$1:$I$2001,9,FALSE)</f>
        <v>No</v>
      </c>
    </row>
    <row r="185" spans="1:14" x14ac:dyDescent="0.35">
      <c r="A185" t="s">
        <v>398</v>
      </c>
      <c r="B185" s="2">
        <v>45079</v>
      </c>
      <c r="C185" t="s">
        <v>399</v>
      </c>
      <c r="D185" t="s">
        <v>30</v>
      </c>
      <c r="E185">
        <v>2</v>
      </c>
      <c r="F185" t="str">
        <f>VLOOKUP(Table1[[#This Row],[Customer ID]],Customers!$A$1:$I$2001,2,FALSE)</f>
        <v>Darren Mason</v>
      </c>
      <c r="G185" t="str">
        <f>VLOOKUP(Table1[[#This Row],[Customer ID]],Customers!$A$1:$I$2001,3,FALSE)</f>
        <v>jessica15@gonzalez.com</v>
      </c>
      <c r="H185" t="str">
        <f>VLOOKUP(Table1[[#This Row],[Customer ID]],Customers!$A$1:$I$2001,7,FALSE)</f>
        <v>United States</v>
      </c>
      <c r="I185" t="str">
        <f>_xlfn.IFS(INDEX(Products!$A$1:$E$5,MATCH(Orders!$D185,Products!$A$1:$A$5,0),MATCH(Orders!I$1,Products!$A$1:$E$1,0))="Esp","Espresso",INDEX(Products!$A$1:$E$5,MATCH(Orders!$D185,Products!$A$1:$A$5,0),MATCH(Orders!I$1,Products!$A$1:$E$1,0))="Lat","Latte",INDEX(Products!$A$1:$E$5,MATCH(Orders!$D185,Products!$A$1:$A$5,0),MATCH(Orders!I$1,Products!$A$1:$E$1,0))="Moc","Mocha",INDEX(Products!$A$1:$E$5,MATCH(Orders!$D185,Products!$A$1:$A$5,0),MATCH(Orders!I$1,Products!$A$1:$E$1,0))="Am","Americano")</f>
        <v>Mocha</v>
      </c>
      <c r="J185" t="str">
        <f>IF(INDEX(Products!$A$1:$E$5,MATCH(Orders!$D185,Products!$A$1:$A$5,0),MATCH(Orders!J$1,Products!$A$1:$E$1,0))="M","Medium",IF(INDEX(Products!$A$1:$E$5,MATCH(Orders!$D185,Products!$A$1:$A$5,0),MATCH(Orders!J$1,Products!$A$1:$E$1,0))="D","Dark","Light"))</f>
        <v>Medium</v>
      </c>
      <c r="K185" s="3">
        <f>INDEX(Products!$A$1:$E$5,MATCH(Orders!$D185,Products!$A$1:$A$5,0),MATCH(Orders!K$1,Products!$A$1:$E$1,0))</f>
        <v>2</v>
      </c>
      <c r="L185" s="5">
        <f>INDEX(Products!$A$1:$E$5,MATCH(Orders!$D185,Products!$A$1:$A$5,0),MATCH(Orders!L$1,Products!$A$1:$E$1,0))</f>
        <v>5.35</v>
      </c>
      <c r="M185" s="5">
        <f>Table1[[#This Row],[Unit Price]]*Table1[[#This Row],[Quantity]]</f>
        <v>10.7</v>
      </c>
      <c r="N185" t="str">
        <f>VLOOKUP(Table1[[#This Row],[Customer ID]],Customers!$A$1:$I$2001,9,FALSE)</f>
        <v>Yes</v>
      </c>
    </row>
    <row r="186" spans="1:14" x14ac:dyDescent="0.35">
      <c r="A186" t="s">
        <v>400</v>
      </c>
      <c r="B186" s="2">
        <v>44969</v>
      </c>
      <c r="C186" t="s">
        <v>401</v>
      </c>
      <c r="D186" t="s">
        <v>30</v>
      </c>
      <c r="E186">
        <v>2</v>
      </c>
      <c r="F186" t="str">
        <f>VLOOKUP(Table1[[#This Row],[Customer ID]],Customers!$A$1:$I$2001,2,FALSE)</f>
        <v>Elizabeth Jones</v>
      </c>
      <c r="G186" t="str">
        <f>VLOOKUP(Table1[[#This Row],[Customer ID]],Customers!$A$1:$I$2001,3,FALSE)</f>
        <v>bonnie86@johnson.com</v>
      </c>
      <c r="H186" t="str">
        <f>VLOOKUP(Table1[[#This Row],[Customer ID]],Customers!$A$1:$I$2001,7,FALSE)</f>
        <v>United States</v>
      </c>
      <c r="I186" t="str">
        <f>_xlfn.IFS(INDEX(Products!$A$1:$E$5,MATCH(Orders!$D186,Products!$A$1:$A$5,0),MATCH(Orders!I$1,Products!$A$1:$E$1,0))="Esp","Espresso",INDEX(Products!$A$1:$E$5,MATCH(Orders!$D186,Products!$A$1:$A$5,0),MATCH(Orders!I$1,Products!$A$1:$E$1,0))="Lat","Latte",INDEX(Products!$A$1:$E$5,MATCH(Orders!$D186,Products!$A$1:$A$5,0),MATCH(Orders!I$1,Products!$A$1:$E$1,0))="Moc","Mocha",INDEX(Products!$A$1:$E$5,MATCH(Orders!$D186,Products!$A$1:$A$5,0),MATCH(Orders!I$1,Products!$A$1:$E$1,0))="Am","Americano")</f>
        <v>Mocha</v>
      </c>
      <c r="J186" t="str">
        <f>IF(INDEX(Products!$A$1:$E$5,MATCH(Orders!$D186,Products!$A$1:$A$5,0),MATCH(Orders!J$1,Products!$A$1:$E$1,0))="M","Medium",IF(INDEX(Products!$A$1:$E$5,MATCH(Orders!$D186,Products!$A$1:$A$5,0),MATCH(Orders!J$1,Products!$A$1:$E$1,0))="D","Dark","Light"))</f>
        <v>Medium</v>
      </c>
      <c r="K186" s="3">
        <f>INDEX(Products!$A$1:$E$5,MATCH(Orders!$D186,Products!$A$1:$A$5,0),MATCH(Orders!K$1,Products!$A$1:$E$1,0))</f>
        <v>2</v>
      </c>
      <c r="L186" s="5">
        <f>INDEX(Products!$A$1:$E$5,MATCH(Orders!$D186,Products!$A$1:$A$5,0),MATCH(Orders!L$1,Products!$A$1:$E$1,0))</f>
        <v>5.35</v>
      </c>
      <c r="M186" s="5">
        <f>Table1[[#This Row],[Unit Price]]*Table1[[#This Row],[Quantity]]</f>
        <v>10.7</v>
      </c>
      <c r="N186" t="str">
        <f>VLOOKUP(Table1[[#This Row],[Customer ID]],Customers!$A$1:$I$2001,9,FALSE)</f>
        <v>No</v>
      </c>
    </row>
    <row r="187" spans="1:14" x14ac:dyDescent="0.35">
      <c r="A187" t="s">
        <v>402</v>
      </c>
      <c r="B187" s="2">
        <v>45286</v>
      </c>
      <c r="C187" t="s">
        <v>403</v>
      </c>
      <c r="D187" t="s">
        <v>15</v>
      </c>
      <c r="E187">
        <v>1</v>
      </c>
      <c r="F187" t="str">
        <f>VLOOKUP(Table1[[#This Row],[Customer ID]],Customers!$A$1:$I$2001,2,FALSE)</f>
        <v>Latoya Shaw</v>
      </c>
      <c r="G187" t="str">
        <f>VLOOKUP(Table1[[#This Row],[Customer ID]],Customers!$A$1:$I$2001,3,FALSE)</f>
        <v>gloria77@harris.org</v>
      </c>
      <c r="H187" t="str">
        <f>VLOOKUP(Table1[[#This Row],[Customer ID]],Customers!$A$1:$I$2001,7,FALSE)</f>
        <v>Ireland</v>
      </c>
      <c r="I187" t="str">
        <f>_xlfn.IFS(INDEX(Products!$A$1:$E$5,MATCH(Orders!$D187,Products!$A$1:$A$5,0),MATCH(Orders!I$1,Products!$A$1:$E$1,0))="Esp","Espresso",INDEX(Products!$A$1:$E$5,MATCH(Orders!$D187,Products!$A$1:$A$5,0),MATCH(Orders!I$1,Products!$A$1:$E$1,0))="Lat","Latte",INDEX(Products!$A$1:$E$5,MATCH(Orders!$D187,Products!$A$1:$A$5,0),MATCH(Orders!I$1,Products!$A$1:$E$1,0))="Moc","Mocha",INDEX(Products!$A$1:$E$5,MATCH(Orders!$D187,Products!$A$1:$A$5,0),MATCH(Orders!I$1,Products!$A$1:$E$1,0))="Am","Americano")</f>
        <v>Espresso</v>
      </c>
      <c r="J187" t="str">
        <f>IF(INDEX(Products!$A$1:$E$5,MATCH(Orders!$D187,Products!$A$1:$A$5,0),MATCH(Orders!J$1,Products!$A$1:$E$1,0))="M","Medium",IF(INDEX(Products!$A$1:$E$5,MATCH(Orders!$D187,Products!$A$1:$A$5,0),MATCH(Orders!J$1,Products!$A$1:$E$1,0))="D","Dark","Light"))</f>
        <v>Medium</v>
      </c>
      <c r="K187" s="3">
        <f>INDEX(Products!$A$1:$E$5,MATCH(Orders!$D187,Products!$A$1:$A$5,0),MATCH(Orders!K$1,Products!$A$1:$E$1,0))</f>
        <v>1.5</v>
      </c>
      <c r="L187" s="5">
        <f>INDEX(Products!$A$1:$E$5,MATCH(Orders!$D187,Products!$A$1:$A$5,0),MATCH(Orders!L$1,Products!$A$1:$E$1,0))</f>
        <v>8.18</v>
      </c>
      <c r="M187" s="5">
        <f>Table1[[#This Row],[Unit Price]]*Table1[[#This Row],[Quantity]]</f>
        <v>8.18</v>
      </c>
      <c r="N187" t="str">
        <f>VLOOKUP(Table1[[#This Row],[Customer ID]],Customers!$A$1:$I$2001,9,FALSE)</f>
        <v>Yes</v>
      </c>
    </row>
    <row r="188" spans="1:14" x14ac:dyDescent="0.35">
      <c r="A188" t="s">
        <v>404</v>
      </c>
      <c r="B188" s="2">
        <v>44979</v>
      </c>
      <c r="C188" t="s">
        <v>405</v>
      </c>
      <c r="D188" t="s">
        <v>15</v>
      </c>
      <c r="E188">
        <v>2</v>
      </c>
      <c r="F188" t="str">
        <f>VLOOKUP(Table1[[#This Row],[Customer ID]],Customers!$A$1:$I$2001,2,FALSE)</f>
        <v>Emily Trevino</v>
      </c>
      <c r="G188" t="str">
        <f>VLOOKUP(Table1[[#This Row],[Customer ID]],Customers!$A$1:$I$2001,3,FALSE)</f>
        <v>jeffrey81@hotmail.com</v>
      </c>
      <c r="H188" t="str">
        <f>VLOOKUP(Table1[[#This Row],[Customer ID]],Customers!$A$1:$I$2001,7,FALSE)</f>
        <v>Ireland</v>
      </c>
      <c r="I188" t="str">
        <f>_xlfn.IFS(INDEX(Products!$A$1:$E$5,MATCH(Orders!$D188,Products!$A$1:$A$5,0),MATCH(Orders!I$1,Products!$A$1:$E$1,0))="Esp","Espresso",INDEX(Products!$A$1:$E$5,MATCH(Orders!$D188,Products!$A$1:$A$5,0),MATCH(Orders!I$1,Products!$A$1:$E$1,0))="Lat","Latte",INDEX(Products!$A$1:$E$5,MATCH(Orders!$D188,Products!$A$1:$A$5,0),MATCH(Orders!I$1,Products!$A$1:$E$1,0))="Moc","Mocha",INDEX(Products!$A$1:$E$5,MATCH(Orders!$D188,Products!$A$1:$A$5,0),MATCH(Orders!I$1,Products!$A$1:$E$1,0))="Am","Americano")</f>
        <v>Espresso</v>
      </c>
      <c r="J188" t="str">
        <f>IF(INDEX(Products!$A$1:$E$5,MATCH(Orders!$D188,Products!$A$1:$A$5,0),MATCH(Orders!J$1,Products!$A$1:$E$1,0))="M","Medium",IF(INDEX(Products!$A$1:$E$5,MATCH(Orders!$D188,Products!$A$1:$A$5,0),MATCH(Orders!J$1,Products!$A$1:$E$1,0))="D","Dark","Light"))</f>
        <v>Medium</v>
      </c>
      <c r="K188" s="3">
        <f>INDEX(Products!$A$1:$E$5,MATCH(Orders!$D188,Products!$A$1:$A$5,0),MATCH(Orders!K$1,Products!$A$1:$E$1,0))</f>
        <v>1.5</v>
      </c>
      <c r="L188" s="5">
        <f>INDEX(Products!$A$1:$E$5,MATCH(Orders!$D188,Products!$A$1:$A$5,0),MATCH(Orders!L$1,Products!$A$1:$E$1,0))</f>
        <v>8.18</v>
      </c>
      <c r="M188" s="5">
        <f>Table1[[#This Row],[Unit Price]]*Table1[[#This Row],[Quantity]]</f>
        <v>16.36</v>
      </c>
      <c r="N188" t="str">
        <f>VLOOKUP(Table1[[#This Row],[Customer ID]],Customers!$A$1:$I$2001,9,FALSE)</f>
        <v>Yes</v>
      </c>
    </row>
    <row r="189" spans="1:14" x14ac:dyDescent="0.35">
      <c r="A189" t="s">
        <v>406</v>
      </c>
      <c r="B189" s="2">
        <v>45038</v>
      </c>
      <c r="C189" t="s">
        <v>407</v>
      </c>
      <c r="D189" t="s">
        <v>40</v>
      </c>
      <c r="E189">
        <v>1</v>
      </c>
      <c r="F189" t="str">
        <f>VLOOKUP(Table1[[#This Row],[Customer ID]],Customers!$A$1:$I$2001,2,FALSE)</f>
        <v>Elizabeth Barr</v>
      </c>
      <c r="G189" t="str">
        <f>VLOOKUP(Table1[[#This Row],[Customer ID]],Customers!$A$1:$I$2001,3,FALSE)</f>
        <v>kathrynlindsey@garza.net</v>
      </c>
      <c r="H189" t="str">
        <f>VLOOKUP(Table1[[#This Row],[Customer ID]],Customers!$A$1:$I$2001,7,FALSE)</f>
        <v>Canada</v>
      </c>
      <c r="I189" t="str">
        <f>_xlfn.IFS(INDEX(Products!$A$1:$E$5,MATCH(Orders!$D189,Products!$A$1:$A$5,0),MATCH(Orders!I$1,Products!$A$1:$E$1,0))="Esp","Espresso",INDEX(Products!$A$1:$E$5,MATCH(Orders!$D189,Products!$A$1:$A$5,0),MATCH(Orders!I$1,Products!$A$1:$E$1,0))="Lat","Latte",INDEX(Products!$A$1:$E$5,MATCH(Orders!$D189,Products!$A$1:$A$5,0),MATCH(Orders!I$1,Products!$A$1:$E$1,0))="Moc","Mocha",INDEX(Products!$A$1:$E$5,MATCH(Orders!$D189,Products!$A$1:$A$5,0),MATCH(Orders!I$1,Products!$A$1:$E$1,0))="Am","Americano")</f>
        <v>Americano</v>
      </c>
      <c r="J189" t="str">
        <f>IF(INDEX(Products!$A$1:$E$5,MATCH(Orders!$D189,Products!$A$1:$A$5,0),MATCH(Orders!J$1,Products!$A$1:$E$1,0))="M","Medium",IF(INDEX(Products!$A$1:$E$5,MATCH(Orders!$D189,Products!$A$1:$A$5,0),MATCH(Orders!J$1,Products!$A$1:$E$1,0))="D","Dark","Light"))</f>
        <v>Light</v>
      </c>
      <c r="K189" s="3">
        <f>INDEX(Products!$A$1:$E$5,MATCH(Orders!$D189,Products!$A$1:$A$5,0),MATCH(Orders!K$1,Products!$A$1:$E$1,0))</f>
        <v>1</v>
      </c>
      <c r="L189" s="5">
        <f>INDEX(Products!$A$1:$E$5,MATCH(Orders!$D189,Products!$A$1:$A$5,0),MATCH(Orders!L$1,Products!$A$1:$E$1,0))</f>
        <v>9.9499999999999993</v>
      </c>
      <c r="M189" s="5">
        <f>Table1[[#This Row],[Unit Price]]*Table1[[#This Row],[Quantity]]</f>
        <v>9.9499999999999993</v>
      </c>
      <c r="N189" t="str">
        <f>VLOOKUP(Table1[[#This Row],[Customer ID]],Customers!$A$1:$I$2001,9,FALSE)</f>
        <v>Yes</v>
      </c>
    </row>
    <row r="190" spans="1:14" x14ac:dyDescent="0.35">
      <c r="A190" t="s">
        <v>408</v>
      </c>
      <c r="B190" s="2">
        <v>45467</v>
      </c>
      <c r="C190" t="s">
        <v>409</v>
      </c>
      <c r="D190" t="s">
        <v>15</v>
      </c>
      <c r="E190">
        <v>2</v>
      </c>
      <c r="F190" t="str">
        <f>VLOOKUP(Table1[[#This Row],[Customer ID]],Customers!$A$1:$I$2001,2,FALSE)</f>
        <v>Leah Freeman</v>
      </c>
      <c r="G190" t="str">
        <f>VLOOKUP(Table1[[#This Row],[Customer ID]],Customers!$A$1:$I$2001,3,FALSE)</f>
        <v>jacksoncarmen@armstrong-hall.info</v>
      </c>
      <c r="H190" t="str">
        <f>VLOOKUP(Table1[[#This Row],[Customer ID]],Customers!$A$1:$I$2001,7,FALSE)</f>
        <v>Ireland</v>
      </c>
      <c r="I190" t="str">
        <f>_xlfn.IFS(INDEX(Products!$A$1:$E$5,MATCH(Orders!$D190,Products!$A$1:$A$5,0),MATCH(Orders!I$1,Products!$A$1:$E$1,0))="Esp","Espresso",INDEX(Products!$A$1:$E$5,MATCH(Orders!$D190,Products!$A$1:$A$5,0),MATCH(Orders!I$1,Products!$A$1:$E$1,0))="Lat","Latte",INDEX(Products!$A$1:$E$5,MATCH(Orders!$D190,Products!$A$1:$A$5,0),MATCH(Orders!I$1,Products!$A$1:$E$1,0))="Moc","Mocha",INDEX(Products!$A$1:$E$5,MATCH(Orders!$D190,Products!$A$1:$A$5,0),MATCH(Orders!I$1,Products!$A$1:$E$1,0))="Am","Americano")</f>
        <v>Espresso</v>
      </c>
      <c r="J190" t="str">
        <f>IF(INDEX(Products!$A$1:$E$5,MATCH(Orders!$D190,Products!$A$1:$A$5,0),MATCH(Orders!J$1,Products!$A$1:$E$1,0))="M","Medium",IF(INDEX(Products!$A$1:$E$5,MATCH(Orders!$D190,Products!$A$1:$A$5,0),MATCH(Orders!J$1,Products!$A$1:$E$1,0))="D","Dark","Light"))</f>
        <v>Medium</v>
      </c>
      <c r="K190" s="3">
        <f>INDEX(Products!$A$1:$E$5,MATCH(Orders!$D190,Products!$A$1:$A$5,0),MATCH(Orders!K$1,Products!$A$1:$E$1,0))</f>
        <v>1.5</v>
      </c>
      <c r="L190" s="5">
        <f>INDEX(Products!$A$1:$E$5,MATCH(Orders!$D190,Products!$A$1:$A$5,0),MATCH(Orders!L$1,Products!$A$1:$E$1,0))</f>
        <v>8.18</v>
      </c>
      <c r="M190" s="5">
        <f>Table1[[#This Row],[Unit Price]]*Table1[[#This Row],[Quantity]]</f>
        <v>16.36</v>
      </c>
      <c r="N190" t="str">
        <f>VLOOKUP(Table1[[#This Row],[Customer ID]],Customers!$A$1:$I$2001,9,FALSE)</f>
        <v>No</v>
      </c>
    </row>
    <row r="191" spans="1:14" x14ac:dyDescent="0.35">
      <c r="A191" t="s">
        <v>410</v>
      </c>
      <c r="B191" s="2">
        <v>44670</v>
      </c>
      <c r="C191" t="s">
        <v>411</v>
      </c>
      <c r="D191" t="s">
        <v>40</v>
      </c>
      <c r="E191">
        <v>1</v>
      </c>
      <c r="F191" t="str">
        <f>VLOOKUP(Table1[[#This Row],[Customer ID]],Customers!$A$1:$I$2001,2,FALSE)</f>
        <v>Tyler Brady</v>
      </c>
      <c r="G191" t="str">
        <f>VLOOKUP(Table1[[#This Row],[Customer ID]],Customers!$A$1:$I$2001,3,FALSE)</f>
        <v>jamesowens@jones.info</v>
      </c>
      <c r="H191" t="str">
        <f>VLOOKUP(Table1[[#This Row],[Customer ID]],Customers!$A$1:$I$2001,7,FALSE)</f>
        <v>Australia</v>
      </c>
      <c r="I191" t="str">
        <f>_xlfn.IFS(INDEX(Products!$A$1:$E$5,MATCH(Orders!$D191,Products!$A$1:$A$5,0),MATCH(Orders!I$1,Products!$A$1:$E$1,0))="Esp","Espresso",INDEX(Products!$A$1:$E$5,MATCH(Orders!$D191,Products!$A$1:$A$5,0),MATCH(Orders!I$1,Products!$A$1:$E$1,0))="Lat","Latte",INDEX(Products!$A$1:$E$5,MATCH(Orders!$D191,Products!$A$1:$A$5,0),MATCH(Orders!I$1,Products!$A$1:$E$1,0))="Moc","Mocha",INDEX(Products!$A$1:$E$5,MATCH(Orders!$D191,Products!$A$1:$A$5,0),MATCH(Orders!I$1,Products!$A$1:$E$1,0))="Am","Americano")</f>
        <v>Americano</v>
      </c>
      <c r="J191" t="str">
        <f>IF(INDEX(Products!$A$1:$E$5,MATCH(Orders!$D191,Products!$A$1:$A$5,0),MATCH(Orders!J$1,Products!$A$1:$E$1,0))="M","Medium",IF(INDEX(Products!$A$1:$E$5,MATCH(Orders!$D191,Products!$A$1:$A$5,0),MATCH(Orders!J$1,Products!$A$1:$E$1,0))="D","Dark","Light"))</f>
        <v>Light</v>
      </c>
      <c r="K191" s="3">
        <f>INDEX(Products!$A$1:$E$5,MATCH(Orders!$D191,Products!$A$1:$A$5,0),MATCH(Orders!K$1,Products!$A$1:$E$1,0))</f>
        <v>1</v>
      </c>
      <c r="L191" s="5">
        <f>INDEX(Products!$A$1:$E$5,MATCH(Orders!$D191,Products!$A$1:$A$5,0),MATCH(Orders!L$1,Products!$A$1:$E$1,0))</f>
        <v>9.9499999999999993</v>
      </c>
      <c r="M191" s="5">
        <f>Table1[[#This Row],[Unit Price]]*Table1[[#This Row],[Quantity]]</f>
        <v>9.9499999999999993</v>
      </c>
      <c r="N191" t="str">
        <f>VLOOKUP(Table1[[#This Row],[Customer ID]],Customers!$A$1:$I$2001,9,FALSE)</f>
        <v>No</v>
      </c>
    </row>
    <row r="192" spans="1:14" x14ac:dyDescent="0.35">
      <c r="A192" t="s">
        <v>413</v>
      </c>
      <c r="B192" s="2">
        <v>44960</v>
      </c>
      <c r="C192" t="s">
        <v>414</v>
      </c>
      <c r="D192" t="s">
        <v>30</v>
      </c>
      <c r="E192">
        <v>4</v>
      </c>
      <c r="F192" t="str">
        <f>VLOOKUP(Table1[[#This Row],[Customer ID]],Customers!$A$1:$I$2001,2,FALSE)</f>
        <v>Ronald Torres</v>
      </c>
      <c r="G192" t="str">
        <f>VLOOKUP(Table1[[#This Row],[Customer ID]],Customers!$A$1:$I$2001,3,FALSE)</f>
        <v>rodriguezwilliam@ramsey.com</v>
      </c>
      <c r="H192" t="str">
        <f>VLOOKUP(Table1[[#This Row],[Customer ID]],Customers!$A$1:$I$2001,7,FALSE)</f>
        <v>Ireland</v>
      </c>
      <c r="I192" t="str">
        <f>_xlfn.IFS(INDEX(Products!$A$1:$E$5,MATCH(Orders!$D192,Products!$A$1:$A$5,0),MATCH(Orders!I$1,Products!$A$1:$E$1,0))="Esp","Espresso",INDEX(Products!$A$1:$E$5,MATCH(Orders!$D192,Products!$A$1:$A$5,0),MATCH(Orders!I$1,Products!$A$1:$E$1,0))="Lat","Latte",INDEX(Products!$A$1:$E$5,MATCH(Orders!$D192,Products!$A$1:$A$5,0),MATCH(Orders!I$1,Products!$A$1:$E$1,0))="Moc","Mocha",INDEX(Products!$A$1:$E$5,MATCH(Orders!$D192,Products!$A$1:$A$5,0),MATCH(Orders!I$1,Products!$A$1:$E$1,0))="Am","Americano")</f>
        <v>Mocha</v>
      </c>
      <c r="J192" t="str">
        <f>IF(INDEX(Products!$A$1:$E$5,MATCH(Orders!$D192,Products!$A$1:$A$5,0),MATCH(Orders!J$1,Products!$A$1:$E$1,0))="M","Medium",IF(INDEX(Products!$A$1:$E$5,MATCH(Orders!$D192,Products!$A$1:$A$5,0),MATCH(Orders!J$1,Products!$A$1:$E$1,0))="D","Dark","Light"))</f>
        <v>Medium</v>
      </c>
      <c r="K192" s="3">
        <f>INDEX(Products!$A$1:$E$5,MATCH(Orders!$D192,Products!$A$1:$A$5,0),MATCH(Orders!K$1,Products!$A$1:$E$1,0))</f>
        <v>2</v>
      </c>
      <c r="L192" s="5">
        <f>INDEX(Products!$A$1:$E$5,MATCH(Orders!$D192,Products!$A$1:$A$5,0),MATCH(Orders!L$1,Products!$A$1:$E$1,0))</f>
        <v>5.35</v>
      </c>
      <c r="M192" s="5">
        <f>Table1[[#This Row],[Unit Price]]*Table1[[#This Row],[Quantity]]</f>
        <v>21.4</v>
      </c>
      <c r="N192" t="str">
        <f>VLOOKUP(Table1[[#This Row],[Customer ID]],Customers!$A$1:$I$2001,9,FALSE)</f>
        <v>Yes</v>
      </c>
    </row>
    <row r="193" spans="1:14" x14ac:dyDescent="0.35">
      <c r="A193" t="s">
        <v>415</v>
      </c>
      <c r="B193" s="2">
        <v>44986</v>
      </c>
      <c r="C193" t="s">
        <v>416</v>
      </c>
      <c r="D193" t="s">
        <v>30</v>
      </c>
      <c r="E193">
        <v>3</v>
      </c>
      <c r="F193" t="str">
        <f>VLOOKUP(Table1[[#This Row],[Customer ID]],Customers!$A$1:$I$2001,2,FALSE)</f>
        <v>Sandra Hernandez</v>
      </c>
      <c r="G193" t="str">
        <f>VLOOKUP(Table1[[#This Row],[Customer ID]],Customers!$A$1:$I$2001,3,FALSE)</f>
        <v>melissa87@hotmail.com</v>
      </c>
      <c r="H193" t="str">
        <f>VLOOKUP(Table1[[#This Row],[Customer ID]],Customers!$A$1:$I$2001,7,FALSE)</f>
        <v>Canada</v>
      </c>
      <c r="I193" t="str">
        <f>_xlfn.IFS(INDEX(Products!$A$1:$E$5,MATCH(Orders!$D193,Products!$A$1:$A$5,0),MATCH(Orders!I$1,Products!$A$1:$E$1,0))="Esp","Espresso",INDEX(Products!$A$1:$E$5,MATCH(Orders!$D193,Products!$A$1:$A$5,0),MATCH(Orders!I$1,Products!$A$1:$E$1,0))="Lat","Latte",INDEX(Products!$A$1:$E$5,MATCH(Orders!$D193,Products!$A$1:$A$5,0),MATCH(Orders!I$1,Products!$A$1:$E$1,0))="Moc","Mocha",INDEX(Products!$A$1:$E$5,MATCH(Orders!$D193,Products!$A$1:$A$5,0),MATCH(Orders!I$1,Products!$A$1:$E$1,0))="Am","Americano")</f>
        <v>Mocha</v>
      </c>
      <c r="J193" t="str">
        <f>IF(INDEX(Products!$A$1:$E$5,MATCH(Orders!$D193,Products!$A$1:$A$5,0),MATCH(Orders!J$1,Products!$A$1:$E$1,0))="M","Medium",IF(INDEX(Products!$A$1:$E$5,MATCH(Orders!$D193,Products!$A$1:$A$5,0),MATCH(Orders!J$1,Products!$A$1:$E$1,0))="D","Dark","Light"))</f>
        <v>Medium</v>
      </c>
      <c r="K193" s="3">
        <f>INDEX(Products!$A$1:$E$5,MATCH(Orders!$D193,Products!$A$1:$A$5,0),MATCH(Orders!K$1,Products!$A$1:$E$1,0))</f>
        <v>2</v>
      </c>
      <c r="L193" s="5">
        <f>INDEX(Products!$A$1:$E$5,MATCH(Orders!$D193,Products!$A$1:$A$5,0),MATCH(Orders!L$1,Products!$A$1:$E$1,0))</f>
        <v>5.35</v>
      </c>
      <c r="M193" s="5">
        <f>Table1[[#This Row],[Unit Price]]*Table1[[#This Row],[Quantity]]</f>
        <v>16.049999999999997</v>
      </c>
      <c r="N193" t="str">
        <f>VLOOKUP(Table1[[#This Row],[Customer ID]],Customers!$A$1:$I$2001,9,FALSE)</f>
        <v>Yes</v>
      </c>
    </row>
    <row r="194" spans="1:14" x14ac:dyDescent="0.35">
      <c r="A194" t="s">
        <v>417</v>
      </c>
      <c r="B194" s="2">
        <v>45600</v>
      </c>
      <c r="C194" t="s">
        <v>418</v>
      </c>
      <c r="D194" t="s">
        <v>40</v>
      </c>
      <c r="E194">
        <v>1</v>
      </c>
      <c r="F194" t="str">
        <f>VLOOKUP(Table1[[#This Row],[Customer ID]],Customers!$A$1:$I$2001,2,FALSE)</f>
        <v>Collin Cunningham</v>
      </c>
      <c r="G194" t="str">
        <f>VLOOKUP(Table1[[#This Row],[Customer ID]],Customers!$A$1:$I$2001,3,FALSE)</f>
        <v>ntaylor@gmail.com</v>
      </c>
      <c r="H194" t="str">
        <f>VLOOKUP(Table1[[#This Row],[Customer ID]],Customers!$A$1:$I$2001,7,FALSE)</f>
        <v>Australia</v>
      </c>
      <c r="I194" t="str">
        <f>_xlfn.IFS(INDEX(Products!$A$1:$E$5,MATCH(Orders!$D194,Products!$A$1:$A$5,0),MATCH(Orders!I$1,Products!$A$1:$E$1,0))="Esp","Espresso",INDEX(Products!$A$1:$E$5,MATCH(Orders!$D194,Products!$A$1:$A$5,0),MATCH(Orders!I$1,Products!$A$1:$E$1,0))="Lat","Latte",INDEX(Products!$A$1:$E$5,MATCH(Orders!$D194,Products!$A$1:$A$5,0),MATCH(Orders!I$1,Products!$A$1:$E$1,0))="Moc","Mocha",INDEX(Products!$A$1:$E$5,MATCH(Orders!$D194,Products!$A$1:$A$5,0),MATCH(Orders!I$1,Products!$A$1:$E$1,0))="Am","Americano")</f>
        <v>Americano</v>
      </c>
      <c r="J194" t="str">
        <f>IF(INDEX(Products!$A$1:$E$5,MATCH(Orders!$D194,Products!$A$1:$A$5,0),MATCH(Orders!J$1,Products!$A$1:$E$1,0))="M","Medium",IF(INDEX(Products!$A$1:$E$5,MATCH(Orders!$D194,Products!$A$1:$A$5,0),MATCH(Orders!J$1,Products!$A$1:$E$1,0))="D","Dark","Light"))</f>
        <v>Light</v>
      </c>
      <c r="K194" s="3">
        <f>INDEX(Products!$A$1:$E$5,MATCH(Orders!$D194,Products!$A$1:$A$5,0),MATCH(Orders!K$1,Products!$A$1:$E$1,0))</f>
        <v>1</v>
      </c>
      <c r="L194" s="5">
        <f>INDEX(Products!$A$1:$E$5,MATCH(Orders!$D194,Products!$A$1:$A$5,0),MATCH(Orders!L$1,Products!$A$1:$E$1,0))</f>
        <v>9.9499999999999993</v>
      </c>
      <c r="M194" s="5">
        <f>Table1[[#This Row],[Unit Price]]*Table1[[#This Row],[Quantity]]</f>
        <v>9.9499999999999993</v>
      </c>
      <c r="N194" t="str">
        <f>VLOOKUP(Table1[[#This Row],[Customer ID]],Customers!$A$1:$I$2001,9,FALSE)</f>
        <v>Yes</v>
      </c>
    </row>
    <row r="195" spans="1:14" x14ac:dyDescent="0.35">
      <c r="A195" t="s">
        <v>419</v>
      </c>
      <c r="B195" s="2">
        <v>44707</v>
      </c>
      <c r="C195" t="s">
        <v>420</v>
      </c>
      <c r="D195" t="s">
        <v>40</v>
      </c>
      <c r="E195">
        <v>3</v>
      </c>
      <c r="F195" t="str">
        <f>VLOOKUP(Table1[[#This Row],[Customer ID]],Customers!$A$1:$I$2001,2,FALSE)</f>
        <v>Julie David</v>
      </c>
      <c r="G195" t="str">
        <f>VLOOKUP(Table1[[#This Row],[Customer ID]],Customers!$A$1:$I$2001,3,FALSE)</f>
        <v>vcervantes@oconnor.org</v>
      </c>
      <c r="H195" t="str">
        <f>VLOOKUP(Table1[[#This Row],[Customer ID]],Customers!$A$1:$I$2001,7,FALSE)</f>
        <v>Australia</v>
      </c>
      <c r="I195" t="str">
        <f>_xlfn.IFS(INDEX(Products!$A$1:$E$5,MATCH(Orders!$D195,Products!$A$1:$A$5,0),MATCH(Orders!I$1,Products!$A$1:$E$1,0))="Esp","Espresso",INDEX(Products!$A$1:$E$5,MATCH(Orders!$D195,Products!$A$1:$A$5,0),MATCH(Orders!I$1,Products!$A$1:$E$1,0))="Lat","Latte",INDEX(Products!$A$1:$E$5,MATCH(Orders!$D195,Products!$A$1:$A$5,0),MATCH(Orders!I$1,Products!$A$1:$E$1,0))="Moc","Mocha",INDEX(Products!$A$1:$E$5,MATCH(Orders!$D195,Products!$A$1:$A$5,0),MATCH(Orders!I$1,Products!$A$1:$E$1,0))="Am","Americano")</f>
        <v>Americano</v>
      </c>
      <c r="J195" t="str">
        <f>IF(INDEX(Products!$A$1:$E$5,MATCH(Orders!$D195,Products!$A$1:$A$5,0),MATCH(Orders!J$1,Products!$A$1:$E$1,0))="M","Medium",IF(INDEX(Products!$A$1:$E$5,MATCH(Orders!$D195,Products!$A$1:$A$5,0),MATCH(Orders!J$1,Products!$A$1:$E$1,0))="D","Dark","Light"))</f>
        <v>Light</v>
      </c>
      <c r="K195" s="3">
        <f>INDEX(Products!$A$1:$E$5,MATCH(Orders!$D195,Products!$A$1:$A$5,0),MATCH(Orders!K$1,Products!$A$1:$E$1,0))</f>
        <v>1</v>
      </c>
      <c r="L195" s="5">
        <f>INDEX(Products!$A$1:$E$5,MATCH(Orders!$D195,Products!$A$1:$A$5,0),MATCH(Orders!L$1,Products!$A$1:$E$1,0))</f>
        <v>9.9499999999999993</v>
      </c>
      <c r="M195" s="5">
        <f>Table1[[#This Row],[Unit Price]]*Table1[[#This Row],[Quantity]]</f>
        <v>29.849999999999998</v>
      </c>
      <c r="N195" t="str">
        <f>VLOOKUP(Table1[[#This Row],[Customer ID]],Customers!$A$1:$I$2001,9,FALSE)</f>
        <v>Yes</v>
      </c>
    </row>
    <row r="196" spans="1:14" x14ac:dyDescent="0.35">
      <c r="A196" t="s">
        <v>421</v>
      </c>
      <c r="B196" s="2">
        <v>45586</v>
      </c>
      <c r="C196" t="s">
        <v>422</v>
      </c>
      <c r="D196" t="s">
        <v>15</v>
      </c>
      <c r="E196">
        <v>5</v>
      </c>
      <c r="F196" t="str">
        <f>VLOOKUP(Table1[[#This Row],[Customer ID]],Customers!$A$1:$I$2001,2,FALSE)</f>
        <v>Ricardo Mcdonald</v>
      </c>
      <c r="G196" t="str">
        <f>VLOOKUP(Table1[[#This Row],[Customer ID]],Customers!$A$1:$I$2001,3,FALSE)</f>
        <v>bondjacob@thomas.com</v>
      </c>
      <c r="H196" t="str">
        <f>VLOOKUP(Table1[[#This Row],[Customer ID]],Customers!$A$1:$I$2001,7,FALSE)</f>
        <v>United States</v>
      </c>
      <c r="I196" t="str">
        <f>_xlfn.IFS(INDEX(Products!$A$1:$E$5,MATCH(Orders!$D196,Products!$A$1:$A$5,0),MATCH(Orders!I$1,Products!$A$1:$E$1,0))="Esp","Espresso",INDEX(Products!$A$1:$E$5,MATCH(Orders!$D196,Products!$A$1:$A$5,0),MATCH(Orders!I$1,Products!$A$1:$E$1,0))="Lat","Latte",INDEX(Products!$A$1:$E$5,MATCH(Orders!$D196,Products!$A$1:$A$5,0),MATCH(Orders!I$1,Products!$A$1:$E$1,0))="Moc","Mocha",INDEX(Products!$A$1:$E$5,MATCH(Orders!$D196,Products!$A$1:$A$5,0),MATCH(Orders!I$1,Products!$A$1:$E$1,0))="Am","Americano")</f>
        <v>Espresso</v>
      </c>
      <c r="J196" t="str">
        <f>IF(INDEX(Products!$A$1:$E$5,MATCH(Orders!$D196,Products!$A$1:$A$5,0),MATCH(Orders!J$1,Products!$A$1:$E$1,0))="M","Medium",IF(INDEX(Products!$A$1:$E$5,MATCH(Orders!$D196,Products!$A$1:$A$5,0),MATCH(Orders!J$1,Products!$A$1:$E$1,0))="D","Dark","Light"))</f>
        <v>Medium</v>
      </c>
      <c r="K196" s="3">
        <f>INDEX(Products!$A$1:$E$5,MATCH(Orders!$D196,Products!$A$1:$A$5,0),MATCH(Orders!K$1,Products!$A$1:$E$1,0))</f>
        <v>1.5</v>
      </c>
      <c r="L196" s="5">
        <f>INDEX(Products!$A$1:$E$5,MATCH(Orders!$D196,Products!$A$1:$A$5,0),MATCH(Orders!L$1,Products!$A$1:$E$1,0))</f>
        <v>8.18</v>
      </c>
      <c r="M196" s="5">
        <f>Table1[[#This Row],[Unit Price]]*Table1[[#This Row],[Quantity]]</f>
        <v>40.9</v>
      </c>
      <c r="N196" t="str">
        <f>VLOOKUP(Table1[[#This Row],[Customer ID]],Customers!$A$1:$I$2001,9,FALSE)</f>
        <v>Yes</v>
      </c>
    </row>
    <row r="197" spans="1:14" x14ac:dyDescent="0.35">
      <c r="A197" t="s">
        <v>423</v>
      </c>
      <c r="B197" s="2">
        <v>45128</v>
      </c>
      <c r="C197" t="s">
        <v>424</v>
      </c>
      <c r="D197" t="s">
        <v>30</v>
      </c>
      <c r="E197">
        <v>1</v>
      </c>
      <c r="F197" t="str">
        <f>VLOOKUP(Table1[[#This Row],[Customer ID]],Customers!$A$1:$I$2001,2,FALSE)</f>
        <v>Kristin Jones</v>
      </c>
      <c r="G197" t="str">
        <f>VLOOKUP(Table1[[#This Row],[Customer ID]],Customers!$A$1:$I$2001,3,FALSE)</f>
        <v>sheryl51@hotmail.com</v>
      </c>
      <c r="H197" t="str">
        <f>VLOOKUP(Table1[[#This Row],[Customer ID]],Customers!$A$1:$I$2001,7,FALSE)</f>
        <v>United States</v>
      </c>
      <c r="I197" t="str">
        <f>_xlfn.IFS(INDEX(Products!$A$1:$E$5,MATCH(Orders!$D197,Products!$A$1:$A$5,0),MATCH(Orders!I$1,Products!$A$1:$E$1,0))="Esp","Espresso",INDEX(Products!$A$1:$E$5,MATCH(Orders!$D197,Products!$A$1:$A$5,0),MATCH(Orders!I$1,Products!$A$1:$E$1,0))="Lat","Latte",INDEX(Products!$A$1:$E$5,MATCH(Orders!$D197,Products!$A$1:$A$5,0),MATCH(Orders!I$1,Products!$A$1:$E$1,0))="Moc","Mocha",INDEX(Products!$A$1:$E$5,MATCH(Orders!$D197,Products!$A$1:$A$5,0),MATCH(Orders!I$1,Products!$A$1:$E$1,0))="Am","Americano")</f>
        <v>Mocha</v>
      </c>
      <c r="J197" t="str">
        <f>IF(INDEX(Products!$A$1:$E$5,MATCH(Orders!$D197,Products!$A$1:$A$5,0),MATCH(Orders!J$1,Products!$A$1:$E$1,0))="M","Medium",IF(INDEX(Products!$A$1:$E$5,MATCH(Orders!$D197,Products!$A$1:$A$5,0),MATCH(Orders!J$1,Products!$A$1:$E$1,0))="D","Dark","Light"))</f>
        <v>Medium</v>
      </c>
      <c r="K197" s="3">
        <f>INDEX(Products!$A$1:$E$5,MATCH(Orders!$D197,Products!$A$1:$A$5,0),MATCH(Orders!K$1,Products!$A$1:$E$1,0))</f>
        <v>2</v>
      </c>
      <c r="L197" s="5">
        <f>INDEX(Products!$A$1:$E$5,MATCH(Orders!$D197,Products!$A$1:$A$5,0),MATCH(Orders!L$1,Products!$A$1:$E$1,0))</f>
        <v>5.35</v>
      </c>
      <c r="M197" s="5">
        <f>Table1[[#This Row],[Unit Price]]*Table1[[#This Row],[Quantity]]</f>
        <v>5.35</v>
      </c>
      <c r="N197" t="str">
        <f>VLOOKUP(Table1[[#This Row],[Customer ID]],Customers!$A$1:$I$2001,9,FALSE)</f>
        <v>No</v>
      </c>
    </row>
    <row r="198" spans="1:14" x14ac:dyDescent="0.35">
      <c r="A198" t="s">
        <v>425</v>
      </c>
      <c r="B198" s="2">
        <v>45235</v>
      </c>
      <c r="C198" t="s">
        <v>426</v>
      </c>
      <c r="D198" t="s">
        <v>40</v>
      </c>
      <c r="E198">
        <v>2</v>
      </c>
      <c r="F198" t="str">
        <f>VLOOKUP(Table1[[#This Row],[Customer ID]],Customers!$A$1:$I$2001,2,FALSE)</f>
        <v>Matthew Sandoval</v>
      </c>
      <c r="G198" t="str">
        <f>VLOOKUP(Table1[[#This Row],[Customer ID]],Customers!$A$1:$I$2001,3,FALSE)</f>
        <v>hamptonbrian@ellison.info</v>
      </c>
      <c r="H198" t="str">
        <f>VLOOKUP(Table1[[#This Row],[Customer ID]],Customers!$A$1:$I$2001,7,FALSE)</f>
        <v>Australia</v>
      </c>
      <c r="I198" t="str">
        <f>_xlfn.IFS(INDEX(Products!$A$1:$E$5,MATCH(Orders!$D198,Products!$A$1:$A$5,0),MATCH(Orders!I$1,Products!$A$1:$E$1,0))="Esp","Espresso",INDEX(Products!$A$1:$E$5,MATCH(Orders!$D198,Products!$A$1:$A$5,0),MATCH(Orders!I$1,Products!$A$1:$E$1,0))="Lat","Latte",INDEX(Products!$A$1:$E$5,MATCH(Orders!$D198,Products!$A$1:$A$5,0),MATCH(Orders!I$1,Products!$A$1:$E$1,0))="Moc","Mocha",INDEX(Products!$A$1:$E$5,MATCH(Orders!$D198,Products!$A$1:$A$5,0),MATCH(Orders!I$1,Products!$A$1:$E$1,0))="Am","Americano")</f>
        <v>Americano</v>
      </c>
      <c r="J198" t="str">
        <f>IF(INDEX(Products!$A$1:$E$5,MATCH(Orders!$D198,Products!$A$1:$A$5,0),MATCH(Orders!J$1,Products!$A$1:$E$1,0))="M","Medium",IF(INDEX(Products!$A$1:$E$5,MATCH(Orders!$D198,Products!$A$1:$A$5,0),MATCH(Orders!J$1,Products!$A$1:$E$1,0))="D","Dark","Light"))</f>
        <v>Light</v>
      </c>
      <c r="K198" s="3">
        <f>INDEX(Products!$A$1:$E$5,MATCH(Orders!$D198,Products!$A$1:$A$5,0),MATCH(Orders!K$1,Products!$A$1:$E$1,0))</f>
        <v>1</v>
      </c>
      <c r="L198" s="5">
        <f>INDEX(Products!$A$1:$E$5,MATCH(Orders!$D198,Products!$A$1:$A$5,0),MATCH(Orders!L$1,Products!$A$1:$E$1,0))</f>
        <v>9.9499999999999993</v>
      </c>
      <c r="M198" s="5">
        <f>Table1[[#This Row],[Unit Price]]*Table1[[#This Row],[Quantity]]</f>
        <v>19.899999999999999</v>
      </c>
      <c r="N198" t="str">
        <f>VLOOKUP(Table1[[#This Row],[Customer ID]],Customers!$A$1:$I$2001,9,FALSE)</f>
        <v>Yes</v>
      </c>
    </row>
    <row r="199" spans="1:14" x14ac:dyDescent="0.35">
      <c r="A199" t="s">
        <v>427</v>
      </c>
      <c r="B199" s="2">
        <v>45447</v>
      </c>
      <c r="C199" t="s">
        <v>428</v>
      </c>
      <c r="D199" t="s">
        <v>21</v>
      </c>
      <c r="E199">
        <v>1</v>
      </c>
      <c r="F199" t="str">
        <f>VLOOKUP(Table1[[#This Row],[Customer ID]],Customers!$A$1:$I$2001,2,FALSE)</f>
        <v>Jason Long</v>
      </c>
      <c r="G199" t="str">
        <f>VLOOKUP(Table1[[#This Row],[Customer ID]],Customers!$A$1:$I$2001,3,FALSE)</f>
        <v>stephenmitchell@hotmail.com</v>
      </c>
      <c r="H199" t="str">
        <f>VLOOKUP(Table1[[#This Row],[Customer ID]],Customers!$A$1:$I$2001,7,FALSE)</f>
        <v>Canada</v>
      </c>
      <c r="I199" t="str">
        <f>_xlfn.IFS(INDEX(Products!$A$1:$E$5,MATCH(Orders!$D199,Products!$A$1:$A$5,0),MATCH(Orders!I$1,Products!$A$1:$E$1,0))="Esp","Espresso",INDEX(Products!$A$1:$E$5,MATCH(Orders!$D199,Products!$A$1:$A$5,0),MATCH(Orders!I$1,Products!$A$1:$E$1,0))="Lat","Latte",INDEX(Products!$A$1:$E$5,MATCH(Orders!$D199,Products!$A$1:$A$5,0),MATCH(Orders!I$1,Products!$A$1:$E$1,0))="Moc","Mocha",INDEX(Products!$A$1:$E$5,MATCH(Orders!$D199,Products!$A$1:$A$5,0),MATCH(Orders!I$1,Products!$A$1:$E$1,0))="Am","Americano")</f>
        <v>Latte</v>
      </c>
      <c r="J199" t="str">
        <f>IF(INDEX(Products!$A$1:$E$5,MATCH(Orders!$D199,Products!$A$1:$A$5,0),MATCH(Orders!J$1,Products!$A$1:$E$1,0))="M","Medium",IF(INDEX(Products!$A$1:$E$5,MATCH(Orders!$D199,Products!$A$1:$A$5,0),MATCH(Orders!J$1,Products!$A$1:$E$1,0))="D","Dark","Light"))</f>
        <v>Dark</v>
      </c>
      <c r="K199" s="3">
        <f>INDEX(Products!$A$1:$E$5,MATCH(Orders!$D199,Products!$A$1:$A$5,0),MATCH(Orders!K$1,Products!$A$1:$E$1,0))</f>
        <v>2</v>
      </c>
      <c r="L199" s="5">
        <f>INDEX(Products!$A$1:$E$5,MATCH(Orders!$D199,Products!$A$1:$A$5,0),MATCH(Orders!L$1,Products!$A$1:$E$1,0))</f>
        <v>6.79</v>
      </c>
      <c r="M199" s="5">
        <f>Table1[[#This Row],[Unit Price]]*Table1[[#This Row],[Quantity]]</f>
        <v>6.79</v>
      </c>
      <c r="N199" t="str">
        <f>VLOOKUP(Table1[[#This Row],[Customer ID]],Customers!$A$1:$I$2001,9,FALSE)</f>
        <v>Yes</v>
      </c>
    </row>
    <row r="200" spans="1:14" x14ac:dyDescent="0.35">
      <c r="A200" t="s">
        <v>429</v>
      </c>
      <c r="B200" s="2">
        <v>44598</v>
      </c>
      <c r="C200" t="s">
        <v>430</v>
      </c>
      <c r="D200" t="s">
        <v>15</v>
      </c>
      <c r="E200">
        <v>5</v>
      </c>
      <c r="F200" t="str">
        <f>VLOOKUP(Table1[[#This Row],[Customer ID]],Customers!$A$1:$I$2001,2,FALSE)</f>
        <v>Christina Long MD</v>
      </c>
      <c r="G200" t="str">
        <f>VLOOKUP(Table1[[#This Row],[Customer ID]],Customers!$A$1:$I$2001,3,FALSE)</f>
        <v>chloe35@gmail.com</v>
      </c>
      <c r="H200" t="str">
        <f>VLOOKUP(Table1[[#This Row],[Customer ID]],Customers!$A$1:$I$2001,7,FALSE)</f>
        <v>Canada</v>
      </c>
      <c r="I200" t="str">
        <f>_xlfn.IFS(INDEX(Products!$A$1:$E$5,MATCH(Orders!$D200,Products!$A$1:$A$5,0),MATCH(Orders!I$1,Products!$A$1:$E$1,0))="Esp","Espresso",INDEX(Products!$A$1:$E$5,MATCH(Orders!$D200,Products!$A$1:$A$5,0),MATCH(Orders!I$1,Products!$A$1:$E$1,0))="Lat","Latte",INDEX(Products!$A$1:$E$5,MATCH(Orders!$D200,Products!$A$1:$A$5,0),MATCH(Orders!I$1,Products!$A$1:$E$1,0))="Moc","Mocha",INDEX(Products!$A$1:$E$5,MATCH(Orders!$D200,Products!$A$1:$A$5,0),MATCH(Orders!I$1,Products!$A$1:$E$1,0))="Am","Americano")</f>
        <v>Espresso</v>
      </c>
      <c r="J200" t="str">
        <f>IF(INDEX(Products!$A$1:$E$5,MATCH(Orders!$D200,Products!$A$1:$A$5,0),MATCH(Orders!J$1,Products!$A$1:$E$1,0))="M","Medium",IF(INDEX(Products!$A$1:$E$5,MATCH(Orders!$D200,Products!$A$1:$A$5,0),MATCH(Orders!J$1,Products!$A$1:$E$1,0))="D","Dark","Light"))</f>
        <v>Medium</v>
      </c>
      <c r="K200" s="3">
        <f>INDEX(Products!$A$1:$E$5,MATCH(Orders!$D200,Products!$A$1:$A$5,0),MATCH(Orders!K$1,Products!$A$1:$E$1,0))</f>
        <v>1.5</v>
      </c>
      <c r="L200" s="5">
        <f>INDEX(Products!$A$1:$E$5,MATCH(Orders!$D200,Products!$A$1:$A$5,0),MATCH(Orders!L$1,Products!$A$1:$E$1,0))</f>
        <v>8.18</v>
      </c>
      <c r="M200" s="5">
        <f>Table1[[#This Row],[Unit Price]]*Table1[[#This Row],[Quantity]]</f>
        <v>40.9</v>
      </c>
      <c r="N200" t="str">
        <f>VLOOKUP(Table1[[#This Row],[Customer ID]],Customers!$A$1:$I$2001,9,FALSE)</f>
        <v>No</v>
      </c>
    </row>
    <row r="201" spans="1:14" x14ac:dyDescent="0.35">
      <c r="A201" t="s">
        <v>431</v>
      </c>
      <c r="B201" s="2">
        <v>45255</v>
      </c>
      <c r="C201" t="s">
        <v>432</v>
      </c>
      <c r="D201" t="s">
        <v>21</v>
      </c>
      <c r="E201">
        <v>4</v>
      </c>
      <c r="F201" t="str">
        <f>VLOOKUP(Table1[[#This Row],[Customer ID]],Customers!$A$1:$I$2001,2,FALSE)</f>
        <v>Ralph Bradley</v>
      </c>
      <c r="G201" t="str">
        <f>VLOOKUP(Table1[[#This Row],[Customer ID]],Customers!$A$1:$I$2001,3,FALSE)</f>
        <v>rileyjason@hall.com</v>
      </c>
      <c r="H201" t="str">
        <f>VLOOKUP(Table1[[#This Row],[Customer ID]],Customers!$A$1:$I$2001,7,FALSE)</f>
        <v>United Kingdom</v>
      </c>
      <c r="I201" t="str">
        <f>_xlfn.IFS(INDEX(Products!$A$1:$E$5,MATCH(Orders!$D201,Products!$A$1:$A$5,0),MATCH(Orders!I$1,Products!$A$1:$E$1,0))="Esp","Espresso",INDEX(Products!$A$1:$E$5,MATCH(Orders!$D201,Products!$A$1:$A$5,0),MATCH(Orders!I$1,Products!$A$1:$E$1,0))="Lat","Latte",INDEX(Products!$A$1:$E$5,MATCH(Orders!$D201,Products!$A$1:$A$5,0),MATCH(Orders!I$1,Products!$A$1:$E$1,0))="Moc","Mocha",INDEX(Products!$A$1:$E$5,MATCH(Orders!$D201,Products!$A$1:$A$5,0),MATCH(Orders!I$1,Products!$A$1:$E$1,0))="Am","Americano")</f>
        <v>Latte</v>
      </c>
      <c r="J201" t="str">
        <f>IF(INDEX(Products!$A$1:$E$5,MATCH(Orders!$D201,Products!$A$1:$A$5,0),MATCH(Orders!J$1,Products!$A$1:$E$1,0))="M","Medium",IF(INDEX(Products!$A$1:$E$5,MATCH(Orders!$D201,Products!$A$1:$A$5,0),MATCH(Orders!J$1,Products!$A$1:$E$1,0))="D","Dark","Light"))</f>
        <v>Dark</v>
      </c>
      <c r="K201" s="3">
        <f>INDEX(Products!$A$1:$E$5,MATCH(Orders!$D201,Products!$A$1:$A$5,0),MATCH(Orders!K$1,Products!$A$1:$E$1,0))</f>
        <v>2</v>
      </c>
      <c r="L201" s="5">
        <f>INDEX(Products!$A$1:$E$5,MATCH(Orders!$D201,Products!$A$1:$A$5,0),MATCH(Orders!L$1,Products!$A$1:$E$1,0))</f>
        <v>6.79</v>
      </c>
      <c r="M201" s="5">
        <f>Table1[[#This Row],[Unit Price]]*Table1[[#This Row],[Quantity]]</f>
        <v>27.16</v>
      </c>
      <c r="N201" t="str">
        <f>VLOOKUP(Table1[[#This Row],[Customer ID]],Customers!$A$1:$I$2001,9,FALSE)</f>
        <v>Yes</v>
      </c>
    </row>
    <row r="202" spans="1:14" x14ac:dyDescent="0.35">
      <c r="A202" t="s">
        <v>433</v>
      </c>
      <c r="B202" s="2">
        <v>45475</v>
      </c>
      <c r="C202" t="s">
        <v>434</v>
      </c>
      <c r="D202" t="s">
        <v>40</v>
      </c>
      <c r="E202">
        <v>5</v>
      </c>
      <c r="F202" t="str">
        <f>VLOOKUP(Table1[[#This Row],[Customer ID]],Customers!$A$1:$I$2001,2,FALSE)</f>
        <v>Nathan Lowe DDS</v>
      </c>
      <c r="G202" t="str">
        <f>VLOOKUP(Table1[[#This Row],[Customer ID]],Customers!$A$1:$I$2001,3,FALSE)</f>
        <v>gutierrezalan@dillon-rodriguez.com</v>
      </c>
      <c r="H202" t="str">
        <f>VLOOKUP(Table1[[#This Row],[Customer ID]],Customers!$A$1:$I$2001,7,FALSE)</f>
        <v>United States</v>
      </c>
      <c r="I202" t="str">
        <f>_xlfn.IFS(INDEX(Products!$A$1:$E$5,MATCH(Orders!$D202,Products!$A$1:$A$5,0),MATCH(Orders!I$1,Products!$A$1:$E$1,0))="Esp","Espresso",INDEX(Products!$A$1:$E$5,MATCH(Orders!$D202,Products!$A$1:$A$5,0),MATCH(Orders!I$1,Products!$A$1:$E$1,0))="Lat","Latte",INDEX(Products!$A$1:$E$5,MATCH(Orders!$D202,Products!$A$1:$A$5,0),MATCH(Orders!I$1,Products!$A$1:$E$1,0))="Moc","Mocha",INDEX(Products!$A$1:$E$5,MATCH(Orders!$D202,Products!$A$1:$A$5,0),MATCH(Orders!I$1,Products!$A$1:$E$1,0))="Am","Americano")</f>
        <v>Americano</v>
      </c>
      <c r="J202" t="str">
        <f>IF(INDEX(Products!$A$1:$E$5,MATCH(Orders!$D202,Products!$A$1:$A$5,0),MATCH(Orders!J$1,Products!$A$1:$E$1,0))="M","Medium",IF(INDEX(Products!$A$1:$E$5,MATCH(Orders!$D202,Products!$A$1:$A$5,0),MATCH(Orders!J$1,Products!$A$1:$E$1,0))="D","Dark","Light"))</f>
        <v>Light</v>
      </c>
      <c r="K202" s="3">
        <f>INDEX(Products!$A$1:$E$5,MATCH(Orders!$D202,Products!$A$1:$A$5,0),MATCH(Orders!K$1,Products!$A$1:$E$1,0))</f>
        <v>1</v>
      </c>
      <c r="L202" s="5">
        <f>INDEX(Products!$A$1:$E$5,MATCH(Orders!$D202,Products!$A$1:$A$5,0),MATCH(Orders!L$1,Products!$A$1:$E$1,0))</f>
        <v>9.9499999999999993</v>
      </c>
      <c r="M202" s="5">
        <f>Table1[[#This Row],[Unit Price]]*Table1[[#This Row],[Quantity]]</f>
        <v>49.75</v>
      </c>
      <c r="N202" t="str">
        <f>VLOOKUP(Table1[[#This Row],[Customer ID]],Customers!$A$1:$I$2001,9,FALSE)</f>
        <v>Yes</v>
      </c>
    </row>
    <row r="203" spans="1:14" x14ac:dyDescent="0.35">
      <c r="A203" t="s">
        <v>435</v>
      </c>
      <c r="B203" s="2">
        <v>44578</v>
      </c>
      <c r="C203" t="s">
        <v>436</v>
      </c>
      <c r="D203" t="s">
        <v>15</v>
      </c>
      <c r="E203">
        <v>2</v>
      </c>
      <c r="F203" t="str">
        <f>VLOOKUP(Table1[[#This Row],[Customer ID]],Customers!$A$1:$I$2001,2,FALSE)</f>
        <v>Jason Valentine</v>
      </c>
      <c r="G203" t="str">
        <f>VLOOKUP(Table1[[#This Row],[Customer ID]],Customers!$A$1:$I$2001,3,FALSE)</f>
        <v>ellennelson@glass-levine.com</v>
      </c>
      <c r="H203" t="str">
        <f>VLOOKUP(Table1[[#This Row],[Customer ID]],Customers!$A$1:$I$2001,7,FALSE)</f>
        <v>Canada</v>
      </c>
      <c r="I203" t="str">
        <f>_xlfn.IFS(INDEX(Products!$A$1:$E$5,MATCH(Orders!$D203,Products!$A$1:$A$5,0),MATCH(Orders!I$1,Products!$A$1:$E$1,0))="Esp","Espresso",INDEX(Products!$A$1:$E$5,MATCH(Orders!$D203,Products!$A$1:$A$5,0),MATCH(Orders!I$1,Products!$A$1:$E$1,0))="Lat","Latte",INDEX(Products!$A$1:$E$5,MATCH(Orders!$D203,Products!$A$1:$A$5,0),MATCH(Orders!I$1,Products!$A$1:$E$1,0))="Moc","Mocha",INDEX(Products!$A$1:$E$5,MATCH(Orders!$D203,Products!$A$1:$A$5,0),MATCH(Orders!I$1,Products!$A$1:$E$1,0))="Am","Americano")</f>
        <v>Espresso</v>
      </c>
      <c r="J203" t="str">
        <f>IF(INDEX(Products!$A$1:$E$5,MATCH(Orders!$D203,Products!$A$1:$A$5,0),MATCH(Orders!J$1,Products!$A$1:$E$1,0))="M","Medium",IF(INDEX(Products!$A$1:$E$5,MATCH(Orders!$D203,Products!$A$1:$A$5,0),MATCH(Orders!J$1,Products!$A$1:$E$1,0))="D","Dark","Light"))</f>
        <v>Medium</v>
      </c>
      <c r="K203" s="3">
        <f>INDEX(Products!$A$1:$E$5,MATCH(Orders!$D203,Products!$A$1:$A$5,0),MATCH(Orders!K$1,Products!$A$1:$E$1,0))</f>
        <v>1.5</v>
      </c>
      <c r="L203" s="5">
        <f>INDEX(Products!$A$1:$E$5,MATCH(Orders!$D203,Products!$A$1:$A$5,0),MATCH(Orders!L$1,Products!$A$1:$E$1,0))</f>
        <v>8.18</v>
      </c>
      <c r="M203" s="5">
        <f>Table1[[#This Row],[Unit Price]]*Table1[[#This Row],[Quantity]]</f>
        <v>16.36</v>
      </c>
      <c r="N203" t="str">
        <f>VLOOKUP(Table1[[#This Row],[Customer ID]],Customers!$A$1:$I$2001,9,FALSE)</f>
        <v>Yes</v>
      </c>
    </row>
    <row r="204" spans="1:14" x14ac:dyDescent="0.35">
      <c r="A204" t="s">
        <v>437</v>
      </c>
      <c r="B204" s="2">
        <v>45171</v>
      </c>
      <c r="C204" t="s">
        <v>438</v>
      </c>
      <c r="D204" t="s">
        <v>40</v>
      </c>
      <c r="E204">
        <v>2</v>
      </c>
      <c r="F204" t="str">
        <f>VLOOKUP(Table1[[#This Row],[Customer ID]],Customers!$A$1:$I$2001,2,FALSE)</f>
        <v>Christopher Flores</v>
      </c>
      <c r="G204" t="str">
        <f>VLOOKUP(Table1[[#This Row],[Customer ID]],Customers!$A$1:$I$2001,3,FALSE)</f>
        <v>floreslogan@wallace.com</v>
      </c>
      <c r="H204" t="str">
        <f>VLOOKUP(Table1[[#This Row],[Customer ID]],Customers!$A$1:$I$2001,7,FALSE)</f>
        <v>United Kingdom</v>
      </c>
      <c r="I204" t="str">
        <f>_xlfn.IFS(INDEX(Products!$A$1:$E$5,MATCH(Orders!$D204,Products!$A$1:$A$5,0),MATCH(Orders!I$1,Products!$A$1:$E$1,0))="Esp","Espresso",INDEX(Products!$A$1:$E$5,MATCH(Orders!$D204,Products!$A$1:$A$5,0),MATCH(Orders!I$1,Products!$A$1:$E$1,0))="Lat","Latte",INDEX(Products!$A$1:$E$5,MATCH(Orders!$D204,Products!$A$1:$A$5,0),MATCH(Orders!I$1,Products!$A$1:$E$1,0))="Moc","Mocha",INDEX(Products!$A$1:$E$5,MATCH(Orders!$D204,Products!$A$1:$A$5,0),MATCH(Orders!I$1,Products!$A$1:$E$1,0))="Am","Americano")</f>
        <v>Americano</v>
      </c>
      <c r="J204" t="str">
        <f>IF(INDEX(Products!$A$1:$E$5,MATCH(Orders!$D204,Products!$A$1:$A$5,0),MATCH(Orders!J$1,Products!$A$1:$E$1,0))="M","Medium",IF(INDEX(Products!$A$1:$E$5,MATCH(Orders!$D204,Products!$A$1:$A$5,0),MATCH(Orders!J$1,Products!$A$1:$E$1,0))="D","Dark","Light"))</f>
        <v>Light</v>
      </c>
      <c r="K204" s="3">
        <f>INDEX(Products!$A$1:$E$5,MATCH(Orders!$D204,Products!$A$1:$A$5,0),MATCH(Orders!K$1,Products!$A$1:$E$1,0))</f>
        <v>1</v>
      </c>
      <c r="L204" s="5">
        <f>INDEX(Products!$A$1:$E$5,MATCH(Orders!$D204,Products!$A$1:$A$5,0),MATCH(Orders!L$1,Products!$A$1:$E$1,0))</f>
        <v>9.9499999999999993</v>
      </c>
      <c r="M204" s="5">
        <f>Table1[[#This Row],[Unit Price]]*Table1[[#This Row],[Quantity]]</f>
        <v>19.899999999999999</v>
      </c>
      <c r="N204" t="str">
        <f>VLOOKUP(Table1[[#This Row],[Customer ID]],Customers!$A$1:$I$2001,9,FALSE)</f>
        <v>Yes</v>
      </c>
    </row>
    <row r="205" spans="1:14" x14ac:dyDescent="0.35">
      <c r="A205" t="s">
        <v>439</v>
      </c>
      <c r="B205" s="2">
        <v>44968</v>
      </c>
      <c r="C205" t="s">
        <v>440</v>
      </c>
      <c r="D205" t="s">
        <v>30</v>
      </c>
      <c r="E205">
        <v>2</v>
      </c>
      <c r="F205" t="str">
        <f>VLOOKUP(Table1[[#This Row],[Customer ID]],Customers!$A$1:$I$2001,2,FALSE)</f>
        <v>Jaime Patton</v>
      </c>
      <c r="G205" t="str">
        <f>VLOOKUP(Table1[[#This Row],[Customer ID]],Customers!$A$1:$I$2001,3,FALSE)</f>
        <v>andrewyork@gmail.com</v>
      </c>
      <c r="H205" t="str">
        <f>VLOOKUP(Table1[[#This Row],[Customer ID]],Customers!$A$1:$I$2001,7,FALSE)</f>
        <v>United States</v>
      </c>
      <c r="I205" t="str">
        <f>_xlfn.IFS(INDEX(Products!$A$1:$E$5,MATCH(Orders!$D205,Products!$A$1:$A$5,0),MATCH(Orders!I$1,Products!$A$1:$E$1,0))="Esp","Espresso",INDEX(Products!$A$1:$E$5,MATCH(Orders!$D205,Products!$A$1:$A$5,0),MATCH(Orders!I$1,Products!$A$1:$E$1,0))="Lat","Latte",INDEX(Products!$A$1:$E$5,MATCH(Orders!$D205,Products!$A$1:$A$5,0),MATCH(Orders!I$1,Products!$A$1:$E$1,0))="Moc","Mocha",INDEX(Products!$A$1:$E$5,MATCH(Orders!$D205,Products!$A$1:$A$5,0),MATCH(Orders!I$1,Products!$A$1:$E$1,0))="Am","Americano")</f>
        <v>Mocha</v>
      </c>
      <c r="J205" t="str">
        <f>IF(INDEX(Products!$A$1:$E$5,MATCH(Orders!$D205,Products!$A$1:$A$5,0),MATCH(Orders!J$1,Products!$A$1:$E$1,0))="M","Medium",IF(INDEX(Products!$A$1:$E$5,MATCH(Orders!$D205,Products!$A$1:$A$5,0),MATCH(Orders!J$1,Products!$A$1:$E$1,0))="D","Dark","Light"))</f>
        <v>Medium</v>
      </c>
      <c r="K205" s="3">
        <f>INDEX(Products!$A$1:$E$5,MATCH(Orders!$D205,Products!$A$1:$A$5,0),MATCH(Orders!K$1,Products!$A$1:$E$1,0))</f>
        <v>2</v>
      </c>
      <c r="L205" s="5">
        <f>INDEX(Products!$A$1:$E$5,MATCH(Orders!$D205,Products!$A$1:$A$5,0),MATCH(Orders!L$1,Products!$A$1:$E$1,0))</f>
        <v>5.35</v>
      </c>
      <c r="M205" s="5">
        <f>Table1[[#This Row],[Unit Price]]*Table1[[#This Row],[Quantity]]</f>
        <v>10.7</v>
      </c>
      <c r="N205" t="str">
        <f>VLOOKUP(Table1[[#This Row],[Customer ID]],Customers!$A$1:$I$2001,9,FALSE)</f>
        <v>No</v>
      </c>
    </row>
    <row r="206" spans="1:14" x14ac:dyDescent="0.35">
      <c r="A206" t="s">
        <v>441</v>
      </c>
      <c r="B206" s="2">
        <v>45233</v>
      </c>
      <c r="C206" t="s">
        <v>442</v>
      </c>
      <c r="D206" t="s">
        <v>30</v>
      </c>
      <c r="E206">
        <v>5</v>
      </c>
      <c r="F206" t="str">
        <f>VLOOKUP(Table1[[#This Row],[Customer ID]],Customers!$A$1:$I$2001,2,FALSE)</f>
        <v>Christopher Palmer</v>
      </c>
      <c r="G206" t="str">
        <f>VLOOKUP(Table1[[#This Row],[Customer ID]],Customers!$A$1:$I$2001,3,FALSE)</f>
        <v>mark11@hotmail.com</v>
      </c>
      <c r="H206" t="str">
        <f>VLOOKUP(Table1[[#This Row],[Customer ID]],Customers!$A$1:$I$2001,7,FALSE)</f>
        <v>United States</v>
      </c>
      <c r="I206" t="str">
        <f>_xlfn.IFS(INDEX(Products!$A$1:$E$5,MATCH(Orders!$D206,Products!$A$1:$A$5,0),MATCH(Orders!I$1,Products!$A$1:$E$1,0))="Esp","Espresso",INDEX(Products!$A$1:$E$5,MATCH(Orders!$D206,Products!$A$1:$A$5,0),MATCH(Orders!I$1,Products!$A$1:$E$1,0))="Lat","Latte",INDEX(Products!$A$1:$E$5,MATCH(Orders!$D206,Products!$A$1:$A$5,0),MATCH(Orders!I$1,Products!$A$1:$E$1,0))="Moc","Mocha",INDEX(Products!$A$1:$E$5,MATCH(Orders!$D206,Products!$A$1:$A$5,0),MATCH(Orders!I$1,Products!$A$1:$E$1,0))="Am","Americano")</f>
        <v>Mocha</v>
      </c>
      <c r="J206" t="str">
        <f>IF(INDEX(Products!$A$1:$E$5,MATCH(Orders!$D206,Products!$A$1:$A$5,0),MATCH(Orders!J$1,Products!$A$1:$E$1,0))="M","Medium",IF(INDEX(Products!$A$1:$E$5,MATCH(Orders!$D206,Products!$A$1:$A$5,0),MATCH(Orders!J$1,Products!$A$1:$E$1,0))="D","Dark","Light"))</f>
        <v>Medium</v>
      </c>
      <c r="K206" s="3">
        <f>INDEX(Products!$A$1:$E$5,MATCH(Orders!$D206,Products!$A$1:$A$5,0),MATCH(Orders!K$1,Products!$A$1:$E$1,0))</f>
        <v>2</v>
      </c>
      <c r="L206" s="5">
        <f>INDEX(Products!$A$1:$E$5,MATCH(Orders!$D206,Products!$A$1:$A$5,0),MATCH(Orders!L$1,Products!$A$1:$E$1,0))</f>
        <v>5.35</v>
      </c>
      <c r="M206" s="5">
        <f>Table1[[#This Row],[Unit Price]]*Table1[[#This Row],[Quantity]]</f>
        <v>26.75</v>
      </c>
      <c r="N206" t="str">
        <f>VLOOKUP(Table1[[#This Row],[Customer ID]],Customers!$A$1:$I$2001,9,FALSE)</f>
        <v>Yes</v>
      </c>
    </row>
    <row r="207" spans="1:14" x14ac:dyDescent="0.35">
      <c r="A207" t="s">
        <v>443</v>
      </c>
      <c r="B207" s="2">
        <v>44719</v>
      </c>
      <c r="C207" t="s">
        <v>444</v>
      </c>
      <c r="D207" t="s">
        <v>21</v>
      </c>
      <c r="E207">
        <v>2</v>
      </c>
      <c r="F207" t="str">
        <f>VLOOKUP(Table1[[#This Row],[Customer ID]],Customers!$A$1:$I$2001,2,FALSE)</f>
        <v>Larry Mayer</v>
      </c>
      <c r="G207" t="str">
        <f>VLOOKUP(Table1[[#This Row],[Customer ID]],Customers!$A$1:$I$2001,3,FALSE)</f>
        <v>swilliams@hotmail.com</v>
      </c>
      <c r="H207" t="str">
        <f>VLOOKUP(Table1[[#This Row],[Customer ID]],Customers!$A$1:$I$2001,7,FALSE)</f>
        <v>United Kingdom</v>
      </c>
      <c r="I207" t="str">
        <f>_xlfn.IFS(INDEX(Products!$A$1:$E$5,MATCH(Orders!$D207,Products!$A$1:$A$5,0),MATCH(Orders!I$1,Products!$A$1:$E$1,0))="Esp","Espresso",INDEX(Products!$A$1:$E$5,MATCH(Orders!$D207,Products!$A$1:$A$5,0),MATCH(Orders!I$1,Products!$A$1:$E$1,0))="Lat","Latte",INDEX(Products!$A$1:$E$5,MATCH(Orders!$D207,Products!$A$1:$A$5,0),MATCH(Orders!I$1,Products!$A$1:$E$1,0))="Moc","Mocha",INDEX(Products!$A$1:$E$5,MATCH(Orders!$D207,Products!$A$1:$A$5,0),MATCH(Orders!I$1,Products!$A$1:$E$1,0))="Am","Americano")</f>
        <v>Latte</v>
      </c>
      <c r="J207" t="str">
        <f>IF(INDEX(Products!$A$1:$E$5,MATCH(Orders!$D207,Products!$A$1:$A$5,0),MATCH(Orders!J$1,Products!$A$1:$E$1,0))="M","Medium",IF(INDEX(Products!$A$1:$E$5,MATCH(Orders!$D207,Products!$A$1:$A$5,0),MATCH(Orders!J$1,Products!$A$1:$E$1,0))="D","Dark","Light"))</f>
        <v>Dark</v>
      </c>
      <c r="K207" s="3">
        <f>INDEX(Products!$A$1:$E$5,MATCH(Orders!$D207,Products!$A$1:$A$5,0),MATCH(Orders!K$1,Products!$A$1:$E$1,0))</f>
        <v>2</v>
      </c>
      <c r="L207" s="5">
        <f>INDEX(Products!$A$1:$E$5,MATCH(Orders!$D207,Products!$A$1:$A$5,0),MATCH(Orders!L$1,Products!$A$1:$E$1,0))</f>
        <v>6.79</v>
      </c>
      <c r="M207" s="5">
        <f>Table1[[#This Row],[Unit Price]]*Table1[[#This Row],[Quantity]]</f>
        <v>13.58</v>
      </c>
      <c r="N207" t="str">
        <f>VLOOKUP(Table1[[#This Row],[Customer ID]],Customers!$A$1:$I$2001,9,FALSE)</f>
        <v>Yes</v>
      </c>
    </row>
    <row r="208" spans="1:14" x14ac:dyDescent="0.35">
      <c r="A208" t="s">
        <v>445</v>
      </c>
      <c r="B208" s="2">
        <v>45252</v>
      </c>
      <c r="C208" t="s">
        <v>446</v>
      </c>
      <c r="D208" t="s">
        <v>15</v>
      </c>
      <c r="E208">
        <v>2</v>
      </c>
      <c r="F208" t="str">
        <f>VLOOKUP(Table1[[#This Row],[Customer ID]],Customers!$A$1:$I$2001,2,FALSE)</f>
        <v>Justin Cook</v>
      </c>
      <c r="G208" t="str">
        <f>VLOOKUP(Table1[[#This Row],[Customer ID]],Customers!$A$1:$I$2001,3,FALSE)</f>
        <v>dustin42@gmail.com</v>
      </c>
      <c r="H208" t="str">
        <f>VLOOKUP(Table1[[#This Row],[Customer ID]],Customers!$A$1:$I$2001,7,FALSE)</f>
        <v>United States</v>
      </c>
      <c r="I208" t="str">
        <f>_xlfn.IFS(INDEX(Products!$A$1:$E$5,MATCH(Orders!$D208,Products!$A$1:$A$5,0),MATCH(Orders!I$1,Products!$A$1:$E$1,0))="Esp","Espresso",INDEX(Products!$A$1:$E$5,MATCH(Orders!$D208,Products!$A$1:$A$5,0),MATCH(Orders!I$1,Products!$A$1:$E$1,0))="Lat","Latte",INDEX(Products!$A$1:$E$5,MATCH(Orders!$D208,Products!$A$1:$A$5,0),MATCH(Orders!I$1,Products!$A$1:$E$1,0))="Moc","Mocha",INDEX(Products!$A$1:$E$5,MATCH(Orders!$D208,Products!$A$1:$A$5,0),MATCH(Orders!I$1,Products!$A$1:$E$1,0))="Am","Americano")</f>
        <v>Espresso</v>
      </c>
      <c r="J208" t="str">
        <f>IF(INDEX(Products!$A$1:$E$5,MATCH(Orders!$D208,Products!$A$1:$A$5,0),MATCH(Orders!J$1,Products!$A$1:$E$1,0))="M","Medium",IF(INDEX(Products!$A$1:$E$5,MATCH(Orders!$D208,Products!$A$1:$A$5,0),MATCH(Orders!J$1,Products!$A$1:$E$1,0))="D","Dark","Light"))</f>
        <v>Medium</v>
      </c>
      <c r="K208" s="3">
        <f>INDEX(Products!$A$1:$E$5,MATCH(Orders!$D208,Products!$A$1:$A$5,0),MATCH(Orders!K$1,Products!$A$1:$E$1,0))</f>
        <v>1.5</v>
      </c>
      <c r="L208" s="5">
        <f>INDEX(Products!$A$1:$E$5,MATCH(Orders!$D208,Products!$A$1:$A$5,0),MATCH(Orders!L$1,Products!$A$1:$E$1,0))</f>
        <v>8.18</v>
      </c>
      <c r="M208" s="5">
        <f>Table1[[#This Row],[Unit Price]]*Table1[[#This Row],[Quantity]]</f>
        <v>16.36</v>
      </c>
      <c r="N208" t="str">
        <f>VLOOKUP(Table1[[#This Row],[Customer ID]],Customers!$A$1:$I$2001,9,FALSE)</f>
        <v>No</v>
      </c>
    </row>
    <row r="209" spans="1:14" x14ac:dyDescent="0.35">
      <c r="A209" t="s">
        <v>447</v>
      </c>
      <c r="B209" s="2">
        <v>45118</v>
      </c>
      <c r="C209" t="s">
        <v>448</v>
      </c>
      <c r="D209" t="s">
        <v>40</v>
      </c>
      <c r="E209">
        <v>1</v>
      </c>
      <c r="F209" t="str">
        <f>VLOOKUP(Table1[[#This Row],[Customer ID]],Customers!$A$1:$I$2001,2,FALSE)</f>
        <v>Daniel Hudson</v>
      </c>
      <c r="G209" t="str">
        <f>VLOOKUP(Table1[[#This Row],[Customer ID]],Customers!$A$1:$I$2001,3,FALSE)</f>
        <v>rnolan@yahoo.com</v>
      </c>
      <c r="H209" t="str">
        <f>VLOOKUP(Table1[[#This Row],[Customer ID]],Customers!$A$1:$I$2001,7,FALSE)</f>
        <v>Canada</v>
      </c>
      <c r="I209" t="str">
        <f>_xlfn.IFS(INDEX(Products!$A$1:$E$5,MATCH(Orders!$D209,Products!$A$1:$A$5,0),MATCH(Orders!I$1,Products!$A$1:$E$1,0))="Esp","Espresso",INDEX(Products!$A$1:$E$5,MATCH(Orders!$D209,Products!$A$1:$A$5,0),MATCH(Orders!I$1,Products!$A$1:$E$1,0))="Lat","Latte",INDEX(Products!$A$1:$E$5,MATCH(Orders!$D209,Products!$A$1:$A$5,0),MATCH(Orders!I$1,Products!$A$1:$E$1,0))="Moc","Mocha",INDEX(Products!$A$1:$E$5,MATCH(Orders!$D209,Products!$A$1:$A$5,0),MATCH(Orders!I$1,Products!$A$1:$E$1,0))="Am","Americano")</f>
        <v>Americano</v>
      </c>
      <c r="J209" t="str">
        <f>IF(INDEX(Products!$A$1:$E$5,MATCH(Orders!$D209,Products!$A$1:$A$5,0),MATCH(Orders!J$1,Products!$A$1:$E$1,0))="M","Medium",IF(INDEX(Products!$A$1:$E$5,MATCH(Orders!$D209,Products!$A$1:$A$5,0),MATCH(Orders!J$1,Products!$A$1:$E$1,0))="D","Dark","Light"))</f>
        <v>Light</v>
      </c>
      <c r="K209" s="3">
        <f>INDEX(Products!$A$1:$E$5,MATCH(Orders!$D209,Products!$A$1:$A$5,0),MATCH(Orders!K$1,Products!$A$1:$E$1,0))</f>
        <v>1</v>
      </c>
      <c r="L209" s="5">
        <f>INDEX(Products!$A$1:$E$5,MATCH(Orders!$D209,Products!$A$1:$A$5,0),MATCH(Orders!L$1,Products!$A$1:$E$1,0))</f>
        <v>9.9499999999999993</v>
      </c>
      <c r="M209" s="5">
        <f>Table1[[#This Row],[Unit Price]]*Table1[[#This Row],[Quantity]]</f>
        <v>9.9499999999999993</v>
      </c>
      <c r="N209" t="str">
        <f>VLOOKUP(Table1[[#This Row],[Customer ID]],Customers!$A$1:$I$2001,9,FALSE)</f>
        <v>No</v>
      </c>
    </row>
    <row r="210" spans="1:14" x14ac:dyDescent="0.35">
      <c r="A210" t="s">
        <v>449</v>
      </c>
      <c r="B210" s="2">
        <v>44997</v>
      </c>
      <c r="C210" t="s">
        <v>450</v>
      </c>
      <c r="D210" t="s">
        <v>21</v>
      </c>
      <c r="E210">
        <v>2</v>
      </c>
      <c r="F210" t="str">
        <f>VLOOKUP(Table1[[#This Row],[Customer ID]],Customers!$A$1:$I$2001,2,FALSE)</f>
        <v>Tracy Smith</v>
      </c>
      <c r="G210" t="str">
        <f>VLOOKUP(Table1[[#This Row],[Customer ID]],Customers!$A$1:$I$2001,3,FALSE)</f>
        <v>uwilson@yahoo.com</v>
      </c>
      <c r="H210" t="str">
        <f>VLOOKUP(Table1[[#This Row],[Customer ID]],Customers!$A$1:$I$2001,7,FALSE)</f>
        <v>Ireland</v>
      </c>
      <c r="I210" t="str">
        <f>_xlfn.IFS(INDEX(Products!$A$1:$E$5,MATCH(Orders!$D210,Products!$A$1:$A$5,0),MATCH(Orders!I$1,Products!$A$1:$E$1,0))="Esp","Espresso",INDEX(Products!$A$1:$E$5,MATCH(Orders!$D210,Products!$A$1:$A$5,0),MATCH(Orders!I$1,Products!$A$1:$E$1,0))="Lat","Latte",INDEX(Products!$A$1:$E$5,MATCH(Orders!$D210,Products!$A$1:$A$5,0),MATCH(Orders!I$1,Products!$A$1:$E$1,0))="Moc","Mocha",INDEX(Products!$A$1:$E$5,MATCH(Orders!$D210,Products!$A$1:$A$5,0),MATCH(Orders!I$1,Products!$A$1:$E$1,0))="Am","Americano")</f>
        <v>Latte</v>
      </c>
      <c r="J210" t="str">
        <f>IF(INDEX(Products!$A$1:$E$5,MATCH(Orders!$D210,Products!$A$1:$A$5,0),MATCH(Orders!J$1,Products!$A$1:$E$1,0))="M","Medium",IF(INDEX(Products!$A$1:$E$5,MATCH(Orders!$D210,Products!$A$1:$A$5,0),MATCH(Orders!J$1,Products!$A$1:$E$1,0))="D","Dark","Light"))</f>
        <v>Dark</v>
      </c>
      <c r="K210" s="3">
        <f>INDEX(Products!$A$1:$E$5,MATCH(Orders!$D210,Products!$A$1:$A$5,0),MATCH(Orders!K$1,Products!$A$1:$E$1,0))</f>
        <v>2</v>
      </c>
      <c r="L210" s="5">
        <f>INDEX(Products!$A$1:$E$5,MATCH(Orders!$D210,Products!$A$1:$A$5,0),MATCH(Orders!L$1,Products!$A$1:$E$1,0))</f>
        <v>6.79</v>
      </c>
      <c r="M210" s="5">
        <f>Table1[[#This Row],[Unit Price]]*Table1[[#This Row],[Quantity]]</f>
        <v>13.58</v>
      </c>
      <c r="N210" t="str">
        <f>VLOOKUP(Table1[[#This Row],[Customer ID]],Customers!$A$1:$I$2001,9,FALSE)</f>
        <v>No</v>
      </c>
    </row>
    <row r="211" spans="1:14" x14ac:dyDescent="0.35">
      <c r="A211" t="s">
        <v>451</v>
      </c>
      <c r="B211" s="2">
        <v>45474</v>
      </c>
      <c r="C211" t="s">
        <v>452</v>
      </c>
      <c r="D211" t="s">
        <v>40</v>
      </c>
      <c r="E211">
        <v>1</v>
      </c>
      <c r="F211" t="str">
        <f>VLOOKUP(Table1[[#This Row],[Customer ID]],Customers!$A$1:$I$2001,2,FALSE)</f>
        <v>Joshua Black</v>
      </c>
      <c r="G211" t="str">
        <f>VLOOKUP(Table1[[#This Row],[Customer ID]],Customers!$A$1:$I$2001,3,FALSE)</f>
        <v>susanlloyd@cooper-smith.biz</v>
      </c>
      <c r="H211" t="str">
        <f>VLOOKUP(Table1[[#This Row],[Customer ID]],Customers!$A$1:$I$2001,7,FALSE)</f>
        <v>United States</v>
      </c>
      <c r="I211" t="str">
        <f>_xlfn.IFS(INDEX(Products!$A$1:$E$5,MATCH(Orders!$D211,Products!$A$1:$A$5,0),MATCH(Orders!I$1,Products!$A$1:$E$1,0))="Esp","Espresso",INDEX(Products!$A$1:$E$5,MATCH(Orders!$D211,Products!$A$1:$A$5,0),MATCH(Orders!I$1,Products!$A$1:$E$1,0))="Lat","Latte",INDEX(Products!$A$1:$E$5,MATCH(Orders!$D211,Products!$A$1:$A$5,0),MATCH(Orders!I$1,Products!$A$1:$E$1,0))="Moc","Mocha",INDEX(Products!$A$1:$E$5,MATCH(Orders!$D211,Products!$A$1:$A$5,0),MATCH(Orders!I$1,Products!$A$1:$E$1,0))="Am","Americano")</f>
        <v>Americano</v>
      </c>
      <c r="J211" t="str">
        <f>IF(INDEX(Products!$A$1:$E$5,MATCH(Orders!$D211,Products!$A$1:$A$5,0),MATCH(Orders!J$1,Products!$A$1:$E$1,0))="M","Medium",IF(INDEX(Products!$A$1:$E$5,MATCH(Orders!$D211,Products!$A$1:$A$5,0),MATCH(Orders!J$1,Products!$A$1:$E$1,0))="D","Dark","Light"))</f>
        <v>Light</v>
      </c>
      <c r="K211" s="3">
        <f>INDEX(Products!$A$1:$E$5,MATCH(Orders!$D211,Products!$A$1:$A$5,0),MATCH(Orders!K$1,Products!$A$1:$E$1,0))</f>
        <v>1</v>
      </c>
      <c r="L211" s="5">
        <f>INDEX(Products!$A$1:$E$5,MATCH(Orders!$D211,Products!$A$1:$A$5,0),MATCH(Orders!L$1,Products!$A$1:$E$1,0))</f>
        <v>9.9499999999999993</v>
      </c>
      <c r="M211" s="5">
        <f>Table1[[#This Row],[Unit Price]]*Table1[[#This Row],[Quantity]]</f>
        <v>9.9499999999999993</v>
      </c>
      <c r="N211" t="str">
        <f>VLOOKUP(Table1[[#This Row],[Customer ID]],Customers!$A$1:$I$2001,9,FALSE)</f>
        <v>Yes</v>
      </c>
    </row>
    <row r="212" spans="1:14" x14ac:dyDescent="0.35">
      <c r="A212" t="s">
        <v>453</v>
      </c>
      <c r="B212" s="2">
        <v>44657</v>
      </c>
      <c r="C212" t="s">
        <v>454</v>
      </c>
      <c r="D212" t="s">
        <v>40</v>
      </c>
      <c r="E212">
        <v>5</v>
      </c>
      <c r="F212" t="str">
        <f>VLOOKUP(Table1[[#This Row],[Customer ID]],Customers!$A$1:$I$2001,2,FALSE)</f>
        <v>Robert Porter</v>
      </c>
      <c r="G212" t="str">
        <f>VLOOKUP(Table1[[#This Row],[Customer ID]],Customers!$A$1:$I$2001,3,FALSE)</f>
        <v>desireeclark@yahoo.com</v>
      </c>
      <c r="H212" t="str">
        <f>VLOOKUP(Table1[[#This Row],[Customer ID]],Customers!$A$1:$I$2001,7,FALSE)</f>
        <v>Canada</v>
      </c>
      <c r="I212" t="str">
        <f>_xlfn.IFS(INDEX(Products!$A$1:$E$5,MATCH(Orders!$D212,Products!$A$1:$A$5,0),MATCH(Orders!I$1,Products!$A$1:$E$1,0))="Esp","Espresso",INDEX(Products!$A$1:$E$5,MATCH(Orders!$D212,Products!$A$1:$A$5,0),MATCH(Orders!I$1,Products!$A$1:$E$1,0))="Lat","Latte",INDEX(Products!$A$1:$E$5,MATCH(Orders!$D212,Products!$A$1:$A$5,0),MATCH(Orders!I$1,Products!$A$1:$E$1,0))="Moc","Mocha",INDEX(Products!$A$1:$E$5,MATCH(Orders!$D212,Products!$A$1:$A$5,0),MATCH(Orders!I$1,Products!$A$1:$E$1,0))="Am","Americano")</f>
        <v>Americano</v>
      </c>
      <c r="J212" t="str">
        <f>IF(INDEX(Products!$A$1:$E$5,MATCH(Orders!$D212,Products!$A$1:$A$5,0),MATCH(Orders!J$1,Products!$A$1:$E$1,0))="M","Medium",IF(INDEX(Products!$A$1:$E$5,MATCH(Orders!$D212,Products!$A$1:$A$5,0),MATCH(Orders!J$1,Products!$A$1:$E$1,0))="D","Dark","Light"))</f>
        <v>Light</v>
      </c>
      <c r="K212" s="3">
        <f>INDEX(Products!$A$1:$E$5,MATCH(Orders!$D212,Products!$A$1:$A$5,0),MATCH(Orders!K$1,Products!$A$1:$E$1,0))</f>
        <v>1</v>
      </c>
      <c r="L212" s="5">
        <f>INDEX(Products!$A$1:$E$5,MATCH(Orders!$D212,Products!$A$1:$A$5,0),MATCH(Orders!L$1,Products!$A$1:$E$1,0))</f>
        <v>9.9499999999999993</v>
      </c>
      <c r="M212" s="5">
        <f>Table1[[#This Row],[Unit Price]]*Table1[[#This Row],[Quantity]]</f>
        <v>49.75</v>
      </c>
      <c r="N212" t="str">
        <f>VLOOKUP(Table1[[#This Row],[Customer ID]],Customers!$A$1:$I$2001,9,FALSE)</f>
        <v>Yes</v>
      </c>
    </row>
    <row r="213" spans="1:14" x14ac:dyDescent="0.35">
      <c r="A213" t="s">
        <v>455</v>
      </c>
      <c r="B213" s="2">
        <v>45543</v>
      </c>
      <c r="C213" t="s">
        <v>456</v>
      </c>
      <c r="D213" t="s">
        <v>30</v>
      </c>
      <c r="E213">
        <v>4</v>
      </c>
      <c r="F213" t="str">
        <f>VLOOKUP(Table1[[#This Row],[Customer ID]],Customers!$A$1:$I$2001,2,FALSE)</f>
        <v>Christopher Myers</v>
      </c>
      <c r="G213" t="str">
        <f>VLOOKUP(Table1[[#This Row],[Customer ID]],Customers!$A$1:$I$2001,3,FALSE)</f>
        <v>hmiller@smith.com</v>
      </c>
      <c r="H213" t="str">
        <f>VLOOKUP(Table1[[#This Row],[Customer ID]],Customers!$A$1:$I$2001,7,FALSE)</f>
        <v>Australia</v>
      </c>
      <c r="I213" t="str">
        <f>_xlfn.IFS(INDEX(Products!$A$1:$E$5,MATCH(Orders!$D213,Products!$A$1:$A$5,0),MATCH(Orders!I$1,Products!$A$1:$E$1,0))="Esp","Espresso",INDEX(Products!$A$1:$E$5,MATCH(Orders!$D213,Products!$A$1:$A$5,0),MATCH(Orders!I$1,Products!$A$1:$E$1,0))="Lat","Latte",INDEX(Products!$A$1:$E$5,MATCH(Orders!$D213,Products!$A$1:$A$5,0),MATCH(Orders!I$1,Products!$A$1:$E$1,0))="Moc","Mocha",INDEX(Products!$A$1:$E$5,MATCH(Orders!$D213,Products!$A$1:$A$5,0),MATCH(Orders!I$1,Products!$A$1:$E$1,0))="Am","Americano")</f>
        <v>Mocha</v>
      </c>
      <c r="J213" t="str">
        <f>IF(INDEX(Products!$A$1:$E$5,MATCH(Orders!$D213,Products!$A$1:$A$5,0),MATCH(Orders!J$1,Products!$A$1:$E$1,0))="M","Medium",IF(INDEX(Products!$A$1:$E$5,MATCH(Orders!$D213,Products!$A$1:$A$5,0),MATCH(Orders!J$1,Products!$A$1:$E$1,0))="D","Dark","Light"))</f>
        <v>Medium</v>
      </c>
      <c r="K213" s="3">
        <f>INDEX(Products!$A$1:$E$5,MATCH(Orders!$D213,Products!$A$1:$A$5,0),MATCH(Orders!K$1,Products!$A$1:$E$1,0))</f>
        <v>2</v>
      </c>
      <c r="L213" s="5">
        <f>INDEX(Products!$A$1:$E$5,MATCH(Orders!$D213,Products!$A$1:$A$5,0),MATCH(Orders!L$1,Products!$A$1:$E$1,0))</f>
        <v>5.35</v>
      </c>
      <c r="M213" s="5">
        <f>Table1[[#This Row],[Unit Price]]*Table1[[#This Row],[Quantity]]</f>
        <v>21.4</v>
      </c>
      <c r="N213" t="str">
        <f>VLOOKUP(Table1[[#This Row],[Customer ID]],Customers!$A$1:$I$2001,9,FALSE)</f>
        <v>Yes</v>
      </c>
    </row>
    <row r="214" spans="1:14" x14ac:dyDescent="0.35">
      <c r="A214" t="s">
        <v>457</v>
      </c>
      <c r="B214" s="2">
        <v>44753</v>
      </c>
      <c r="C214" t="s">
        <v>458</v>
      </c>
      <c r="D214" t="s">
        <v>30</v>
      </c>
      <c r="E214">
        <v>5</v>
      </c>
      <c r="F214" t="str">
        <f>VLOOKUP(Table1[[#This Row],[Customer ID]],Customers!$A$1:$I$2001,2,FALSE)</f>
        <v>Barbara Baker</v>
      </c>
      <c r="G214" t="str">
        <f>VLOOKUP(Table1[[#This Row],[Customer ID]],Customers!$A$1:$I$2001,3,FALSE)</f>
        <v>amy99@jones-davila.org</v>
      </c>
      <c r="H214" t="str">
        <f>VLOOKUP(Table1[[#This Row],[Customer ID]],Customers!$A$1:$I$2001,7,FALSE)</f>
        <v>Ireland</v>
      </c>
      <c r="I214" t="str">
        <f>_xlfn.IFS(INDEX(Products!$A$1:$E$5,MATCH(Orders!$D214,Products!$A$1:$A$5,0),MATCH(Orders!I$1,Products!$A$1:$E$1,0))="Esp","Espresso",INDEX(Products!$A$1:$E$5,MATCH(Orders!$D214,Products!$A$1:$A$5,0),MATCH(Orders!I$1,Products!$A$1:$E$1,0))="Lat","Latte",INDEX(Products!$A$1:$E$5,MATCH(Orders!$D214,Products!$A$1:$A$5,0),MATCH(Orders!I$1,Products!$A$1:$E$1,0))="Moc","Mocha",INDEX(Products!$A$1:$E$5,MATCH(Orders!$D214,Products!$A$1:$A$5,0),MATCH(Orders!I$1,Products!$A$1:$E$1,0))="Am","Americano")</f>
        <v>Mocha</v>
      </c>
      <c r="J214" t="str">
        <f>IF(INDEX(Products!$A$1:$E$5,MATCH(Orders!$D214,Products!$A$1:$A$5,0),MATCH(Orders!J$1,Products!$A$1:$E$1,0))="M","Medium",IF(INDEX(Products!$A$1:$E$5,MATCH(Orders!$D214,Products!$A$1:$A$5,0),MATCH(Orders!J$1,Products!$A$1:$E$1,0))="D","Dark","Light"))</f>
        <v>Medium</v>
      </c>
      <c r="K214" s="3">
        <f>INDEX(Products!$A$1:$E$5,MATCH(Orders!$D214,Products!$A$1:$A$5,0),MATCH(Orders!K$1,Products!$A$1:$E$1,0))</f>
        <v>2</v>
      </c>
      <c r="L214" s="5">
        <f>INDEX(Products!$A$1:$E$5,MATCH(Orders!$D214,Products!$A$1:$A$5,0),MATCH(Orders!L$1,Products!$A$1:$E$1,0))</f>
        <v>5.35</v>
      </c>
      <c r="M214" s="5">
        <f>Table1[[#This Row],[Unit Price]]*Table1[[#This Row],[Quantity]]</f>
        <v>26.75</v>
      </c>
      <c r="N214" t="str">
        <f>VLOOKUP(Table1[[#This Row],[Customer ID]],Customers!$A$1:$I$2001,9,FALSE)</f>
        <v>Yes</v>
      </c>
    </row>
    <row r="215" spans="1:14" x14ac:dyDescent="0.35">
      <c r="A215" t="s">
        <v>459</v>
      </c>
      <c r="B215" s="2">
        <v>45249</v>
      </c>
      <c r="C215" t="s">
        <v>460</v>
      </c>
      <c r="D215" t="s">
        <v>30</v>
      </c>
      <c r="E215">
        <v>3</v>
      </c>
      <c r="F215" t="str">
        <f>VLOOKUP(Table1[[#This Row],[Customer ID]],Customers!$A$1:$I$2001,2,FALSE)</f>
        <v>Gabriel Humphrey</v>
      </c>
      <c r="G215" t="str">
        <f>VLOOKUP(Table1[[#This Row],[Customer ID]],Customers!$A$1:$I$2001,3,FALSE)</f>
        <v>jenniferriley@hotmail.com</v>
      </c>
      <c r="H215" t="str">
        <f>VLOOKUP(Table1[[#This Row],[Customer ID]],Customers!$A$1:$I$2001,7,FALSE)</f>
        <v>United States</v>
      </c>
      <c r="I215" t="str">
        <f>_xlfn.IFS(INDEX(Products!$A$1:$E$5,MATCH(Orders!$D215,Products!$A$1:$A$5,0),MATCH(Orders!I$1,Products!$A$1:$E$1,0))="Esp","Espresso",INDEX(Products!$A$1:$E$5,MATCH(Orders!$D215,Products!$A$1:$A$5,0),MATCH(Orders!I$1,Products!$A$1:$E$1,0))="Lat","Latte",INDEX(Products!$A$1:$E$5,MATCH(Orders!$D215,Products!$A$1:$A$5,0),MATCH(Orders!I$1,Products!$A$1:$E$1,0))="Moc","Mocha",INDEX(Products!$A$1:$E$5,MATCH(Orders!$D215,Products!$A$1:$A$5,0),MATCH(Orders!I$1,Products!$A$1:$E$1,0))="Am","Americano")</f>
        <v>Mocha</v>
      </c>
      <c r="J215" t="str">
        <f>IF(INDEX(Products!$A$1:$E$5,MATCH(Orders!$D215,Products!$A$1:$A$5,0),MATCH(Orders!J$1,Products!$A$1:$E$1,0))="M","Medium",IF(INDEX(Products!$A$1:$E$5,MATCH(Orders!$D215,Products!$A$1:$A$5,0),MATCH(Orders!J$1,Products!$A$1:$E$1,0))="D","Dark","Light"))</f>
        <v>Medium</v>
      </c>
      <c r="K215" s="3">
        <f>INDEX(Products!$A$1:$E$5,MATCH(Orders!$D215,Products!$A$1:$A$5,0),MATCH(Orders!K$1,Products!$A$1:$E$1,0))</f>
        <v>2</v>
      </c>
      <c r="L215" s="5">
        <f>INDEX(Products!$A$1:$E$5,MATCH(Orders!$D215,Products!$A$1:$A$5,0),MATCH(Orders!L$1,Products!$A$1:$E$1,0))</f>
        <v>5.35</v>
      </c>
      <c r="M215" s="5">
        <f>Table1[[#This Row],[Unit Price]]*Table1[[#This Row],[Quantity]]</f>
        <v>16.049999999999997</v>
      </c>
      <c r="N215" t="str">
        <f>VLOOKUP(Table1[[#This Row],[Customer ID]],Customers!$A$1:$I$2001,9,FALSE)</f>
        <v>Yes</v>
      </c>
    </row>
    <row r="216" spans="1:14" x14ac:dyDescent="0.35">
      <c r="A216" t="s">
        <v>461</v>
      </c>
      <c r="B216" s="2">
        <v>44739</v>
      </c>
      <c r="C216" t="s">
        <v>462</v>
      </c>
      <c r="D216" t="s">
        <v>30</v>
      </c>
      <c r="E216">
        <v>4</v>
      </c>
      <c r="F216" t="str">
        <f>VLOOKUP(Table1[[#This Row],[Customer ID]],Customers!$A$1:$I$2001,2,FALSE)</f>
        <v>Walter Figueroa</v>
      </c>
      <c r="G216" t="str">
        <f>VLOOKUP(Table1[[#This Row],[Customer ID]],Customers!$A$1:$I$2001,3,FALSE)</f>
        <v>jimmy02@stanley.com</v>
      </c>
      <c r="H216" t="str">
        <f>VLOOKUP(Table1[[#This Row],[Customer ID]],Customers!$A$1:$I$2001,7,FALSE)</f>
        <v>Canada</v>
      </c>
      <c r="I216" t="str">
        <f>_xlfn.IFS(INDEX(Products!$A$1:$E$5,MATCH(Orders!$D216,Products!$A$1:$A$5,0),MATCH(Orders!I$1,Products!$A$1:$E$1,0))="Esp","Espresso",INDEX(Products!$A$1:$E$5,MATCH(Orders!$D216,Products!$A$1:$A$5,0),MATCH(Orders!I$1,Products!$A$1:$E$1,0))="Lat","Latte",INDEX(Products!$A$1:$E$5,MATCH(Orders!$D216,Products!$A$1:$A$5,0),MATCH(Orders!I$1,Products!$A$1:$E$1,0))="Moc","Mocha",INDEX(Products!$A$1:$E$5,MATCH(Orders!$D216,Products!$A$1:$A$5,0),MATCH(Orders!I$1,Products!$A$1:$E$1,0))="Am","Americano")</f>
        <v>Mocha</v>
      </c>
      <c r="J216" t="str">
        <f>IF(INDEX(Products!$A$1:$E$5,MATCH(Orders!$D216,Products!$A$1:$A$5,0),MATCH(Orders!J$1,Products!$A$1:$E$1,0))="M","Medium",IF(INDEX(Products!$A$1:$E$5,MATCH(Orders!$D216,Products!$A$1:$A$5,0),MATCH(Orders!J$1,Products!$A$1:$E$1,0))="D","Dark","Light"))</f>
        <v>Medium</v>
      </c>
      <c r="K216" s="3">
        <f>INDEX(Products!$A$1:$E$5,MATCH(Orders!$D216,Products!$A$1:$A$5,0),MATCH(Orders!K$1,Products!$A$1:$E$1,0))</f>
        <v>2</v>
      </c>
      <c r="L216" s="5">
        <f>INDEX(Products!$A$1:$E$5,MATCH(Orders!$D216,Products!$A$1:$A$5,0),MATCH(Orders!L$1,Products!$A$1:$E$1,0))</f>
        <v>5.35</v>
      </c>
      <c r="M216" s="5">
        <f>Table1[[#This Row],[Unit Price]]*Table1[[#This Row],[Quantity]]</f>
        <v>21.4</v>
      </c>
      <c r="N216" t="str">
        <f>VLOOKUP(Table1[[#This Row],[Customer ID]],Customers!$A$1:$I$2001,9,FALSE)</f>
        <v>No</v>
      </c>
    </row>
    <row r="217" spans="1:14" x14ac:dyDescent="0.35">
      <c r="A217" t="s">
        <v>463</v>
      </c>
      <c r="B217" s="2">
        <v>44580</v>
      </c>
      <c r="C217" t="s">
        <v>464</v>
      </c>
      <c r="D217" t="s">
        <v>21</v>
      </c>
      <c r="E217">
        <v>2</v>
      </c>
      <c r="F217" t="str">
        <f>VLOOKUP(Table1[[#This Row],[Customer ID]],Customers!$A$1:$I$2001,2,FALSE)</f>
        <v>Krista Nash</v>
      </c>
      <c r="G217" t="str">
        <f>VLOOKUP(Table1[[#This Row],[Customer ID]],Customers!$A$1:$I$2001,3,FALSE)</f>
        <v>justindavis@kelly-fuentes.com</v>
      </c>
      <c r="H217" t="str">
        <f>VLOOKUP(Table1[[#This Row],[Customer ID]],Customers!$A$1:$I$2001,7,FALSE)</f>
        <v>United States</v>
      </c>
      <c r="I217" t="str">
        <f>_xlfn.IFS(INDEX(Products!$A$1:$E$5,MATCH(Orders!$D217,Products!$A$1:$A$5,0),MATCH(Orders!I$1,Products!$A$1:$E$1,0))="Esp","Espresso",INDEX(Products!$A$1:$E$5,MATCH(Orders!$D217,Products!$A$1:$A$5,0),MATCH(Orders!I$1,Products!$A$1:$E$1,0))="Lat","Latte",INDEX(Products!$A$1:$E$5,MATCH(Orders!$D217,Products!$A$1:$A$5,0),MATCH(Orders!I$1,Products!$A$1:$E$1,0))="Moc","Mocha",INDEX(Products!$A$1:$E$5,MATCH(Orders!$D217,Products!$A$1:$A$5,0),MATCH(Orders!I$1,Products!$A$1:$E$1,0))="Am","Americano")</f>
        <v>Latte</v>
      </c>
      <c r="J217" t="str">
        <f>IF(INDEX(Products!$A$1:$E$5,MATCH(Orders!$D217,Products!$A$1:$A$5,0),MATCH(Orders!J$1,Products!$A$1:$E$1,0))="M","Medium",IF(INDEX(Products!$A$1:$E$5,MATCH(Orders!$D217,Products!$A$1:$A$5,0),MATCH(Orders!J$1,Products!$A$1:$E$1,0))="D","Dark","Light"))</f>
        <v>Dark</v>
      </c>
      <c r="K217" s="3">
        <f>INDEX(Products!$A$1:$E$5,MATCH(Orders!$D217,Products!$A$1:$A$5,0),MATCH(Orders!K$1,Products!$A$1:$E$1,0))</f>
        <v>2</v>
      </c>
      <c r="L217" s="5">
        <f>INDEX(Products!$A$1:$E$5,MATCH(Orders!$D217,Products!$A$1:$A$5,0),MATCH(Orders!L$1,Products!$A$1:$E$1,0))</f>
        <v>6.79</v>
      </c>
      <c r="M217" s="5">
        <f>Table1[[#This Row],[Unit Price]]*Table1[[#This Row],[Quantity]]</f>
        <v>13.58</v>
      </c>
      <c r="N217" t="str">
        <f>VLOOKUP(Table1[[#This Row],[Customer ID]],Customers!$A$1:$I$2001,9,FALSE)</f>
        <v>Yes</v>
      </c>
    </row>
    <row r="218" spans="1:14" x14ac:dyDescent="0.35">
      <c r="A218" t="s">
        <v>465</v>
      </c>
      <c r="B218" s="2">
        <v>44926</v>
      </c>
      <c r="C218" t="s">
        <v>466</v>
      </c>
      <c r="D218" t="s">
        <v>30</v>
      </c>
      <c r="E218">
        <v>3</v>
      </c>
      <c r="F218" t="str">
        <f>VLOOKUP(Table1[[#This Row],[Customer ID]],Customers!$A$1:$I$2001,2,FALSE)</f>
        <v>Bryan Stevenson</v>
      </c>
      <c r="G218" t="str">
        <f>VLOOKUP(Table1[[#This Row],[Customer ID]],Customers!$A$1:$I$2001,3,FALSE)</f>
        <v>nstone@yahoo.com</v>
      </c>
      <c r="H218" t="str">
        <f>VLOOKUP(Table1[[#This Row],[Customer ID]],Customers!$A$1:$I$2001,7,FALSE)</f>
        <v>United States</v>
      </c>
      <c r="I218" t="str">
        <f>_xlfn.IFS(INDEX(Products!$A$1:$E$5,MATCH(Orders!$D218,Products!$A$1:$A$5,0),MATCH(Orders!I$1,Products!$A$1:$E$1,0))="Esp","Espresso",INDEX(Products!$A$1:$E$5,MATCH(Orders!$D218,Products!$A$1:$A$5,0),MATCH(Orders!I$1,Products!$A$1:$E$1,0))="Lat","Latte",INDEX(Products!$A$1:$E$5,MATCH(Orders!$D218,Products!$A$1:$A$5,0),MATCH(Orders!I$1,Products!$A$1:$E$1,0))="Moc","Mocha",INDEX(Products!$A$1:$E$5,MATCH(Orders!$D218,Products!$A$1:$A$5,0),MATCH(Orders!I$1,Products!$A$1:$E$1,0))="Am","Americano")</f>
        <v>Mocha</v>
      </c>
      <c r="J218" t="str">
        <f>IF(INDEX(Products!$A$1:$E$5,MATCH(Orders!$D218,Products!$A$1:$A$5,0),MATCH(Orders!J$1,Products!$A$1:$E$1,0))="M","Medium",IF(INDEX(Products!$A$1:$E$5,MATCH(Orders!$D218,Products!$A$1:$A$5,0),MATCH(Orders!J$1,Products!$A$1:$E$1,0))="D","Dark","Light"))</f>
        <v>Medium</v>
      </c>
      <c r="K218" s="3">
        <f>INDEX(Products!$A$1:$E$5,MATCH(Orders!$D218,Products!$A$1:$A$5,0),MATCH(Orders!K$1,Products!$A$1:$E$1,0))</f>
        <v>2</v>
      </c>
      <c r="L218" s="5">
        <f>INDEX(Products!$A$1:$E$5,MATCH(Orders!$D218,Products!$A$1:$A$5,0),MATCH(Orders!L$1,Products!$A$1:$E$1,0))</f>
        <v>5.35</v>
      </c>
      <c r="M218" s="5">
        <f>Table1[[#This Row],[Unit Price]]*Table1[[#This Row],[Quantity]]</f>
        <v>16.049999999999997</v>
      </c>
      <c r="N218" t="str">
        <f>VLOOKUP(Table1[[#This Row],[Customer ID]],Customers!$A$1:$I$2001,9,FALSE)</f>
        <v>Yes</v>
      </c>
    </row>
    <row r="219" spans="1:14" x14ac:dyDescent="0.35">
      <c r="A219" t="s">
        <v>467</v>
      </c>
      <c r="B219" s="2">
        <v>45093</v>
      </c>
      <c r="C219" t="s">
        <v>468</v>
      </c>
      <c r="D219" t="s">
        <v>15</v>
      </c>
      <c r="E219">
        <v>4</v>
      </c>
      <c r="F219" t="str">
        <f>VLOOKUP(Table1[[#This Row],[Customer ID]],Customers!$A$1:$I$2001,2,FALSE)</f>
        <v>Ronald Chandler</v>
      </c>
      <c r="G219" t="str">
        <f>VLOOKUP(Table1[[#This Row],[Customer ID]],Customers!$A$1:$I$2001,3,FALSE)</f>
        <v>michael50@hotmail.com</v>
      </c>
      <c r="H219" t="str">
        <f>VLOOKUP(Table1[[#This Row],[Customer ID]],Customers!$A$1:$I$2001,7,FALSE)</f>
        <v>Ireland</v>
      </c>
      <c r="I219" t="str">
        <f>_xlfn.IFS(INDEX(Products!$A$1:$E$5,MATCH(Orders!$D219,Products!$A$1:$A$5,0),MATCH(Orders!I$1,Products!$A$1:$E$1,0))="Esp","Espresso",INDEX(Products!$A$1:$E$5,MATCH(Orders!$D219,Products!$A$1:$A$5,0),MATCH(Orders!I$1,Products!$A$1:$E$1,0))="Lat","Latte",INDEX(Products!$A$1:$E$5,MATCH(Orders!$D219,Products!$A$1:$A$5,0),MATCH(Orders!I$1,Products!$A$1:$E$1,0))="Moc","Mocha",INDEX(Products!$A$1:$E$5,MATCH(Orders!$D219,Products!$A$1:$A$5,0),MATCH(Orders!I$1,Products!$A$1:$E$1,0))="Am","Americano")</f>
        <v>Espresso</v>
      </c>
      <c r="J219" t="str">
        <f>IF(INDEX(Products!$A$1:$E$5,MATCH(Orders!$D219,Products!$A$1:$A$5,0),MATCH(Orders!J$1,Products!$A$1:$E$1,0))="M","Medium",IF(INDEX(Products!$A$1:$E$5,MATCH(Orders!$D219,Products!$A$1:$A$5,0),MATCH(Orders!J$1,Products!$A$1:$E$1,0))="D","Dark","Light"))</f>
        <v>Medium</v>
      </c>
      <c r="K219" s="3">
        <f>INDEX(Products!$A$1:$E$5,MATCH(Orders!$D219,Products!$A$1:$A$5,0),MATCH(Orders!K$1,Products!$A$1:$E$1,0))</f>
        <v>1.5</v>
      </c>
      <c r="L219" s="5">
        <f>INDEX(Products!$A$1:$E$5,MATCH(Orders!$D219,Products!$A$1:$A$5,0),MATCH(Orders!L$1,Products!$A$1:$E$1,0))</f>
        <v>8.18</v>
      </c>
      <c r="M219" s="5">
        <f>Table1[[#This Row],[Unit Price]]*Table1[[#This Row],[Quantity]]</f>
        <v>32.72</v>
      </c>
      <c r="N219" t="str">
        <f>VLOOKUP(Table1[[#This Row],[Customer ID]],Customers!$A$1:$I$2001,9,FALSE)</f>
        <v>No</v>
      </c>
    </row>
    <row r="220" spans="1:14" x14ac:dyDescent="0.35">
      <c r="A220" t="s">
        <v>469</v>
      </c>
      <c r="B220" s="2">
        <v>45203</v>
      </c>
      <c r="C220" t="s">
        <v>470</v>
      </c>
      <c r="D220" t="s">
        <v>30</v>
      </c>
      <c r="E220">
        <v>5</v>
      </c>
      <c r="F220" t="str">
        <f>VLOOKUP(Table1[[#This Row],[Customer ID]],Customers!$A$1:$I$2001,2,FALSE)</f>
        <v>Crystal Carr</v>
      </c>
      <c r="G220" t="str">
        <f>VLOOKUP(Table1[[#This Row],[Customer ID]],Customers!$A$1:$I$2001,3,FALSE)</f>
        <v>allenmargaret@bradford-obrien.com</v>
      </c>
      <c r="H220" t="str">
        <f>VLOOKUP(Table1[[#This Row],[Customer ID]],Customers!$A$1:$I$2001,7,FALSE)</f>
        <v>Australia</v>
      </c>
      <c r="I220" t="str">
        <f>_xlfn.IFS(INDEX(Products!$A$1:$E$5,MATCH(Orders!$D220,Products!$A$1:$A$5,0),MATCH(Orders!I$1,Products!$A$1:$E$1,0))="Esp","Espresso",INDEX(Products!$A$1:$E$5,MATCH(Orders!$D220,Products!$A$1:$A$5,0),MATCH(Orders!I$1,Products!$A$1:$E$1,0))="Lat","Latte",INDEX(Products!$A$1:$E$5,MATCH(Orders!$D220,Products!$A$1:$A$5,0),MATCH(Orders!I$1,Products!$A$1:$E$1,0))="Moc","Mocha",INDEX(Products!$A$1:$E$5,MATCH(Orders!$D220,Products!$A$1:$A$5,0),MATCH(Orders!I$1,Products!$A$1:$E$1,0))="Am","Americano")</f>
        <v>Mocha</v>
      </c>
      <c r="J220" t="str">
        <f>IF(INDEX(Products!$A$1:$E$5,MATCH(Orders!$D220,Products!$A$1:$A$5,0),MATCH(Orders!J$1,Products!$A$1:$E$1,0))="M","Medium",IF(INDEX(Products!$A$1:$E$5,MATCH(Orders!$D220,Products!$A$1:$A$5,0),MATCH(Orders!J$1,Products!$A$1:$E$1,0))="D","Dark","Light"))</f>
        <v>Medium</v>
      </c>
      <c r="K220" s="3">
        <f>INDEX(Products!$A$1:$E$5,MATCH(Orders!$D220,Products!$A$1:$A$5,0),MATCH(Orders!K$1,Products!$A$1:$E$1,0))</f>
        <v>2</v>
      </c>
      <c r="L220" s="5">
        <f>INDEX(Products!$A$1:$E$5,MATCH(Orders!$D220,Products!$A$1:$A$5,0),MATCH(Orders!L$1,Products!$A$1:$E$1,0))</f>
        <v>5.35</v>
      </c>
      <c r="M220" s="5">
        <f>Table1[[#This Row],[Unit Price]]*Table1[[#This Row],[Quantity]]</f>
        <v>26.75</v>
      </c>
      <c r="N220" t="str">
        <f>VLOOKUP(Table1[[#This Row],[Customer ID]],Customers!$A$1:$I$2001,9,FALSE)</f>
        <v>Yes</v>
      </c>
    </row>
    <row r="221" spans="1:14" x14ac:dyDescent="0.35">
      <c r="A221" t="s">
        <v>471</v>
      </c>
      <c r="B221" s="2">
        <v>44824</v>
      </c>
      <c r="C221" t="s">
        <v>472</v>
      </c>
      <c r="D221" t="s">
        <v>21</v>
      </c>
      <c r="E221">
        <v>4</v>
      </c>
      <c r="F221" t="str">
        <f>VLOOKUP(Table1[[#This Row],[Customer ID]],Customers!$A$1:$I$2001,2,FALSE)</f>
        <v>Christie Curtis</v>
      </c>
      <c r="G221" t="str">
        <f>VLOOKUP(Table1[[#This Row],[Customer ID]],Customers!$A$1:$I$2001,3,FALSE)</f>
        <v>lawrencebrittany@gmail.com</v>
      </c>
      <c r="H221" t="str">
        <f>VLOOKUP(Table1[[#This Row],[Customer ID]],Customers!$A$1:$I$2001,7,FALSE)</f>
        <v>Australia</v>
      </c>
      <c r="I221" t="str">
        <f>_xlfn.IFS(INDEX(Products!$A$1:$E$5,MATCH(Orders!$D221,Products!$A$1:$A$5,0),MATCH(Orders!I$1,Products!$A$1:$E$1,0))="Esp","Espresso",INDEX(Products!$A$1:$E$5,MATCH(Orders!$D221,Products!$A$1:$A$5,0),MATCH(Orders!I$1,Products!$A$1:$E$1,0))="Lat","Latte",INDEX(Products!$A$1:$E$5,MATCH(Orders!$D221,Products!$A$1:$A$5,0),MATCH(Orders!I$1,Products!$A$1:$E$1,0))="Moc","Mocha",INDEX(Products!$A$1:$E$5,MATCH(Orders!$D221,Products!$A$1:$A$5,0),MATCH(Orders!I$1,Products!$A$1:$E$1,0))="Am","Americano")</f>
        <v>Latte</v>
      </c>
      <c r="J221" t="str">
        <f>IF(INDEX(Products!$A$1:$E$5,MATCH(Orders!$D221,Products!$A$1:$A$5,0),MATCH(Orders!J$1,Products!$A$1:$E$1,0))="M","Medium",IF(INDEX(Products!$A$1:$E$5,MATCH(Orders!$D221,Products!$A$1:$A$5,0),MATCH(Orders!J$1,Products!$A$1:$E$1,0))="D","Dark","Light"))</f>
        <v>Dark</v>
      </c>
      <c r="K221" s="3">
        <f>INDEX(Products!$A$1:$E$5,MATCH(Orders!$D221,Products!$A$1:$A$5,0),MATCH(Orders!K$1,Products!$A$1:$E$1,0))</f>
        <v>2</v>
      </c>
      <c r="L221" s="5">
        <f>INDEX(Products!$A$1:$E$5,MATCH(Orders!$D221,Products!$A$1:$A$5,0),MATCH(Orders!L$1,Products!$A$1:$E$1,0))</f>
        <v>6.79</v>
      </c>
      <c r="M221" s="5">
        <f>Table1[[#This Row],[Unit Price]]*Table1[[#This Row],[Quantity]]</f>
        <v>27.16</v>
      </c>
      <c r="N221" t="str">
        <f>VLOOKUP(Table1[[#This Row],[Customer ID]],Customers!$A$1:$I$2001,9,FALSE)</f>
        <v>Yes</v>
      </c>
    </row>
    <row r="222" spans="1:14" x14ac:dyDescent="0.35">
      <c r="A222" t="s">
        <v>473</v>
      </c>
      <c r="B222" s="2">
        <v>45339</v>
      </c>
      <c r="C222" t="s">
        <v>474</v>
      </c>
      <c r="D222" t="s">
        <v>30</v>
      </c>
      <c r="E222">
        <v>4</v>
      </c>
      <c r="F222" t="str">
        <f>VLOOKUP(Table1[[#This Row],[Customer ID]],Customers!$A$1:$I$2001,2,FALSE)</f>
        <v>Jeremy Gray</v>
      </c>
      <c r="G222" t="str">
        <f>VLOOKUP(Table1[[#This Row],[Customer ID]],Customers!$A$1:$I$2001,3,FALSE)</f>
        <v>dramos@hotmail.com</v>
      </c>
      <c r="H222" t="str">
        <f>VLOOKUP(Table1[[#This Row],[Customer ID]],Customers!$A$1:$I$2001,7,FALSE)</f>
        <v>United Kingdom</v>
      </c>
      <c r="I222" t="str">
        <f>_xlfn.IFS(INDEX(Products!$A$1:$E$5,MATCH(Orders!$D222,Products!$A$1:$A$5,0),MATCH(Orders!I$1,Products!$A$1:$E$1,0))="Esp","Espresso",INDEX(Products!$A$1:$E$5,MATCH(Orders!$D222,Products!$A$1:$A$5,0),MATCH(Orders!I$1,Products!$A$1:$E$1,0))="Lat","Latte",INDEX(Products!$A$1:$E$5,MATCH(Orders!$D222,Products!$A$1:$A$5,0),MATCH(Orders!I$1,Products!$A$1:$E$1,0))="Moc","Mocha",INDEX(Products!$A$1:$E$5,MATCH(Orders!$D222,Products!$A$1:$A$5,0),MATCH(Orders!I$1,Products!$A$1:$E$1,0))="Am","Americano")</f>
        <v>Mocha</v>
      </c>
      <c r="J222" t="str">
        <f>IF(INDEX(Products!$A$1:$E$5,MATCH(Orders!$D222,Products!$A$1:$A$5,0),MATCH(Orders!J$1,Products!$A$1:$E$1,0))="M","Medium",IF(INDEX(Products!$A$1:$E$5,MATCH(Orders!$D222,Products!$A$1:$A$5,0),MATCH(Orders!J$1,Products!$A$1:$E$1,0))="D","Dark","Light"))</f>
        <v>Medium</v>
      </c>
      <c r="K222" s="3">
        <f>INDEX(Products!$A$1:$E$5,MATCH(Orders!$D222,Products!$A$1:$A$5,0),MATCH(Orders!K$1,Products!$A$1:$E$1,0))</f>
        <v>2</v>
      </c>
      <c r="L222" s="5">
        <f>INDEX(Products!$A$1:$E$5,MATCH(Orders!$D222,Products!$A$1:$A$5,0),MATCH(Orders!L$1,Products!$A$1:$E$1,0))</f>
        <v>5.35</v>
      </c>
      <c r="M222" s="5">
        <f>Table1[[#This Row],[Unit Price]]*Table1[[#This Row],[Quantity]]</f>
        <v>21.4</v>
      </c>
      <c r="N222" t="str">
        <f>VLOOKUP(Table1[[#This Row],[Customer ID]],Customers!$A$1:$I$2001,9,FALSE)</f>
        <v>Yes</v>
      </c>
    </row>
    <row r="223" spans="1:14" x14ac:dyDescent="0.35">
      <c r="A223" t="s">
        <v>475</v>
      </c>
      <c r="B223" s="2">
        <v>44938</v>
      </c>
      <c r="C223" t="s">
        <v>476</v>
      </c>
      <c r="D223" t="s">
        <v>15</v>
      </c>
      <c r="E223">
        <v>3</v>
      </c>
      <c r="F223" t="str">
        <f>VLOOKUP(Table1[[#This Row],[Customer ID]],Customers!$A$1:$I$2001,2,FALSE)</f>
        <v>Christina Montgomery</v>
      </c>
      <c r="G223" t="str">
        <f>VLOOKUP(Table1[[#This Row],[Customer ID]],Customers!$A$1:$I$2001,3,FALSE)</f>
        <v>cassandracantrell@oliver.info</v>
      </c>
      <c r="H223" t="str">
        <f>VLOOKUP(Table1[[#This Row],[Customer ID]],Customers!$A$1:$I$2001,7,FALSE)</f>
        <v>Ireland</v>
      </c>
      <c r="I223" t="str">
        <f>_xlfn.IFS(INDEX(Products!$A$1:$E$5,MATCH(Orders!$D223,Products!$A$1:$A$5,0),MATCH(Orders!I$1,Products!$A$1:$E$1,0))="Esp","Espresso",INDEX(Products!$A$1:$E$5,MATCH(Orders!$D223,Products!$A$1:$A$5,0),MATCH(Orders!I$1,Products!$A$1:$E$1,0))="Lat","Latte",INDEX(Products!$A$1:$E$5,MATCH(Orders!$D223,Products!$A$1:$A$5,0),MATCH(Orders!I$1,Products!$A$1:$E$1,0))="Moc","Mocha",INDEX(Products!$A$1:$E$5,MATCH(Orders!$D223,Products!$A$1:$A$5,0),MATCH(Orders!I$1,Products!$A$1:$E$1,0))="Am","Americano")</f>
        <v>Espresso</v>
      </c>
      <c r="J223" t="str">
        <f>IF(INDEX(Products!$A$1:$E$5,MATCH(Orders!$D223,Products!$A$1:$A$5,0),MATCH(Orders!J$1,Products!$A$1:$E$1,0))="M","Medium",IF(INDEX(Products!$A$1:$E$5,MATCH(Orders!$D223,Products!$A$1:$A$5,0),MATCH(Orders!J$1,Products!$A$1:$E$1,0))="D","Dark","Light"))</f>
        <v>Medium</v>
      </c>
      <c r="K223" s="3">
        <f>INDEX(Products!$A$1:$E$5,MATCH(Orders!$D223,Products!$A$1:$A$5,0),MATCH(Orders!K$1,Products!$A$1:$E$1,0))</f>
        <v>1.5</v>
      </c>
      <c r="L223" s="5">
        <f>INDEX(Products!$A$1:$E$5,MATCH(Orders!$D223,Products!$A$1:$A$5,0),MATCH(Orders!L$1,Products!$A$1:$E$1,0))</f>
        <v>8.18</v>
      </c>
      <c r="M223" s="5">
        <f>Table1[[#This Row],[Unit Price]]*Table1[[#This Row],[Quantity]]</f>
        <v>24.54</v>
      </c>
      <c r="N223" t="str">
        <f>VLOOKUP(Table1[[#This Row],[Customer ID]],Customers!$A$1:$I$2001,9,FALSE)</f>
        <v>Yes</v>
      </c>
    </row>
    <row r="224" spans="1:14" x14ac:dyDescent="0.35">
      <c r="A224" t="s">
        <v>477</v>
      </c>
      <c r="B224" s="2">
        <v>44700</v>
      </c>
      <c r="C224" t="s">
        <v>478</v>
      </c>
      <c r="D224" t="s">
        <v>15</v>
      </c>
      <c r="E224">
        <v>4</v>
      </c>
      <c r="F224" t="str">
        <f>VLOOKUP(Table1[[#This Row],[Customer ID]],Customers!$A$1:$I$2001,2,FALSE)</f>
        <v>David Stevens</v>
      </c>
      <c r="G224" t="str">
        <f>VLOOKUP(Table1[[#This Row],[Customer ID]],Customers!$A$1:$I$2001,3,FALSE)</f>
        <v>ruben29@yahoo.com</v>
      </c>
      <c r="H224" t="str">
        <f>VLOOKUP(Table1[[#This Row],[Customer ID]],Customers!$A$1:$I$2001,7,FALSE)</f>
        <v>Ireland</v>
      </c>
      <c r="I224" t="str">
        <f>_xlfn.IFS(INDEX(Products!$A$1:$E$5,MATCH(Orders!$D224,Products!$A$1:$A$5,0),MATCH(Orders!I$1,Products!$A$1:$E$1,0))="Esp","Espresso",INDEX(Products!$A$1:$E$5,MATCH(Orders!$D224,Products!$A$1:$A$5,0),MATCH(Orders!I$1,Products!$A$1:$E$1,0))="Lat","Latte",INDEX(Products!$A$1:$E$5,MATCH(Orders!$D224,Products!$A$1:$A$5,0),MATCH(Orders!I$1,Products!$A$1:$E$1,0))="Moc","Mocha",INDEX(Products!$A$1:$E$5,MATCH(Orders!$D224,Products!$A$1:$A$5,0),MATCH(Orders!I$1,Products!$A$1:$E$1,0))="Am","Americano")</f>
        <v>Espresso</v>
      </c>
      <c r="J224" t="str">
        <f>IF(INDEX(Products!$A$1:$E$5,MATCH(Orders!$D224,Products!$A$1:$A$5,0),MATCH(Orders!J$1,Products!$A$1:$E$1,0))="M","Medium",IF(INDEX(Products!$A$1:$E$5,MATCH(Orders!$D224,Products!$A$1:$A$5,0),MATCH(Orders!J$1,Products!$A$1:$E$1,0))="D","Dark","Light"))</f>
        <v>Medium</v>
      </c>
      <c r="K224" s="3">
        <f>INDEX(Products!$A$1:$E$5,MATCH(Orders!$D224,Products!$A$1:$A$5,0),MATCH(Orders!K$1,Products!$A$1:$E$1,0))</f>
        <v>1.5</v>
      </c>
      <c r="L224" s="5">
        <f>INDEX(Products!$A$1:$E$5,MATCH(Orders!$D224,Products!$A$1:$A$5,0),MATCH(Orders!L$1,Products!$A$1:$E$1,0))</f>
        <v>8.18</v>
      </c>
      <c r="M224" s="5">
        <f>Table1[[#This Row],[Unit Price]]*Table1[[#This Row],[Quantity]]</f>
        <v>32.72</v>
      </c>
      <c r="N224" t="str">
        <f>VLOOKUP(Table1[[#This Row],[Customer ID]],Customers!$A$1:$I$2001,9,FALSE)</f>
        <v>No</v>
      </c>
    </row>
    <row r="225" spans="1:14" x14ac:dyDescent="0.35">
      <c r="A225" t="s">
        <v>479</v>
      </c>
      <c r="B225" s="2">
        <v>44591</v>
      </c>
      <c r="C225" t="s">
        <v>480</v>
      </c>
      <c r="D225" t="s">
        <v>30</v>
      </c>
      <c r="E225">
        <v>5</v>
      </c>
      <c r="F225" t="str">
        <f>VLOOKUP(Table1[[#This Row],[Customer ID]],Customers!$A$1:$I$2001,2,FALSE)</f>
        <v>Jeffrey Hernandez</v>
      </c>
      <c r="G225" t="str">
        <f>VLOOKUP(Table1[[#This Row],[Customer ID]],Customers!$A$1:$I$2001,3,FALSE)</f>
        <v>taylorrebecca@davis.biz</v>
      </c>
      <c r="H225" t="str">
        <f>VLOOKUP(Table1[[#This Row],[Customer ID]],Customers!$A$1:$I$2001,7,FALSE)</f>
        <v>Australia</v>
      </c>
      <c r="I225" t="str">
        <f>_xlfn.IFS(INDEX(Products!$A$1:$E$5,MATCH(Orders!$D225,Products!$A$1:$A$5,0),MATCH(Orders!I$1,Products!$A$1:$E$1,0))="Esp","Espresso",INDEX(Products!$A$1:$E$5,MATCH(Orders!$D225,Products!$A$1:$A$5,0),MATCH(Orders!I$1,Products!$A$1:$E$1,0))="Lat","Latte",INDEX(Products!$A$1:$E$5,MATCH(Orders!$D225,Products!$A$1:$A$5,0),MATCH(Orders!I$1,Products!$A$1:$E$1,0))="Moc","Mocha",INDEX(Products!$A$1:$E$5,MATCH(Orders!$D225,Products!$A$1:$A$5,0),MATCH(Orders!I$1,Products!$A$1:$E$1,0))="Am","Americano")</f>
        <v>Mocha</v>
      </c>
      <c r="J225" t="str">
        <f>IF(INDEX(Products!$A$1:$E$5,MATCH(Orders!$D225,Products!$A$1:$A$5,0),MATCH(Orders!J$1,Products!$A$1:$E$1,0))="M","Medium",IF(INDEX(Products!$A$1:$E$5,MATCH(Orders!$D225,Products!$A$1:$A$5,0),MATCH(Orders!J$1,Products!$A$1:$E$1,0))="D","Dark","Light"))</f>
        <v>Medium</v>
      </c>
      <c r="K225" s="3">
        <f>INDEX(Products!$A$1:$E$5,MATCH(Orders!$D225,Products!$A$1:$A$5,0),MATCH(Orders!K$1,Products!$A$1:$E$1,0))</f>
        <v>2</v>
      </c>
      <c r="L225" s="5">
        <f>INDEX(Products!$A$1:$E$5,MATCH(Orders!$D225,Products!$A$1:$A$5,0),MATCH(Orders!L$1,Products!$A$1:$E$1,0))</f>
        <v>5.35</v>
      </c>
      <c r="M225" s="5">
        <f>Table1[[#This Row],[Unit Price]]*Table1[[#This Row],[Quantity]]</f>
        <v>26.75</v>
      </c>
      <c r="N225" t="str">
        <f>VLOOKUP(Table1[[#This Row],[Customer ID]],Customers!$A$1:$I$2001,9,FALSE)</f>
        <v>Yes</v>
      </c>
    </row>
    <row r="226" spans="1:14" x14ac:dyDescent="0.35">
      <c r="A226" t="s">
        <v>481</v>
      </c>
      <c r="B226" s="2">
        <v>45448</v>
      </c>
      <c r="C226" t="s">
        <v>482</v>
      </c>
      <c r="D226" t="s">
        <v>40</v>
      </c>
      <c r="E226">
        <v>1</v>
      </c>
      <c r="F226" t="str">
        <f>VLOOKUP(Table1[[#This Row],[Customer ID]],Customers!$A$1:$I$2001,2,FALSE)</f>
        <v>Charles Walsh MD</v>
      </c>
      <c r="G226" t="str">
        <f>VLOOKUP(Table1[[#This Row],[Customer ID]],Customers!$A$1:$I$2001,3,FALSE)</f>
        <v>xheath@hotmail.com</v>
      </c>
      <c r="H226" t="str">
        <f>VLOOKUP(Table1[[#This Row],[Customer ID]],Customers!$A$1:$I$2001,7,FALSE)</f>
        <v>Canada</v>
      </c>
      <c r="I226" t="str">
        <f>_xlfn.IFS(INDEX(Products!$A$1:$E$5,MATCH(Orders!$D226,Products!$A$1:$A$5,0),MATCH(Orders!I$1,Products!$A$1:$E$1,0))="Esp","Espresso",INDEX(Products!$A$1:$E$5,MATCH(Orders!$D226,Products!$A$1:$A$5,0),MATCH(Orders!I$1,Products!$A$1:$E$1,0))="Lat","Latte",INDEX(Products!$A$1:$E$5,MATCH(Orders!$D226,Products!$A$1:$A$5,0),MATCH(Orders!I$1,Products!$A$1:$E$1,0))="Moc","Mocha",INDEX(Products!$A$1:$E$5,MATCH(Orders!$D226,Products!$A$1:$A$5,0),MATCH(Orders!I$1,Products!$A$1:$E$1,0))="Am","Americano")</f>
        <v>Americano</v>
      </c>
      <c r="J226" t="str">
        <f>IF(INDEX(Products!$A$1:$E$5,MATCH(Orders!$D226,Products!$A$1:$A$5,0),MATCH(Orders!J$1,Products!$A$1:$E$1,0))="M","Medium",IF(INDEX(Products!$A$1:$E$5,MATCH(Orders!$D226,Products!$A$1:$A$5,0),MATCH(Orders!J$1,Products!$A$1:$E$1,0))="D","Dark","Light"))</f>
        <v>Light</v>
      </c>
      <c r="K226" s="3">
        <f>INDEX(Products!$A$1:$E$5,MATCH(Orders!$D226,Products!$A$1:$A$5,0),MATCH(Orders!K$1,Products!$A$1:$E$1,0))</f>
        <v>1</v>
      </c>
      <c r="L226" s="5">
        <f>INDEX(Products!$A$1:$E$5,MATCH(Orders!$D226,Products!$A$1:$A$5,0),MATCH(Orders!L$1,Products!$A$1:$E$1,0))</f>
        <v>9.9499999999999993</v>
      </c>
      <c r="M226" s="5">
        <f>Table1[[#This Row],[Unit Price]]*Table1[[#This Row],[Quantity]]</f>
        <v>9.9499999999999993</v>
      </c>
      <c r="N226" t="str">
        <f>VLOOKUP(Table1[[#This Row],[Customer ID]],Customers!$A$1:$I$2001,9,FALSE)</f>
        <v>No</v>
      </c>
    </row>
    <row r="227" spans="1:14" x14ac:dyDescent="0.35">
      <c r="A227" t="s">
        <v>483</v>
      </c>
      <c r="B227" s="2">
        <v>45303</v>
      </c>
      <c r="C227" t="s">
        <v>484</v>
      </c>
      <c r="D227" t="s">
        <v>40</v>
      </c>
      <c r="E227">
        <v>1</v>
      </c>
      <c r="F227" t="str">
        <f>VLOOKUP(Table1[[#This Row],[Customer ID]],Customers!$A$1:$I$2001,2,FALSE)</f>
        <v>Kyle Austin</v>
      </c>
      <c r="G227" t="str">
        <f>VLOOKUP(Table1[[#This Row],[Customer ID]],Customers!$A$1:$I$2001,3,FALSE)</f>
        <v>nicholasmyers@yahoo.com</v>
      </c>
      <c r="H227" t="str">
        <f>VLOOKUP(Table1[[#This Row],[Customer ID]],Customers!$A$1:$I$2001,7,FALSE)</f>
        <v>Ireland</v>
      </c>
      <c r="I227" t="str">
        <f>_xlfn.IFS(INDEX(Products!$A$1:$E$5,MATCH(Orders!$D227,Products!$A$1:$A$5,0),MATCH(Orders!I$1,Products!$A$1:$E$1,0))="Esp","Espresso",INDEX(Products!$A$1:$E$5,MATCH(Orders!$D227,Products!$A$1:$A$5,0),MATCH(Orders!I$1,Products!$A$1:$E$1,0))="Lat","Latte",INDEX(Products!$A$1:$E$5,MATCH(Orders!$D227,Products!$A$1:$A$5,0),MATCH(Orders!I$1,Products!$A$1:$E$1,0))="Moc","Mocha",INDEX(Products!$A$1:$E$5,MATCH(Orders!$D227,Products!$A$1:$A$5,0),MATCH(Orders!I$1,Products!$A$1:$E$1,0))="Am","Americano")</f>
        <v>Americano</v>
      </c>
      <c r="J227" t="str">
        <f>IF(INDEX(Products!$A$1:$E$5,MATCH(Orders!$D227,Products!$A$1:$A$5,0),MATCH(Orders!J$1,Products!$A$1:$E$1,0))="M","Medium",IF(INDEX(Products!$A$1:$E$5,MATCH(Orders!$D227,Products!$A$1:$A$5,0),MATCH(Orders!J$1,Products!$A$1:$E$1,0))="D","Dark","Light"))</f>
        <v>Light</v>
      </c>
      <c r="K227" s="3">
        <f>INDEX(Products!$A$1:$E$5,MATCH(Orders!$D227,Products!$A$1:$A$5,0),MATCH(Orders!K$1,Products!$A$1:$E$1,0))</f>
        <v>1</v>
      </c>
      <c r="L227" s="5">
        <f>INDEX(Products!$A$1:$E$5,MATCH(Orders!$D227,Products!$A$1:$A$5,0),MATCH(Orders!L$1,Products!$A$1:$E$1,0))</f>
        <v>9.9499999999999993</v>
      </c>
      <c r="M227" s="5">
        <f>Table1[[#This Row],[Unit Price]]*Table1[[#This Row],[Quantity]]</f>
        <v>9.9499999999999993</v>
      </c>
      <c r="N227" t="str">
        <f>VLOOKUP(Table1[[#This Row],[Customer ID]],Customers!$A$1:$I$2001,9,FALSE)</f>
        <v>Yes</v>
      </c>
    </row>
    <row r="228" spans="1:14" x14ac:dyDescent="0.35">
      <c r="A228" t="s">
        <v>485</v>
      </c>
      <c r="B228" s="2">
        <v>45539</v>
      </c>
      <c r="C228" t="s">
        <v>486</v>
      </c>
      <c r="D228" t="s">
        <v>15</v>
      </c>
      <c r="E228">
        <v>5</v>
      </c>
      <c r="F228" t="str">
        <f>VLOOKUP(Table1[[#This Row],[Customer ID]],Customers!$A$1:$I$2001,2,FALSE)</f>
        <v>Lance Kemp</v>
      </c>
      <c r="G228" t="str">
        <f>VLOOKUP(Table1[[#This Row],[Customer ID]],Customers!$A$1:$I$2001,3,FALSE)</f>
        <v>hansonwhitney@morris.com</v>
      </c>
      <c r="H228" t="str">
        <f>VLOOKUP(Table1[[#This Row],[Customer ID]],Customers!$A$1:$I$2001,7,FALSE)</f>
        <v>Australia</v>
      </c>
      <c r="I228" t="str">
        <f>_xlfn.IFS(INDEX(Products!$A$1:$E$5,MATCH(Orders!$D228,Products!$A$1:$A$5,0),MATCH(Orders!I$1,Products!$A$1:$E$1,0))="Esp","Espresso",INDEX(Products!$A$1:$E$5,MATCH(Orders!$D228,Products!$A$1:$A$5,0),MATCH(Orders!I$1,Products!$A$1:$E$1,0))="Lat","Latte",INDEX(Products!$A$1:$E$5,MATCH(Orders!$D228,Products!$A$1:$A$5,0),MATCH(Orders!I$1,Products!$A$1:$E$1,0))="Moc","Mocha",INDEX(Products!$A$1:$E$5,MATCH(Orders!$D228,Products!$A$1:$A$5,0),MATCH(Orders!I$1,Products!$A$1:$E$1,0))="Am","Americano")</f>
        <v>Espresso</v>
      </c>
      <c r="J228" t="str">
        <f>IF(INDEX(Products!$A$1:$E$5,MATCH(Orders!$D228,Products!$A$1:$A$5,0),MATCH(Orders!J$1,Products!$A$1:$E$1,0))="M","Medium",IF(INDEX(Products!$A$1:$E$5,MATCH(Orders!$D228,Products!$A$1:$A$5,0),MATCH(Orders!J$1,Products!$A$1:$E$1,0))="D","Dark","Light"))</f>
        <v>Medium</v>
      </c>
      <c r="K228" s="3">
        <f>INDEX(Products!$A$1:$E$5,MATCH(Orders!$D228,Products!$A$1:$A$5,0),MATCH(Orders!K$1,Products!$A$1:$E$1,0))</f>
        <v>1.5</v>
      </c>
      <c r="L228" s="5">
        <f>INDEX(Products!$A$1:$E$5,MATCH(Orders!$D228,Products!$A$1:$A$5,0),MATCH(Orders!L$1,Products!$A$1:$E$1,0))</f>
        <v>8.18</v>
      </c>
      <c r="M228" s="5">
        <f>Table1[[#This Row],[Unit Price]]*Table1[[#This Row],[Quantity]]</f>
        <v>40.9</v>
      </c>
      <c r="N228" t="str">
        <f>VLOOKUP(Table1[[#This Row],[Customer ID]],Customers!$A$1:$I$2001,9,FALSE)</f>
        <v>No</v>
      </c>
    </row>
    <row r="229" spans="1:14" x14ac:dyDescent="0.35">
      <c r="A229" t="s">
        <v>487</v>
      </c>
      <c r="B229" s="2">
        <v>45403</v>
      </c>
      <c r="C229" t="s">
        <v>488</v>
      </c>
      <c r="D229" t="s">
        <v>40</v>
      </c>
      <c r="E229">
        <v>2</v>
      </c>
      <c r="F229" t="str">
        <f>VLOOKUP(Table1[[#This Row],[Customer ID]],Customers!$A$1:$I$2001,2,FALSE)</f>
        <v>Michele Navarro</v>
      </c>
      <c r="G229" t="str">
        <f>VLOOKUP(Table1[[#This Row],[Customer ID]],Customers!$A$1:$I$2001,3,FALSE)</f>
        <v>colleenjones@yahoo.com</v>
      </c>
      <c r="H229" t="str">
        <f>VLOOKUP(Table1[[#This Row],[Customer ID]],Customers!$A$1:$I$2001,7,FALSE)</f>
        <v>Ireland</v>
      </c>
      <c r="I229" t="str">
        <f>_xlfn.IFS(INDEX(Products!$A$1:$E$5,MATCH(Orders!$D229,Products!$A$1:$A$5,0),MATCH(Orders!I$1,Products!$A$1:$E$1,0))="Esp","Espresso",INDEX(Products!$A$1:$E$5,MATCH(Orders!$D229,Products!$A$1:$A$5,0),MATCH(Orders!I$1,Products!$A$1:$E$1,0))="Lat","Latte",INDEX(Products!$A$1:$E$5,MATCH(Orders!$D229,Products!$A$1:$A$5,0),MATCH(Orders!I$1,Products!$A$1:$E$1,0))="Moc","Mocha",INDEX(Products!$A$1:$E$5,MATCH(Orders!$D229,Products!$A$1:$A$5,0),MATCH(Orders!I$1,Products!$A$1:$E$1,0))="Am","Americano")</f>
        <v>Americano</v>
      </c>
      <c r="J229" t="str">
        <f>IF(INDEX(Products!$A$1:$E$5,MATCH(Orders!$D229,Products!$A$1:$A$5,0),MATCH(Orders!J$1,Products!$A$1:$E$1,0))="M","Medium",IF(INDEX(Products!$A$1:$E$5,MATCH(Orders!$D229,Products!$A$1:$A$5,0),MATCH(Orders!J$1,Products!$A$1:$E$1,0))="D","Dark","Light"))</f>
        <v>Light</v>
      </c>
      <c r="K229" s="3">
        <f>INDEX(Products!$A$1:$E$5,MATCH(Orders!$D229,Products!$A$1:$A$5,0),MATCH(Orders!K$1,Products!$A$1:$E$1,0))</f>
        <v>1</v>
      </c>
      <c r="L229" s="5">
        <f>INDEX(Products!$A$1:$E$5,MATCH(Orders!$D229,Products!$A$1:$A$5,0),MATCH(Orders!L$1,Products!$A$1:$E$1,0))</f>
        <v>9.9499999999999993</v>
      </c>
      <c r="M229" s="5">
        <f>Table1[[#This Row],[Unit Price]]*Table1[[#This Row],[Quantity]]</f>
        <v>19.899999999999999</v>
      </c>
      <c r="N229" t="str">
        <f>VLOOKUP(Table1[[#This Row],[Customer ID]],Customers!$A$1:$I$2001,9,FALSE)</f>
        <v>No</v>
      </c>
    </row>
    <row r="230" spans="1:14" x14ac:dyDescent="0.35">
      <c r="A230" t="s">
        <v>489</v>
      </c>
      <c r="B230" s="2">
        <v>45305</v>
      </c>
      <c r="C230" t="s">
        <v>490</v>
      </c>
      <c r="D230" t="s">
        <v>15</v>
      </c>
      <c r="E230">
        <v>4</v>
      </c>
      <c r="F230" t="str">
        <f>VLOOKUP(Table1[[#This Row],[Customer ID]],Customers!$A$1:$I$2001,2,FALSE)</f>
        <v>Joshua Villarreal</v>
      </c>
      <c r="G230" t="str">
        <f>VLOOKUP(Table1[[#This Row],[Customer ID]],Customers!$A$1:$I$2001,3,FALSE)</f>
        <v>davidwhitehead@rogers-gonzales.com</v>
      </c>
      <c r="H230" t="str">
        <f>VLOOKUP(Table1[[#This Row],[Customer ID]],Customers!$A$1:$I$2001,7,FALSE)</f>
        <v>United States</v>
      </c>
      <c r="I230" t="str">
        <f>_xlfn.IFS(INDEX(Products!$A$1:$E$5,MATCH(Orders!$D230,Products!$A$1:$A$5,0),MATCH(Orders!I$1,Products!$A$1:$E$1,0))="Esp","Espresso",INDEX(Products!$A$1:$E$5,MATCH(Orders!$D230,Products!$A$1:$A$5,0),MATCH(Orders!I$1,Products!$A$1:$E$1,0))="Lat","Latte",INDEX(Products!$A$1:$E$5,MATCH(Orders!$D230,Products!$A$1:$A$5,0),MATCH(Orders!I$1,Products!$A$1:$E$1,0))="Moc","Mocha",INDEX(Products!$A$1:$E$5,MATCH(Orders!$D230,Products!$A$1:$A$5,0),MATCH(Orders!I$1,Products!$A$1:$E$1,0))="Am","Americano")</f>
        <v>Espresso</v>
      </c>
      <c r="J230" t="str">
        <f>IF(INDEX(Products!$A$1:$E$5,MATCH(Orders!$D230,Products!$A$1:$A$5,0),MATCH(Orders!J$1,Products!$A$1:$E$1,0))="M","Medium",IF(INDEX(Products!$A$1:$E$5,MATCH(Orders!$D230,Products!$A$1:$A$5,0),MATCH(Orders!J$1,Products!$A$1:$E$1,0))="D","Dark","Light"))</f>
        <v>Medium</v>
      </c>
      <c r="K230" s="3">
        <f>INDEX(Products!$A$1:$E$5,MATCH(Orders!$D230,Products!$A$1:$A$5,0),MATCH(Orders!K$1,Products!$A$1:$E$1,0))</f>
        <v>1.5</v>
      </c>
      <c r="L230" s="5">
        <f>INDEX(Products!$A$1:$E$5,MATCH(Orders!$D230,Products!$A$1:$A$5,0),MATCH(Orders!L$1,Products!$A$1:$E$1,0))</f>
        <v>8.18</v>
      </c>
      <c r="M230" s="5">
        <f>Table1[[#This Row],[Unit Price]]*Table1[[#This Row],[Quantity]]</f>
        <v>32.72</v>
      </c>
      <c r="N230" t="str">
        <f>VLOOKUP(Table1[[#This Row],[Customer ID]],Customers!$A$1:$I$2001,9,FALSE)</f>
        <v>No</v>
      </c>
    </row>
    <row r="231" spans="1:14" x14ac:dyDescent="0.35">
      <c r="A231" t="s">
        <v>491</v>
      </c>
      <c r="B231" s="2">
        <v>45190</v>
      </c>
      <c r="C231" t="s">
        <v>492</v>
      </c>
      <c r="D231" t="s">
        <v>40</v>
      </c>
      <c r="E231">
        <v>2</v>
      </c>
      <c r="F231" t="str">
        <f>VLOOKUP(Table1[[#This Row],[Customer ID]],Customers!$A$1:$I$2001,2,FALSE)</f>
        <v>Elizabeth Baker</v>
      </c>
      <c r="G231" t="str">
        <f>VLOOKUP(Table1[[#This Row],[Customer ID]],Customers!$A$1:$I$2001,3,FALSE)</f>
        <v>turnerthomas@miller.org</v>
      </c>
      <c r="H231" t="str">
        <f>VLOOKUP(Table1[[#This Row],[Customer ID]],Customers!$A$1:$I$2001,7,FALSE)</f>
        <v>United Kingdom</v>
      </c>
      <c r="I231" t="str">
        <f>_xlfn.IFS(INDEX(Products!$A$1:$E$5,MATCH(Orders!$D231,Products!$A$1:$A$5,0),MATCH(Orders!I$1,Products!$A$1:$E$1,0))="Esp","Espresso",INDEX(Products!$A$1:$E$5,MATCH(Orders!$D231,Products!$A$1:$A$5,0),MATCH(Orders!I$1,Products!$A$1:$E$1,0))="Lat","Latte",INDEX(Products!$A$1:$E$5,MATCH(Orders!$D231,Products!$A$1:$A$5,0),MATCH(Orders!I$1,Products!$A$1:$E$1,0))="Moc","Mocha",INDEX(Products!$A$1:$E$5,MATCH(Orders!$D231,Products!$A$1:$A$5,0),MATCH(Orders!I$1,Products!$A$1:$E$1,0))="Am","Americano")</f>
        <v>Americano</v>
      </c>
      <c r="J231" t="str">
        <f>IF(INDEX(Products!$A$1:$E$5,MATCH(Orders!$D231,Products!$A$1:$A$5,0),MATCH(Orders!J$1,Products!$A$1:$E$1,0))="M","Medium",IF(INDEX(Products!$A$1:$E$5,MATCH(Orders!$D231,Products!$A$1:$A$5,0),MATCH(Orders!J$1,Products!$A$1:$E$1,0))="D","Dark","Light"))</f>
        <v>Light</v>
      </c>
      <c r="K231" s="3">
        <f>INDEX(Products!$A$1:$E$5,MATCH(Orders!$D231,Products!$A$1:$A$5,0),MATCH(Orders!K$1,Products!$A$1:$E$1,0))</f>
        <v>1</v>
      </c>
      <c r="L231" s="5">
        <f>INDEX(Products!$A$1:$E$5,MATCH(Orders!$D231,Products!$A$1:$A$5,0),MATCH(Orders!L$1,Products!$A$1:$E$1,0))</f>
        <v>9.9499999999999993</v>
      </c>
      <c r="M231" s="5">
        <f>Table1[[#This Row],[Unit Price]]*Table1[[#This Row],[Quantity]]</f>
        <v>19.899999999999999</v>
      </c>
      <c r="N231" t="str">
        <f>VLOOKUP(Table1[[#This Row],[Customer ID]],Customers!$A$1:$I$2001,9,FALSE)</f>
        <v>No</v>
      </c>
    </row>
    <row r="232" spans="1:14" x14ac:dyDescent="0.35">
      <c r="A232" t="s">
        <v>493</v>
      </c>
      <c r="B232" s="2">
        <v>44896</v>
      </c>
      <c r="C232" t="s">
        <v>494</v>
      </c>
      <c r="D232" t="s">
        <v>21</v>
      </c>
      <c r="E232">
        <v>1</v>
      </c>
      <c r="F232" t="str">
        <f>VLOOKUP(Table1[[#This Row],[Customer ID]],Customers!$A$1:$I$2001,2,FALSE)</f>
        <v>Anne Fowler</v>
      </c>
      <c r="G232" t="str">
        <f>VLOOKUP(Table1[[#This Row],[Customer ID]],Customers!$A$1:$I$2001,3,FALSE)</f>
        <v>cristinaperez@ward-larson.org</v>
      </c>
      <c r="H232" t="str">
        <f>VLOOKUP(Table1[[#This Row],[Customer ID]],Customers!$A$1:$I$2001,7,FALSE)</f>
        <v>Ireland</v>
      </c>
      <c r="I232" t="str">
        <f>_xlfn.IFS(INDEX(Products!$A$1:$E$5,MATCH(Orders!$D232,Products!$A$1:$A$5,0),MATCH(Orders!I$1,Products!$A$1:$E$1,0))="Esp","Espresso",INDEX(Products!$A$1:$E$5,MATCH(Orders!$D232,Products!$A$1:$A$5,0),MATCH(Orders!I$1,Products!$A$1:$E$1,0))="Lat","Latte",INDEX(Products!$A$1:$E$5,MATCH(Orders!$D232,Products!$A$1:$A$5,0),MATCH(Orders!I$1,Products!$A$1:$E$1,0))="Moc","Mocha",INDEX(Products!$A$1:$E$5,MATCH(Orders!$D232,Products!$A$1:$A$5,0),MATCH(Orders!I$1,Products!$A$1:$E$1,0))="Am","Americano")</f>
        <v>Latte</v>
      </c>
      <c r="J232" t="str">
        <f>IF(INDEX(Products!$A$1:$E$5,MATCH(Orders!$D232,Products!$A$1:$A$5,0),MATCH(Orders!J$1,Products!$A$1:$E$1,0))="M","Medium",IF(INDEX(Products!$A$1:$E$5,MATCH(Orders!$D232,Products!$A$1:$A$5,0),MATCH(Orders!J$1,Products!$A$1:$E$1,0))="D","Dark","Light"))</f>
        <v>Dark</v>
      </c>
      <c r="K232" s="3">
        <f>INDEX(Products!$A$1:$E$5,MATCH(Orders!$D232,Products!$A$1:$A$5,0),MATCH(Orders!K$1,Products!$A$1:$E$1,0))</f>
        <v>2</v>
      </c>
      <c r="L232" s="5">
        <f>INDEX(Products!$A$1:$E$5,MATCH(Orders!$D232,Products!$A$1:$A$5,0),MATCH(Orders!L$1,Products!$A$1:$E$1,0))</f>
        <v>6.79</v>
      </c>
      <c r="M232" s="5">
        <f>Table1[[#This Row],[Unit Price]]*Table1[[#This Row],[Quantity]]</f>
        <v>6.79</v>
      </c>
      <c r="N232" t="str">
        <f>VLOOKUP(Table1[[#This Row],[Customer ID]],Customers!$A$1:$I$2001,9,FALSE)</f>
        <v>No</v>
      </c>
    </row>
    <row r="233" spans="1:14" x14ac:dyDescent="0.35">
      <c r="A233" t="s">
        <v>495</v>
      </c>
      <c r="B233" s="2">
        <v>44983</v>
      </c>
      <c r="C233" t="s">
        <v>496</v>
      </c>
      <c r="D233" t="s">
        <v>40</v>
      </c>
      <c r="E233">
        <v>4</v>
      </c>
      <c r="F233" t="str">
        <f>VLOOKUP(Table1[[#This Row],[Customer ID]],Customers!$A$1:$I$2001,2,FALSE)</f>
        <v>Anne Jenkins</v>
      </c>
      <c r="G233" t="str">
        <f>VLOOKUP(Table1[[#This Row],[Customer ID]],Customers!$A$1:$I$2001,3,FALSE)</f>
        <v>heatherthompson@yahoo.com</v>
      </c>
      <c r="H233" t="str">
        <f>VLOOKUP(Table1[[#This Row],[Customer ID]],Customers!$A$1:$I$2001,7,FALSE)</f>
        <v>United States</v>
      </c>
      <c r="I233" t="str">
        <f>_xlfn.IFS(INDEX(Products!$A$1:$E$5,MATCH(Orders!$D233,Products!$A$1:$A$5,0),MATCH(Orders!I$1,Products!$A$1:$E$1,0))="Esp","Espresso",INDEX(Products!$A$1:$E$5,MATCH(Orders!$D233,Products!$A$1:$A$5,0),MATCH(Orders!I$1,Products!$A$1:$E$1,0))="Lat","Latte",INDEX(Products!$A$1:$E$5,MATCH(Orders!$D233,Products!$A$1:$A$5,0),MATCH(Orders!I$1,Products!$A$1:$E$1,0))="Moc","Mocha",INDEX(Products!$A$1:$E$5,MATCH(Orders!$D233,Products!$A$1:$A$5,0),MATCH(Orders!I$1,Products!$A$1:$E$1,0))="Am","Americano")</f>
        <v>Americano</v>
      </c>
      <c r="J233" t="str">
        <f>IF(INDEX(Products!$A$1:$E$5,MATCH(Orders!$D233,Products!$A$1:$A$5,0),MATCH(Orders!J$1,Products!$A$1:$E$1,0))="M","Medium",IF(INDEX(Products!$A$1:$E$5,MATCH(Orders!$D233,Products!$A$1:$A$5,0),MATCH(Orders!J$1,Products!$A$1:$E$1,0))="D","Dark","Light"))</f>
        <v>Light</v>
      </c>
      <c r="K233" s="3">
        <f>INDEX(Products!$A$1:$E$5,MATCH(Orders!$D233,Products!$A$1:$A$5,0),MATCH(Orders!K$1,Products!$A$1:$E$1,0))</f>
        <v>1</v>
      </c>
      <c r="L233" s="5">
        <f>INDEX(Products!$A$1:$E$5,MATCH(Orders!$D233,Products!$A$1:$A$5,0),MATCH(Orders!L$1,Products!$A$1:$E$1,0))</f>
        <v>9.9499999999999993</v>
      </c>
      <c r="M233" s="5">
        <f>Table1[[#This Row],[Unit Price]]*Table1[[#This Row],[Quantity]]</f>
        <v>39.799999999999997</v>
      </c>
      <c r="N233" t="str">
        <f>VLOOKUP(Table1[[#This Row],[Customer ID]],Customers!$A$1:$I$2001,9,FALSE)</f>
        <v>Yes</v>
      </c>
    </row>
    <row r="234" spans="1:14" x14ac:dyDescent="0.35">
      <c r="A234" t="s">
        <v>497</v>
      </c>
      <c r="B234" s="2">
        <v>45563</v>
      </c>
      <c r="C234" t="s">
        <v>498</v>
      </c>
      <c r="D234" t="s">
        <v>30</v>
      </c>
      <c r="E234">
        <v>4</v>
      </c>
      <c r="F234" t="str">
        <f>VLOOKUP(Table1[[#This Row],[Customer ID]],Customers!$A$1:$I$2001,2,FALSE)</f>
        <v>Hayden Ayala</v>
      </c>
      <c r="G234" t="str">
        <f>VLOOKUP(Table1[[#This Row],[Customer ID]],Customers!$A$1:$I$2001,3,FALSE)</f>
        <v>freynolds@yahoo.com</v>
      </c>
      <c r="H234" t="str">
        <f>VLOOKUP(Table1[[#This Row],[Customer ID]],Customers!$A$1:$I$2001,7,FALSE)</f>
        <v>United Kingdom</v>
      </c>
      <c r="I234" t="str">
        <f>_xlfn.IFS(INDEX(Products!$A$1:$E$5,MATCH(Orders!$D234,Products!$A$1:$A$5,0),MATCH(Orders!I$1,Products!$A$1:$E$1,0))="Esp","Espresso",INDEX(Products!$A$1:$E$5,MATCH(Orders!$D234,Products!$A$1:$A$5,0),MATCH(Orders!I$1,Products!$A$1:$E$1,0))="Lat","Latte",INDEX(Products!$A$1:$E$5,MATCH(Orders!$D234,Products!$A$1:$A$5,0),MATCH(Orders!I$1,Products!$A$1:$E$1,0))="Moc","Mocha",INDEX(Products!$A$1:$E$5,MATCH(Orders!$D234,Products!$A$1:$A$5,0),MATCH(Orders!I$1,Products!$A$1:$E$1,0))="Am","Americano")</f>
        <v>Mocha</v>
      </c>
      <c r="J234" t="str">
        <f>IF(INDEX(Products!$A$1:$E$5,MATCH(Orders!$D234,Products!$A$1:$A$5,0),MATCH(Orders!J$1,Products!$A$1:$E$1,0))="M","Medium",IF(INDEX(Products!$A$1:$E$5,MATCH(Orders!$D234,Products!$A$1:$A$5,0),MATCH(Orders!J$1,Products!$A$1:$E$1,0))="D","Dark","Light"))</f>
        <v>Medium</v>
      </c>
      <c r="K234" s="3">
        <f>INDEX(Products!$A$1:$E$5,MATCH(Orders!$D234,Products!$A$1:$A$5,0),MATCH(Orders!K$1,Products!$A$1:$E$1,0))</f>
        <v>2</v>
      </c>
      <c r="L234" s="5">
        <f>INDEX(Products!$A$1:$E$5,MATCH(Orders!$D234,Products!$A$1:$A$5,0),MATCH(Orders!L$1,Products!$A$1:$E$1,0))</f>
        <v>5.35</v>
      </c>
      <c r="M234" s="5">
        <f>Table1[[#This Row],[Unit Price]]*Table1[[#This Row],[Quantity]]</f>
        <v>21.4</v>
      </c>
      <c r="N234" t="str">
        <f>VLOOKUP(Table1[[#This Row],[Customer ID]],Customers!$A$1:$I$2001,9,FALSE)</f>
        <v>Yes</v>
      </c>
    </row>
    <row r="235" spans="1:14" x14ac:dyDescent="0.35">
      <c r="A235" t="s">
        <v>499</v>
      </c>
      <c r="B235" s="2">
        <v>44974</v>
      </c>
      <c r="C235" t="s">
        <v>500</v>
      </c>
      <c r="D235" t="s">
        <v>30</v>
      </c>
      <c r="E235">
        <v>3</v>
      </c>
      <c r="F235" t="str">
        <f>VLOOKUP(Table1[[#This Row],[Customer ID]],Customers!$A$1:$I$2001,2,FALSE)</f>
        <v>Jason Coleman</v>
      </c>
      <c r="G235" t="str">
        <f>VLOOKUP(Table1[[#This Row],[Customer ID]],Customers!$A$1:$I$2001,3,FALSE)</f>
        <v>burgessronald@horton.com</v>
      </c>
      <c r="H235" t="str">
        <f>VLOOKUP(Table1[[#This Row],[Customer ID]],Customers!$A$1:$I$2001,7,FALSE)</f>
        <v>Australia</v>
      </c>
      <c r="I235" t="str">
        <f>_xlfn.IFS(INDEX(Products!$A$1:$E$5,MATCH(Orders!$D235,Products!$A$1:$A$5,0),MATCH(Orders!I$1,Products!$A$1:$E$1,0))="Esp","Espresso",INDEX(Products!$A$1:$E$5,MATCH(Orders!$D235,Products!$A$1:$A$5,0),MATCH(Orders!I$1,Products!$A$1:$E$1,0))="Lat","Latte",INDEX(Products!$A$1:$E$5,MATCH(Orders!$D235,Products!$A$1:$A$5,0),MATCH(Orders!I$1,Products!$A$1:$E$1,0))="Moc","Mocha",INDEX(Products!$A$1:$E$5,MATCH(Orders!$D235,Products!$A$1:$A$5,0),MATCH(Orders!I$1,Products!$A$1:$E$1,0))="Am","Americano")</f>
        <v>Mocha</v>
      </c>
      <c r="J235" t="str">
        <f>IF(INDEX(Products!$A$1:$E$5,MATCH(Orders!$D235,Products!$A$1:$A$5,0),MATCH(Orders!J$1,Products!$A$1:$E$1,0))="M","Medium",IF(INDEX(Products!$A$1:$E$5,MATCH(Orders!$D235,Products!$A$1:$A$5,0),MATCH(Orders!J$1,Products!$A$1:$E$1,0))="D","Dark","Light"))</f>
        <v>Medium</v>
      </c>
      <c r="K235" s="3">
        <f>INDEX(Products!$A$1:$E$5,MATCH(Orders!$D235,Products!$A$1:$A$5,0),MATCH(Orders!K$1,Products!$A$1:$E$1,0))</f>
        <v>2</v>
      </c>
      <c r="L235" s="5">
        <f>INDEX(Products!$A$1:$E$5,MATCH(Orders!$D235,Products!$A$1:$A$5,0),MATCH(Orders!L$1,Products!$A$1:$E$1,0))</f>
        <v>5.35</v>
      </c>
      <c r="M235" s="5">
        <f>Table1[[#This Row],[Unit Price]]*Table1[[#This Row],[Quantity]]</f>
        <v>16.049999999999997</v>
      </c>
      <c r="N235" t="str">
        <f>VLOOKUP(Table1[[#This Row],[Customer ID]],Customers!$A$1:$I$2001,9,FALSE)</f>
        <v>Yes</v>
      </c>
    </row>
    <row r="236" spans="1:14" x14ac:dyDescent="0.35">
      <c r="A236" t="s">
        <v>501</v>
      </c>
      <c r="B236" s="2">
        <v>44899</v>
      </c>
      <c r="C236" t="s">
        <v>502</v>
      </c>
      <c r="D236" t="s">
        <v>30</v>
      </c>
      <c r="E236">
        <v>5</v>
      </c>
      <c r="F236" t="str">
        <f>VLOOKUP(Table1[[#This Row],[Customer ID]],Customers!$A$1:$I$2001,2,FALSE)</f>
        <v>Kenneth Moore</v>
      </c>
      <c r="G236" t="str">
        <f>VLOOKUP(Table1[[#This Row],[Customer ID]],Customers!$A$1:$I$2001,3,FALSE)</f>
        <v>janice05@williams.com</v>
      </c>
      <c r="H236" t="str">
        <f>VLOOKUP(Table1[[#This Row],[Customer ID]],Customers!$A$1:$I$2001,7,FALSE)</f>
        <v>Australia</v>
      </c>
      <c r="I236" t="str">
        <f>_xlfn.IFS(INDEX(Products!$A$1:$E$5,MATCH(Orders!$D236,Products!$A$1:$A$5,0),MATCH(Orders!I$1,Products!$A$1:$E$1,0))="Esp","Espresso",INDEX(Products!$A$1:$E$5,MATCH(Orders!$D236,Products!$A$1:$A$5,0),MATCH(Orders!I$1,Products!$A$1:$E$1,0))="Lat","Latte",INDEX(Products!$A$1:$E$5,MATCH(Orders!$D236,Products!$A$1:$A$5,0),MATCH(Orders!I$1,Products!$A$1:$E$1,0))="Moc","Mocha",INDEX(Products!$A$1:$E$5,MATCH(Orders!$D236,Products!$A$1:$A$5,0),MATCH(Orders!I$1,Products!$A$1:$E$1,0))="Am","Americano")</f>
        <v>Mocha</v>
      </c>
      <c r="J236" t="str">
        <f>IF(INDEX(Products!$A$1:$E$5,MATCH(Orders!$D236,Products!$A$1:$A$5,0),MATCH(Orders!J$1,Products!$A$1:$E$1,0))="M","Medium",IF(INDEX(Products!$A$1:$E$5,MATCH(Orders!$D236,Products!$A$1:$A$5,0),MATCH(Orders!J$1,Products!$A$1:$E$1,0))="D","Dark","Light"))</f>
        <v>Medium</v>
      </c>
      <c r="K236" s="3">
        <f>INDEX(Products!$A$1:$E$5,MATCH(Orders!$D236,Products!$A$1:$A$5,0),MATCH(Orders!K$1,Products!$A$1:$E$1,0))</f>
        <v>2</v>
      </c>
      <c r="L236" s="5">
        <f>INDEX(Products!$A$1:$E$5,MATCH(Orders!$D236,Products!$A$1:$A$5,0),MATCH(Orders!L$1,Products!$A$1:$E$1,0))</f>
        <v>5.35</v>
      </c>
      <c r="M236" s="5">
        <f>Table1[[#This Row],[Unit Price]]*Table1[[#This Row],[Quantity]]</f>
        <v>26.75</v>
      </c>
      <c r="N236" t="str">
        <f>VLOOKUP(Table1[[#This Row],[Customer ID]],Customers!$A$1:$I$2001,9,FALSE)</f>
        <v>Yes</v>
      </c>
    </row>
    <row r="237" spans="1:14" x14ac:dyDescent="0.35">
      <c r="A237" t="s">
        <v>503</v>
      </c>
      <c r="B237" s="2">
        <v>44838</v>
      </c>
      <c r="C237" t="s">
        <v>504</v>
      </c>
      <c r="D237" t="s">
        <v>30</v>
      </c>
      <c r="E237">
        <v>5</v>
      </c>
      <c r="F237" t="str">
        <f>VLOOKUP(Table1[[#This Row],[Customer ID]],Customers!$A$1:$I$2001,2,FALSE)</f>
        <v>Andrew Gomez</v>
      </c>
      <c r="G237" t="str">
        <f>VLOOKUP(Table1[[#This Row],[Customer ID]],Customers!$A$1:$I$2001,3,FALSE)</f>
        <v>frank27@gay.com</v>
      </c>
      <c r="H237" t="str">
        <f>VLOOKUP(Table1[[#This Row],[Customer ID]],Customers!$A$1:$I$2001,7,FALSE)</f>
        <v>Canada</v>
      </c>
      <c r="I237" t="str">
        <f>_xlfn.IFS(INDEX(Products!$A$1:$E$5,MATCH(Orders!$D237,Products!$A$1:$A$5,0),MATCH(Orders!I$1,Products!$A$1:$E$1,0))="Esp","Espresso",INDEX(Products!$A$1:$E$5,MATCH(Orders!$D237,Products!$A$1:$A$5,0),MATCH(Orders!I$1,Products!$A$1:$E$1,0))="Lat","Latte",INDEX(Products!$A$1:$E$5,MATCH(Orders!$D237,Products!$A$1:$A$5,0),MATCH(Orders!I$1,Products!$A$1:$E$1,0))="Moc","Mocha",INDEX(Products!$A$1:$E$5,MATCH(Orders!$D237,Products!$A$1:$A$5,0),MATCH(Orders!I$1,Products!$A$1:$E$1,0))="Am","Americano")</f>
        <v>Mocha</v>
      </c>
      <c r="J237" t="str">
        <f>IF(INDEX(Products!$A$1:$E$5,MATCH(Orders!$D237,Products!$A$1:$A$5,0),MATCH(Orders!J$1,Products!$A$1:$E$1,0))="M","Medium",IF(INDEX(Products!$A$1:$E$5,MATCH(Orders!$D237,Products!$A$1:$A$5,0),MATCH(Orders!J$1,Products!$A$1:$E$1,0))="D","Dark","Light"))</f>
        <v>Medium</v>
      </c>
      <c r="K237" s="3">
        <f>INDEX(Products!$A$1:$E$5,MATCH(Orders!$D237,Products!$A$1:$A$5,0),MATCH(Orders!K$1,Products!$A$1:$E$1,0))</f>
        <v>2</v>
      </c>
      <c r="L237" s="5">
        <f>INDEX(Products!$A$1:$E$5,MATCH(Orders!$D237,Products!$A$1:$A$5,0),MATCH(Orders!L$1,Products!$A$1:$E$1,0))</f>
        <v>5.35</v>
      </c>
      <c r="M237" s="5">
        <f>Table1[[#This Row],[Unit Price]]*Table1[[#This Row],[Quantity]]</f>
        <v>26.75</v>
      </c>
      <c r="N237" t="str">
        <f>VLOOKUP(Table1[[#This Row],[Customer ID]],Customers!$A$1:$I$2001,9,FALSE)</f>
        <v>Yes</v>
      </c>
    </row>
    <row r="238" spans="1:14" x14ac:dyDescent="0.35">
      <c r="A238" t="s">
        <v>505</v>
      </c>
      <c r="B238" s="2">
        <v>45521</v>
      </c>
      <c r="C238" t="s">
        <v>506</v>
      </c>
      <c r="D238" t="s">
        <v>30</v>
      </c>
      <c r="E238">
        <v>2</v>
      </c>
      <c r="F238" t="str">
        <f>VLOOKUP(Table1[[#This Row],[Customer ID]],Customers!$A$1:$I$2001,2,FALSE)</f>
        <v>James Soto</v>
      </c>
      <c r="G238" t="str">
        <f>VLOOKUP(Table1[[#This Row],[Customer ID]],Customers!$A$1:$I$2001,3,FALSE)</f>
        <v>jasmine01@hotmail.com</v>
      </c>
      <c r="H238" t="str">
        <f>VLOOKUP(Table1[[#This Row],[Customer ID]],Customers!$A$1:$I$2001,7,FALSE)</f>
        <v>Australia</v>
      </c>
      <c r="I238" t="str">
        <f>_xlfn.IFS(INDEX(Products!$A$1:$E$5,MATCH(Orders!$D238,Products!$A$1:$A$5,0),MATCH(Orders!I$1,Products!$A$1:$E$1,0))="Esp","Espresso",INDEX(Products!$A$1:$E$5,MATCH(Orders!$D238,Products!$A$1:$A$5,0),MATCH(Orders!I$1,Products!$A$1:$E$1,0))="Lat","Latte",INDEX(Products!$A$1:$E$5,MATCH(Orders!$D238,Products!$A$1:$A$5,0),MATCH(Orders!I$1,Products!$A$1:$E$1,0))="Moc","Mocha",INDEX(Products!$A$1:$E$5,MATCH(Orders!$D238,Products!$A$1:$A$5,0),MATCH(Orders!I$1,Products!$A$1:$E$1,0))="Am","Americano")</f>
        <v>Mocha</v>
      </c>
      <c r="J238" t="str">
        <f>IF(INDEX(Products!$A$1:$E$5,MATCH(Orders!$D238,Products!$A$1:$A$5,0),MATCH(Orders!J$1,Products!$A$1:$E$1,0))="M","Medium",IF(INDEX(Products!$A$1:$E$5,MATCH(Orders!$D238,Products!$A$1:$A$5,0),MATCH(Orders!J$1,Products!$A$1:$E$1,0))="D","Dark","Light"))</f>
        <v>Medium</v>
      </c>
      <c r="K238" s="3">
        <f>INDEX(Products!$A$1:$E$5,MATCH(Orders!$D238,Products!$A$1:$A$5,0),MATCH(Orders!K$1,Products!$A$1:$E$1,0))</f>
        <v>2</v>
      </c>
      <c r="L238" s="5">
        <f>INDEX(Products!$A$1:$E$5,MATCH(Orders!$D238,Products!$A$1:$A$5,0),MATCH(Orders!L$1,Products!$A$1:$E$1,0))</f>
        <v>5.35</v>
      </c>
      <c r="M238" s="5">
        <f>Table1[[#This Row],[Unit Price]]*Table1[[#This Row],[Quantity]]</f>
        <v>10.7</v>
      </c>
      <c r="N238" t="str">
        <f>VLOOKUP(Table1[[#This Row],[Customer ID]],Customers!$A$1:$I$2001,9,FALSE)</f>
        <v>No</v>
      </c>
    </row>
    <row r="239" spans="1:14" x14ac:dyDescent="0.35">
      <c r="A239" t="s">
        <v>507</v>
      </c>
      <c r="B239" s="2">
        <v>44818</v>
      </c>
      <c r="C239" t="s">
        <v>508</v>
      </c>
      <c r="D239" t="s">
        <v>30</v>
      </c>
      <c r="E239">
        <v>4</v>
      </c>
      <c r="F239" t="str">
        <f>VLOOKUP(Table1[[#This Row],[Customer ID]],Customers!$A$1:$I$2001,2,FALSE)</f>
        <v>Cory Holland</v>
      </c>
      <c r="G239" t="str">
        <f>VLOOKUP(Table1[[#This Row],[Customer ID]],Customers!$A$1:$I$2001,3,FALSE)</f>
        <v>jessicarasmussen@hotmail.com</v>
      </c>
      <c r="H239" t="str">
        <f>VLOOKUP(Table1[[#This Row],[Customer ID]],Customers!$A$1:$I$2001,7,FALSE)</f>
        <v>Ireland</v>
      </c>
      <c r="I239" t="str">
        <f>_xlfn.IFS(INDEX(Products!$A$1:$E$5,MATCH(Orders!$D239,Products!$A$1:$A$5,0),MATCH(Orders!I$1,Products!$A$1:$E$1,0))="Esp","Espresso",INDEX(Products!$A$1:$E$5,MATCH(Orders!$D239,Products!$A$1:$A$5,0),MATCH(Orders!I$1,Products!$A$1:$E$1,0))="Lat","Latte",INDEX(Products!$A$1:$E$5,MATCH(Orders!$D239,Products!$A$1:$A$5,0),MATCH(Orders!I$1,Products!$A$1:$E$1,0))="Moc","Mocha",INDEX(Products!$A$1:$E$5,MATCH(Orders!$D239,Products!$A$1:$A$5,0),MATCH(Orders!I$1,Products!$A$1:$E$1,0))="Am","Americano")</f>
        <v>Mocha</v>
      </c>
      <c r="J239" t="str">
        <f>IF(INDEX(Products!$A$1:$E$5,MATCH(Orders!$D239,Products!$A$1:$A$5,0),MATCH(Orders!J$1,Products!$A$1:$E$1,0))="M","Medium",IF(INDEX(Products!$A$1:$E$5,MATCH(Orders!$D239,Products!$A$1:$A$5,0),MATCH(Orders!J$1,Products!$A$1:$E$1,0))="D","Dark","Light"))</f>
        <v>Medium</v>
      </c>
      <c r="K239" s="3">
        <f>INDEX(Products!$A$1:$E$5,MATCH(Orders!$D239,Products!$A$1:$A$5,0),MATCH(Orders!K$1,Products!$A$1:$E$1,0))</f>
        <v>2</v>
      </c>
      <c r="L239" s="5">
        <f>INDEX(Products!$A$1:$E$5,MATCH(Orders!$D239,Products!$A$1:$A$5,0),MATCH(Orders!L$1,Products!$A$1:$E$1,0))</f>
        <v>5.35</v>
      </c>
      <c r="M239" s="5">
        <f>Table1[[#This Row],[Unit Price]]*Table1[[#This Row],[Quantity]]</f>
        <v>21.4</v>
      </c>
      <c r="N239" t="str">
        <f>VLOOKUP(Table1[[#This Row],[Customer ID]],Customers!$A$1:$I$2001,9,FALSE)</f>
        <v>Yes</v>
      </c>
    </row>
    <row r="240" spans="1:14" x14ac:dyDescent="0.35">
      <c r="A240" t="s">
        <v>509</v>
      </c>
      <c r="B240" s="2">
        <v>45221</v>
      </c>
      <c r="C240" t="s">
        <v>510</v>
      </c>
      <c r="D240" t="s">
        <v>15</v>
      </c>
      <c r="E240">
        <v>4</v>
      </c>
      <c r="F240" t="str">
        <f>VLOOKUP(Table1[[#This Row],[Customer ID]],Customers!$A$1:$I$2001,2,FALSE)</f>
        <v>Faith Williams</v>
      </c>
      <c r="G240" t="str">
        <f>VLOOKUP(Table1[[#This Row],[Customer ID]],Customers!$A$1:$I$2001,3,FALSE)</f>
        <v>bsavage@robinson.com</v>
      </c>
      <c r="H240" t="str">
        <f>VLOOKUP(Table1[[#This Row],[Customer ID]],Customers!$A$1:$I$2001,7,FALSE)</f>
        <v>Australia</v>
      </c>
      <c r="I240" t="str">
        <f>_xlfn.IFS(INDEX(Products!$A$1:$E$5,MATCH(Orders!$D240,Products!$A$1:$A$5,0),MATCH(Orders!I$1,Products!$A$1:$E$1,0))="Esp","Espresso",INDEX(Products!$A$1:$E$5,MATCH(Orders!$D240,Products!$A$1:$A$5,0),MATCH(Orders!I$1,Products!$A$1:$E$1,0))="Lat","Latte",INDEX(Products!$A$1:$E$5,MATCH(Orders!$D240,Products!$A$1:$A$5,0),MATCH(Orders!I$1,Products!$A$1:$E$1,0))="Moc","Mocha",INDEX(Products!$A$1:$E$5,MATCH(Orders!$D240,Products!$A$1:$A$5,0),MATCH(Orders!I$1,Products!$A$1:$E$1,0))="Am","Americano")</f>
        <v>Espresso</v>
      </c>
      <c r="J240" t="str">
        <f>IF(INDEX(Products!$A$1:$E$5,MATCH(Orders!$D240,Products!$A$1:$A$5,0),MATCH(Orders!J$1,Products!$A$1:$E$1,0))="M","Medium",IF(INDEX(Products!$A$1:$E$5,MATCH(Orders!$D240,Products!$A$1:$A$5,0),MATCH(Orders!J$1,Products!$A$1:$E$1,0))="D","Dark","Light"))</f>
        <v>Medium</v>
      </c>
      <c r="K240" s="3">
        <f>INDEX(Products!$A$1:$E$5,MATCH(Orders!$D240,Products!$A$1:$A$5,0),MATCH(Orders!K$1,Products!$A$1:$E$1,0))</f>
        <v>1.5</v>
      </c>
      <c r="L240" s="5">
        <f>INDEX(Products!$A$1:$E$5,MATCH(Orders!$D240,Products!$A$1:$A$5,0),MATCH(Orders!L$1,Products!$A$1:$E$1,0))</f>
        <v>8.18</v>
      </c>
      <c r="M240" s="5">
        <f>Table1[[#This Row],[Unit Price]]*Table1[[#This Row],[Quantity]]</f>
        <v>32.72</v>
      </c>
      <c r="N240" t="str">
        <f>VLOOKUP(Table1[[#This Row],[Customer ID]],Customers!$A$1:$I$2001,9,FALSE)</f>
        <v>No</v>
      </c>
    </row>
    <row r="241" spans="1:14" x14ac:dyDescent="0.35">
      <c r="A241" t="s">
        <v>511</v>
      </c>
      <c r="B241" s="2">
        <v>45280</v>
      </c>
      <c r="C241" t="s">
        <v>512</v>
      </c>
      <c r="D241" t="s">
        <v>30</v>
      </c>
      <c r="E241">
        <v>2</v>
      </c>
      <c r="F241" t="str">
        <f>VLOOKUP(Table1[[#This Row],[Customer ID]],Customers!$A$1:$I$2001,2,FALSE)</f>
        <v>Karen Watts</v>
      </c>
      <c r="G241" t="str">
        <f>VLOOKUP(Table1[[#This Row],[Customer ID]],Customers!$A$1:$I$2001,3,FALSE)</f>
        <v>gonzalezjanet@yahoo.com</v>
      </c>
      <c r="H241" t="str">
        <f>VLOOKUP(Table1[[#This Row],[Customer ID]],Customers!$A$1:$I$2001,7,FALSE)</f>
        <v>United Kingdom</v>
      </c>
      <c r="I241" t="str">
        <f>_xlfn.IFS(INDEX(Products!$A$1:$E$5,MATCH(Orders!$D241,Products!$A$1:$A$5,0),MATCH(Orders!I$1,Products!$A$1:$E$1,0))="Esp","Espresso",INDEX(Products!$A$1:$E$5,MATCH(Orders!$D241,Products!$A$1:$A$5,0),MATCH(Orders!I$1,Products!$A$1:$E$1,0))="Lat","Latte",INDEX(Products!$A$1:$E$5,MATCH(Orders!$D241,Products!$A$1:$A$5,0),MATCH(Orders!I$1,Products!$A$1:$E$1,0))="Moc","Mocha",INDEX(Products!$A$1:$E$5,MATCH(Orders!$D241,Products!$A$1:$A$5,0),MATCH(Orders!I$1,Products!$A$1:$E$1,0))="Am","Americano")</f>
        <v>Mocha</v>
      </c>
      <c r="J241" t="str">
        <f>IF(INDEX(Products!$A$1:$E$5,MATCH(Orders!$D241,Products!$A$1:$A$5,0),MATCH(Orders!J$1,Products!$A$1:$E$1,0))="M","Medium",IF(INDEX(Products!$A$1:$E$5,MATCH(Orders!$D241,Products!$A$1:$A$5,0),MATCH(Orders!J$1,Products!$A$1:$E$1,0))="D","Dark","Light"))</f>
        <v>Medium</v>
      </c>
      <c r="K241" s="3">
        <f>INDEX(Products!$A$1:$E$5,MATCH(Orders!$D241,Products!$A$1:$A$5,0),MATCH(Orders!K$1,Products!$A$1:$E$1,0))</f>
        <v>2</v>
      </c>
      <c r="L241" s="5">
        <f>INDEX(Products!$A$1:$E$5,MATCH(Orders!$D241,Products!$A$1:$A$5,0),MATCH(Orders!L$1,Products!$A$1:$E$1,0))</f>
        <v>5.35</v>
      </c>
      <c r="M241" s="5">
        <f>Table1[[#This Row],[Unit Price]]*Table1[[#This Row],[Quantity]]</f>
        <v>10.7</v>
      </c>
      <c r="N241" t="str">
        <f>VLOOKUP(Table1[[#This Row],[Customer ID]],Customers!$A$1:$I$2001,9,FALSE)</f>
        <v>No</v>
      </c>
    </row>
    <row r="242" spans="1:14" x14ac:dyDescent="0.35">
      <c r="A242" t="s">
        <v>513</v>
      </c>
      <c r="B242" s="2">
        <v>44966</v>
      </c>
      <c r="C242" t="s">
        <v>514</v>
      </c>
      <c r="D242" t="s">
        <v>40</v>
      </c>
      <c r="E242">
        <v>4</v>
      </c>
      <c r="F242" t="str">
        <f>VLOOKUP(Table1[[#This Row],[Customer ID]],Customers!$A$1:$I$2001,2,FALSE)</f>
        <v>Kenneth Smith</v>
      </c>
      <c r="G242" t="str">
        <f>VLOOKUP(Table1[[#This Row],[Customer ID]],Customers!$A$1:$I$2001,3,FALSE)</f>
        <v>kathrynking@yahoo.com</v>
      </c>
      <c r="H242" t="str">
        <f>VLOOKUP(Table1[[#This Row],[Customer ID]],Customers!$A$1:$I$2001,7,FALSE)</f>
        <v>Ireland</v>
      </c>
      <c r="I242" t="str">
        <f>_xlfn.IFS(INDEX(Products!$A$1:$E$5,MATCH(Orders!$D242,Products!$A$1:$A$5,0),MATCH(Orders!I$1,Products!$A$1:$E$1,0))="Esp","Espresso",INDEX(Products!$A$1:$E$5,MATCH(Orders!$D242,Products!$A$1:$A$5,0),MATCH(Orders!I$1,Products!$A$1:$E$1,0))="Lat","Latte",INDEX(Products!$A$1:$E$5,MATCH(Orders!$D242,Products!$A$1:$A$5,0),MATCH(Orders!I$1,Products!$A$1:$E$1,0))="Moc","Mocha",INDEX(Products!$A$1:$E$5,MATCH(Orders!$D242,Products!$A$1:$A$5,0),MATCH(Orders!I$1,Products!$A$1:$E$1,0))="Am","Americano")</f>
        <v>Americano</v>
      </c>
      <c r="J242" t="str">
        <f>IF(INDEX(Products!$A$1:$E$5,MATCH(Orders!$D242,Products!$A$1:$A$5,0),MATCH(Orders!J$1,Products!$A$1:$E$1,0))="M","Medium",IF(INDEX(Products!$A$1:$E$5,MATCH(Orders!$D242,Products!$A$1:$A$5,0),MATCH(Orders!J$1,Products!$A$1:$E$1,0))="D","Dark","Light"))</f>
        <v>Light</v>
      </c>
      <c r="K242" s="3">
        <f>INDEX(Products!$A$1:$E$5,MATCH(Orders!$D242,Products!$A$1:$A$5,0),MATCH(Orders!K$1,Products!$A$1:$E$1,0))</f>
        <v>1</v>
      </c>
      <c r="L242" s="5">
        <f>INDEX(Products!$A$1:$E$5,MATCH(Orders!$D242,Products!$A$1:$A$5,0),MATCH(Orders!L$1,Products!$A$1:$E$1,0))</f>
        <v>9.9499999999999993</v>
      </c>
      <c r="M242" s="5">
        <f>Table1[[#This Row],[Unit Price]]*Table1[[#This Row],[Quantity]]</f>
        <v>39.799999999999997</v>
      </c>
      <c r="N242" t="str">
        <f>VLOOKUP(Table1[[#This Row],[Customer ID]],Customers!$A$1:$I$2001,9,FALSE)</f>
        <v>No</v>
      </c>
    </row>
    <row r="243" spans="1:14" x14ac:dyDescent="0.35">
      <c r="A243" t="s">
        <v>515</v>
      </c>
      <c r="B243" s="2">
        <v>45012</v>
      </c>
      <c r="C243" t="s">
        <v>516</v>
      </c>
      <c r="D243" t="s">
        <v>40</v>
      </c>
      <c r="E243">
        <v>1</v>
      </c>
      <c r="F243" t="str">
        <f>VLOOKUP(Table1[[#This Row],[Customer ID]],Customers!$A$1:$I$2001,2,FALSE)</f>
        <v>Rhonda Ward</v>
      </c>
      <c r="G243" t="str">
        <f>VLOOKUP(Table1[[#This Row],[Customer ID]],Customers!$A$1:$I$2001,3,FALSE)</f>
        <v>nelsonamanda@abbott.info</v>
      </c>
      <c r="H243" t="str">
        <f>VLOOKUP(Table1[[#This Row],[Customer ID]],Customers!$A$1:$I$2001,7,FALSE)</f>
        <v>United States</v>
      </c>
      <c r="I243" t="str">
        <f>_xlfn.IFS(INDEX(Products!$A$1:$E$5,MATCH(Orders!$D243,Products!$A$1:$A$5,0),MATCH(Orders!I$1,Products!$A$1:$E$1,0))="Esp","Espresso",INDEX(Products!$A$1:$E$5,MATCH(Orders!$D243,Products!$A$1:$A$5,0),MATCH(Orders!I$1,Products!$A$1:$E$1,0))="Lat","Latte",INDEX(Products!$A$1:$E$5,MATCH(Orders!$D243,Products!$A$1:$A$5,0),MATCH(Orders!I$1,Products!$A$1:$E$1,0))="Moc","Mocha",INDEX(Products!$A$1:$E$5,MATCH(Orders!$D243,Products!$A$1:$A$5,0),MATCH(Orders!I$1,Products!$A$1:$E$1,0))="Am","Americano")</f>
        <v>Americano</v>
      </c>
      <c r="J243" t="str">
        <f>IF(INDEX(Products!$A$1:$E$5,MATCH(Orders!$D243,Products!$A$1:$A$5,0),MATCH(Orders!J$1,Products!$A$1:$E$1,0))="M","Medium",IF(INDEX(Products!$A$1:$E$5,MATCH(Orders!$D243,Products!$A$1:$A$5,0),MATCH(Orders!J$1,Products!$A$1:$E$1,0))="D","Dark","Light"))</f>
        <v>Light</v>
      </c>
      <c r="K243" s="3">
        <f>INDEX(Products!$A$1:$E$5,MATCH(Orders!$D243,Products!$A$1:$A$5,0),MATCH(Orders!K$1,Products!$A$1:$E$1,0))</f>
        <v>1</v>
      </c>
      <c r="L243" s="5">
        <f>INDEX(Products!$A$1:$E$5,MATCH(Orders!$D243,Products!$A$1:$A$5,0),MATCH(Orders!L$1,Products!$A$1:$E$1,0))</f>
        <v>9.9499999999999993</v>
      </c>
      <c r="M243" s="5">
        <f>Table1[[#This Row],[Unit Price]]*Table1[[#This Row],[Quantity]]</f>
        <v>9.9499999999999993</v>
      </c>
      <c r="N243" t="str">
        <f>VLOOKUP(Table1[[#This Row],[Customer ID]],Customers!$A$1:$I$2001,9,FALSE)</f>
        <v>No</v>
      </c>
    </row>
    <row r="244" spans="1:14" x14ac:dyDescent="0.35">
      <c r="A244" t="s">
        <v>517</v>
      </c>
      <c r="B244" s="2">
        <v>45567</v>
      </c>
      <c r="C244" t="s">
        <v>518</v>
      </c>
      <c r="D244" t="s">
        <v>21</v>
      </c>
      <c r="E244">
        <v>3</v>
      </c>
      <c r="F244" t="str">
        <f>VLOOKUP(Table1[[#This Row],[Customer ID]],Customers!$A$1:$I$2001,2,FALSE)</f>
        <v>Elizabeth Ali</v>
      </c>
      <c r="G244" t="str">
        <f>VLOOKUP(Table1[[#This Row],[Customer ID]],Customers!$A$1:$I$2001,3,FALSE)</f>
        <v>kaylatorres@payne-collins.com</v>
      </c>
      <c r="H244" t="str">
        <f>VLOOKUP(Table1[[#This Row],[Customer ID]],Customers!$A$1:$I$2001,7,FALSE)</f>
        <v>Ireland</v>
      </c>
      <c r="I244" t="str">
        <f>_xlfn.IFS(INDEX(Products!$A$1:$E$5,MATCH(Orders!$D244,Products!$A$1:$A$5,0),MATCH(Orders!I$1,Products!$A$1:$E$1,0))="Esp","Espresso",INDEX(Products!$A$1:$E$5,MATCH(Orders!$D244,Products!$A$1:$A$5,0),MATCH(Orders!I$1,Products!$A$1:$E$1,0))="Lat","Latte",INDEX(Products!$A$1:$E$5,MATCH(Orders!$D244,Products!$A$1:$A$5,0),MATCH(Orders!I$1,Products!$A$1:$E$1,0))="Moc","Mocha",INDEX(Products!$A$1:$E$5,MATCH(Orders!$D244,Products!$A$1:$A$5,0),MATCH(Orders!I$1,Products!$A$1:$E$1,0))="Am","Americano")</f>
        <v>Latte</v>
      </c>
      <c r="J244" t="str">
        <f>IF(INDEX(Products!$A$1:$E$5,MATCH(Orders!$D244,Products!$A$1:$A$5,0),MATCH(Orders!J$1,Products!$A$1:$E$1,0))="M","Medium",IF(INDEX(Products!$A$1:$E$5,MATCH(Orders!$D244,Products!$A$1:$A$5,0),MATCH(Orders!J$1,Products!$A$1:$E$1,0))="D","Dark","Light"))</f>
        <v>Dark</v>
      </c>
      <c r="K244" s="3">
        <f>INDEX(Products!$A$1:$E$5,MATCH(Orders!$D244,Products!$A$1:$A$5,0),MATCH(Orders!K$1,Products!$A$1:$E$1,0))</f>
        <v>2</v>
      </c>
      <c r="L244" s="5">
        <f>INDEX(Products!$A$1:$E$5,MATCH(Orders!$D244,Products!$A$1:$A$5,0),MATCH(Orders!L$1,Products!$A$1:$E$1,0))</f>
        <v>6.79</v>
      </c>
      <c r="M244" s="5">
        <f>Table1[[#This Row],[Unit Price]]*Table1[[#This Row],[Quantity]]</f>
        <v>20.37</v>
      </c>
      <c r="N244" t="str">
        <f>VLOOKUP(Table1[[#This Row],[Customer ID]],Customers!$A$1:$I$2001,9,FALSE)</f>
        <v>Yes</v>
      </c>
    </row>
    <row r="245" spans="1:14" x14ac:dyDescent="0.35">
      <c r="A245" t="s">
        <v>519</v>
      </c>
      <c r="B245" s="2">
        <v>45199</v>
      </c>
      <c r="C245" t="s">
        <v>520</v>
      </c>
      <c r="D245" t="s">
        <v>21</v>
      </c>
      <c r="E245">
        <v>5</v>
      </c>
      <c r="F245" t="str">
        <f>VLOOKUP(Table1[[#This Row],[Customer ID]],Customers!$A$1:$I$2001,2,FALSE)</f>
        <v>Deborah Bryant</v>
      </c>
      <c r="G245" t="str">
        <f>VLOOKUP(Table1[[#This Row],[Customer ID]],Customers!$A$1:$I$2001,3,FALSE)</f>
        <v>shawn23@johnson-tran.com</v>
      </c>
      <c r="H245" t="str">
        <f>VLOOKUP(Table1[[#This Row],[Customer ID]],Customers!$A$1:$I$2001,7,FALSE)</f>
        <v>United Kingdom</v>
      </c>
      <c r="I245" t="str">
        <f>_xlfn.IFS(INDEX(Products!$A$1:$E$5,MATCH(Orders!$D245,Products!$A$1:$A$5,0),MATCH(Orders!I$1,Products!$A$1:$E$1,0))="Esp","Espresso",INDEX(Products!$A$1:$E$5,MATCH(Orders!$D245,Products!$A$1:$A$5,0),MATCH(Orders!I$1,Products!$A$1:$E$1,0))="Lat","Latte",INDEX(Products!$A$1:$E$5,MATCH(Orders!$D245,Products!$A$1:$A$5,0),MATCH(Orders!I$1,Products!$A$1:$E$1,0))="Moc","Mocha",INDEX(Products!$A$1:$E$5,MATCH(Orders!$D245,Products!$A$1:$A$5,0),MATCH(Orders!I$1,Products!$A$1:$E$1,0))="Am","Americano")</f>
        <v>Latte</v>
      </c>
      <c r="J245" t="str">
        <f>IF(INDEX(Products!$A$1:$E$5,MATCH(Orders!$D245,Products!$A$1:$A$5,0),MATCH(Orders!J$1,Products!$A$1:$E$1,0))="M","Medium",IF(INDEX(Products!$A$1:$E$5,MATCH(Orders!$D245,Products!$A$1:$A$5,0),MATCH(Orders!J$1,Products!$A$1:$E$1,0))="D","Dark","Light"))</f>
        <v>Dark</v>
      </c>
      <c r="K245" s="3">
        <f>INDEX(Products!$A$1:$E$5,MATCH(Orders!$D245,Products!$A$1:$A$5,0),MATCH(Orders!K$1,Products!$A$1:$E$1,0))</f>
        <v>2</v>
      </c>
      <c r="L245" s="5">
        <f>INDEX(Products!$A$1:$E$5,MATCH(Orders!$D245,Products!$A$1:$A$5,0),MATCH(Orders!L$1,Products!$A$1:$E$1,0))</f>
        <v>6.79</v>
      </c>
      <c r="M245" s="5">
        <f>Table1[[#This Row],[Unit Price]]*Table1[[#This Row],[Quantity]]</f>
        <v>33.950000000000003</v>
      </c>
      <c r="N245" t="str">
        <f>VLOOKUP(Table1[[#This Row],[Customer ID]],Customers!$A$1:$I$2001,9,FALSE)</f>
        <v>Yes</v>
      </c>
    </row>
    <row r="246" spans="1:14" x14ac:dyDescent="0.35">
      <c r="A246" t="s">
        <v>521</v>
      </c>
      <c r="B246" s="2">
        <v>44763</v>
      </c>
      <c r="C246" t="s">
        <v>522</v>
      </c>
      <c r="D246" t="s">
        <v>30</v>
      </c>
      <c r="E246">
        <v>4</v>
      </c>
      <c r="F246" t="str">
        <f>VLOOKUP(Table1[[#This Row],[Customer ID]],Customers!$A$1:$I$2001,2,FALSE)</f>
        <v>Trevor Lambert</v>
      </c>
      <c r="G246" t="str">
        <f>VLOOKUP(Table1[[#This Row],[Customer ID]],Customers!$A$1:$I$2001,3,FALSE)</f>
        <v>jfranklin@hotmail.com</v>
      </c>
      <c r="H246" t="str">
        <f>VLOOKUP(Table1[[#This Row],[Customer ID]],Customers!$A$1:$I$2001,7,FALSE)</f>
        <v>United States</v>
      </c>
      <c r="I246" t="str">
        <f>_xlfn.IFS(INDEX(Products!$A$1:$E$5,MATCH(Orders!$D246,Products!$A$1:$A$5,0),MATCH(Orders!I$1,Products!$A$1:$E$1,0))="Esp","Espresso",INDEX(Products!$A$1:$E$5,MATCH(Orders!$D246,Products!$A$1:$A$5,0),MATCH(Orders!I$1,Products!$A$1:$E$1,0))="Lat","Latte",INDEX(Products!$A$1:$E$5,MATCH(Orders!$D246,Products!$A$1:$A$5,0),MATCH(Orders!I$1,Products!$A$1:$E$1,0))="Moc","Mocha",INDEX(Products!$A$1:$E$5,MATCH(Orders!$D246,Products!$A$1:$A$5,0),MATCH(Orders!I$1,Products!$A$1:$E$1,0))="Am","Americano")</f>
        <v>Mocha</v>
      </c>
      <c r="J246" t="str">
        <f>IF(INDEX(Products!$A$1:$E$5,MATCH(Orders!$D246,Products!$A$1:$A$5,0),MATCH(Orders!J$1,Products!$A$1:$E$1,0))="M","Medium",IF(INDEX(Products!$A$1:$E$5,MATCH(Orders!$D246,Products!$A$1:$A$5,0),MATCH(Orders!J$1,Products!$A$1:$E$1,0))="D","Dark","Light"))</f>
        <v>Medium</v>
      </c>
      <c r="K246" s="3">
        <f>INDEX(Products!$A$1:$E$5,MATCH(Orders!$D246,Products!$A$1:$A$5,0),MATCH(Orders!K$1,Products!$A$1:$E$1,0))</f>
        <v>2</v>
      </c>
      <c r="L246" s="5">
        <f>INDEX(Products!$A$1:$E$5,MATCH(Orders!$D246,Products!$A$1:$A$5,0),MATCH(Orders!L$1,Products!$A$1:$E$1,0))</f>
        <v>5.35</v>
      </c>
      <c r="M246" s="5">
        <f>Table1[[#This Row],[Unit Price]]*Table1[[#This Row],[Quantity]]</f>
        <v>21.4</v>
      </c>
      <c r="N246" t="str">
        <f>VLOOKUP(Table1[[#This Row],[Customer ID]],Customers!$A$1:$I$2001,9,FALSE)</f>
        <v>No</v>
      </c>
    </row>
    <row r="247" spans="1:14" x14ac:dyDescent="0.35">
      <c r="A247" t="s">
        <v>523</v>
      </c>
      <c r="B247" s="2">
        <v>45562</v>
      </c>
      <c r="C247" t="s">
        <v>524</v>
      </c>
      <c r="D247" t="s">
        <v>30</v>
      </c>
      <c r="E247">
        <v>4</v>
      </c>
      <c r="F247" t="str">
        <f>VLOOKUP(Table1[[#This Row],[Customer ID]],Customers!$A$1:$I$2001,2,FALSE)</f>
        <v>Kenneth Garrett</v>
      </c>
      <c r="G247" t="str">
        <f>VLOOKUP(Table1[[#This Row],[Customer ID]],Customers!$A$1:$I$2001,3,FALSE)</f>
        <v>brownmichael@gmail.com</v>
      </c>
      <c r="H247" t="str">
        <f>VLOOKUP(Table1[[#This Row],[Customer ID]],Customers!$A$1:$I$2001,7,FALSE)</f>
        <v>United Kingdom</v>
      </c>
      <c r="I247" t="str">
        <f>_xlfn.IFS(INDEX(Products!$A$1:$E$5,MATCH(Orders!$D247,Products!$A$1:$A$5,0),MATCH(Orders!I$1,Products!$A$1:$E$1,0))="Esp","Espresso",INDEX(Products!$A$1:$E$5,MATCH(Orders!$D247,Products!$A$1:$A$5,0),MATCH(Orders!I$1,Products!$A$1:$E$1,0))="Lat","Latte",INDEX(Products!$A$1:$E$5,MATCH(Orders!$D247,Products!$A$1:$A$5,0),MATCH(Orders!I$1,Products!$A$1:$E$1,0))="Moc","Mocha",INDEX(Products!$A$1:$E$5,MATCH(Orders!$D247,Products!$A$1:$A$5,0),MATCH(Orders!I$1,Products!$A$1:$E$1,0))="Am","Americano")</f>
        <v>Mocha</v>
      </c>
      <c r="J247" t="str">
        <f>IF(INDEX(Products!$A$1:$E$5,MATCH(Orders!$D247,Products!$A$1:$A$5,0),MATCH(Orders!J$1,Products!$A$1:$E$1,0))="M","Medium",IF(INDEX(Products!$A$1:$E$5,MATCH(Orders!$D247,Products!$A$1:$A$5,0),MATCH(Orders!J$1,Products!$A$1:$E$1,0))="D","Dark","Light"))</f>
        <v>Medium</v>
      </c>
      <c r="K247" s="3">
        <f>INDEX(Products!$A$1:$E$5,MATCH(Orders!$D247,Products!$A$1:$A$5,0),MATCH(Orders!K$1,Products!$A$1:$E$1,0))</f>
        <v>2</v>
      </c>
      <c r="L247" s="5">
        <f>INDEX(Products!$A$1:$E$5,MATCH(Orders!$D247,Products!$A$1:$A$5,0),MATCH(Orders!L$1,Products!$A$1:$E$1,0))</f>
        <v>5.35</v>
      </c>
      <c r="M247" s="5">
        <f>Table1[[#This Row],[Unit Price]]*Table1[[#This Row],[Quantity]]</f>
        <v>21.4</v>
      </c>
      <c r="N247" t="str">
        <f>VLOOKUP(Table1[[#This Row],[Customer ID]],Customers!$A$1:$I$2001,9,FALSE)</f>
        <v>Yes</v>
      </c>
    </row>
    <row r="248" spans="1:14" x14ac:dyDescent="0.35">
      <c r="A248" t="s">
        <v>526</v>
      </c>
      <c r="B248" s="2">
        <v>44624</v>
      </c>
      <c r="C248" t="s">
        <v>527</v>
      </c>
      <c r="D248" t="s">
        <v>21</v>
      </c>
      <c r="E248">
        <v>5</v>
      </c>
      <c r="F248" t="str">
        <f>VLOOKUP(Table1[[#This Row],[Customer ID]],Customers!$A$1:$I$2001,2,FALSE)</f>
        <v>Alexandra Tucker</v>
      </c>
      <c r="G248" t="str">
        <f>VLOOKUP(Table1[[#This Row],[Customer ID]],Customers!$A$1:$I$2001,3,FALSE)</f>
        <v>jerry48@yahoo.com</v>
      </c>
      <c r="H248" t="str">
        <f>VLOOKUP(Table1[[#This Row],[Customer ID]],Customers!$A$1:$I$2001,7,FALSE)</f>
        <v>Australia</v>
      </c>
      <c r="I248" t="str">
        <f>_xlfn.IFS(INDEX(Products!$A$1:$E$5,MATCH(Orders!$D248,Products!$A$1:$A$5,0),MATCH(Orders!I$1,Products!$A$1:$E$1,0))="Esp","Espresso",INDEX(Products!$A$1:$E$5,MATCH(Orders!$D248,Products!$A$1:$A$5,0),MATCH(Orders!I$1,Products!$A$1:$E$1,0))="Lat","Latte",INDEX(Products!$A$1:$E$5,MATCH(Orders!$D248,Products!$A$1:$A$5,0),MATCH(Orders!I$1,Products!$A$1:$E$1,0))="Moc","Mocha",INDEX(Products!$A$1:$E$5,MATCH(Orders!$D248,Products!$A$1:$A$5,0),MATCH(Orders!I$1,Products!$A$1:$E$1,0))="Am","Americano")</f>
        <v>Latte</v>
      </c>
      <c r="J248" t="str">
        <f>IF(INDEX(Products!$A$1:$E$5,MATCH(Orders!$D248,Products!$A$1:$A$5,0),MATCH(Orders!J$1,Products!$A$1:$E$1,0))="M","Medium",IF(INDEX(Products!$A$1:$E$5,MATCH(Orders!$D248,Products!$A$1:$A$5,0),MATCH(Orders!J$1,Products!$A$1:$E$1,0))="D","Dark","Light"))</f>
        <v>Dark</v>
      </c>
      <c r="K248" s="3">
        <f>INDEX(Products!$A$1:$E$5,MATCH(Orders!$D248,Products!$A$1:$A$5,0),MATCH(Orders!K$1,Products!$A$1:$E$1,0))</f>
        <v>2</v>
      </c>
      <c r="L248" s="5">
        <f>INDEX(Products!$A$1:$E$5,MATCH(Orders!$D248,Products!$A$1:$A$5,0),MATCH(Orders!L$1,Products!$A$1:$E$1,0))</f>
        <v>6.79</v>
      </c>
      <c r="M248" s="5">
        <f>Table1[[#This Row],[Unit Price]]*Table1[[#This Row],[Quantity]]</f>
        <v>33.950000000000003</v>
      </c>
      <c r="N248" t="str">
        <f>VLOOKUP(Table1[[#This Row],[Customer ID]],Customers!$A$1:$I$2001,9,FALSE)</f>
        <v>No</v>
      </c>
    </row>
    <row r="249" spans="1:14" x14ac:dyDescent="0.35">
      <c r="A249" t="s">
        <v>528</v>
      </c>
      <c r="B249" s="2">
        <v>45283</v>
      </c>
      <c r="C249" t="s">
        <v>529</v>
      </c>
      <c r="D249" t="s">
        <v>40</v>
      </c>
      <c r="E249">
        <v>3</v>
      </c>
      <c r="F249" t="str">
        <f>VLOOKUP(Table1[[#This Row],[Customer ID]],Customers!$A$1:$I$2001,2,FALSE)</f>
        <v>Mark Zuniga</v>
      </c>
      <c r="G249" t="str">
        <f>VLOOKUP(Table1[[#This Row],[Customer ID]],Customers!$A$1:$I$2001,3,FALSE)</f>
        <v>rebeccabrooks@mann-hoffman.biz</v>
      </c>
      <c r="H249" t="str">
        <f>VLOOKUP(Table1[[#This Row],[Customer ID]],Customers!$A$1:$I$2001,7,FALSE)</f>
        <v>United Kingdom</v>
      </c>
      <c r="I249" t="str">
        <f>_xlfn.IFS(INDEX(Products!$A$1:$E$5,MATCH(Orders!$D249,Products!$A$1:$A$5,0),MATCH(Orders!I$1,Products!$A$1:$E$1,0))="Esp","Espresso",INDEX(Products!$A$1:$E$5,MATCH(Orders!$D249,Products!$A$1:$A$5,0),MATCH(Orders!I$1,Products!$A$1:$E$1,0))="Lat","Latte",INDEX(Products!$A$1:$E$5,MATCH(Orders!$D249,Products!$A$1:$A$5,0),MATCH(Orders!I$1,Products!$A$1:$E$1,0))="Moc","Mocha",INDEX(Products!$A$1:$E$5,MATCH(Orders!$D249,Products!$A$1:$A$5,0),MATCH(Orders!I$1,Products!$A$1:$E$1,0))="Am","Americano")</f>
        <v>Americano</v>
      </c>
      <c r="J249" t="str">
        <f>IF(INDEX(Products!$A$1:$E$5,MATCH(Orders!$D249,Products!$A$1:$A$5,0),MATCH(Orders!J$1,Products!$A$1:$E$1,0))="M","Medium",IF(INDEX(Products!$A$1:$E$5,MATCH(Orders!$D249,Products!$A$1:$A$5,0),MATCH(Orders!J$1,Products!$A$1:$E$1,0))="D","Dark","Light"))</f>
        <v>Light</v>
      </c>
      <c r="K249" s="3">
        <f>INDEX(Products!$A$1:$E$5,MATCH(Orders!$D249,Products!$A$1:$A$5,0),MATCH(Orders!K$1,Products!$A$1:$E$1,0))</f>
        <v>1</v>
      </c>
      <c r="L249" s="5">
        <f>INDEX(Products!$A$1:$E$5,MATCH(Orders!$D249,Products!$A$1:$A$5,0),MATCH(Orders!L$1,Products!$A$1:$E$1,0))</f>
        <v>9.9499999999999993</v>
      </c>
      <c r="M249" s="5">
        <f>Table1[[#This Row],[Unit Price]]*Table1[[#This Row],[Quantity]]</f>
        <v>29.849999999999998</v>
      </c>
      <c r="N249" t="str">
        <f>VLOOKUP(Table1[[#This Row],[Customer ID]],Customers!$A$1:$I$2001,9,FALSE)</f>
        <v>No</v>
      </c>
    </row>
    <row r="250" spans="1:14" x14ac:dyDescent="0.35">
      <c r="A250" t="s">
        <v>530</v>
      </c>
      <c r="B250" s="2">
        <v>45205</v>
      </c>
      <c r="C250" t="s">
        <v>531</v>
      </c>
      <c r="D250" t="s">
        <v>21</v>
      </c>
      <c r="E250">
        <v>5</v>
      </c>
      <c r="F250" t="str">
        <f>VLOOKUP(Table1[[#This Row],[Customer ID]],Customers!$A$1:$I$2001,2,FALSE)</f>
        <v>Austin Green</v>
      </c>
      <c r="G250" t="str">
        <f>VLOOKUP(Table1[[#This Row],[Customer ID]],Customers!$A$1:$I$2001,3,FALSE)</f>
        <v>gyoung@yahoo.com</v>
      </c>
      <c r="H250" t="str">
        <f>VLOOKUP(Table1[[#This Row],[Customer ID]],Customers!$A$1:$I$2001,7,FALSE)</f>
        <v>United States</v>
      </c>
      <c r="I250" t="str">
        <f>_xlfn.IFS(INDEX(Products!$A$1:$E$5,MATCH(Orders!$D250,Products!$A$1:$A$5,0),MATCH(Orders!I$1,Products!$A$1:$E$1,0))="Esp","Espresso",INDEX(Products!$A$1:$E$5,MATCH(Orders!$D250,Products!$A$1:$A$5,0),MATCH(Orders!I$1,Products!$A$1:$E$1,0))="Lat","Latte",INDEX(Products!$A$1:$E$5,MATCH(Orders!$D250,Products!$A$1:$A$5,0),MATCH(Orders!I$1,Products!$A$1:$E$1,0))="Moc","Mocha",INDEX(Products!$A$1:$E$5,MATCH(Orders!$D250,Products!$A$1:$A$5,0),MATCH(Orders!I$1,Products!$A$1:$E$1,0))="Am","Americano")</f>
        <v>Latte</v>
      </c>
      <c r="J250" t="str">
        <f>IF(INDEX(Products!$A$1:$E$5,MATCH(Orders!$D250,Products!$A$1:$A$5,0),MATCH(Orders!J$1,Products!$A$1:$E$1,0))="M","Medium",IF(INDEX(Products!$A$1:$E$5,MATCH(Orders!$D250,Products!$A$1:$A$5,0),MATCH(Orders!J$1,Products!$A$1:$E$1,0))="D","Dark","Light"))</f>
        <v>Dark</v>
      </c>
      <c r="K250" s="3">
        <f>INDEX(Products!$A$1:$E$5,MATCH(Orders!$D250,Products!$A$1:$A$5,0),MATCH(Orders!K$1,Products!$A$1:$E$1,0))</f>
        <v>2</v>
      </c>
      <c r="L250" s="5">
        <f>INDEX(Products!$A$1:$E$5,MATCH(Orders!$D250,Products!$A$1:$A$5,0),MATCH(Orders!L$1,Products!$A$1:$E$1,0))</f>
        <v>6.79</v>
      </c>
      <c r="M250" s="5">
        <f>Table1[[#This Row],[Unit Price]]*Table1[[#This Row],[Quantity]]</f>
        <v>33.950000000000003</v>
      </c>
      <c r="N250" t="str">
        <f>VLOOKUP(Table1[[#This Row],[Customer ID]],Customers!$A$1:$I$2001,9,FALSE)</f>
        <v>No</v>
      </c>
    </row>
    <row r="251" spans="1:14" x14ac:dyDescent="0.35">
      <c r="A251" t="s">
        <v>532</v>
      </c>
      <c r="B251" s="2">
        <v>45388</v>
      </c>
      <c r="C251" t="s">
        <v>533</v>
      </c>
      <c r="D251" t="s">
        <v>15</v>
      </c>
      <c r="E251">
        <v>2</v>
      </c>
      <c r="F251" t="str">
        <f>VLOOKUP(Table1[[#This Row],[Customer ID]],Customers!$A$1:$I$2001,2,FALSE)</f>
        <v>Eric Torres</v>
      </c>
      <c r="G251" t="str">
        <f>VLOOKUP(Table1[[#This Row],[Customer ID]],Customers!$A$1:$I$2001,3,FALSE)</f>
        <v>julie68@ellis-mcconnell.com</v>
      </c>
      <c r="H251" t="str">
        <f>VLOOKUP(Table1[[#This Row],[Customer ID]],Customers!$A$1:$I$2001,7,FALSE)</f>
        <v>United States</v>
      </c>
      <c r="I251" t="str">
        <f>_xlfn.IFS(INDEX(Products!$A$1:$E$5,MATCH(Orders!$D251,Products!$A$1:$A$5,0),MATCH(Orders!I$1,Products!$A$1:$E$1,0))="Esp","Espresso",INDEX(Products!$A$1:$E$5,MATCH(Orders!$D251,Products!$A$1:$A$5,0),MATCH(Orders!I$1,Products!$A$1:$E$1,0))="Lat","Latte",INDEX(Products!$A$1:$E$5,MATCH(Orders!$D251,Products!$A$1:$A$5,0),MATCH(Orders!I$1,Products!$A$1:$E$1,0))="Moc","Mocha",INDEX(Products!$A$1:$E$5,MATCH(Orders!$D251,Products!$A$1:$A$5,0),MATCH(Orders!I$1,Products!$A$1:$E$1,0))="Am","Americano")</f>
        <v>Espresso</v>
      </c>
      <c r="J251" t="str">
        <f>IF(INDEX(Products!$A$1:$E$5,MATCH(Orders!$D251,Products!$A$1:$A$5,0),MATCH(Orders!J$1,Products!$A$1:$E$1,0))="M","Medium",IF(INDEX(Products!$A$1:$E$5,MATCH(Orders!$D251,Products!$A$1:$A$5,0),MATCH(Orders!J$1,Products!$A$1:$E$1,0))="D","Dark","Light"))</f>
        <v>Medium</v>
      </c>
      <c r="K251" s="3">
        <f>INDEX(Products!$A$1:$E$5,MATCH(Orders!$D251,Products!$A$1:$A$5,0),MATCH(Orders!K$1,Products!$A$1:$E$1,0))</f>
        <v>1.5</v>
      </c>
      <c r="L251" s="5">
        <f>INDEX(Products!$A$1:$E$5,MATCH(Orders!$D251,Products!$A$1:$A$5,0),MATCH(Orders!L$1,Products!$A$1:$E$1,0))</f>
        <v>8.18</v>
      </c>
      <c r="M251" s="5">
        <f>Table1[[#This Row],[Unit Price]]*Table1[[#This Row],[Quantity]]</f>
        <v>16.36</v>
      </c>
      <c r="N251" t="str">
        <f>VLOOKUP(Table1[[#This Row],[Customer ID]],Customers!$A$1:$I$2001,9,FALSE)</f>
        <v>No</v>
      </c>
    </row>
    <row r="252" spans="1:14" x14ac:dyDescent="0.35">
      <c r="A252" t="s">
        <v>534</v>
      </c>
      <c r="B252" s="2">
        <v>45132</v>
      </c>
      <c r="C252" t="s">
        <v>535</v>
      </c>
      <c r="D252" t="s">
        <v>15</v>
      </c>
      <c r="E252">
        <v>3</v>
      </c>
      <c r="F252" t="str">
        <f>VLOOKUP(Table1[[#This Row],[Customer ID]],Customers!$A$1:$I$2001,2,FALSE)</f>
        <v>Donna Moore</v>
      </c>
      <c r="G252" t="str">
        <f>VLOOKUP(Table1[[#This Row],[Customer ID]],Customers!$A$1:$I$2001,3,FALSE)</f>
        <v>richard20@gmail.com</v>
      </c>
      <c r="H252" t="str">
        <f>VLOOKUP(Table1[[#This Row],[Customer ID]],Customers!$A$1:$I$2001,7,FALSE)</f>
        <v>Canada</v>
      </c>
      <c r="I252" t="str">
        <f>_xlfn.IFS(INDEX(Products!$A$1:$E$5,MATCH(Orders!$D252,Products!$A$1:$A$5,0),MATCH(Orders!I$1,Products!$A$1:$E$1,0))="Esp","Espresso",INDEX(Products!$A$1:$E$5,MATCH(Orders!$D252,Products!$A$1:$A$5,0),MATCH(Orders!I$1,Products!$A$1:$E$1,0))="Lat","Latte",INDEX(Products!$A$1:$E$5,MATCH(Orders!$D252,Products!$A$1:$A$5,0),MATCH(Orders!I$1,Products!$A$1:$E$1,0))="Moc","Mocha",INDEX(Products!$A$1:$E$5,MATCH(Orders!$D252,Products!$A$1:$A$5,0),MATCH(Orders!I$1,Products!$A$1:$E$1,0))="Am","Americano")</f>
        <v>Espresso</v>
      </c>
      <c r="J252" t="str">
        <f>IF(INDEX(Products!$A$1:$E$5,MATCH(Orders!$D252,Products!$A$1:$A$5,0),MATCH(Orders!J$1,Products!$A$1:$E$1,0))="M","Medium",IF(INDEX(Products!$A$1:$E$5,MATCH(Orders!$D252,Products!$A$1:$A$5,0),MATCH(Orders!J$1,Products!$A$1:$E$1,0))="D","Dark","Light"))</f>
        <v>Medium</v>
      </c>
      <c r="K252" s="3">
        <f>INDEX(Products!$A$1:$E$5,MATCH(Orders!$D252,Products!$A$1:$A$5,0),MATCH(Orders!K$1,Products!$A$1:$E$1,0))</f>
        <v>1.5</v>
      </c>
      <c r="L252" s="5">
        <f>INDEX(Products!$A$1:$E$5,MATCH(Orders!$D252,Products!$A$1:$A$5,0),MATCH(Orders!L$1,Products!$A$1:$E$1,0))</f>
        <v>8.18</v>
      </c>
      <c r="M252" s="5">
        <f>Table1[[#This Row],[Unit Price]]*Table1[[#This Row],[Quantity]]</f>
        <v>24.54</v>
      </c>
      <c r="N252" t="str">
        <f>VLOOKUP(Table1[[#This Row],[Customer ID]],Customers!$A$1:$I$2001,9,FALSE)</f>
        <v>No</v>
      </c>
    </row>
    <row r="253" spans="1:14" x14ac:dyDescent="0.35">
      <c r="A253" t="s">
        <v>536</v>
      </c>
      <c r="B253" s="2">
        <v>44862</v>
      </c>
      <c r="C253" t="s">
        <v>537</v>
      </c>
      <c r="D253" t="s">
        <v>30</v>
      </c>
      <c r="E253">
        <v>3</v>
      </c>
      <c r="F253" t="str">
        <f>VLOOKUP(Table1[[#This Row],[Customer ID]],Customers!$A$1:$I$2001,2,FALSE)</f>
        <v>Edward Bradley</v>
      </c>
      <c r="G253" t="str">
        <f>VLOOKUP(Table1[[#This Row],[Customer ID]],Customers!$A$1:$I$2001,3,FALSE)</f>
        <v>karen53@yates-diaz.info</v>
      </c>
      <c r="H253" t="str">
        <f>VLOOKUP(Table1[[#This Row],[Customer ID]],Customers!$A$1:$I$2001,7,FALSE)</f>
        <v>Canada</v>
      </c>
      <c r="I253" t="str">
        <f>_xlfn.IFS(INDEX(Products!$A$1:$E$5,MATCH(Orders!$D253,Products!$A$1:$A$5,0),MATCH(Orders!I$1,Products!$A$1:$E$1,0))="Esp","Espresso",INDEX(Products!$A$1:$E$5,MATCH(Orders!$D253,Products!$A$1:$A$5,0),MATCH(Orders!I$1,Products!$A$1:$E$1,0))="Lat","Latte",INDEX(Products!$A$1:$E$5,MATCH(Orders!$D253,Products!$A$1:$A$5,0),MATCH(Orders!I$1,Products!$A$1:$E$1,0))="Moc","Mocha",INDEX(Products!$A$1:$E$5,MATCH(Orders!$D253,Products!$A$1:$A$5,0),MATCH(Orders!I$1,Products!$A$1:$E$1,0))="Am","Americano")</f>
        <v>Mocha</v>
      </c>
      <c r="J253" t="str">
        <f>IF(INDEX(Products!$A$1:$E$5,MATCH(Orders!$D253,Products!$A$1:$A$5,0),MATCH(Orders!J$1,Products!$A$1:$E$1,0))="M","Medium",IF(INDEX(Products!$A$1:$E$5,MATCH(Orders!$D253,Products!$A$1:$A$5,0),MATCH(Orders!J$1,Products!$A$1:$E$1,0))="D","Dark","Light"))</f>
        <v>Medium</v>
      </c>
      <c r="K253" s="3">
        <f>INDEX(Products!$A$1:$E$5,MATCH(Orders!$D253,Products!$A$1:$A$5,0),MATCH(Orders!K$1,Products!$A$1:$E$1,0))</f>
        <v>2</v>
      </c>
      <c r="L253" s="5">
        <f>INDEX(Products!$A$1:$E$5,MATCH(Orders!$D253,Products!$A$1:$A$5,0),MATCH(Orders!L$1,Products!$A$1:$E$1,0))</f>
        <v>5.35</v>
      </c>
      <c r="M253" s="5">
        <f>Table1[[#This Row],[Unit Price]]*Table1[[#This Row],[Quantity]]</f>
        <v>16.049999999999997</v>
      </c>
      <c r="N253" t="str">
        <f>VLOOKUP(Table1[[#This Row],[Customer ID]],Customers!$A$1:$I$2001,9,FALSE)</f>
        <v>No</v>
      </c>
    </row>
    <row r="254" spans="1:14" x14ac:dyDescent="0.35">
      <c r="A254" t="s">
        <v>538</v>
      </c>
      <c r="B254" s="2">
        <v>45439</v>
      </c>
      <c r="C254" t="s">
        <v>539</v>
      </c>
      <c r="D254" t="s">
        <v>30</v>
      </c>
      <c r="E254">
        <v>3</v>
      </c>
      <c r="F254" t="str">
        <f>VLOOKUP(Table1[[#This Row],[Customer ID]],Customers!$A$1:$I$2001,2,FALSE)</f>
        <v>Brandon Johnson</v>
      </c>
      <c r="G254" t="str">
        <f>VLOOKUP(Table1[[#This Row],[Customer ID]],Customers!$A$1:$I$2001,3,FALSE)</f>
        <v>carolynmarshall@simpson-morrison.com</v>
      </c>
      <c r="H254" t="str">
        <f>VLOOKUP(Table1[[#This Row],[Customer ID]],Customers!$A$1:$I$2001,7,FALSE)</f>
        <v>United Kingdom</v>
      </c>
      <c r="I254" t="str">
        <f>_xlfn.IFS(INDEX(Products!$A$1:$E$5,MATCH(Orders!$D254,Products!$A$1:$A$5,0),MATCH(Orders!I$1,Products!$A$1:$E$1,0))="Esp","Espresso",INDEX(Products!$A$1:$E$5,MATCH(Orders!$D254,Products!$A$1:$A$5,0),MATCH(Orders!I$1,Products!$A$1:$E$1,0))="Lat","Latte",INDEX(Products!$A$1:$E$5,MATCH(Orders!$D254,Products!$A$1:$A$5,0),MATCH(Orders!I$1,Products!$A$1:$E$1,0))="Moc","Mocha",INDEX(Products!$A$1:$E$5,MATCH(Orders!$D254,Products!$A$1:$A$5,0),MATCH(Orders!I$1,Products!$A$1:$E$1,0))="Am","Americano")</f>
        <v>Mocha</v>
      </c>
      <c r="J254" t="str">
        <f>IF(INDEX(Products!$A$1:$E$5,MATCH(Orders!$D254,Products!$A$1:$A$5,0),MATCH(Orders!J$1,Products!$A$1:$E$1,0))="M","Medium",IF(INDEX(Products!$A$1:$E$5,MATCH(Orders!$D254,Products!$A$1:$A$5,0),MATCH(Orders!J$1,Products!$A$1:$E$1,0))="D","Dark","Light"))</f>
        <v>Medium</v>
      </c>
      <c r="K254" s="3">
        <f>INDEX(Products!$A$1:$E$5,MATCH(Orders!$D254,Products!$A$1:$A$5,0),MATCH(Orders!K$1,Products!$A$1:$E$1,0))</f>
        <v>2</v>
      </c>
      <c r="L254" s="5">
        <f>INDEX(Products!$A$1:$E$5,MATCH(Orders!$D254,Products!$A$1:$A$5,0),MATCH(Orders!L$1,Products!$A$1:$E$1,0))</f>
        <v>5.35</v>
      </c>
      <c r="M254" s="5">
        <f>Table1[[#This Row],[Unit Price]]*Table1[[#This Row],[Quantity]]</f>
        <v>16.049999999999997</v>
      </c>
      <c r="N254" t="str">
        <f>VLOOKUP(Table1[[#This Row],[Customer ID]],Customers!$A$1:$I$2001,9,FALSE)</f>
        <v>No</v>
      </c>
    </row>
    <row r="255" spans="1:14" x14ac:dyDescent="0.35">
      <c r="A255" t="s">
        <v>540</v>
      </c>
      <c r="B255" s="2">
        <v>44880</v>
      </c>
      <c r="C255" t="s">
        <v>541</v>
      </c>
      <c r="D255" t="s">
        <v>30</v>
      </c>
      <c r="E255">
        <v>5</v>
      </c>
      <c r="F255" t="str">
        <f>VLOOKUP(Table1[[#This Row],[Customer ID]],Customers!$A$1:$I$2001,2,FALSE)</f>
        <v>Joshua Jennings</v>
      </c>
      <c r="G255" t="str">
        <f>VLOOKUP(Table1[[#This Row],[Customer ID]],Customers!$A$1:$I$2001,3,FALSE)</f>
        <v>wilkinsonjames@gmail.com</v>
      </c>
      <c r="H255" t="str">
        <f>VLOOKUP(Table1[[#This Row],[Customer ID]],Customers!$A$1:$I$2001,7,FALSE)</f>
        <v>Canada</v>
      </c>
      <c r="I255" t="str">
        <f>_xlfn.IFS(INDEX(Products!$A$1:$E$5,MATCH(Orders!$D255,Products!$A$1:$A$5,0),MATCH(Orders!I$1,Products!$A$1:$E$1,0))="Esp","Espresso",INDEX(Products!$A$1:$E$5,MATCH(Orders!$D255,Products!$A$1:$A$5,0),MATCH(Orders!I$1,Products!$A$1:$E$1,0))="Lat","Latte",INDEX(Products!$A$1:$E$5,MATCH(Orders!$D255,Products!$A$1:$A$5,0),MATCH(Orders!I$1,Products!$A$1:$E$1,0))="Moc","Mocha",INDEX(Products!$A$1:$E$5,MATCH(Orders!$D255,Products!$A$1:$A$5,0),MATCH(Orders!I$1,Products!$A$1:$E$1,0))="Am","Americano")</f>
        <v>Mocha</v>
      </c>
      <c r="J255" t="str">
        <f>IF(INDEX(Products!$A$1:$E$5,MATCH(Orders!$D255,Products!$A$1:$A$5,0),MATCH(Orders!J$1,Products!$A$1:$E$1,0))="M","Medium",IF(INDEX(Products!$A$1:$E$5,MATCH(Orders!$D255,Products!$A$1:$A$5,0),MATCH(Orders!J$1,Products!$A$1:$E$1,0))="D","Dark","Light"))</f>
        <v>Medium</v>
      </c>
      <c r="K255" s="3">
        <f>INDEX(Products!$A$1:$E$5,MATCH(Orders!$D255,Products!$A$1:$A$5,0),MATCH(Orders!K$1,Products!$A$1:$E$1,0))</f>
        <v>2</v>
      </c>
      <c r="L255" s="5">
        <f>INDEX(Products!$A$1:$E$5,MATCH(Orders!$D255,Products!$A$1:$A$5,0),MATCH(Orders!L$1,Products!$A$1:$E$1,0))</f>
        <v>5.35</v>
      </c>
      <c r="M255" s="5">
        <f>Table1[[#This Row],[Unit Price]]*Table1[[#This Row],[Quantity]]</f>
        <v>26.75</v>
      </c>
      <c r="N255" t="str">
        <f>VLOOKUP(Table1[[#This Row],[Customer ID]],Customers!$A$1:$I$2001,9,FALSE)</f>
        <v>No</v>
      </c>
    </row>
    <row r="256" spans="1:14" x14ac:dyDescent="0.35">
      <c r="A256" t="s">
        <v>542</v>
      </c>
      <c r="B256" s="2">
        <v>44585</v>
      </c>
      <c r="C256" t="s">
        <v>543</v>
      </c>
      <c r="D256" t="s">
        <v>15</v>
      </c>
      <c r="E256">
        <v>2</v>
      </c>
      <c r="F256" t="str">
        <f>VLOOKUP(Table1[[#This Row],[Customer ID]],Customers!$A$1:$I$2001,2,FALSE)</f>
        <v>Sean Knapp</v>
      </c>
      <c r="G256" t="str">
        <f>VLOOKUP(Table1[[#This Row],[Customer ID]],Customers!$A$1:$I$2001,3,FALSE)</f>
        <v>claynicole@hotmail.com</v>
      </c>
      <c r="H256" t="str">
        <f>VLOOKUP(Table1[[#This Row],[Customer ID]],Customers!$A$1:$I$2001,7,FALSE)</f>
        <v>Ireland</v>
      </c>
      <c r="I256" t="str">
        <f>_xlfn.IFS(INDEX(Products!$A$1:$E$5,MATCH(Orders!$D256,Products!$A$1:$A$5,0),MATCH(Orders!I$1,Products!$A$1:$E$1,0))="Esp","Espresso",INDEX(Products!$A$1:$E$5,MATCH(Orders!$D256,Products!$A$1:$A$5,0),MATCH(Orders!I$1,Products!$A$1:$E$1,0))="Lat","Latte",INDEX(Products!$A$1:$E$5,MATCH(Orders!$D256,Products!$A$1:$A$5,0),MATCH(Orders!I$1,Products!$A$1:$E$1,0))="Moc","Mocha",INDEX(Products!$A$1:$E$5,MATCH(Orders!$D256,Products!$A$1:$A$5,0),MATCH(Orders!I$1,Products!$A$1:$E$1,0))="Am","Americano")</f>
        <v>Espresso</v>
      </c>
      <c r="J256" t="str">
        <f>IF(INDEX(Products!$A$1:$E$5,MATCH(Orders!$D256,Products!$A$1:$A$5,0),MATCH(Orders!J$1,Products!$A$1:$E$1,0))="M","Medium",IF(INDEX(Products!$A$1:$E$5,MATCH(Orders!$D256,Products!$A$1:$A$5,0),MATCH(Orders!J$1,Products!$A$1:$E$1,0))="D","Dark","Light"))</f>
        <v>Medium</v>
      </c>
      <c r="K256" s="3">
        <f>INDEX(Products!$A$1:$E$5,MATCH(Orders!$D256,Products!$A$1:$A$5,0),MATCH(Orders!K$1,Products!$A$1:$E$1,0))</f>
        <v>1.5</v>
      </c>
      <c r="L256" s="5">
        <f>INDEX(Products!$A$1:$E$5,MATCH(Orders!$D256,Products!$A$1:$A$5,0),MATCH(Orders!L$1,Products!$A$1:$E$1,0))</f>
        <v>8.18</v>
      </c>
      <c r="M256" s="5">
        <f>Table1[[#This Row],[Unit Price]]*Table1[[#This Row],[Quantity]]</f>
        <v>16.36</v>
      </c>
      <c r="N256" t="str">
        <f>VLOOKUP(Table1[[#This Row],[Customer ID]],Customers!$A$1:$I$2001,9,FALSE)</f>
        <v>Yes</v>
      </c>
    </row>
    <row r="257" spans="1:14" x14ac:dyDescent="0.35">
      <c r="A257" t="s">
        <v>544</v>
      </c>
      <c r="B257" s="2">
        <v>44904</v>
      </c>
      <c r="C257" t="s">
        <v>545</v>
      </c>
      <c r="D257" t="s">
        <v>30</v>
      </c>
      <c r="E257">
        <v>5</v>
      </c>
      <c r="F257" t="str">
        <f>VLOOKUP(Table1[[#This Row],[Customer ID]],Customers!$A$1:$I$2001,2,FALSE)</f>
        <v>Steven Wood</v>
      </c>
      <c r="G257" t="str">
        <f>VLOOKUP(Table1[[#This Row],[Customer ID]],Customers!$A$1:$I$2001,3,FALSE)</f>
        <v>kennethwalton@bowen.net</v>
      </c>
      <c r="H257" t="str">
        <f>VLOOKUP(Table1[[#This Row],[Customer ID]],Customers!$A$1:$I$2001,7,FALSE)</f>
        <v>United Kingdom</v>
      </c>
      <c r="I257" t="str">
        <f>_xlfn.IFS(INDEX(Products!$A$1:$E$5,MATCH(Orders!$D257,Products!$A$1:$A$5,0),MATCH(Orders!I$1,Products!$A$1:$E$1,0))="Esp","Espresso",INDEX(Products!$A$1:$E$5,MATCH(Orders!$D257,Products!$A$1:$A$5,0),MATCH(Orders!I$1,Products!$A$1:$E$1,0))="Lat","Latte",INDEX(Products!$A$1:$E$5,MATCH(Orders!$D257,Products!$A$1:$A$5,0),MATCH(Orders!I$1,Products!$A$1:$E$1,0))="Moc","Mocha",INDEX(Products!$A$1:$E$5,MATCH(Orders!$D257,Products!$A$1:$A$5,0),MATCH(Orders!I$1,Products!$A$1:$E$1,0))="Am","Americano")</f>
        <v>Mocha</v>
      </c>
      <c r="J257" t="str">
        <f>IF(INDEX(Products!$A$1:$E$5,MATCH(Orders!$D257,Products!$A$1:$A$5,0),MATCH(Orders!J$1,Products!$A$1:$E$1,0))="M","Medium",IF(INDEX(Products!$A$1:$E$5,MATCH(Orders!$D257,Products!$A$1:$A$5,0),MATCH(Orders!J$1,Products!$A$1:$E$1,0))="D","Dark","Light"))</f>
        <v>Medium</v>
      </c>
      <c r="K257" s="3">
        <f>INDEX(Products!$A$1:$E$5,MATCH(Orders!$D257,Products!$A$1:$A$5,0),MATCH(Orders!K$1,Products!$A$1:$E$1,0))</f>
        <v>2</v>
      </c>
      <c r="L257" s="5">
        <f>INDEX(Products!$A$1:$E$5,MATCH(Orders!$D257,Products!$A$1:$A$5,0),MATCH(Orders!L$1,Products!$A$1:$E$1,0))</f>
        <v>5.35</v>
      </c>
      <c r="M257" s="5">
        <f>Table1[[#This Row],[Unit Price]]*Table1[[#This Row],[Quantity]]</f>
        <v>26.75</v>
      </c>
      <c r="N257" t="str">
        <f>VLOOKUP(Table1[[#This Row],[Customer ID]],Customers!$A$1:$I$2001,9,FALSE)</f>
        <v>Yes</v>
      </c>
    </row>
    <row r="258" spans="1:14" x14ac:dyDescent="0.35">
      <c r="A258" t="s">
        <v>546</v>
      </c>
      <c r="B258" s="2">
        <v>45437</v>
      </c>
      <c r="C258" t="s">
        <v>547</v>
      </c>
      <c r="D258" t="s">
        <v>40</v>
      </c>
      <c r="E258">
        <v>4</v>
      </c>
      <c r="F258" t="str">
        <f>VLOOKUP(Table1[[#This Row],[Customer ID]],Customers!$A$1:$I$2001,2,FALSE)</f>
        <v>Robert Wilson</v>
      </c>
      <c r="G258" t="str">
        <f>VLOOKUP(Table1[[#This Row],[Customer ID]],Customers!$A$1:$I$2001,3,FALSE)</f>
        <v>pettytheresa@gmail.com</v>
      </c>
      <c r="H258" t="str">
        <f>VLOOKUP(Table1[[#This Row],[Customer ID]],Customers!$A$1:$I$2001,7,FALSE)</f>
        <v>United Kingdom</v>
      </c>
      <c r="I258" t="str">
        <f>_xlfn.IFS(INDEX(Products!$A$1:$E$5,MATCH(Orders!$D258,Products!$A$1:$A$5,0),MATCH(Orders!I$1,Products!$A$1:$E$1,0))="Esp","Espresso",INDEX(Products!$A$1:$E$5,MATCH(Orders!$D258,Products!$A$1:$A$5,0),MATCH(Orders!I$1,Products!$A$1:$E$1,0))="Lat","Latte",INDEX(Products!$A$1:$E$5,MATCH(Orders!$D258,Products!$A$1:$A$5,0),MATCH(Orders!I$1,Products!$A$1:$E$1,0))="Moc","Mocha",INDEX(Products!$A$1:$E$5,MATCH(Orders!$D258,Products!$A$1:$A$5,0),MATCH(Orders!I$1,Products!$A$1:$E$1,0))="Am","Americano")</f>
        <v>Americano</v>
      </c>
      <c r="J258" t="str">
        <f>IF(INDEX(Products!$A$1:$E$5,MATCH(Orders!$D258,Products!$A$1:$A$5,0),MATCH(Orders!J$1,Products!$A$1:$E$1,0))="M","Medium",IF(INDEX(Products!$A$1:$E$5,MATCH(Orders!$D258,Products!$A$1:$A$5,0),MATCH(Orders!J$1,Products!$A$1:$E$1,0))="D","Dark","Light"))</f>
        <v>Light</v>
      </c>
      <c r="K258" s="3">
        <f>INDEX(Products!$A$1:$E$5,MATCH(Orders!$D258,Products!$A$1:$A$5,0),MATCH(Orders!K$1,Products!$A$1:$E$1,0))</f>
        <v>1</v>
      </c>
      <c r="L258" s="5">
        <f>INDEX(Products!$A$1:$E$5,MATCH(Orders!$D258,Products!$A$1:$A$5,0),MATCH(Orders!L$1,Products!$A$1:$E$1,0))</f>
        <v>9.9499999999999993</v>
      </c>
      <c r="M258" s="5">
        <f>Table1[[#This Row],[Unit Price]]*Table1[[#This Row],[Quantity]]</f>
        <v>39.799999999999997</v>
      </c>
      <c r="N258" t="str">
        <f>VLOOKUP(Table1[[#This Row],[Customer ID]],Customers!$A$1:$I$2001,9,FALSE)</f>
        <v>Yes</v>
      </c>
    </row>
    <row r="259" spans="1:14" x14ac:dyDescent="0.35">
      <c r="A259" t="s">
        <v>548</v>
      </c>
      <c r="B259" s="2">
        <v>45074</v>
      </c>
      <c r="C259" t="s">
        <v>549</v>
      </c>
      <c r="D259" t="s">
        <v>40</v>
      </c>
      <c r="E259">
        <v>1</v>
      </c>
      <c r="F259" t="str">
        <f>VLOOKUP(Table1[[#This Row],[Customer ID]],Customers!$A$1:$I$2001,2,FALSE)</f>
        <v>Samuel Chavez</v>
      </c>
      <c r="G259" t="str">
        <f>VLOOKUP(Table1[[#This Row],[Customer ID]],Customers!$A$1:$I$2001,3,FALSE)</f>
        <v>katherinelester@mendez.com</v>
      </c>
      <c r="H259" t="str">
        <f>VLOOKUP(Table1[[#This Row],[Customer ID]],Customers!$A$1:$I$2001,7,FALSE)</f>
        <v>Australia</v>
      </c>
      <c r="I259" t="str">
        <f>_xlfn.IFS(INDEX(Products!$A$1:$E$5,MATCH(Orders!$D259,Products!$A$1:$A$5,0),MATCH(Orders!I$1,Products!$A$1:$E$1,0))="Esp","Espresso",INDEX(Products!$A$1:$E$5,MATCH(Orders!$D259,Products!$A$1:$A$5,0),MATCH(Orders!I$1,Products!$A$1:$E$1,0))="Lat","Latte",INDEX(Products!$A$1:$E$5,MATCH(Orders!$D259,Products!$A$1:$A$5,0),MATCH(Orders!I$1,Products!$A$1:$E$1,0))="Moc","Mocha",INDEX(Products!$A$1:$E$5,MATCH(Orders!$D259,Products!$A$1:$A$5,0),MATCH(Orders!I$1,Products!$A$1:$E$1,0))="Am","Americano")</f>
        <v>Americano</v>
      </c>
      <c r="J259" t="str">
        <f>IF(INDEX(Products!$A$1:$E$5,MATCH(Orders!$D259,Products!$A$1:$A$5,0),MATCH(Orders!J$1,Products!$A$1:$E$1,0))="M","Medium",IF(INDEX(Products!$A$1:$E$5,MATCH(Orders!$D259,Products!$A$1:$A$5,0),MATCH(Orders!J$1,Products!$A$1:$E$1,0))="D","Dark","Light"))</f>
        <v>Light</v>
      </c>
      <c r="K259" s="3">
        <f>INDEX(Products!$A$1:$E$5,MATCH(Orders!$D259,Products!$A$1:$A$5,0),MATCH(Orders!K$1,Products!$A$1:$E$1,0))</f>
        <v>1</v>
      </c>
      <c r="L259" s="5">
        <f>INDEX(Products!$A$1:$E$5,MATCH(Orders!$D259,Products!$A$1:$A$5,0),MATCH(Orders!L$1,Products!$A$1:$E$1,0))</f>
        <v>9.9499999999999993</v>
      </c>
      <c r="M259" s="5">
        <f>Table1[[#This Row],[Unit Price]]*Table1[[#This Row],[Quantity]]</f>
        <v>9.9499999999999993</v>
      </c>
      <c r="N259" t="str">
        <f>VLOOKUP(Table1[[#This Row],[Customer ID]],Customers!$A$1:$I$2001,9,FALSE)</f>
        <v>No</v>
      </c>
    </row>
    <row r="260" spans="1:14" x14ac:dyDescent="0.35">
      <c r="A260" t="s">
        <v>550</v>
      </c>
      <c r="B260" s="2">
        <v>45432</v>
      </c>
      <c r="C260" t="s">
        <v>551</v>
      </c>
      <c r="D260" t="s">
        <v>40</v>
      </c>
      <c r="E260">
        <v>1</v>
      </c>
      <c r="F260" t="str">
        <f>VLOOKUP(Table1[[#This Row],[Customer ID]],Customers!$A$1:$I$2001,2,FALSE)</f>
        <v>Patricia Rice</v>
      </c>
      <c r="G260" t="str">
        <f>VLOOKUP(Table1[[#This Row],[Customer ID]],Customers!$A$1:$I$2001,3,FALSE)</f>
        <v>tharris@gmail.com</v>
      </c>
      <c r="H260" t="str">
        <f>VLOOKUP(Table1[[#This Row],[Customer ID]],Customers!$A$1:$I$2001,7,FALSE)</f>
        <v>Australia</v>
      </c>
      <c r="I260" t="str">
        <f>_xlfn.IFS(INDEX(Products!$A$1:$E$5,MATCH(Orders!$D260,Products!$A$1:$A$5,0),MATCH(Orders!I$1,Products!$A$1:$E$1,0))="Esp","Espresso",INDEX(Products!$A$1:$E$5,MATCH(Orders!$D260,Products!$A$1:$A$5,0),MATCH(Orders!I$1,Products!$A$1:$E$1,0))="Lat","Latte",INDEX(Products!$A$1:$E$5,MATCH(Orders!$D260,Products!$A$1:$A$5,0),MATCH(Orders!I$1,Products!$A$1:$E$1,0))="Moc","Mocha",INDEX(Products!$A$1:$E$5,MATCH(Orders!$D260,Products!$A$1:$A$5,0),MATCH(Orders!I$1,Products!$A$1:$E$1,0))="Am","Americano")</f>
        <v>Americano</v>
      </c>
      <c r="J260" t="str">
        <f>IF(INDEX(Products!$A$1:$E$5,MATCH(Orders!$D260,Products!$A$1:$A$5,0),MATCH(Orders!J$1,Products!$A$1:$E$1,0))="M","Medium",IF(INDEX(Products!$A$1:$E$5,MATCH(Orders!$D260,Products!$A$1:$A$5,0),MATCH(Orders!J$1,Products!$A$1:$E$1,0))="D","Dark","Light"))</f>
        <v>Light</v>
      </c>
      <c r="K260" s="3">
        <f>INDEX(Products!$A$1:$E$5,MATCH(Orders!$D260,Products!$A$1:$A$5,0),MATCH(Orders!K$1,Products!$A$1:$E$1,0))</f>
        <v>1</v>
      </c>
      <c r="L260" s="5">
        <f>INDEX(Products!$A$1:$E$5,MATCH(Orders!$D260,Products!$A$1:$A$5,0),MATCH(Orders!L$1,Products!$A$1:$E$1,0))</f>
        <v>9.9499999999999993</v>
      </c>
      <c r="M260" s="5">
        <f>Table1[[#This Row],[Unit Price]]*Table1[[#This Row],[Quantity]]</f>
        <v>9.9499999999999993</v>
      </c>
      <c r="N260" t="str">
        <f>VLOOKUP(Table1[[#This Row],[Customer ID]],Customers!$A$1:$I$2001,9,FALSE)</f>
        <v>Yes</v>
      </c>
    </row>
    <row r="261" spans="1:14" x14ac:dyDescent="0.35">
      <c r="A261" t="s">
        <v>552</v>
      </c>
      <c r="B261" s="2">
        <v>44952</v>
      </c>
      <c r="C261" t="s">
        <v>553</v>
      </c>
      <c r="D261" t="s">
        <v>30</v>
      </c>
      <c r="E261">
        <v>5</v>
      </c>
      <c r="F261" t="str">
        <f>VLOOKUP(Table1[[#This Row],[Customer ID]],Customers!$A$1:$I$2001,2,FALSE)</f>
        <v>Elaine Martin</v>
      </c>
      <c r="G261" t="str">
        <f>VLOOKUP(Table1[[#This Row],[Customer ID]],Customers!$A$1:$I$2001,3,FALSE)</f>
        <v>sherrypena@yahoo.com</v>
      </c>
      <c r="H261" t="str">
        <f>VLOOKUP(Table1[[#This Row],[Customer ID]],Customers!$A$1:$I$2001,7,FALSE)</f>
        <v>Australia</v>
      </c>
      <c r="I261" t="str">
        <f>_xlfn.IFS(INDEX(Products!$A$1:$E$5,MATCH(Orders!$D261,Products!$A$1:$A$5,0),MATCH(Orders!I$1,Products!$A$1:$E$1,0))="Esp","Espresso",INDEX(Products!$A$1:$E$5,MATCH(Orders!$D261,Products!$A$1:$A$5,0),MATCH(Orders!I$1,Products!$A$1:$E$1,0))="Lat","Latte",INDEX(Products!$A$1:$E$5,MATCH(Orders!$D261,Products!$A$1:$A$5,0),MATCH(Orders!I$1,Products!$A$1:$E$1,0))="Moc","Mocha",INDEX(Products!$A$1:$E$5,MATCH(Orders!$D261,Products!$A$1:$A$5,0),MATCH(Orders!I$1,Products!$A$1:$E$1,0))="Am","Americano")</f>
        <v>Mocha</v>
      </c>
      <c r="J261" t="str">
        <f>IF(INDEX(Products!$A$1:$E$5,MATCH(Orders!$D261,Products!$A$1:$A$5,0),MATCH(Orders!J$1,Products!$A$1:$E$1,0))="M","Medium",IF(INDEX(Products!$A$1:$E$5,MATCH(Orders!$D261,Products!$A$1:$A$5,0),MATCH(Orders!J$1,Products!$A$1:$E$1,0))="D","Dark","Light"))</f>
        <v>Medium</v>
      </c>
      <c r="K261" s="3">
        <f>INDEX(Products!$A$1:$E$5,MATCH(Orders!$D261,Products!$A$1:$A$5,0),MATCH(Orders!K$1,Products!$A$1:$E$1,0))</f>
        <v>2</v>
      </c>
      <c r="L261" s="5">
        <f>INDEX(Products!$A$1:$E$5,MATCH(Orders!$D261,Products!$A$1:$A$5,0),MATCH(Orders!L$1,Products!$A$1:$E$1,0))</f>
        <v>5.35</v>
      </c>
      <c r="M261" s="5">
        <f>Table1[[#This Row],[Unit Price]]*Table1[[#This Row],[Quantity]]</f>
        <v>26.75</v>
      </c>
      <c r="N261" t="str">
        <f>VLOOKUP(Table1[[#This Row],[Customer ID]],Customers!$A$1:$I$2001,9,FALSE)</f>
        <v>Yes</v>
      </c>
    </row>
    <row r="262" spans="1:14" x14ac:dyDescent="0.35">
      <c r="A262" t="s">
        <v>554</v>
      </c>
      <c r="B262" s="2">
        <v>44521</v>
      </c>
      <c r="C262" t="s">
        <v>555</v>
      </c>
      <c r="D262" t="s">
        <v>30</v>
      </c>
      <c r="E262">
        <v>2</v>
      </c>
      <c r="F262" t="str">
        <f>VLOOKUP(Table1[[#This Row],[Customer ID]],Customers!$A$1:$I$2001,2,FALSE)</f>
        <v>Marilyn Lynch</v>
      </c>
      <c r="G262" t="str">
        <f>VLOOKUP(Table1[[#This Row],[Customer ID]],Customers!$A$1:$I$2001,3,FALSE)</f>
        <v>dixonandrea@harper-underwood.org</v>
      </c>
      <c r="H262" t="str">
        <f>VLOOKUP(Table1[[#This Row],[Customer ID]],Customers!$A$1:$I$2001,7,FALSE)</f>
        <v>Ireland</v>
      </c>
      <c r="I262" t="str">
        <f>_xlfn.IFS(INDEX(Products!$A$1:$E$5,MATCH(Orders!$D262,Products!$A$1:$A$5,0),MATCH(Orders!I$1,Products!$A$1:$E$1,0))="Esp","Espresso",INDEX(Products!$A$1:$E$5,MATCH(Orders!$D262,Products!$A$1:$A$5,0),MATCH(Orders!I$1,Products!$A$1:$E$1,0))="Lat","Latte",INDEX(Products!$A$1:$E$5,MATCH(Orders!$D262,Products!$A$1:$A$5,0),MATCH(Orders!I$1,Products!$A$1:$E$1,0))="Moc","Mocha",INDEX(Products!$A$1:$E$5,MATCH(Orders!$D262,Products!$A$1:$A$5,0),MATCH(Orders!I$1,Products!$A$1:$E$1,0))="Am","Americano")</f>
        <v>Mocha</v>
      </c>
      <c r="J262" t="str">
        <f>IF(INDEX(Products!$A$1:$E$5,MATCH(Orders!$D262,Products!$A$1:$A$5,0),MATCH(Orders!J$1,Products!$A$1:$E$1,0))="M","Medium",IF(INDEX(Products!$A$1:$E$5,MATCH(Orders!$D262,Products!$A$1:$A$5,0),MATCH(Orders!J$1,Products!$A$1:$E$1,0))="D","Dark","Light"))</f>
        <v>Medium</v>
      </c>
      <c r="K262" s="3">
        <f>INDEX(Products!$A$1:$E$5,MATCH(Orders!$D262,Products!$A$1:$A$5,0),MATCH(Orders!K$1,Products!$A$1:$E$1,0))</f>
        <v>2</v>
      </c>
      <c r="L262" s="5">
        <f>INDEX(Products!$A$1:$E$5,MATCH(Orders!$D262,Products!$A$1:$A$5,0),MATCH(Orders!L$1,Products!$A$1:$E$1,0))</f>
        <v>5.35</v>
      </c>
      <c r="M262" s="5">
        <f>Table1[[#This Row],[Unit Price]]*Table1[[#This Row],[Quantity]]</f>
        <v>10.7</v>
      </c>
      <c r="N262" t="str">
        <f>VLOOKUP(Table1[[#This Row],[Customer ID]],Customers!$A$1:$I$2001,9,FALSE)</f>
        <v>Yes</v>
      </c>
    </row>
    <row r="263" spans="1:14" x14ac:dyDescent="0.35">
      <c r="A263" t="s">
        <v>556</v>
      </c>
      <c r="B263" s="2">
        <v>45441</v>
      </c>
      <c r="C263" t="s">
        <v>557</v>
      </c>
      <c r="D263" t="s">
        <v>21</v>
      </c>
      <c r="E263">
        <v>3</v>
      </c>
      <c r="F263" t="str">
        <f>VLOOKUP(Table1[[#This Row],[Customer ID]],Customers!$A$1:$I$2001,2,FALSE)</f>
        <v>Daniel Rivera</v>
      </c>
      <c r="G263" t="str">
        <f>VLOOKUP(Table1[[#This Row],[Customer ID]],Customers!$A$1:$I$2001,3,FALSE)</f>
        <v>amy67@potter-palmer.biz</v>
      </c>
      <c r="H263" t="str">
        <f>VLOOKUP(Table1[[#This Row],[Customer ID]],Customers!$A$1:$I$2001,7,FALSE)</f>
        <v>Australia</v>
      </c>
      <c r="I263" t="str">
        <f>_xlfn.IFS(INDEX(Products!$A$1:$E$5,MATCH(Orders!$D263,Products!$A$1:$A$5,0),MATCH(Orders!I$1,Products!$A$1:$E$1,0))="Esp","Espresso",INDEX(Products!$A$1:$E$5,MATCH(Orders!$D263,Products!$A$1:$A$5,0),MATCH(Orders!I$1,Products!$A$1:$E$1,0))="Lat","Latte",INDEX(Products!$A$1:$E$5,MATCH(Orders!$D263,Products!$A$1:$A$5,0),MATCH(Orders!I$1,Products!$A$1:$E$1,0))="Moc","Mocha",INDEX(Products!$A$1:$E$5,MATCH(Orders!$D263,Products!$A$1:$A$5,0),MATCH(Orders!I$1,Products!$A$1:$E$1,0))="Am","Americano")</f>
        <v>Latte</v>
      </c>
      <c r="J263" t="str">
        <f>IF(INDEX(Products!$A$1:$E$5,MATCH(Orders!$D263,Products!$A$1:$A$5,0),MATCH(Orders!J$1,Products!$A$1:$E$1,0))="M","Medium",IF(INDEX(Products!$A$1:$E$5,MATCH(Orders!$D263,Products!$A$1:$A$5,0),MATCH(Orders!J$1,Products!$A$1:$E$1,0))="D","Dark","Light"))</f>
        <v>Dark</v>
      </c>
      <c r="K263" s="3">
        <f>INDEX(Products!$A$1:$E$5,MATCH(Orders!$D263,Products!$A$1:$A$5,0),MATCH(Orders!K$1,Products!$A$1:$E$1,0))</f>
        <v>2</v>
      </c>
      <c r="L263" s="5">
        <f>INDEX(Products!$A$1:$E$5,MATCH(Orders!$D263,Products!$A$1:$A$5,0),MATCH(Orders!L$1,Products!$A$1:$E$1,0))</f>
        <v>6.79</v>
      </c>
      <c r="M263" s="5">
        <f>Table1[[#This Row],[Unit Price]]*Table1[[#This Row],[Quantity]]</f>
        <v>20.37</v>
      </c>
      <c r="N263" t="str">
        <f>VLOOKUP(Table1[[#This Row],[Customer ID]],Customers!$A$1:$I$2001,9,FALSE)</f>
        <v>Yes</v>
      </c>
    </row>
    <row r="264" spans="1:14" x14ac:dyDescent="0.35">
      <c r="A264" t="s">
        <v>558</v>
      </c>
      <c r="B264" s="2">
        <v>45558</v>
      </c>
      <c r="C264" t="s">
        <v>559</v>
      </c>
      <c r="D264" t="s">
        <v>21</v>
      </c>
      <c r="E264">
        <v>1</v>
      </c>
      <c r="F264" t="str">
        <f>VLOOKUP(Table1[[#This Row],[Customer ID]],Customers!$A$1:$I$2001,2,FALSE)</f>
        <v>Carol Jackson</v>
      </c>
      <c r="G264" t="str">
        <f>VLOOKUP(Table1[[#This Row],[Customer ID]],Customers!$A$1:$I$2001,3,FALSE)</f>
        <v>olsoncarolyn@gmail.com</v>
      </c>
      <c r="H264" t="str">
        <f>VLOOKUP(Table1[[#This Row],[Customer ID]],Customers!$A$1:$I$2001,7,FALSE)</f>
        <v>Canada</v>
      </c>
      <c r="I264" t="str">
        <f>_xlfn.IFS(INDEX(Products!$A$1:$E$5,MATCH(Orders!$D264,Products!$A$1:$A$5,0),MATCH(Orders!I$1,Products!$A$1:$E$1,0))="Esp","Espresso",INDEX(Products!$A$1:$E$5,MATCH(Orders!$D264,Products!$A$1:$A$5,0),MATCH(Orders!I$1,Products!$A$1:$E$1,0))="Lat","Latte",INDEX(Products!$A$1:$E$5,MATCH(Orders!$D264,Products!$A$1:$A$5,0),MATCH(Orders!I$1,Products!$A$1:$E$1,0))="Moc","Mocha",INDEX(Products!$A$1:$E$5,MATCH(Orders!$D264,Products!$A$1:$A$5,0),MATCH(Orders!I$1,Products!$A$1:$E$1,0))="Am","Americano")</f>
        <v>Latte</v>
      </c>
      <c r="J264" t="str">
        <f>IF(INDEX(Products!$A$1:$E$5,MATCH(Orders!$D264,Products!$A$1:$A$5,0),MATCH(Orders!J$1,Products!$A$1:$E$1,0))="M","Medium",IF(INDEX(Products!$A$1:$E$5,MATCH(Orders!$D264,Products!$A$1:$A$5,0),MATCH(Orders!J$1,Products!$A$1:$E$1,0))="D","Dark","Light"))</f>
        <v>Dark</v>
      </c>
      <c r="K264" s="3">
        <f>INDEX(Products!$A$1:$E$5,MATCH(Orders!$D264,Products!$A$1:$A$5,0),MATCH(Orders!K$1,Products!$A$1:$E$1,0))</f>
        <v>2</v>
      </c>
      <c r="L264" s="5">
        <f>INDEX(Products!$A$1:$E$5,MATCH(Orders!$D264,Products!$A$1:$A$5,0),MATCH(Orders!L$1,Products!$A$1:$E$1,0))</f>
        <v>6.79</v>
      </c>
      <c r="M264" s="5">
        <f>Table1[[#This Row],[Unit Price]]*Table1[[#This Row],[Quantity]]</f>
        <v>6.79</v>
      </c>
      <c r="N264" t="str">
        <f>VLOOKUP(Table1[[#This Row],[Customer ID]],Customers!$A$1:$I$2001,9,FALSE)</f>
        <v>Yes</v>
      </c>
    </row>
    <row r="265" spans="1:14" x14ac:dyDescent="0.35">
      <c r="A265" t="s">
        <v>560</v>
      </c>
      <c r="B265" s="2">
        <v>44778</v>
      </c>
      <c r="C265" t="s">
        <v>561</v>
      </c>
      <c r="D265" t="s">
        <v>40</v>
      </c>
      <c r="E265">
        <v>4</v>
      </c>
      <c r="F265" t="str">
        <f>VLOOKUP(Table1[[#This Row],[Customer ID]],Customers!$A$1:$I$2001,2,FALSE)</f>
        <v>Michael Acosta</v>
      </c>
      <c r="G265" t="str">
        <f>VLOOKUP(Table1[[#This Row],[Customer ID]],Customers!$A$1:$I$2001,3,FALSE)</f>
        <v>josedelgado@joseph.com</v>
      </c>
      <c r="H265" t="str">
        <f>VLOOKUP(Table1[[#This Row],[Customer ID]],Customers!$A$1:$I$2001,7,FALSE)</f>
        <v>Ireland</v>
      </c>
      <c r="I265" t="str">
        <f>_xlfn.IFS(INDEX(Products!$A$1:$E$5,MATCH(Orders!$D265,Products!$A$1:$A$5,0),MATCH(Orders!I$1,Products!$A$1:$E$1,0))="Esp","Espresso",INDEX(Products!$A$1:$E$5,MATCH(Orders!$D265,Products!$A$1:$A$5,0),MATCH(Orders!I$1,Products!$A$1:$E$1,0))="Lat","Latte",INDEX(Products!$A$1:$E$5,MATCH(Orders!$D265,Products!$A$1:$A$5,0),MATCH(Orders!I$1,Products!$A$1:$E$1,0))="Moc","Mocha",INDEX(Products!$A$1:$E$5,MATCH(Orders!$D265,Products!$A$1:$A$5,0),MATCH(Orders!I$1,Products!$A$1:$E$1,0))="Am","Americano")</f>
        <v>Americano</v>
      </c>
      <c r="J265" t="str">
        <f>IF(INDEX(Products!$A$1:$E$5,MATCH(Orders!$D265,Products!$A$1:$A$5,0),MATCH(Orders!J$1,Products!$A$1:$E$1,0))="M","Medium",IF(INDEX(Products!$A$1:$E$5,MATCH(Orders!$D265,Products!$A$1:$A$5,0),MATCH(Orders!J$1,Products!$A$1:$E$1,0))="D","Dark","Light"))</f>
        <v>Light</v>
      </c>
      <c r="K265" s="3">
        <f>INDEX(Products!$A$1:$E$5,MATCH(Orders!$D265,Products!$A$1:$A$5,0),MATCH(Orders!K$1,Products!$A$1:$E$1,0))</f>
        <v>1</v>
      </c>
      <c r="L265" s="5">
        <f>INDEX(Products!$A$1:$E$5,MATCH(Orders!$D265,Products!$A$1:$A$5,0),MATCH(Orders!L$1,Products!$A$1:$E$1,0))</f>
        <v>9.9499999999999993</v>
      </c>
      <c r="M265" s="5">
        <f>Table1[[#This Row],[Unit Price]]*Table1[[#This Row],[Quantity]]</f>
        <v>39.799999999999997</v>
      </c>
      <c r="N265" t="str">
        <f>VLOOKUP(Table1[[#This Row],[Customer ID]],Customers!$A$1:$I$2001,9,FALSE)</f>
        <v>Yes</v>
      </c>
    </row>
    <row r="266" spans="1:14" x14ac:dyDescent="0.35">
      <c r="A266" t="s">
        <v>562</v>
      </c>
      <c r="B266" s="2">
        <v>44721</v>
      </c>
      <c r="C266" t="s">
        <v>563</v>
      </c>
      <c r="D266" t="s">
        <v>30</v>
      </c>
      <c r="E266">
        <v>1</v>
      </c>
      <c r="F266" t="str">
        <f>VLOOKUP(Table1[[#This Row],[Customer ID]],Customers!$A$1:$I$2001,2,FALSE)</f>
        <v>Joseph Deleon</v>
      </c>
      <c r="G266" t="str">
        <f>VLOOKUP(Table1[[#This Row],[Customer ID]],Customers!$A$1:$I$2001,3,FALSE)</f>
        <v>charlottemcmahon@hotmail.com</v>
      </c>
      <c r="H266" t="str">
        <f>VLOOKUP(Table1[[#This Row],[Customer ID]],Customers!$A$1:$I$2001,7,FALSE)</f>
        <v>Ireland</v>
      </c>
      <c r="I266" t="str">
        <f>_xlfn.IFS(INDEX(Products!$A$1:$E$5,MATCH(Orders!$D266,Products!$A$1:$A$5,0),MATCH(Orders!I$1,Products!$A$1:$E$1,0))="Esp","Espresso",INDEX(Products!$A$1:$E$5,MATCH(Orders!$D266,Products!$A$1:$A$5,0),MATCH(Orders!I$1,Products!$A$1:$E$1,0))="Lat","Latte",INDEX(Products!$A$1:$E$5,MATCH(Orders!$D266,Products!$A$1:$A$5,0),MATCH(Orders!I$1,Products!$A$1:$E$1,0))="Moc","Mocha",INDEX(Products!$A$1:$E$5,MATCH(Orders!$D266,Products!$A$1:$A$5,0),MATCH(Orders!I$1,Products!$A$1:$E$1,0))="Am","Americano")</f>
        <v>Mocha</v>
      </c>
      <c r="J266" t="str">
        <f>IF(INDEX(Products!$A$1:$E$5,MATCH(Orders!$D266,Products!$A$1:$A$5,0),MATCH(Orders!J$1,Products!$A$1:$E$1,0))="M","Medium",IF(INDEX(Products!$A$1:$E$5,MATCH(Orders!$D266,Products!$A$1:$A$5,0),MATCH(Orders!J$1,Products!$A$1:$E$1,0))="D","Dark","Light"))</f>
        <v>Medium</v>
      </c>
      <c r="K266" s="3">
        <f>INDEX(Products!$A$1:$E$5,MATCH(Orders!$D266,Products!$A$1:$A$5,0),MATCH(Orders!K$1,Products!$A$1:$E$1,0))</f>
        <v>2</v>
      </c>
      <c r="L266" s="5">
        <f>INDEX(Products!$A$1:$E$5,MATCH(Orders!$D266,Products!$A$1:$A$5,0),MATCH(Orders!L$1,Products!$A$1:$E$1,0))</f>
        <v>5.35</v>
      </c>
      <c r="M266" s="5">
        <f>Table1[[#This Row],[Unit Price]]*Table1[[#This Row],[Quantity]]</f>
        <v>5.35</v>
      </c>
      <c r="N266" t="str">
        <f>VLOOKUP(Table1[[#This Row],[Customer ID]],Customers!$A$1:$I$2001,9,FALSE)</f>
        <v>No</v>
      </c>
    </row>
    <row r="267" spans="1:14" x14ac:dyDescent="0.35">
      <c r="A267" t="s">
        <v>564</v>
      </c>
      <c r="B267" s="2">
        <v>44841</v>
      </c>
      <c r="C267" t="s">
        <v>565</v>
      </c>
      <c r="D267" t="s">
        <v>15</v>
      </c>
      <c r="E267">
        <v>5</v>
      </c>
      <c r="F267" t="str">
        <f>VLOOKUP(Table1[[#This Row],[Customer ID]],Customers!$A$1:$I$2001,2,FALSE)</f>
        <v>Jessica Perez</v>
      </c>
      <c r="G267" t="str">
        <f>VLOOKUP(Table1[[#This Row],[Customer ID]],Customers!$A$1:$I$2001,3,FALSE)</f>
        <v>donald67@burns.net</v>
      </c>
      <c r="H267" t="str">
        <f>VLOOKUP(Table1[[#This Row],[Customer ID]],Customers!$A$1:$I$2001,7,FALSE)</f>
        <v>Ireland</v>
      </c>
      <c r="I267" t="str">
        <f>_xlfn.IFS(INDEX(Products!$A$1:$E$5,MATCH(Orders!$D267,Products!$A$1:$A$5,0),MATCH(Orders!I$1,Products!$A$1:$E$1,0))="Esp","Espresso",INDEX(Products!$A$1:$E$5,MATCH(Orders!$D267,Products!$A$1:$A$5,0),MATCH(Orders!I$1,Products!$A$1:$E$1,0))="Lat","Latte",INDEX(Products!$A$1:$E$5,MATCH(Orders!$D267,Products!$A$1:$A$5,0),MATCH(Orders!I$1,Products!$A$1:$E$1,0))="Moc","Mocha",INDEX(Products!$A$1:$E$5,MATCH(Orders!$D267,Products!$A$1:$A$5,0),MATCH(Orders!I$1,Products!$A$1:$E$1,0))="Am","Americano")</f>
        <v>Espresso</v>
      </c>
      <c r="J267" t="str">
        <f>IF(INDEX(Products!$A$1:$E$5,MATCH(Orders!$D267,Products!$A$1:$A$5,0),MATCH(Orders!J$1,Products!$A$1:$E$1,0))="M","Medium",IF(INDEX(Products!$A$1:$E$5,MATCH(Orders!$D267,Products!$A$1:$A$5,0),MATCH(Orders!J$1,Products!$A$1:$E$1,0))="D","Dark","Light"))</f>
        <v>Medium</v>
      </c>
      <c r="K267" s="3">
        <f>INDEX(Products!$A$1:$E$5,MATCH(Orders!$D267,Products!$A$1:$A$5,0),MATCH(Orders!K$1,Products!$A$1:$E$1,0))</f>
        <v>1.5</v>
      </c>
      <c r="L267" s="5">
        <f>INDEX(Products!$A$1:$E$5,MATCH(Orders!$D267,Products!$A$1:$A$5,0),MATCH(Orders!L$1,Products!$A$1:$E$1,0))</f>
        <v>8.18</v>
      </c>
      <c r="M267" s="5">
        <f>Table1[[#This Row],[Unit Price]]*Table1[[#This Row],[Quantity]]</f>
        <v>40.9</v>
      </c>
      <c r="N267" t="str">
        <f>VLOOKUP(Table1[[#This Row],[Customer ID]],Customers!$A$1:$I$2001,9,FALSE)</f>
        <v>No</v>
      </c>
    </row>
    <row r="268" spans="1:14" x14ac:dyDescent="0.35">
      <c r="A268" t="s">
        <v>566</v>
      </c>
      <c r="B268" s="2">
        <v>44658</v>
      </c>
      <c r="C268" t="s">
        <v>567</v>
      </c>
      <c r="D268" t="s">
        <v>30</v>
      </c>
      <c r="E268">
        <v>4</v>
      </c>
      <c r="F268" t="str">
        <f>VLOOKUP(Table1[[#This Row],[Customer ID]],Customers!$A$1:$I$2001,2,FALSE)</f>
        <v>Christine Johnson</v>
      </c>
      <c r="G268" t="str">
        <f>VLOOKUP(Table1[[#This Row],[Customer ID]],Customers!$A$1:$I$2001,3,FALSE)</f>
        <v>nathan43@hotmail.com</v>
      </c>
      <c r="H268" t="str">
        <f>VLOOKUP(Table1[[#This Row],[Customer ID]],Customers!$A$1:$I$2001,7,FALSE)</f>
        <v>Ireland</v>
      </c>
      <c r="I268" t="str">
        <f>_xlfn.IFS(INDEX(Products!$A$1:$E$5,MATCH(Orders!$D268,Products!$A$1:$A$5,0),MATCH(Orders!I$1,Products!$A$1:$E$1,0))="Esp","Espresso",INDEX(Products!$A$1:$E$5,MATCH(Orders!$D268,Products!$A$1:$A$5,0),MATCH(Orders!I$1,Products!$A$1:$E$1,0))="Lat","Latte",INDEX(Products!$A$1:$E$5,MATCH(Orders!$D268,Products!$A$1:$A$5,0),MATCH(Orders!I$1,Products!$A$1:$E$1,0))="Moc","Mocha",INDEX(Products!$A$1:$E$5,MATCH(Orders!$D268,Products!$A$1:$A$5,0),MATCH(Orders!I$1,Products!$A$1:$E$1,0))="Am","Americano")</f>
        <v>Mocha</v>
      </c>
      <c r="J268" t="str">
        <f>IF(INDEX(Products!$A$1:$E$5,MATCH(Orders!$D268,Products!$A$1:$A$5,0),MATCH(Orders!J$1,Products!$A$1:$E$1,0))="M","Medium",IF(INDEX(Products!$A$1:$E$5,MATCH(Orders!$D268,Products!$A$1:$A$5,0),MATCH(Orders!J$1,Products!$A$1:$E$1,0))="D","Dark","Light"))</f>
        <v>Medium</v>
      </c>
      <c r="K268" s="3">
        <f>INDEX(Products!$A$1:$E$5,MATCH(Orders!$D268,Products!$A$1:$A$5,0),MATCH(Orders!K$1,Products!$A$1:$E$1,0))</f>
        <v>2</v>
      </c>
      <c r="L268" s="5">
        <f>INDEX(Products!$A$1:$E$5,MATCH(Orders!$D268,Products!$A$1:$A$5,0),MATCH(Orders!L$1,Products!$A$1:$E$1,0))</f>
        <v>5.35</v>
      </c>
      <c r="M268" s="5">
        <f>Table1[[#This Row],[Unit Price]]*Table1[[#This Row],[Quantity]]</f>
        <v>21.4</v>
      </c>
      <c r="N268" t="str">
        <f>VLOOKUP(Table1[[#This Row],[Customer ID]],Customers!$A$1:$I$2001,9,FALSE)</f>
        <v>No</v>
      </c>
    </row>
    <row r="269" spans="1:14" x14ac:dyDescent="0.35">
      <c r="A269" t="s">
        <v>568</v>
      </c>
      <c r="B269" s="2">
        <v>44854</v>
      </c>
      <c r="C269" t="s">
        <v>569</v>
      </c>
      <c r="D269" t="s">
        <v>21</v>
      </c>
      <c r="E269">
        <v>1</v>
      </c>
      <c r="F269" t="str">
        <f>VLOOKUP(Table1[[#This Row],[Customer ID]],Customers!$A$1:$I$2001,2,FALSE)</f>
        <v>Kayla White</v>
      </c>
      <c r="G269" t="str">
        <f>VLOOKUP(Table1[[#This Row],[Customer ID]],Customers!$A$1:$I$2001,3,FALSE)</f>
        <v>tmendez@gmail.com</v>
      </c>
      <c r="H269" t="str">
        <f>VLOOKUP(Table1[[#This Row],[Customer ID]],Customers!$A$1:$I$2001,7,FALSE)</f>
        <v>United Kingdom</v>
      </c>
      <c r="I269" t="str">
        <f>_xlfn.IFS(INDEX(Products!$A$1:$E$5,MATCH(Orders!$D269,Products!$A$1:$A$5,0),MATCH(Orders!I$1,Products!$A$1:$E$1,0))="Esp","Espresso",INDEX(Products!$A$1:$E$5,MATCH(Orders!$D269,Products!$A$1:$A$5,0),MATCH(Orders!I$1,Products!$A$1:$E$1,0))="Lat","Latte",INDEX(Products!$A$1:$E$5,MATCH(Orders!$D269,Products!$A$1:$A$5,0),MATCH(Orders!I$1,Products!$A$1:$E$1,0))="Moc","Mocha",INDEX(Products!$A$1:$E$5,MATCH(Orders!$D269,Products!$A$1:$A$5,0),MATCH(Orders!I$1,Products!$A$1:$E$1,0))="Am","Americano")</f>
        <v>Latte</v>
      </c>
      <c r="J269" t="str">
        <f>IF(INDEX(Products!$A$1:$E$5,MATCH(Orders!$D269,Products!$A$1:$A$5,0),MATCH(Orders!J$1,Products!$A$1:$E$1,0))="M","Medium",IF(INDEX(Products!$A$1:$E$5,MATCH(Orders!$D269,Products!$A$1:$A$5,0),MATCH(Orders!J$1,Products!$A$1:$E$1,0))="D","Dark","Light"))</f>
        <v>Dark</v>
      </c>
      <c r="K269" s="3">
        <f>INDEX(Products!$A$1:$E$5,MATCH(Orders!$D269,Products!$A$1:$A$5,0),MATCH(Orders!K$1,Products!$A$1:$E$1,0))</f>
        <v>2</v>
      </c>
      <c r="L269" s="5">
        <f>INDEX(Products!$A$1:$E$5,MATCH(Orders!$D269,Products!$A$1:$A$5,0),MATCH(Orders!L$1,Products!$A$1:$E$1,0))</f>
        <v>6.79</v>
      </c>
      <c r="M269" s="5">
        <f>Table1[[#This Row],[Unit Price]]*Table1[[#This Row],[Quantity]]</f>
        <v>6.79</v>
      </c>
      <c r="N269" t="str">
        <f>VLOOKUP(Table1[[#This Row],[Customer ID]],Customers!$A$1:$I$2001,9,FALSE)</f>
        <v>No</v>
      </c>
    </row>
    <row r="270" spans="1:14" x14ac:dyDescent="0.35">
      <c r="A270" t="s">
        <v>570</v>
      </c>
      <c r="B270" s="2">
        <v>45199</v>
      </c>
      <c r="C270" t="s">
        <v>571</v>
      </c>
      <c r="D270" t="s">
        <v>30</v>
      </c>
      <c r="E270">
        <v>1</v>
      </c>
      <c r="F270" t="str">
        <f>VLOOKUP(Table1[[#This Row],[Customer ID]],Customers!$A$1:$I$2001,2,FALSE)</f>
        <v>Eileen Joseph</v>
      </c>
      <c r="G270" t="str">
        <f>VLOOKUP(Table1[[#This Row],[Customer ID]],Customers!$A$1:$I$2001,3,FALSE)</f>
        <v>qbates@parks.com</v>
      </c>
      <c r="H270" t="str">
        <f>VLOOKUP(Table1[[#This Row],[Customer ID]],Customers!$A$1:$I$2001,7,FALSE)</f>
        <v>Australia</v>
      </c>
      <c r="I270" t="str">
        <f>_xlfn.IFS(INDEX(Products!$A$1:$E$5,MATCH(Orders!$D270,Products!$A$1:$A$5,0),MATCH(Orders!I$1,Products!$A$1:$E$1,0))="Esp","Espresso",INDEX(Products!$A$1:$E$5,MATCH(Orders!$D270,Products!$A$1:$A$5,0),MATCH(Orders!I$1,Products!$A$1:$E$1,0))="Lat","Latte",INDEX(Products!$A$1:$E$5,MATCH(Orders!$D270,Products!$A$1:$A$5,0),MATCH(Orders!I$1,Products!$A$1:$E$1,0))="Moc","Mocha",INDEX(Products!$A$1:$E$5,MATCH(Orders!$D270,Products!$A$1:$A$5,0),MATCH(Orders!I$1,Products!$A$1:$E$1,0))="Am","Americano")</f>
        <v>Mocha</v>
      </c>
      <c r="J270" t="str">
        <f>IF(INDEX(Products!$A$1:$E$5,MATCH(Orders!$D270,Products!$A$1:$A$5,0),MATCH(Orders!J$1,Products!$A$1:$E$1,0))="M","Medium",IF(INDEX(Products!$A$1:$E$5,MATCH(Orders!$D270,Products!$A$1:$A$5,0),MATCH(Orders!J$1,Products!$A$1:$E$1,0))="D","Dark","Light"))</f>
        <v>Medium</v>
      </c>
      <c r="K270" s="3">
        <f>INDEX(Products!$A$1:$E$5,MATCH(Orders!$D270,Products!$A$1:$A$5,0),MATCH(Orders!K$1,Products!$A$1:$E$1,0))</f>
        <v>2</v>
      </c>
      <c r="L270" s="5">
        <f>INDEX(Products!$A$1:$E$5,MATCH(Orders!$D270,Products!$A$1:$A$5,0),MATCH(Orders!L$1,Products!$A$1:$E$1,0))</f>
        <v>5.35</v>
      </c>
      <c r="M270" s="5">
        <f>Table1[[#This Row],[Unit Price]]*Table1[[#This Row],[Quantity]]</f>
        <v>5.35</v>
      </c>
      <c r="N270" t="str">
        <f>VLOOKUP(Table1[[#This Row],[Customer ID]],Customers!$A$1:$I$2001,9,FALSE)</f>
        <v>No</v>
      </c>
    </row>
    <row r="271" spans="1:14" x14ac:dyDescent="0.35">
      <c r="A271" t="s">
        <v>572</v>
      </c>
      <c r="B271" s="2">
        <v>44637</v>
      </c>
      <c r="C271" t="s">
        <v>573</v>
      </c>
      <c r="D271" t="s">
        <v>21</v>
      </c>
      <c r="E271">
        <v>5</v>
      </c>
      <c r="F271" t="str">
        <f>VLOOKUP(Table1[[#This Row],[Customer ID]],Customers!$A$1:$I$2001,2,FALSE)</f>
        <v>Hannah Kim</v>
      </c>
      <c r="G271" t="str">
        <f>VLOOKUP(Table1[[#This Row],[Customer ID]],Customers!$A$1:$I$2001,3,FALSE)</f>
        <v>sheri30@sweeney-johnson.org</v>
      </c>
      <c r="H271" t="str">
        <f>VLOOKUP(Table1[[#This Row],[Customer ID]],Customers!$A$1:$I$2001,7,FALSE)</f>
        <v>United States</v>
      </c>
      <c r="I271" t="str">
        <f>_xlfn.IFS(INDEX(Products!$A$1:$E$5,MATCH(Orders!$D271,Products!$A$1:$A$5,0),MATCH(Orders!I$1,Products!$A$1:$E$1,0))="Esp","Espresso",INDEX(Products!$A$1:$E$5,MATCH(Orders!$D271,Products!$A$1:$A$5,0),MATCH(Orders!I$1,Products!$A$1:$E$1,0))="Lat","Latte",INDEX(Products!$A$1:$E$5,MATCH(Orders!$D271,Products!$A$1:$A$5,0),MATCH(Orders!I$1,Products!$A$1:$E$1,0))="Moc","Mocha",INDEX(Products!$A$1:$E$5,MATCH(Orders!$D271,Products!$A$1:$A$5,0),MATCH(Orders!I$1,Products!$A$1:$E$1,0))="Am","Americano")</f>
        <v>Latte</v>
      </c>
      <c r="J271" t="str">
        <f>IF(INDEX(Products!$A$1:$E$5,MATCH(Orders!$D271,Products!$A$1:$A$5,0),MATCH(Orders!J$1,Products!$A$1:$E$1,0))="M","Medium",IF(INDEX(Products!$A$1:$E$5,MATCH(Orders!$D271,Products!$A$1:$A$5,0),MATCH(Orders!J$1,Products!$A$1:$E$1,0))="D","Dark","Light"))</f>
        <v>Dark</v>
      </c>
      <c r="K271" s="3">
        <f>INDEX(Products!$A$1:$E$5,MATCH(Orders!$D271,Products!$A$1:$A$5,0),MATCH(Orders!K$1,Products!$A$1:$E$1,0))</f>
        <v>2</v>
      </c>
      <c r="L271" s="5">
        <f>INDEX(Products!$A$1:$E$5,MATCH(Orders!$D271,Products!$A$1:$A$5,0),MATCH(Orders!L$1,Products!$A$1:$E$1,0))</f>
        <v>6.79</v>
      </c>
      <c r="M271" s="5">
        <f>Table1[[#This Row],[Unit Price]]*Table1[[#This Row],[Quantity]]</f>
        <v>33.950000000000003</v>
      </c>
      <c r="N271" t="str">
        <f>VLOOKUP(Table1[[#This Row],[Customer ID]],Customers!$A$1:$I$2001,9,FALSE)</f>
        <v>No</v>
      </c>
    </row>
    <row r="272" spans="1:14" x14ac:dyDescent="0.35">
      <c r="A272" t="s">
        <v>574</v>
      </c>
      <c r="B272" s="2">
        <v>45552</v>
      </c>
      <c r="C272" t="s">
        <v>575</v>
      </c>
      <c r="D272" t="s">
        <v>40</v>
      </c>
      <c r="E272">
        <v>3</v>
      </c>
      <c r="F272" t="str">
        <f>VLOOKUP(Table1[[#This Row],[Customer ID]],Customers!$A$1:$I$2001,2,FALSE)</f>
        <v>Heather Ballard</v>
      </c>
      <c r="G272" t="str">
        <f>VLOOKUP(Table1[[#This Row],[Customer ID]],Customers!$A$1:$I$2001,3,FALSE)</f>
        <v>dennis24@dominguez.com</v>
      </c>
      <c r="H272" t="str">
        <f>VLOOKUP(Table1[[#This Row],[Customer ID]],Customers!$A$1:$I$2001,7,FALSE)</f>
        <v>Canada</v>
      </c>
      <c r="I272" t="str">
        <f>_xlfn.IFS(INDEX(Products!$A$1:$E$5,MATCH(Orders!$D272,Products!$A$1:$A$5,0),MATCH(Orders!I$1,Products!$A$1:$E$1,0))="Esp","Espresso",INDEX(Products!$A$1:$E$5,MATCH(Orders!$D272,Products!$A$1:$A$5,0),MATCH(Orders!I$1,Products!$A$1:$E$1,0))="Lat","Latte",INDEX(Products!$A$1:$E$5,MATCH(Orders!$D272,Products!$A$1:$A$5,0),MATCH(Orders!I$1,Products!$A$1:$E$1,0))="Moc","Mocha",INDEX(Products!$A$1:$E$5,MATCH(Orders!$D272,Products!$A$1:$A$5,0),MATCH(Orders!I$1,Products!$A$1:$E$1,0))="Am","Americano")</f>
        <v>Americano</v>
      </c>
      <c r="J272" t="str">
        <f>IF(INDEX(Products!$A$1:$E$5,MATCH(Orders!$D272,Products!$A$1:$A$5,0),MATCH(Orders!J$1,Products!$A$1:$E$1,0))="M","Medium",IF(INDEX(Products!$A$1:$E$5,MATCH(Orders!$D272,Products!$A$1:$A$5,0),MATCH(Orders!J$1,Products!$A$1:$E$1,0))="D","Dark","Light"))</f>
        <v>Light</v>
      </c>
      <c r="K272" s="3">
        <f>INDEX(Products!$A$1:$E$5,MATCH(Orders!$D272,Products!$A$1:$A$5,0),MATCH(Orders!K$1,Products!$A$1:$E$1,0))</f>
        <v>1</v>
      </c>
      <c r="L272" s="5">
        <f>INDEX(Products!$A$1:$E$5,MATCH(Orders!$D272,Products!$A$1:$A$5,0),MATCH(Orders!L$1,Products!$A$1:$E$1,0))</f>
        <v>9.9499999999999993</v>
      </c>
      <c r="M272" s="5">
        <f>Table1[[#This Row],[Unit Price]]*Table1[[#This Row],[Quantity]]</f>
        <v>29.849999999999998</v>
      </c>
      <c r="N272" t="str">
        <f>VLOOKUP(Table1[[#This Row],[Customer ID]],Customers!$A$1:$I$2001,9,FALSE)</f>
        <v>No</v>
      </c>
    </row>
    <row r="273" spans="1:14" x14ac:dyDescent="0.35">
      <c r="A273" t="s">
        <v>576</v>
      </c>
      <c r="B273" s="2">
        <v>45019</v>
      </c>
      <c r="C273" t="s">
        <v>577</v>
      </c>
      <c r="D273" t="s">
        <v>21</v>
      </c>
      <c r="E273">
        <v>3</v>
      </c>
      <c r="F273" t="str">
        <f>VLOOKUP(Table1[[#This Row],[Customer ID]],Customers!$A$1:$I$2001,2,FALSE)</f>
        <v>Melissa Shepherd</v>
      </c>
      <c r="G273" t="str">
        <f>VLOOKUP(Table1[[#This Row],[Customer ID]],Customers!$A$1:$I$2001,3,FALSE)</f>
        <v>lauragray@yahoo.com</v>
      </c>
      <c r="H273" t="str">
        <f>VLOOKUP(Table1[[#This Row],[Customer ID]],Customers!$A$1:$I$2001,7,FALSE)</f>
        <v>Australia</v>
      </c>
      <c r="I273" t="str">
        <f>_xlfn.IFS(INDEX(Products!$A$1:$E$5,MATCH(Orders!$D273,Products!$A$1:$A$5,0),MATCH(Orders!I$1,Products!$A$1:$E$1,0))="Esp","Espresso",INDEX(Products!$A$1:$E$5,MATCH(Orders!$D273,Products!$A$1:$A$5,0),MATCH(Orders!I$1,Products!$A$1:$E$1,0))="Lat","Latte",INDEX(Products!$A$1:$E$5,MATCH(Orders!$D273,Products!$A$1:$A$5,0),MATCH(Orders!I$1,Products!$A$1:$E$1,0))="Moc","Mocha",INDEX(Products!$A$1:$E$5,MATCH(Orders!$D273,Products!$A$1:$A$5,0),MATCH(Orders!I$1,Products!$A$1:$E$1,0))="Am","Americano")</f>
        <v>Latte</v>
      </c>
      <c r="J273" t="str">
        <f>IF(INDEX(Products!$A$1:$E$5,MATCH(Orders!$D273,Products!$A$1:$A$5,0),MATCH(Orders!J$1,Products!$A$1:$E$1,0))="M","Medium",IF(INDEX(Products!$A$1:$E$5,MATCH(Orders!$D273,Products!$A$1:$A$5,0),MATCH(Orders!J$1,Products!$A$1:$E$1,0))="D","Dark","Light"))</f>
        <v>Dark</v>
      </c>
      <c r="K273" s="3">
        <f>INDEX(Products!$A$1:$E$5,MATCH(Orders!$D273,Products!$A$1:$A$5,0),MATCH(Orders!K$1,Products!$A$1:$E$1,0))</f>
        <v>2</v>
      </c>
      <c r="L273" s="5">
        <f>INDEX(Products!$A$1:$E$5,MATCH(Orders!$D273,Products!$A$1:$A$5,0),MATCH(Orders!L$1,Products!$A$1:$E$1,0))</f>
        <v>6.79</v>
      </c>
      <c r="M273" s="5">
        <f>Table1[[#This Row],[Unit Price]]*Table1[[#This Row],[Quantity]]</f>
        <v>20.37</v>
      </c>
      <c r="N273" t="str">
        <f>VLOOKUP(Table1[[#This Row],[Customer ID]],Customers!$A$1:$I$2001,9,FALSE)</f>
        <v>Yes</v>
      </c>
    </row>
    <row r="274" spans="1:14" x14ac:dyDescent="0.35">
      <c r="A274" t="s">
        <v>578</v>
      </c>
      <c r="B274" s="2">
        <v>45514</v>
      </c>
      <c r="C274" t="s">
        <v>579</v>
      </c>
      <c r="D274" t="s">
        <v>21</v>
      </c>
      <c r="E274">
        <v>4</v>
      </c>
      <c r="F274" t="str">
        <f>VLOOKUP(Table1[[#This Row],[Customer ID]],Customers!$A$1:$I$2001,2,FALSE)</f>
        <v>Nancy Johnson</v>
      </c>
      <c r="G274" t="str">
        <f>VLOOKUP(Table1[[#This Row],[Customer ID]],Customers!$A$1:$I$2001,3,FALSE)</f>
        <v>mackfrank@hotmail.com</v>
      </c>
      <c r="H274" t="str">
        <f>VLOOKUP(Table1[[#This Row],[Customer ID]],Customers!$A$1:$I$2001,7,FALSE)</f>
        <v>Ireland</v>
      </c>
      <c r="I274" t="str">
        <f>_xlfn.IFS(INDEX(Products!$A$1:$E$5,MATCH(Orders!$D274,Products!$A$1:$A$5,0),MATCH(Orders!I$1,Products!$A$1:$E$1,0))="Esp","Espresso",INDEX(Products!$A$1:$E$5,MATCH(Orders!$D274,Products!$A$1:$A$5,0),MATCH(Orders!I$1,Products!$A$1:$E$1,0))="Lat","Latte",INDEX(Products!$A$1:$E$5,MATCH(Orders!$D274,Products!$A$1:$A$5,0),MATCH(Orders!I$1,Products!$A$1:$E$1,0))="Moc","Mocha",INDEX(Products!$A$1:$E$5,MATCH(Orders!$D274,Products!$A$1:$A$5,0),MATCH(Orders!I$1,Products!$A$1:$E$1,0))="Am","Americano")</f>
        <v>Latte</v>
      </c>
      <c r="J274" t="str">
        <f>IF(INDEX(Products!$A$1:$E$5,MATCH(Orders!$D274,Products!$A$1:$A$5,0),MATCH(Orders!J$1,Products!$A$1:$E$1,0))="M","Medium",IF(INDEX(Products!$A$1:$E$5,MATCH(Orders!$D274,Products!$A$1:$A$5,0),MATCH(Orders!J$1,Products!$A$1:$E$1,0))="D","Dark","Light"))</f>
        <v>Dark</v>
      </c>
      <c r="K274" s="3">
        <f>INDEX(Products!$A$1:$E$5,MATCH(Orders!$D274,Products!$A$1:$A$5,0),MATCH(Orders!K$1,Products!$A$1:$E$1,0))</f>
        <v>2</v>
      </c>
      <c r="L274" s="5">
        <f>INDEX(Products!$A$1:$E$5,MATCH(Orders!$D274,Products!$A$1:$A$5,0),MATCH(Orders!L$1,Products!$A$1:$E$1,0))</f>
        <v>6.79</v>
      </c>
      <c r="M274" s="5">
        <f>Table1[[#This Row],[Unit Price]]*Table1[[#This Row],[Quantity]]</f>
        <v>27.16</v>
      </c>
      <c r="N274" t="str">
        <f>VLOOKUP(Table1[[#This Row],[Customer ID]],Customers!$A$1:$I$2001,9,FALSE)</f>
        <v>No</v>
      </c>
    </row>
    <row r="275" spans="1:14" x14ac:dyDescent="0.35">
      <c r="A275" t="s">
        <v>580</v>
      </c>
      <c r="B275" s="2">
        <v>44684</v>
      </c>
      <c r="C275" t="s">
        <v>581</v>
      </c>
      <c r="D275" t="s">
        <v>30</v>
      </c>
      <c r="E275">
        <v>1</v>
      </c>
      <c r="F275" t="str">
        <f>VLOOKUP(Table1[[#This Row],[Customer ID]],Customers!$A$1:$I$2001,2,FALSE)</f>
        <v>Joshua King</v>
      </c>
      <c r="G275" t="str">
        <f>VLOOKUP(Table1[[#This Row],[Customer ID]],Customers!$A$1:$I$2001,3,FALSE)</f>
        <v>michaelduncan@yahoo.com</v>
      </c>
      <c r="H275" t="str">
        <f>VLOOKUP(Table1[[#This Row],[Customer ID]],Customers!$A$1:$I$2001,7,FALSE)</f>
        <v>United States</v>
      </c>
      <c r="I275" t="str">
        <f>_xlfn.IFS(INDEX(Products!$A$1:$E$5,MATCH(Orders!$D275,Products!$A$1:$A$5,0),MATCH(Orders!I$1,Products!$A$1:$E$1,0))="Esp","Espresso",INDEX(Products!$A$1:$E$5,MATCH(Orders!$D275,Products!$A$1:$A$5,0),MATCH(Orders!I$1,Products!$A$1:$E$1,0))="Lat","Latte",INDEX(Products!$A$1:$E$5,MATCH(Orders!$D275,Products!$A$1:$A$5,0),MATCH(Orders!I$1,Products!$A$1:$E$1,0))="Moc","Mocha",INDEX(Products!$A$1:$E$5,MATCH(Orders!$D275,Products!$A$1:$A$5,0),MATCH(Orders!I$1,Products!$A$1:$E$1,0))="Am","Americano")</f>
        <v>Mocha</v>
      </c>
      <c r="J275" t="str">
        <f>IF(INDEX(Products!$A$1:$E$5,MATCH(Orders!$D275,Products!$A$1:$A$5,0),MATCH(Orders!J$1,Products!$A$1:$E$1,0))="M","Medium",IF(INDEX(Products!$A$1:$E$5,MATCH(Orders!$D275,Products!$A$1:$A$5,0),MATCH(Orders!J$1,Products!$A$1:$E$1,0))="D","Dark","Light"))</f>
        <v>Medium</v>
      </c>
      <c r="K275" s="3">
        <f>INDEX(Products!$A$1:$E$5,MATCH(Orders!$D275,Products!$A$1:$A$5,0),MATCH(Orders!K$1,Products!$A$1:$E$1,0))</f>
        <v>2</v>
      </c>
      <c r="L275" s="5">
        <f>INDEX(Products!$A$1:$E$5,MATCH(Orders!$D275,Products!$A$1:$A$5,0),MATCH(Orders!L$1,Products!$A$1:$E$1,0))</f>
        <v>5.35</v>
      </c>
      <c r="M275" s="5">
        <f>Table1[[#This Row],[Unit Price]]*Table1[[#This Row],[Quantity]]</f>
        <v>5.35</v>
      </c>
      <c r="N275" t="str">
        <f>VLOOKUP(Table1[[#This Row],[Customer ID]],Customers!$A$1:$I$2001,9,FALSE)</f>
        <v>No</v>
      </c>
    </row>
    <row r="276" spans="1:14" x14ac:dyDescent="0.35">
      <c r="A276" t="s">
        <v>582</v>
      </c>
      <c r="B276" s="2">
        <v>44801</v>
      </c>
      <c r="C276" t="s">
        <v>583</v>
      </c>
      <c r="D276" t="s">
        <v>30</v>
      </c>
      <c r="E276">
        <v>1</v>
      </c>
      <c r="F276" t="str">
        <f>VLOOKUP(Table1[[#This Row],[Customer ID]],Customers!$A$1:$I$2001,2,FALSE)</f>
        <v>Brenda Steele</v>
      </c>
      <c r="G276" t="str">
        <f>VLOOKUP(Table1[[#This Row],[Customer ID]],Customers!$A$1:$I$2001,3,FALSE)</f>
        <v>paige56@gmail.com</v>
      </c>
      <c r="H276" t="str">
        <f>VLOOKUP(Table1[[#This Row],[Customer ID]],Customers!$A$1:$I$2001,7,FALSE)</f>
        <v>Australia</v>
      </c>
      <c r="I276" t="str">
        <f>_xlfn.IFS(INDEX(Products!$A$1:$E$5,MATCH(Orders!$D276,Products!$A$1:$A$5,0),MATCH(Orders!I$1,Products!$A$1:$E$1,0))="Esp","Espresso",INDEX(Products!$A$1:$E$5,MATCH(Orders!$D276,Products!$A$1:$A$5,0),MATCH(Orders!I$1,Products!$A$1:$E$1,0))="Lat","Latte",INDEX(Products!$A$1:$E$5,MATCH(Orders!$D276,Products!$A$1:$A$5,0),MATCH(Orders!I$1,Products!$A$1:$E$1,0))="Moc","Mocha",INDEX(Products!$A$1:$E$5,MATCH(Orders!$D276,Products!$A$1:$A$5,0),MATCH(Orders!I$1,Products!$A$1:$E$1,0))="Am","Americano")</f>
        <v>Mocha</v>
      </c>
      <c r="J276" t="str">
        <f>IF(INDEX(Products!$A$1:$E$5,MATCH(Orders!$D276,Products!$A$1:$A$5,0),MATCH(Orders!J$1,Products!$A$1:$E$1,0))="M","Medium",IF(INDEX(Products!$A$1:$E$5,MATCH(Orders!$D276,Products!$A$1:$A$5,0),MATCH(Orders!J$1,Products!$A$1:$E$1,0))="D","Dark","Light"))</f>
        <v>Medium</v>
      </c>
      <c r="K276" s="3">
        <f>INDEX(Products!$A$1:$E$5,MATCH(Orders!$D276,Products!$A$1:$A$5,0),MATCH(Orders!K$1,Products!$A$1:$E$1,0))</f>
        <v>2</v>
      </c>
      <c r="L276" s="5">
        <f>INDEX(Products!$A$1:$E$5,MATCH(Orders!$D276,Products!$A$1:$A$5,0),MATCH(Orders!L$1,Products!$A$1:$E$1,0))</f>
        <v>5.35</v>
      </c>
      <c r="M276" s="5">
        <f>Table1[[#This Row],[Unit Price]]*Table1[[#This Row],[Quantity]]</f>
        <v>5.35</v>
      </c>
      <c r="N276" t="str">
        <f>VLOOKUP(Table1[[#This Row],[Customer ID]],Customers!$A$1:$I$2001,9,FALSE)</f>
        <v>Yes</v>
      </c>
    </row>
    <row r="277" spans="1:14" x14ac:dyDescent="0.35">
      <c r="A277" t="s">
        <v>584</v>
      </c>
      <c r="B277" s="2">
        <v>44646</v>
      </c>
      <c r="C277" t="s">
        <v>585</v>
      </c>
      <c r="D277" t="s">
        <v>40</v>
      </c>
      <c r="E277">
        <v>3</v>
      </c>
      <c r="F277" t="str">
        <f>VLOOKUP(Table1[[#This Row],[Customer ID]],Customers!$A$1:$I$2001,2,FALSE)</f>
        <v>Edward Davis</v>
      </c>
      <c r="G277" t="str">
        <f>VLOOKUP(Table1[[#This Row],[Customer ID]],Customers!$A$1:$I$2001,3,FALSE)</f>
        <v>joannwilson@webster-boone.org</v>
      </c>
      <c r="H277" t="str">
        <f>VLOOKUP(Table1[[#This Row],[Customer ID]],Customers!$A$1:$I$2001,7,FALSE)</f>
        <v>Australia</v>
      </c>
      <c r="I277" t="str">
        <f>_xlfn.IFS(INDEX(Products!$A$1:$E$5,MATCH(Orders!$D277,Products!$A$1:$A$5,0),MATCH(Orders!I$1,Products!$A$1:$E$1,0))="Esp","Espresso",INDEX(Products!$A$1:$E$5,MATCH(Orders!$D277,Products!$A$1:$A$5,0),MATCH(Orders!I$1,Products!$A$1:$E$1,0))="Lat","Latte",INDEX(Products!$A$1:$E$5,MATCH(Orders!$D277,Products!$A$1:$A$5,0),MATCH(Orders!I$1,Products!$A$1:$E$1,0))="Moc","Mocha",INDEX(Products!$A$1:$E$5,MATCH(Orders!$D277,Products!$A$1:$A$5,0),MATCH(Orders!I$1,Products!$A$1:$E$1,0))="Am","Americano")</f>
        <v>Americano</v>
      </c>
      <c r="J277" t="str">
        <f>IF(INDEX(Products!$A$1:$E$5,MATCH(Orders!$D277,Products!$A$1:$A$5,0),MATCH(Orders!J$1,Products!$A$1:$E$1,0))="M","Medium",IF(INDEX(Products!$A$1:$E$5,MATCH(Orders!$D277,Products!$A$1:$A$5,0),MATCH(Orders!J$1,Products!$A$1:$E$1,0))="D","Dark","Light"))</f>
        <v>Light</v>
      </c>
      <c r="K277" s="3">
        <f>INDEX(Products!$A$1:$E$5,MATCH(Orders!$D277,Products!$A$1:$A$5,0),MATCH(Orders!K$1,Products!$A$1:$E$1,0))</f>
        <v>1</v>
      </c>
      <c r="L277" s="5">
        <f>INDEX(Products!$A$1:$E$5,MATCH(Orders!$D277,Products!$A$1:$A$5,0),MATCH(Orders!L$1,Products!$A$1:$E$1,0))</f>
        <v>9.9499999999999993</v>
      </c>
      <c r="M277" s="5">
        <f>Table1[[#This Row],[Unit Price]]*Table1[[#This Row],[Quantity]]</f>
        <v>29.849999999999998</v>
      </c>
      <c r="N277" t="str">
        <f>VLOOKUP(Table1[[#This Row],[Customer ID]],Customers!$A$1:$I$2001,9,FALSE)</f>
        <v>No</v>
      </c>
    </row>
    <row r="278" spans="1:14" x14ac:dyDescent="0.35">
      <c r="A278" t="s">
        <v>586</v>
      </c>
      <c r="B278" s="2">
        <v>45441</v>
      </c>
      <c r="C278" t="s">
        <v>587</v>
      </c>
      <c r="D278" t="s">
        <v>15</v>
      </c>
      <c r="E278">
        <v>1</v>
      </c>
      <c r="F278" t="str">
        <f>VLOOKUP(Table1[[#This Row],[Customer ID]],Customers!$A$1:$I$2001,2,FALSE)</f>
        <v>William Johns</v>
      </c>
      <c r="G278" t="str">
        <f>VLOOKUP(Table1[[#This Row],[Customer ID]],Customers!$A$1:$I$2001,3,FALSE)</f>
        <v>lfischer@gmail.com</v>
      </c>
      <c r="H278" t="str">
        <f>VLOOKUP(Table1[[#This Row],[Customer ID]],Customers!$A$1:$I$2001,7,FALSE)</f>
        <v>United States</v>
      </c>
      <c r="I278" t="str">
        <f>_xlfn.IFS(INDEX(Products!$A$1:$E$5,MATCH(Orders!$D278,Products!$A$1:$A$5,0),MATCH(Orders!I$1,Products!$A$1:$E$1,0))="Esp","Espresso",INDEX(Products!$A$1:$E$5,MATCH(Orders!$D278,Products!$A$1:$A$5,0),MATCH(Orders!I$1,Products!$A$1:$E$1,0))="Lat","Latte",INDEX(Products!$A$1:$E$5,MATCH(Orders!$D278,Products!$A$1:$A$5,0),MATCH(Orders!I$1,Products!$A$1:$E$1,0))="Moc","Mocha",INDEX(Products!$A$1:$E$5,MATCH(Orders!$D278,Products!$A$1:$A$5,0),MATCH(Orders!I$1,Products!$A$1:$E$1,0))="Am","Americano")</f>
        <v>Espresso</v>
      </c>
      <c r="J278" t="str">
        <f>IF(INDEX(Products!$A$1:$E$5,MATCH(Orders!$D278,Products!$A$1:$A$5,0),MATCH(Orders!J$1,Products!$A$1:$E$1,0))="M","Medium",IF(INDEX(Products!$A$1:$E$5,MATCH(Orders!$D278,Products!$A$1:$A$5,0),MATCH(Orders!J$1,Products!$A$1:$E$1,0))="D","Dark","Light"))</f>
        <v>Medium</v>
      </c>
      <c r="K278" s="3">
        <f>INDEX(Products!$A$1:$E$5,MATCH(Orders!$D278,Products!$A$1:$A$5,0),MATCH(Orders!K$1,Products!$A$1:$E$1,0))</f>
        <v>1.5</v>
      </c>
      <c r="L278" s="5">
        <f>INDEX(Products!$A$1:$E$5,MATCH(Orders!$D278,Products!$A$1:$A$5,0),MATCH(Orders!L$1,Products!$A$1:$E$1,0))</f>
        <v>8.18</v>
      </c>
      <c r="M278" s="5">
        <f>Table1[[#This Row],[Unit Price]]*Table1[[#This Row],[Quantity]]</f>
        <v>8.18</v>
      </c>
      <c r="N278" t="str">
        <f>VLOOKUP(Table1[[#This Row],[Customer ID]],Customers!$A$1:$I$2001,9,FALSE)</f>
        <v>No</v>
      </c>
    </row>
    <row r="279" spans="1:14" x14ac:dyDescent="0.35">
      <c r="A279" t="s">
        <v>589</v>
      </c>
      <c r="B279" s="2">
        <v>44609</v>
      </c>
      <c r="C279" t="s">
        <v>590</v>
      </c>
      <c r="D279" t="s">
        <v>21</v>
      </c>
      <c r="E279">
        <v>3</v>
      </c>
      <c r="F279" t="str">
        <f>VLOOKUP(Table1[[#This Row],[Customer ID]],Customers!$A$1:$I$2001,2,FALSE)</f>
        <v>Heidi Ashley</v>
      </c>
      <c r="G279" t="str">
        <f>VLOOKUP(Table1[[#This Row],[Customer ID]],Customers!$A$1:$I$2001,3,FALSE)</f>
        <v>jclayton@moore-morales.com</v>
      </c>
      <c r="H279" t="str">
        <f>VLOOKUP(Table1[[#This Row],[Customer ID]],Customers!$A$1:$I$2001,7,FALSE)</f>
        <v>United States</v>
      </c>
      <c r="I279" t="str">
        <f>_xlfn.IFS(INDEX(Products!$A$1:$E$5,MATCH(Orders!$D279,Products!$A$1:$A$5,0),MATCH(Orders!I$1,Products!$A$1:$E$1,0))="Esp","Espresso",INDEX(Products!$A$1:$E$5,MATCH(Orders!$D279,Products!$A$1:$A$5,0),MATCH(Orders!I$1,Products!$A$1:$E$1,0))="Lat","Latte",INDEX(Products!$A$1:$E$5,MATCH(Orders!$D279,Products!$A$1:$A$5,0),MATCH(Orders!I$1,Products!$A$1:$E$1,0))="Moc","Mocha",INDEX(Products!$A$1:$E$5,MATCH(Orders!$D279,Products!$A$1:$A$5,0),MATCH(Orders!I$1,Products!$A$1:$E$1,0))="Am","Americano")</f>
        <v>Latte</v>
      </c>
      <c r="J279" t="str">
        <f>IF(INDEX(Products!$A$1:$E$5,MATCH(Orders!$D279,Products!$A$1:$A$5,0),MATCH(Orders!J$1,Products!$A$1:$E$1,0))="M","Medium",IF(INDEX(Products!$A$1:$E$5,MATCH(Orders!$D279,Products!$A$1:$A$5,0),MATCH(Orders!J$1,Products!$A$1:$E$1,0))="D","Dark","Light"))</f>
        <v>Dark</v>
      </c>
      <c r="K279" s="3">
        <f>INDEX(Products!$A$1:$E$5,MATCH(Orders!$D279,Products!$A$1:$A$5,0),MATCH(Orders!K$1,Products!$A$1:$E$1,0))</f>
        <v>2</v>
      </c>
      <c r="L279" s="5">
        <f>INDEX(Products!$A$1:$E$5,MATCH(Orders!$D279,Products!$A$1:$A$5,0),MATCH(Orders!L$1,Products!$A$1:$E$1,0))</f>
        <v>6.79</v>
      </c>
      <c r="M279" s="5">
        <f>Table1[[#This Row],[Unit Price]]*Table1[[#This Row],[Quantity]]</f>
        <v>20.37</v>
      </c>
      <c r="N279" t="str">
        <f>VLOOKUP(Table1[[#This Row],[Customer ID]],Customers!$A$1:$I$2001,9,FALSE)</f>
        <v>Yes</v>
      </c>
    </row>
    <row r="280" spans="1:14" x14ac:dyDescent="0.35">
      <c r="A280" t="s">
        <v>591</v>
      </c>
      <c r="B280" s="2">
        <v>45339</v>
      </c>
      <c r="C280" t="s">
        <v>592</v>
      </c>
      <c r="D280" t="s">
        <v>21</v>
      </c>
      <c r="E280">
        <v>2</v>
      </c>
      <c r="F280" t="str">
        <f>VLOOKUP(Table1[[#This Row],[Customer ID]],Customers!$A$1:$I$2001,2,FALSE)</f>
        <v>Stephanie Gilmore</v>
      </c>
      <c r="G280" t="str">
        <f>VLOOKUP(Table1[[#This Row],[Customer ID]],Customers!$A$1:$I$2001,3,FALSE)</f>
        <v>leeodonnell@yahoo.com</v>
      </c>
      <c r="H280" t="str">
        <f>VLOOKUP(Table1[[#This Row],[Customer ID]],Customers!$A$1:$I$2001,7,FALSE)</f>
        <v>United Kingdom</v>
      </c>
      <c r="I280" t="str">
        <f>_xlfn.IFS(INDEX(Products!$A$1:$E$5,MATCH(Orders!$D280,Products!$A$1:$A$5,0),MATCH(Orders!I$1,Products!$A$1:$E$1,0))="Esp","Espresso",INDEX(Products!$A$1:$E$5,MATCH(Orders!$D280,Products!$A$1:$A$5,0),MATCH(Orders!I$1,Products!$A$1:$E$1,0))="Lat","Latte",INDEX(Products!$A$1:$E$5,MATCH(Orders!$D280,Products!$A$1:$A$5,0),MATCH(Orders!I$1,Products!$A$1:$E$1,0))="Moc","Mocha",INDEX(Products!$A$1:$E$5,MATCH(Orders!$D280,Products!$A$1:$A$5,0),MATCH(Orders!I$1,Products!$A$1:$E$1,0))="Am","Americano")</f>
        <v>Latte</v>
      </c>
      <c r="J280" t="str">
        <f>IF(INDEX(Products!$A$1:$E$5,MATCH(Orders!$D280,Products!$A$1:$A$5,0),MATCH(Orders!J$1,Products!$A$1:$E$1,0))="M","Medium",IF(INDEX(Products!$A$1:$E$5,MATCH(Orders!$D280,Products!$A$1:$A$5,0),MATCH(Orders!J$1,Products!$A$1:$E$1,0))="D","Dark","Light"))</f>
        <v>Dark</v>
      </c>
      <c r="K280" s="3">
        <f>INDEX(Products!$A$1:$E$5,MATCH(Orders!$D280,Products!$A$1:$A$5,0),MATCH(Orders!K$1,Products!$A$1:$E$1,0))</f>
        <v>2</v>
      </c>
      <c r="L280" s="5">
        <f>INDEX(Products!$A$1:$E$5,MATCH(Orders!$D280,Products!$A$1:$A$5,0),MATCH(Orders!L$1,Products!$A$1:$E$1,0))</f>
        <v>6.79</v>
      </c>
      <c r="M280" s="5">
        <f>Table1[[#This Row],[Unit Price]]*Table1[[#This Row],[Quantity]]</f>
        <v>13.58</v>
      </c>
      <c r="N280" t="str">
        <f>VLOOKUP(Table1[[#This Row],[Customer ID]],Customers!$A$1:$I$2001,9,FALSE)</f>
        <v>Yes</v>
      </c>
    </row>
    <row r="281" spans="1:14" x14ac:dyDescent="0.35">
      <c r="A281" t="s">
        <v>593</v>
      </c>
      <c r="B281" s="2">
        <v>45309</v>
      </c>
      <c r="C281" t="s">
        <v>594</v>
      </c>
      <c r="D281" t="s">
        <v>40</v>
      </c>
      <c r="E281">
        <v>5</v>
      </c>
      <c r="F281" t="str">
        <f>VLOOKUP(Table1[[#This Row],[Customer ID]],Customers!$A$1:$I$2001,2,FALSE)</f>
        <v>Renee Francis</v>
      </c>
      <c r="G281" t="str">
        <f>VLOOKUP(Table1[[#This Row],[Customer ID]],Customers!$A$1:$I$2001,3,FALSE)</f>
        <v>kfranklin@hotmail.com</v>
      </c>
      <c r="H281" t="str">
        <f>VLOOKUP(Table1[[#This Row],[Customer ID]],Customers!$A$1:$I$2001,7,FALSE)</f>
        <v>Ireland</v>
      </c>
      <c r="I281" t="str">
        <f>_xlfn.IFS(INDEX(Products!$A$1:$E$5,MATCH(Orders!$D281,Products!$A$1:$A$5,0),MATCH(Orders!I$1,Products!$A$1:$E$1,0))="Esp","Espresso",INDEX(Products!$A$1:$E$5,MATCH(Orders!$D281,Products!$A$1:$A$5,0),MATCH(Orders!I$1,Products!$A$1:$E$1,0))="Lat","Latte",INDEX(Products!$A$1:$E$5,MATCH(Orders!$D281,Products!$A$1:$A$5,0),MATCH(Orders!I$1,Products!$A$1:$E$1,0))="Moc","Mocha",INDEX(Products!$A$1:$E$5,MATCH(Orders!$D281,Products!$A$1:$A$5,0),MATCH(Orders!I$1,Products!$A$1:$E$1,0))="Am","Americano")</f>
        <v>Americano</v>
      </c>
      <c r="J281" t="str">
        <f>IF(INDEX(Products!$A$1:$E$5,MATCH(Orders!$D281,Products!$A$1:$A$5,0),MATCH(Orders!J$1,Products!$A$1:$E$1,0))="M","Medium",IF(INDEX(Products!$A$1:$E$5,MATCH(Orders!$D281,Products!$A$1:$A$5,0),MATCH(Orders!J$1,Products!$A$1:$E$1,0))="D","Dark","Light"))</f>
        <v>Light</v>
      </c>
      <c r="K281" s="3">
        <f>INDEX(Products!$A$1:$E$5,MATCH(Orders!$D281,Products!$A$1:$A$5,0),MATCH(Orders!K$1,Products!$A$1:$E$1,0))</f>
        <v>1</v>
      </c>
      <c r="L281" s="5">
        <f>INDEX(Products!$A$1:$E$5,MATCH(Orders!$D281,Products!$A$1:$A$5,0),MATCH(Orders!L$1,Products!$A$1:$E$1,0))</f>
        <v>9.9499999999999993</v>
      </c>
      <c r="M281" s="5">
        <f>Table1[[#This Row],[Unit Price]]*Table1[[#This Row],[Quantity]]</f>
        <v>49.75</v>
      </c>
      <c r="N281" t="str">
        <f>VLOOKUP(Table1[[#This Row],[Customer ID]],Customers!$A$1:$I$2001,9,FALSE)</f>
        <v>Yes</v>
      </c>
    </row>
    <row r="282" spans="1:14" x14ac:dyDescent="0.35">
      <c r="A282" t="s">
        <v>595</v>
      </c>
      <c r="B282" s="2">
        <v>44773</v>
      </c>
      <c r="C282" t="s">
        <v>596</v>
      </c>
      <c r="D282" t="s">
        <v>15</v>
      </c>
      <c r="E282">
        <v>4</v>
      </c>
      <c r="F282" t="str">
        <f>VLOOKUP(Table1[[#This Row],[Customer ID]],Customers!$A$1:$I$2001,2,FALSE)</f>
        <v>Nicholas Reyes</v>
      </c>
      <c r="G282" t="str">
        <f>VLOOKUP(Table1[[#This Row],[Customer ID]],Customers!$A$1:$I$2001,3,FALSE)</f>
        <v>plara@gmail.com</v>
      </c>
      <c r="H282" t="str">
        <f>VLOOKUP(Table1[[#This Row],[Customer ID]],Customers!$A$1:$I$2001,7,FALSE)</f>
        <v>Canada</v>
      </c>
      <c r="I282" t="str">
        <f>_xlfn.IFS(INDEX(Products!$A$1:$E$5,MATCH(Orders!$D282,Products!$A$1:$A$5,0),MATCH(Orders!I$1,Products!$A$1:$E$1,0))="Esp","Espresso",INDEX(Products!$A$1:$E$5,MATCH(Orders!$D282,Products!$A$1:$A$5,0),MATCH(Orders!I$1,Products!$A$1:$E$1,0))="Lat","Latte",INDEX(Products!$A$1:$E$5,MATCH(Orders!$D282,Products!$A$1:$A$5,0),MATCH(Orders!I$1,Products!$A$1:$E$1,0))="Moc","Mocha",INDEX(Products!$A$1:$E$5,MATCH(Orders!$D282,Products!$A$1:$A$5,0),MATCH(Orders!I$1,Products!$A$1:$E$1,0))="Am","Americano")</f>
        <v>Espresso</v>
      </c>
      <c r="J282" t="str">
        <f>IF(INDEX(Products!$A$1:$E$5,MATCH(Orders!$D282,Products!$A$1:$A$5,0),MATCH(Orders!J$1,Products!$A$1:$E$1,0))="M","Medium",IF(INDEX(Products!$A$1:$E$5,MATCH(Orders!$D282,Products!$A$1:$A$5,0),MATCH(Orders!J$1,Products!$A$1:$E$1,0))="D","Dark","Light"))</f>
        <v>Medium</v>
      </c>
      <c r="K282" s="3">
        <f>INDEX(Products!$A$1:$E$5,MATCH(Orders!$D282,Products!$A$1:$A$5,0),MATCH(Orders!K$1,Products!$A$1:$E$1,0))</f>
        <v>1.5</v>
      </c>
      <c r="L282" s="5">
        <f>INDEX(Products!$A$1:$E$5,MATCH(Orders!$D282,Products!$A$1:$A$5,0),MATCH(Orders!L$1,Products!$A$1:$E$1,0))</f>
        <v>8.18</v>
      </c>
      <c r="M282" s="5">
        <f>Table1[[#This Row],[Unit Price]]*Table1[[#This Row],[Quantity]]</f>
        <v>32.72</v>
      </c>
      <c r="N282" t="str">
        <f>VLOOKUP(Table1[[#This Row],[Customer ID]],Customers!$A$1:$I$2001,9,FALSE)</f>
        <v>No</v>
      </c>
    </row>
    <row r="283" spans="1:14" x14ac:dyDescent="0.35">
      <c r="A283" t="s">
        <v>597</v>
      </c>
      <c r="B283" s="2">
        <v>44909</v>
      </c>
      <c r="C283" t="s">
        <v>598</v>
      </c>
      <c r="D283" t="s">
        <v>40</v>
      </c>
      <c r="E283">
        <v>4</v>
      </c>
      <c r="F283" t="str">
        <f>VLOOKUP(Table1[[#This Row],[Customer ID]],Customers!$A$1:$I$2001,2,FALSE)</f>
        <v>Christopher Williams</v>
      </c>
      <c r="G283" t="str">
        <f>VLOOKUP(Table1[[#This Row],[Customer ID]],Customers!$A$1:$I$2001,3,FALSE)</f>
        <v>jknight@gmail.com</v>
      </c>
      <c r="H283" t="str">
        <f>VLOOKUP(Table1[[#This Row],[Customer ID]],Customers!$A$1:$I$2001,7,FALSE)</f>
        <v>United States</v>
      </c>
      <c r="I283" t="str">
        <f>_xlfn.IFS(INDEX(Products!$A$1:$E$5,MATCH(Orders!$D283,Products!$A$1:$A$5,0),MATCH(Orders!I$1,Products!$A$1:$E$1,0))="Esp","Espresso",INDEX(Products!$A$1:$E$5,MATCH(Orders!$D283,Products!$A$1:$A$5,0),MATCH(Orders!I$1,Products!$A$1:$E$1,0))="Lat","Latte",INDEX(Products!$A$1:$E$5,MATCH(Orders!$D283,Products!$A$1:$A$5,0),MATCH(Orders!I$1,Products!$A$1:$E$1,0))="Moc","Mocha",INDEX(Products!$A$1:$E$5,MATCH(Orders!$D283,Products!$A$1:$A$5,0),MATCH(Orders!I$1,Products!$A$1:$E$1,0))="Am","Americano")</f>
        <v>Americano</v>
      </c>
      <c r="J283" t="str">
        <f>IF(INDEX(Products!$A$1:$E$5,MATCH(Orders!$D283,Products!$A$1:$A$5,0),MATCH(Orders!J$1,Products!$A$1:$E$1,0))="M","Medium",IF(INDEX(Products!$A$1:$E$5,MATCH(Orders!$D283,Products!$A$1:$A$5,0),MATCH(Orders!J$1,Products!$A$1:$E$1,0))="D","Dark","Light"))</f>
        <v>Light</v>
      </c>
      <c r="K283" s="3">
        <f>INDEX(Products!$A$1:$E$5,MATCH(Orders!$D283,Products!$A$1:$A$5,0),MATCH(Orders!K$1,Products!$A$1:$E$1,0))</f>
        <v>1</v>
      </c>
      <c r="L283" s="5">
        <f>INDEX(Products!$A$1:$E$5,MATCH(Orders!$D283,Products!$A$1:$A$5,0),MATCH(Orders!L$1,Products!$A$1:$E$1,0))</f>
        <v>9.9499999999999993</v>
      </c>
      <c r="M283" s="5">
        <f>Table1[[#This Row],[Unit Price]]*Table1[[#This Row],[Quantity]]</f>
        <v>39.799999999999997</v>
      </c>
      <c r="N283" t="str">
        <f>VLOOKUP(Table1[[#This Row],[Customer ID]],Customers!$A$1:$I$2001,9,FALSE)</f>
        <v>Yes</v>
      </c>
    </row>
    <row r="284" spans="1:14" x14ac:dyDescent="0.35">
      <c r="A284" t="s">
        <v>599</v>
      </c>
      <c r="B284" s="2">
        <v>45587</v>
      </c>
      <c r="C284" t="s">
        <v>600</v>
      </c>
      <c r="D284" t="s">
        <v>21</v>
      </c>
      <c r="E284">
        <v>5</v>
      </c>
      <c r="F284" t="str">
        <f>VLOOKUP(Table1[[#This Row],[Customer ID]],Customers!$A$1:$I$2001,2,FALSE)</f>
        <v>Rebecca Howard</v>
      </c>
      <c r="G284" t="str">
        <f>VLOOKUP(Table1[[#This Row],[Customer ID]],Customers!$A$1:$I$2001,3,FALSE)</f>
        <v>amandafoster@yahoo.com</v>
      </c>
      <c r="H284" t="str">
        <f>VLOOKUP(Table1[[#This Row],[Customer ID]],Customers!$A$1:$I$2001,7,FALSE)</f>
        <v>Australia</v>
      </c>
      <c r="I284" t="str">
        <f>_xlfn.IFS(INDEX(Products!$A$1:$E$5,MATCH(Orders!$D284,Products!$A$1:$A$5,0),MATCH(Orders!I$1,Products!$A$1:$E$1,0))="Esp","Espresso",INDEX(Products!$A$1:$E$5,MATCH(Orders!$D284,Products!$A$1:$A$5,0),MATCH(Orders!I$1,Products!$A$1:$E$1,0))="Lat","Latte",INDEX(Products!$A$1:$E$5,MATCH(Orders!$D284,Products!$A$1:$A$5,0),MATCH(Orders!I$1,Products!$A$1:$E$1,0))="Moc","Mocha",INDEX(Products!$A$1:$E$5,MATCH(Orders!$D284,Products!$A$1:$A$5,0),MATCH(Orders!I$1,Products!$A$1:$E$1,0))="Am","Americano")</f>
        <v>Latte</v>
      </c>
      <c r="J284" t="str">
        <f>IF(INDEX(Products!$A$1:$E$5,MATCH(Orders!$D284,Products!$A$1:$A$5,0),MATCH(Orders!J$1,Products!$A$1:$E$1,0))="M","Medium",IF(INDEX(Products!$A$1:$E$5,MATCH(Orders!$D284,Products!$A$1:$A$5,0),MATCH(Orders!J$1,Products!$A$1:$E$1,0))="D","Dark","Light"))</f>
        <v>Dark</v>
      </c>
      <c r="K284" s="3">
        <f>INDEX(Products!$A$1:$E$5,MATCH(Orders!$D284,Products!$A$1:$A$5,0),MATCH(Orders!K$1,Products!$A$1:$E$1,0))</f>
        <v>2</v>
      </c>
      <c r="L284" s="5">
        <f>INDEX(Products!$A$1:$E$5,MATCH(Orders!$D284,Products!$A$1:$A$5,0),MATCH(Orders!L$1,Products!$A$1:$E$1,0))</f>
        <v>6.79</v>
      </c>
      <c r="M284" s="5">
        <f>Table1[[#This Row],[Unit Price]]*Table1[[#This Row],[Quantity]]</f>
        <v>33.950000000000003</v>
      </c>
      <c r="N284" t="str">
        <f>VLOOKUP(Table1[[#This Row],[Customer ID]],Customers!$A$1:$I$2001,9,FALSE)</f>
        <v>No</v>
      </c>
    </row>
    <row r="285" spans="1:14" x14ac:dyDescent="0.35">
      <c r="A285" t="s">
        <v>601</v>
      </c>
      <c r="B285" s="2">
        <v>45217</v>
      </c>
      <c r="C285" t="s">
        <v>602</v>
      </c>
      <c r="D285" t="s">
        <v>40</v>
      </c>
      <c r="E285">
        <v>2</v>
      </c>
      <c r="F285" t="str">
        <f>VLOOKUP(Table1[[#This Row],[Customer ID]],Customers!$A$1:$I$2001,2,FALSE)</f>
        <v>Jennifer Russo</v>
      </c>
      <c r="G285" t="str">
        <f>VLOOKUP(Table1[[#This Row],[Customer ID]],Customers!$A$1:$I$2001,3,FALSE)</f>
        <v>arnoldbrian@boone.com</v>
      </c>
      <c r="H285" t="str">
        <f>VLOOKUP(Table1[[#This Row],[Customer ID]],Customers!$A$1:$I$2001,7,FALSE)</f>
        <v>Canada</v>
      </c>
      <c r="I285" t="str">
        <f>_xlfn.IFS(INDEX(Products!$A$1:$E$5,MATCH(Orders!$D285,Products!$A$1:$A$5,0),MATCH(Orders!I$1,Products!$A$1:$E$1,0))="Esp","Espresso",INDEX(Products!$A$1:$E$5,MATCH(Orders!$D285,Products!$A$1:$A$5,0),MATCH(Orders!I$1,Products!$A$1:$E$1,0))="Lat","Latte",INDEX(Products!$A$1:$E$5,MATCH(Orders!$D285,Products!$A$1:$A$5,0),MATCH(Orders!I$1,Products!$A$1:$E$1,0))="Moc","Mocha",INDEX(Products!$A$1:$E$5,MATCH(Orders!$D285,Products!$A$1:$A$5,0),MATCH(Orders!I$1,Products!$A$1:$E$1,0))="Am","Americano")</f>
        <v>Americano</v>
      </c>
      <c r="J285" t="str">
        <f>IF(INDEX(Products!$A$1:$E$5,MATCH(Orders!$D285,Products!$A$1:$A$5,0),MATCH(Orders!J$1,Products!$A$1:$E$1,0))="M","Medium",IF(INDEX(Products!$A$1:$E$5,MATCH(Orders!$D285,Products!$A$1:$A$5,0),MATCH(Orders!J$1,Products!$A$1:$E$1,0))="D","Dark","Light"))</f>
        <v>Light</v>
      </c>
      <c r="K285" s="3">
        <f>INDEX(Products!$A$1:$E$5,MATCH(Orders!$D285,Products!$A$1:$A$5,0),MATCH(Orders!K$1,Products!$A$1:$E$1,0))</f>
        <v>1</v>
      </c>
      <c r="L285" s="5">
        <f>INDEX(Products!$A$1:$E$5,MATCH(Orders!$D285,Products!$A$1:$A$5,0),MATCH(Orders!L$1,Products!$A$1:$E$1,0))</f>
        <v>9.9499999999999993</v>
      </c>
      <c r="M285" s="5">
        <f>Table1[[#This Row],[Unit Price]]*Table1[[#This Row],[Quantity]]</f>
        <v>19.899999999999999</v>
      </c>
      <c r="N285" t="str">
        <f>VLOOKUP(Table1[[#This Row],[Customer ID]],Customers!$A$1:$I$2001,9,FALSE)</f>
        <v>No</v>
      </c>
    </row>
    <row r="286" spans="1:14" x14ac:dyDescent="0.35">
      <c r="A286" t="s">
        <v>603</v>
      </c>
      <c r="B286" s="2">
        <v>44707</v>
      </c>
      <c r="C286" t="s">
        <v>604</v>
      </c>
      <c r="D286" t="s">
        <v>21</v>
      </c>
      <c r="E286">
        <v>3</v>
      </c>
      <c r="F286" t="str">
        <f>VLOOKUP(Table1[[#This Row],[Customer ID]],Customers!$A$1:$I$2001,2,FALSE)</f>
        <v>Justin Murillo</v>
      </c>
      <c r="G286" t="str">
        <f>VLOOKUP(Table1[[#This Row],[Customer ID]],Customers!$A$1:$I$2001,3,FALSE)</f>
        <v>qyoung@gmail.com</v>
      </c>
      <c r="H286" t="str">
        <f>VLOOKUP(Table1[[#This Row],[Customer ID]],Customers!$A$1:$I$2001,7,FALSE)</f>
        <v>Ireland</v>
      </c>
      <c r="I286" t="str">
        <f>_xlfn.IFS(INDEX(Products!$A$1:$E$5,MATCH(Orders!$D286,Products!$A$1:$A$5,0),MATCH(Orders!I$1,Products!$A$1:$E$1,0))="Esp","Espresso",INDEX(Products!$A$1:$E$5,MATCH(Orders!$D286,Products!$A$1:$A$5,0),MATCH(Orders!I$1,Products!$A$1:$E$1,0))="Lat","Latte",INDEX(Products!$A$1:$E$5,MATCH(Orders!$D286,Products!$A$1:$A$5,0),MATCH(Orders!I$1,Products!$A$1:$E$1,0))="Moc","Mocha",INDEX(Products!$A$1:$E$5,MATCH(Orders!$D286,Products!$A$1:$A$5,0),MATCH(Orders!I$1,Products!$A$1:$E$1,0))="Am","Americano")</f>
        <v>Latte</v>
      </c>
      <c r="J286" t="str">
        <f>IF(INDEX(Products!$A$1:$E$5,MATCH(Orders!$D286,Products!$A$1:$A$5,0),MATCH(Orders!J$1,Products!$A$1:$E$1,0))="M","Medium",IF(INDEX(Products!$A$1:$E$5,MATCH(Orders!$D286,Products!$A$1:$A$5,0),MATCH(Orders!J$1,Products!$A$1:$E$1,0))="D","Dark","Light"))</f>
        <v>Dark</v>
      </c>
      <c r="K286" s="3">
        <f>INDEX(Products!$A$1:$E$5,MATCH(Orders!$D286,Products!$A$1:$A$5,0),MATCH(Orders!K$1,Products!$A$1:$E$1,0))</f>
        <v>2</v>
      </c>
      <c r="L286" s="5">
        <f>INDEX(Products!$A$1:$E$5,MATCH(Orders!$D286,Products!$A$1:$A$5,0),MATCH(Orders!L$1,Products!$A$1:$E$1,0))</f>
        <v>6.79</v>
      </c>
      <c r="M286" s="5">
        <f>Table1[[#This Row],[Unit Price]]*Table1[[#This Row],[Quantity]]</f>
        <v>20.37</v>
      </c>
      <c r="N286" t="str">
        <f>VLOOKUP(Table1[[#This Row],[Customer ID]],Customers!$A$1:$I$2001,9,FALSE)</f>
        <v>No</v>
      </c>
    </row>
    <row r="287" spans="1:14" x14ac:dyDescent="0.35">
      <c r="A287" t="s">
        <v>605</v>
      </c>
      <c r="B287" s="2">
        <v>44680</v>
      </c>
      <c r="C287" t="s">
        <v>606</v>
      </c>
      <c r="D287" t="s">
        <v>40</v>
      </c>
      <c r="E287">
        <v>1</v>
      </c>
      <c r="F287" t="str">
        <f>VLOOKUP(Table1[[#This Row],[Customer ID]],Customers!$A$1:$I$2001,2,FALSE)</f>
        <v>Meghan Doyle</v>
      </c>
      <c r="G287" t="str">
        <f>VLOOKUP(Table1[[#This Row],[Customer ID]],Customers!$A$1:$I$2001,3,FALSE)</f>
        <v>james44@fisher.com</v>
      </c>
      <c r="H287" t="str">
        <f>VLOOKUP(Table1[[#This Row],[Customer ID]],Customers!$A$1:$I$2001,7,FALSE)</f>
        <v>Canada</v>
      </c>
      <c r="I287" t="str">
        <f>_xlfn.IFS(INDEX(Products!$A$1:$E$5,MATCH(Orders!$D287,Products!$A$1:$A$5,0),MATCH(Orders!I$1,Products!$A$1:$E$1,0))="Esp","Espresso",INDEX(Products!$A$1:$E$5,MATCH(Orders!$D287,Products!$A$1:$A$5,0),MATCH(Orders!I$1,Products!$A$1:$E$1,0))="Lat","Latte",INDEX(Products!$A$1:$E$5,MATCH(Orders!$D287,Products!$A$1:$A$5,0),MATCH(Orders!I$1,Products!$A$1:$E$1,0))="Moc","Mocha",INDEX(Products!$A$1:$E$5,MATCH(Orders!$D287,Products!$A$1:$A$5,0),MATCH(Orders!I$1,Products!$A$1:$E$1,0))="Am","Americano")</f>
        <v>Americano</v>
      </c>
      <c r="J287" t="str">
        <f>IF(INDEX(Products!$A$1:$E$5,MATCH(Orders!$D287,Products!$A$1:$A$5,0),MATCH(Orders!J$1,Products!$A$1:$E$1,0))="M","Medium",IF(INDEX(Products!$A$1:$E$5,MATCH(Orders!$D287,Products!$A$1:$A$5,0),MATCH(Orders!J$1,Products!$A$1:$E$1,0))="D","Dark","Light"))</f>
        <v>Light</v>
      </c>
      <c r="K287" s="3">
        <f>INDEX(Products!$A$1:$E$5,MATCH(Orders!$D287,Products!$A$1:$A$5,0),MATCH(Orders!K$1,Products!$A$1:$E$1,0))</f>
        <v>1</v>
      </c>
      <c r="L287" s="5">
        <f>INDEX(Products!$A$1:$E$5,MATCH(Orders!$D287,Products!$A$1:$A$5,0),MATCH(Orders!L$1,Products!$A$1:$E$1,0))</f>
        <v>9.9499999999999993</v>
      </c>
      <c r="M287" s="5">
        <f>Table1[[#This Row],[Unit Price]]*Table1[[#This Row],[Quantity]]</f>
        <v>9.9499999999999993</v>
      </c>
      <c r="N287" t="str">
        <f>VLOOKUP(Table1[[#This Row],[Customer ID]],Customers!$A$1:$I$2001,9,FALSE)</f>
        <v>Yes</v>
      </c>
    </row>
    <row r="288" spans="1:14" x14ac:dyDescent="0.35">
      <c r="A288" t="s">
        <v>607</v>
      </c>
      <c r="B288" s="2">
        <v>44601</v>
      </c>
      <c r="C288" t="s">
        <v>608</v>
      </c>
      <c r="D288" t="s">
        <v>30</v>
      </c>
      <c r="E288">
        <v>4</v>
      </c>
      <c r="F288" t="str">
        <f>VLOOKUP(Table1[[#This Row],[Customer ID]],Customers!$A$1:$I$2001,2,FALSE)</f>
        <v>Stephen Cruz</v>
      </c>
      <c r="G288" t="str">
        <f>VLOOKUP(Table1[[#This Row],[Customer ID]],Customers!$A$1:$I$2001,3,FALSE)</f>
        <v>kduarte@yahoo.com</v>
      </c>
      <c r="H288" t="str">
        <f>VLOOKUP(Table1[[#This Row],[Customer ID]],Customers!$A$1:$I$2001,7,FALSE)</f>
        <v>United States</v>
      </c>
      <c r="I288" t="str">
        <f>_xlfn.IFS(INDEX(Products!$A$1:$E$5,MATCH(Orders!$D288,Products!$A$1:$A$5,0),MATCH(Orders!I$1,Products!$A$1:$E$1,0))="Esp","Espresso",INDEX(Products!$A$1:$E$5,MATCH(Orders!$D288,Products!$A$1:$A$5,0),MATCH(Orders!I$1,Products!$A$1:$E$1,0))="Lat","Latte",INDEX(Products!$A$1:$E$5,MATCH(Orders!$D288,Products!$A$1:$A$5,0),MATCH(Orders!I$1,Products!$A$1:$E$1,0))="Moc","Mocha",INDEX(Products!$A$1:$E$5,MATCH(Orders!$D288,Products!$A$1:$A$5,0),MATCH(Orders!I$1,Products!$A$1:$E$1,0))="Am","Americano")</f>
        <v>Mocha</v>
      </c>
      <c r="J288" t="str">
        <f>IF(INDEX(Products!$A$1:$E$5,MATCH(Orders!$D288,Products!$A$1:$A$5,0),MATCH(Orders!J$1,Products!$A$1:$E$1,0))="M","Medium",IF(INDEX(Products!$A$1:$E$5,MATCH(Orders!$D288,Products!$A$1:$A$5,0),MATCH(Orders!J$1,Products!$A$1:$E$1,0))="D","Dark","Light"))</f>
        <v>Medium</v>
      </c>
      <c r="K288" s="3">
        <f>INDEX(Products!$A$1:$E$5,MATCH(Orders!$D288,Products!$A$1:$A$5,0),MATCH(Orders!K$1,Products!$A$1:$E$1,0))</f>
        <v>2</v>
      </c>
      <c r="L288" s="5">
        <f>INDEX(Products!$A$1:$E$5,MATCH(Orders!$D288,Products!$A$1:$A$5,0),MATCH(Orders!L$1,Products!$A$1:$E$1,0))</f>
        <v>5.35</v>
      </c>
      <c r="M288" s="5">
        <f>Table1[[#This Row],[Unit Price]]*Table1[[#This Row],[Quantity]]</f>
        <v>21.4</v>
      </c>
      <c r="N288" t="str">
        <f>VLOOKUP(Table1[[#This Row],[Customer ID]],Customers!$A$1:$I$2001,9,FALSE)</f>
        <v>Yes</v>
      </c>
    </row>
    <row r="289" spans="1:14" x14ac:dyDescent="0.35">
      <c r="A289" t="s">
        <v>610</v>
      </c>
      <c r="B289" s="2">
        <v>45501</v>
      </c>
      <c r="C289" t="s">
        <v>611</v>
      </c>
      <c r="D289" t="s">
        <v>15</v>
      </c>
      <c r="E289">
        <v>1</v>
      </c>
      <c r="F289" t="str">
        <f>VLOOKUP(Table1[[#This Row],[Customer ID]],Customers!$A$1:$I$2001,2,FALSE)</f>
        <v>Glenn Gonzales</v>
      </c>
      <c r="G289" t="str">
        <f>VLOOKUP(Table1[[#This Row],[Customer ID]],Customers!$A$1:$I$2001,3,FALSE)</f>
        <v>jillianramos@gmail.com</v>
      </c>
      <c r="H289" t="str">
        <f>VLOOKUP(Table1[[#This Row],[Customer ID]],Customers!$A$1:$I$2001,7,FALSE)</f>
        <v>Canada</v>
      </c>
      <c r="I289" t="str">
        <f>_xlfn.IFS(INDEX(Products!$A$1:$E$5,MATCH(Orders!$D289,Products!$A$1:$A$5,0),MATCH(Orders!I$1,Products!$A$1:$E$1,0))="Esp","Espresso",INDEX(Products!$A$1:$E$5,MATCH(Orders!$D289,Products!$A$1:$A$5,0),MATCH(Orders!I$1,Products!$A$1:$E$1,0))="Lat","Latte",INDEX(Products!$A$1:$E$5,MATCH(Orders!$D289,Products!$A$1:$A$5,0),MATCH(Orders!I$1,Products!$A$1:$E$1,0))="Moc","Mocha",INDEX(Products!$A$1:$E$5,MATCH(Orders!$D289,Products!$A$1:$A$5,0),MATCH(Orders!I$1,Products!$A$1:$E$1,0))="Am","Americano")</f>
        <v>Espresso</v>
      </c>
      <c r="J289" t="str">
        <f>IF(INDEX(Products!$A$1:$E$5,MATCH(Orders!$D289,Products!$A$1:$A$5,0),MATCH(Orders!J$1,Products!$A$1:$E$1,0))="M","Medium",IF(INDEX(Products!$A$1:$E$5,MATCH(Orders!$D289,Products!$A$1:$A$5,0),MATCH(Orders!J$1,Products!$A$1:$E$1,0))="D","Dark","Light"))</f>
        <v>Medium</v>
      </c>
      <c r="K289" s="3">
        <f>INDEX(Products!$A$1:$E$5,MATCH(Orders!$D289,Products!$A$1:$A$5,0),MATCH(Orders!K$1,Products!$A$1:$E$1,0))</f>
        <v>1.5</v>
      </c>
      <c r="L289" s="5">
        <f>INDEX(Products!$A$1:$E$5,MATCH(Orders!$D289,Products!$A$1:$A$5,0),MATCH(Orders!L$1,Products!$A$1:$E$1,0))</f>
        <v>8.18</v>
      </c>
      <c r="M289" s="5">
        <f>Table1[[#This Row],[Unit Price]]*Table1[[#This Row],[Quantity]]</f>
        <v>8.18</v>
      </c>
      <c r="N289" t="str">
        <f>VLOOKUP(Table1[[#This Row],[Customer ID]],Customers!$A$1:$I$2001,9,FALSE)</f>
        <v>No</v>
      </c>
    </row>
    <row r="290" spans="1:14" x14ac:dyDescent="0.35">
      <c r="A290" t="s">
        <v>612</v>
      </c>
      <c r="B290" s="2">
        <v>45041</v>
      </c>
      <c r="C290" t="s">
        <v>613</v>
      </c>
      <c r="D290" t="s">
        <v>30</v>
      </c>
      <c r="E290">
        <v>2</v>
      </c>
      <c r="F290" t="str">
        <f>VLOOKUP(Table1[[#This Row],[Customer ID]],Customers!$A$1:$I$2001,2,FALSE)</f>
        <v>Michelle Campbell</v>
      </c>
      <c r="G290" t="str">
        <f>VLOOKUP(Table1[[#This Row],[Customer ID]],Customers!$A$1:$I$2001,3,FALSE)</f>
        <v>kstephenson@hotmail.com</v>
      </c>
      <c r="H290" t="str">
        <f>VLOOKUP(Table1[[#This Row],[Customer ID]],Customers!$A$1:$I$2001,7,FALSE)</f>
        <v>United States</v>
      </c>
      <c r="I290" t="str">
        <f>_xlfn.IFS(INDEX(Products!$A$1:$E$5,MATCH(Orders!$D290,Products!$A$1:$A$5,0),MATCH(Orders!I$1,Products!$A$1:$E$1,0))="Esp","Espresso",INDEX(Products!$A$1:$E$5,MATCH(Orders!$D290,Products!$A$1:$A$5,0),MATCH(Orders!I$1,Products!$A$1:$E$1,0))="Lat","Latte",INDEX(Products!$A$1:$E$5,MATCH(Orders!$D290,Products!$A$1:$A$5,0),MATCH(Orders!I$1,Products!$A$1:$E$1,0))="Moc","Mocha",INDEX(Products!$A$1:$E$5,MATCH(Orders!$D290,Products!$A$1:$A$5,0),MATCH(Orders!I$1,Products!$A$1:$E$1,0))="Am","Americano")</f>
        <v>Mocha</v>
      </c>
      <c r="J290" t="str">
        <f>IF(INDEX(Products!$A$1:$E$5,MATCH(Orders!$D290,Products!$A$1:$A$5,0),MATCH(Orders!J$1,Products!$A$1:$E$1,0))="M","Medium",IF(INDEX(Products!$A$1:$E$5,MATCH(Orders!$D290,Products!$A$1:$A$5,0),MATCH(Orders!J$1,Products!$A$1:$E$1,0))="D","Dark","Light"))</f>
        <v>Medium</v>
      </c>
      <c r="K290" s="3">
        <f>INDEX(Products!$A$1:$E$5,MATCH(Orders!$D290,Products!$A$1:$A$5,0),MATCH(Orders!K$1,Products!$A$1:$E$1,0))</f>
        <v>2</v>
      </c>
      <c r="L290" s="5">
        <f>INDEX(Products!$A$1:$E$5,MATCH(Orders!$D290,Products!$A$1:$A$5,0),MATCH(Orders!L$1,Products!$A$1:$E$1,0))</f>
        <v>5.35</v>
      </c>
      <c r="M290" s="5">
        <f>Table1[[#This Row],[Unit Price]]*Table1[[#This Row],[Quantity]]</f>
        <v>10.7</v>
      </c>
      <c r="N290" t="str">
        <f>VLOOKUP(Table1[[#This Row],[Customer ID]],Customers!$A$1:$I$2001,9,FALSE)</f>
        <v>Yes</v>
      </c>
    </row>
    <row r="291" spans="1:14" x14ac:dyDescent="0.35">
      <c r="A291" t="s">
        <v>614</v>
      </c>
      <c r="B291" s="2">
        <v>45598</v>
      </c>
      <c r="C291" t="s">
        <v>615</v>
      </c>
      <c r="D291" t="s">
        <v>40</v>
      </c>
      <c r="E291">
        <v>1</v>
      </c>
      <c r="F291" t="str">
        <f>VLOOKUP(Table1[[#This Row],[Customer ID]],Customers!$A$1:$I$2001,2,FALSE)</f>
        <v>Scott Peterson</v>
      </c>
      <c r="G291" t="str">
        <f>VLOOKUP(Table1[[#This Row],[Customer ID]],Customers!$A$1:$I$2001,3,FALSE)</f>
        <v>washingtonjames@hotmail.com</v>
      </c>
      <c r="H291" t="str">
        <f>VLOOKUP(Table1[[#This Row],[Customer ID]],Customers!$A$1:$I$2001,7,FALSE)</f>
        <v>Ireland</v>
      </c>
      <c r="I291" t="str">
        <f>_xlfn.IFS(INDEX(Products!$A$1:$E$5,MATCH(Orders!$D291,Products!$A$1:$A$5,0),MATCH(Orders!I$1,Products!$A$1:$E$1,0))="Esp","Espresso",INDEX(Products!$A$1:$E$5,MATCH(Orders!$D291,Products!$A$1:$A$5,0),MATCH(Orders!I$1,Products!$A$1:$E$1,0))="Lat","Latte",INDEX(Products!$A$1:$E$5,MATCH(Orders!$D291,Products!$A$1:$A$5,0),MATCH(Orders!I$1,Products!$A$1:$E$1,0))="Moc","Mocha",INDEX(Products!$A$1:$E$5,MATCH(Orders!$D291,Products!$A$1:$A$5,0),MATCH(Orders!I$1,Products!$A$1:$E$1,0))="Am","Americano")</f>
        <v>Americano</v>
      </c>
      <c r="J291" t="str">
        <f>IF(INDEX(Products!$A$1:$E$5,MATCH(Orders!$D291,Products!$A$1:$A$5,0),MATCH(Orders!J$1,Products!$A$1:$E$1,0))="M","Medium",IF(INDEX(Products!$A$1:$E$5,MATCH(Orders!$D291,Products!$A$1:$A$5,0),MATCH(Orders!J$1,Products!$A$1:$E$1,0))="D","Dark","Light"))</f>
        <v>Light</v>
      </c>
      <c r="K291" s="3">
        <f>INDEX(Products!$A$1:$E$5,MATCH(Orders!$D291,Products!$A$1:$A$5,0),MATCH(Orders!K$1,Products!$A$1:$E$1,0))</f>
        <v>1</v>
      </c>
      <c r="L291" s="5">
        <f>INDEX(Products!$A$1:$E$5,MATCH(Orders!$D291,Products!$A$1:$A$5,0),MATCH(Orders!L$1,Products!$A$1:$E$1,0))</f>
        <v>9.9499999999999993</v>
      </c>
      <c r="M291" s="5">
        <f>Table1[[#This Row],[Unit Price]]*Table1[[#This Row],[Quantity]]</f>
        <v>9.9499999999999993</v>
      </c>
      <c r="N291" t="str">
        <f>VLOOKUP(Table1[[#This Row],[Customer ID]],Customers!$A$1:$I$2001,9,FALSE)</f>
        <v>No</v>
      </c>
    </row>
    <row r="292" spans="1:14" x14ac:dyDescent="0.35">
      <c r="A292" t="s">
        <v>616</v>
      </c>
      <c r="B292" s="2">
        <v>45326</v>
      </c>
      <c r="C292" t="s">
        <v>617</v>
      </c>
      <c r="D292" t="s">
        <v>21</v>
      </c>
      <c r="E292">
        <v>3</v>
      </c>
      <c r="F292" t="str">
        <f>VLOOKUP(Table1[[#This Row],[Customer ID]],Customers!$A$1:$I$2001,2,FALSE)</f>
        <v>Steven Perez</v>
      </c>
      <c r="G292" t="str">
        <f>VLOOKUP(Table1[[#This Row],[Customer ID]],Customers!$A$1:$I$2001,3,FALSE)</f>
        <v>wmartinez@gmail.com</v>
      </c>
      <c r="H292" t="str">
        <f>VLOOKUP(Table1[[#This Row],[Customer ID]],Customers!$A$1:$I$2001,7,FALSE)</f>
        <v>Ireland</v>
      </c>
      <c r="I292" t="str">
        <f>_xlfn.IFS(INDEX(Products!$A$1:$E$5,MATCH(Orders!$D292,Products!$A$1:$A$5,0),MATCH(Orders!I$1,Products!$A$1:$E$1,0))="Esp","Espresso",INDEX(Products!$A$1:$E$5,MATCH(Orders!$D292,Products!$A$1:$A$5,0),MATCH(Orders!I$1,Products!$A$1:$E$1,0))="Lat","Latte",INDEX(Products!$A$1:$E$5,MATCH(Orders!$D292,Products!$A$1:$A$5,0),MATCH(Orders!I$1,Products!$A$1:$E$1,0))="Moc","Mocha",INDEX(Products!$A$1:$E$5,MATCH(Orders!$D292,Products!$A$1:$A$5,0),MATCH(Orders!I$1,Products!$A$1:$E$1,0))="Am","Americano")</f>
        <v>Latte</v>
      </c>
      <c r="J292" t="str">
        <f>IF(INDEX(Products!$A$1:$E$5,MATCH(Orders!$D292,Products!$A$1:$A$5,0),MATCH(Orders!J$1,Products!$A$1:$E$1,0))="M","Medium",IF(INDEX(Products!$A$1:$E$5,MATCH(Orders!$D292,Products!$A$1:$A$5,0),MATCH(Orders!J$1,Products!$A$1:$E$1,0))="D","Dark","Light"))</f>
        <v>Dark</v>
      </c>
      <c r="K292" s="3">
        <f>INDEX(Products!$A$1:$E$5,MATCH(Orders!$D292,Products!$A$1:$A$5,0),MATCH(Orders!K$1,Products!$A$1:$E$1,0))</f>
        <v>2</v>
      </c>
      <c r="L292" s="5">
        <f>INDEX(Products!$A$1:$E$5,MATCH(Orders!$D292,Products!$A$1:$A$5,0),MATCH(Orders!L$1,Products!$A$1:$E$1,0))</f>
        <v>6.79</v>
      </c>
      <c r="M292" s="5">
        <f>Table1[[#This Row],[Unit Price]]*Table1[[#This Row],[Quantity]]</f>
        <v>20.37</v>
      </c>
      <c r="N292" t="str">
        <f>VLOOKUP(Table1[[#This Row],[Customer ID]],Customers!$A$1:$I$2001,9,FALSE)</f>
        <v>No</v>
      </c>
    </row>
    <row r="293" spans="1:14" x14ac:dyDescent="0.35">
      <c r="A293" t="s">
        <v>618</v>
      </c>
      <c r="B293" s="2">
        <v>45476</v>
      </c>
      <c r="C293" t="s">
        <v>619</v>
      </c>
      <c r="D293" t="s">
        <v>40</v>
      </c>
      <c r="E293">
        <v>5</v>
      </c>
      <c r="F293" t="str">
        <f>VLOOKUP(Table1[[#This Row],[Customer ID]],Customers!$A$1:$I$2001,2,FALSE)</f>
        <v>Amanda Dunn</v>
      </c>
      <c r="G293" t="str">
        <f>VLOOKUP(Table1[[#This Row],[Customer ID]],Customers!$A$1:$I$2001,3,FALSE)</f>
        <v>gary41@gmail.com</v>
      </c>
      <c r="H293" t="str">
        <f>VLOOKUP(Table1[[#This Row],[Customer ID]],Customers!$A$1:$I$2001,7,FALSE)</f>
        <v>United Kingdom</v>
      </c>
      <c r="I293" t="str">
        <f>_xlfn.IFS(INDEX(Products!$A$1:$E$5,MATCH(Orders!$D293,Products!$A$1:$A$5,0),MATCH(Orders!I$1,Products!$A$1:$E$1,0))="Esp","Espresso",INDEX(Products!$A$1:$E$5,MATCH(Orders!$D293,Products!$A$1:$A$5,0),MATCH(Orders!I$1,Products!$A$1:$E$1,0))="Lat","Latte",INDEX(Products!$A$1:$E$5,MATCH(Orders!$D293,Products!$A$1:$A$5,0),MATCH(Orders!I$1,Products!$A$1:$E$1,0))="Moc","Mocha",INDEX(Products!$A$1:$E$5,MATCH(Orders!$D293,Products!$A$1:$A$5,0),MATCH(Orders!I$1,Products!$A$1:$E$1,0))="Am","Americano")</f>
        <v>Americano</v>
      </c>
      <c r="J293" t="str">
        <f>IF(INDEX(Products!$A$1:$E$5,MATCH(Orders!$D293,Products!$A$1:$A$5,0),MATCH(Orders!J$1,Products!$A$1:$E$1,0))="M","Medium",IF(INDEX(Products!$A$1:$E$5,MATCH(Orders!$D293,Products!$A$1:$A$5,0),MATCH(Orders!J$1,Products!$A$1:$E$1,0))="D","Dark","Light"))</f>
        <v>Light</v>
      </c>
      <c r="K293" s="3">
        <f>INDEX(Products!$A$1:$E$5,MATCH(Orders!$D293,Products!$A$1:$A$5,0),MATCH(Orders!K$1,Products!$A$1:$E$1,0))</f>
        <v>1</v>
      </c>
      <c r="L293" s="5">
        <f>INDEX(Products!$A$1:$E$5,MATCH(Orders!$D293,Products!$A$1:$A$5,0),MATCH(Orders!L$1,Products!$A$1:$E$1,0))</f>
        <v>9.9499999999999993</v>
      </c>
      <c r="M293" s="5">
        <f>Table1[[#This Row],[Unit Price]]*Table1[[#This Row],[Quantity]]</f>
        <v>49.75</v>
      </c>
      <c r="N293" t="str">
        <f>VLOOKUP(Table1[[#This Row],[Customer ID]],Customers!$A$1:$I$2001,9,FALSE)</f>
        <v>No</v>
      </c>
    </row>
    <row r="294" spans="1:14" x14ac:dyDescent="0.35">
      <c r="A294" t="s">
        <v>620</v>
      </c>
      <c r="B294" s="2">
        <v>44803</v>
      </c>
      <c r="C294" t="s">
        <v>621</v>
      </c>
      <c r="D294" t="s">
        <v>40</v>
      </c>
      <c r="E294">
        <v>2</v>
      </c>
      <c r="F294" t="str">
        <f>VLOOKUP(Table1[[#This Row],[Customer ID]],Customers!$A$1:$I$2001,2,FALSE)</f>
        <v>Nicole Nelson</v>
      </c>
      <c r="G294" t="str">
        <f>VLOOKUP(Table1[[#This Row],[Customer ID]],Customers!$A$1:$I$2001,3,FALSE)</f>
        <v>cheryl47@rivers.com</v>
      </c>
      <c r="H294" t="str">
        <f>VLOOKUP(Table1[[#This Row],[Customer ID]],Customers!$A$1:$I$2001,7,FALSE)</f>
        <v>Australia</v>
      </c>
      <c r="I294" t="str">
        <f>_xlfn.IFS(INDEX(Products!$A$1:$E$5,MATCH(Orders!$D294,Products!$A$1:$A$5,0),MATCH(Orders!I$1,Products!$A$1:$E$1,0))="Esp","Espresso",INDEX(Products!$A$1:$E$5,MATCH(Orders!$D294,Products!$A$1:$A$5,0),MATCH(Orders!I$1,Products!$A$1:$E$1,0))="Lat","Latte",INDEX(Products!$A$1:$E$5,MATCH(Orders!$D294,Products!$A$1:$A$5,0),MATCH(Orders!I$1,Products!$A$1:$E$1,0))="Moc","Mocha",INDEX(Products!$A$1:$E$5,MATCH(Orders!$D294,Products!$A$1:$A$5,0),MATCH(Orders!I$1,Products!$A$1:$E$1,0))="Am","Americano")</f>
        <v>Americano</v>
      </c>
      <c r="J294" t="str">
        <f>IF(INDEX(Products!$A$1:$E$5,MATCH(Orders!$D294,Products!$A$1:$A$5,0),MATCH(Orders!J$1,Products!$A$1:$E$1,0))="M","Medium",IF(INDEX(Products!$A$1:$E$5,MATCH(Orders!$D294,Products!$A$1:$A$5,0),MATCH(Orders!J$1,Products!$A$1:$E$1,0))="D","Dark","Light"))</f>
        <v>Light</v>
      </c>
      <c r="K294" s="3">
        <f>INDEX(Products!$A$1:$E$5,MATCH(Orders!$D294,Products!$A$1:$A$5,0),MATCH(Orders!K$1,Products!$A$1:$E$1,0))</f>
        <v>1</v>
      </c>
      <c r="L294" s="5">
        <f>INDEX(Products!$A$1:$E$5,MATCH(Orders!$D294,Products!$A$1:$A$5,0),MATCH(Orders!L$1,Products!$A$1:$E$1,0))</f>
        <v>9.9499999999999993</v>
      </c>
      <c r="M294" s="5">
        <f>Table1[[#This Row],[Unit Price]]*Table1[[#This Row],[Quantity]]</f>
        <v>19.899999999999999</v>
      </c>
      <c r="N294" t="str">
        <f>VLOOKUP(Table1[[#This Row],[Customer ID]],Customers!$A$1:$I$2001,9,FALSE)</f>
        <v>Yes</v>
      </c>
    </row>
    <row r="295" spans="1:14" x14ac:dyDescent="0.35">
      <c r="A295" t="s">
        <v>622</v>
      </c>
      <c r="B295" s="2">
        <v>45514</v>
      </c>
      <c r="C295" t="s">
        <v>623</v>
      </c>
      <c r="D295" t="s">
        <v>40</v>
      </c>
      <c r="E295">
        <v>5</v>
      </c>
      <c r="F295" t="str">
        <f>VLOOKUP(Table1[[#This Row],[Customer ID]],Customers!$A$1:$I$2001,2,FALSE)</f>
        <v>Paul Henderson</v>
      </c>
      <c r="G295" t="str">
        <f>VLOOKUP(Table1[[#This Row],[Customer ID]],Customers!$A$1:$I$2001,3,FALSE)</f>
        <v>olivermichael@carr.com</v>
      </c>
      <c r="H295" t="str">
        <f>VLOOKUP(Table1[[#This Row],[Customer ID]],Customers!$A$1:$I$2001,7,FALSE)</f>
        <v>Canada</v>
      </c>
      <c r="I295" t="str">
        <f>_xlfn.IFS(INDEX(Products!$A$1:$E$5,MATCH(Orders!$D295,Products!$A$1:$A$5,0),MATCH(Orders!I$1,Products!$A$1:$E$1,0))="Esp","Espresso",INDEX(Products!$A$1:$E$5,MATCH(Orders!$D295,Products!$A$1:$A$5,0),MATCH(Orders!I$1,Products!$A$1:$E$1,0))="Lat","Latte",INDEX(Products!$A$1:$E$5,MATCH(Orders!$D295,Products!$A$1:$A$5,0),MATCH(Orders!I$1,Products!$A$1:$E$1,0))="Moc","Mocha",INDEX(Products!$A$1:$E$5,MATCH(Orders!$D295,Products!$A$1:$A$5,0),MATCH(Orders!I$1,Products!$A$1:$E$1,0))="Am","Americano")</f>
        <v>Americano</v>
      </c>
      <c r="J295" t="str">
        <f>IF(INDEX(Products!$A$1:$E$5,MATCH(Orders!$D295,Products!$A$1:$A$5,0),MATCH(Orders!J$1,Products!$A$1:$E$1,0))="M","Medium",IF(INDEX(Products!$A$1:$E$5,MATCH(Orders!$D295,Products!$A$1:$A$5,0),MATCH(Orders!J$1,Products!$A$1:$E$1,0))="D","Dark","Light"))</f>
        <v>Light</v>
      </c>
      <c r="K295" s="3">
        <f>INDEX(Products!$A$1:$E$5,MATCH(Orders!$D295,Products!$A$1:$A$5,0),MATCH(Orders!K$1,Products!$A$1:$E$1,0))</f>
        <v>1</v>
      </c>
      <c r="L295" s="5">
        <f>INDEX(Products!$A$1:$E$5,MATCH(Orders!$D295,Products!$A$1:$A$5,0),MATCH(Orders!L$1,Products!$A$1:$E$1,0))</f>
        <v>9.9499999999999993</v>
      </c>
      <c r="M295" s="5">
        <f>Table1[[#This Row],[Unit Price]]*Table1[[#This Row],[Quantity]]</f>
        <v>49.75</v>
      </c>
      <c r="N295" t="str">
        <f>VLOOKUP(Table1[[#This Row],[Customer ID]],Customers!$A$1:$I$2001,9,FALSE)</f>
        <v>No</v>
      </c>
    </row>
    <row r="296" spans="1:14" x14ac:dyDescent="0.35">
      <c r="A296" t="s">
        <v>624</v>
      </c>
      <c r="B296" s="2">
        <v>44564</v>
      </c>
      <c r="C296" t="s">
        <v>625</v>
      </c>
      <c r="D296" t="s">
        <v>15</v>
      </c>
      <c r="E296">
        <v>5</v>
      </c>
      <c r="F296" t="str">
        <f>VLOOKUP(Table1[[#This Row],[Customer ID]],Customers!$A$1:$I$2001,2,FALSE)</f>
        <v>Tara Alvarez</v>
      </c>
      <c r="G296" t="str">
        <f>VLOOKUP(Table1[[#This Row],[Customer ID]],Customers!$A$1:$I$2001,3,FALSE)</f>
        <v>solomonmonica@young.com</v>
      </c>
      <c r="H296" t="str">
        <f>VLOOKUP(Table1[[#This Row],[Customer ID]],Customers!$A$1:$I$2001,7,FALSE)</f>
        <v>Canada</v>
      </c>
      <c r="I296" t="str">
        <f>_xlfn.IFS(INDEX(Products!$A$1:$E$5,MATCH(Orders!$D296,Products!$A$1:$A$5,0),MATCH(Orders!I$1,Products!$A$1:$E$1,0))="Esp","Espresso",INDEX(Products!$A$1:$E$5,MATCH(Orders!$D296,Products!$A$1:$A$5,0),MATCH(Orders!I$1,Products!$A$1:$E$1,0))="Lat","Latte",INDEX(Products!$A$1:$E$5,MATCH(Orders!$D296,Products!$A$1:$A$5,0),MATCH(Orders!I$1,Products!$A$1:$E$1,0))="Moc","Mocha",INDEX(Products!$A$1:$E$5,MATCH(Orders!$D296,Products!$A$1:$A$5,0),MATCH(Orders!I$1,Products!$A$1:$E$1,0))="Am","Americano")</f>
        <v>Espresso</v>
      </c>
      <c r="J296" t="str">
        <f>IF(INDEX(Products!$A$1:$E$5,MATCH(Orders!$D296,Products!$A$1:$A$5,0),MATCH(Orders!J$1,Products!$A$1:$E$1,0))="M","Medium",IF(INDEX(Products!$A$1:$E$5,MATCH(Orders!$D296,Products!$A$1:$A$5,0),MATCH(Orders!J$1,Products!$A$1:$E$1,0))="D","Dark","Light"))</f>
        <v>Medium</v>
      </c>
      <c r="K296" s="3">
        <f>INDEX(Products!$A$1:$E$5,MATCH(Orders!$D296,Products!$A$1:$A$5,0),MATCH(Orders!K$1,Products!$A$1:$E$1,0))</f>
        <v>1.5</v>
      </c>
      <c r="L296" s="5">
        <f>INDEX(Products!$A$1:$E$5,MATCH(Orders!$D296,Products!$A$1:$A$5,0),MATCH(Orders!L$1,Products!$A$1:$E$1,0))</f>
        <v>8.18</v>
      </c>
      <c r="M296" s="5">
        <f>Table1[[#This Row],[Unit Price]]*Table1[[#This Row],[Quantity]]</f>
        <v>40.9</v>
      </c>
      <c r="N296" t="str">
        <f>VLOOKUP(Table1[[#This Row],[Customer ID]],Customers!$A$1:$I$2001,9,FALSE)</f>
        <v>No</v>
      </c>
    </row>
    <row r="297" spans="1:14" x14ac:dyDescent="0.35">
      <c r="A297" t="s">
        <v>626</v>
      </c>
      <c r="B297" s="2">
        <v>44995</v>
      </c>
      <c r="C297" t="s">
        <v>627</v>
      </c>
      <c r="D297" t="s">
        <v>30</v>
      </c>
      <c r="E297">
        <v>2</v>
      </c>
      <c r="F297" t="str">
        <f>VLOOKUP(Table1[[#This Row],[Customer ID]],Customers!$A$1:$I$2001,2,FALSE)</f>
        <v>Todd Christensen</v>
      </c>
      <c r="G297" t="str">
        <f>VLOOKUP(Table1[[#This Row],[Customer ID]],Customers!$A$1:$I$2001,3,FALSE)</f>
        <v>jessica71@gomez.com</v>
      </c>
      <c r="H297" t="str">
        <f>VLOOKUP(Table1[[#This Row],[Customer ID]],Customers!$A$1:$I$2001,7,FALSE)</f>
        <v>Canada</v>
      </c>
      <c r="I297" t="str">
        <f>_xlfn.IFS(INDEX(Products!$A$1:$E$5,MATCH(Orders!$D297,Products!$A$1:$A$5,0),MATCH(Orders!I$1,Products!$A$1:$E$1,0))="Esp","Espresso",INDEX(Products!$A$1:$E$5,MATCH(Orders!$D297,Products!$A$1:$A$5,0),MATCH(Orders!I$1,Products!$A$1:$E$1,0))="Lat","Latte",INDEX(Products!$A$1:$E$5,MATCH(Orders!$D297,Products!$A$1:$A$5,0),MATCH(Orders!I$1,Products!$A$1:$E$1,0))="Moc","Mocha",INDEX(Products!$A$1:$E$5,MATCH(Orders!$D297,Products!$A$1:$A$5,0),MATCH(Orders!I$1,Products!$A$1:$E$1,0))="Am","Americano")</f>
        <v>Mocha</v>
      </c>
      <c r="J297" t="str">
        <f>IF(INDEX(Products!$A$1:$E$5,MATCH(Orders!$D297,Products!$A$1:$A$5,0),MATCH(Orders!J$1,Products!$A$1:$E$1,0))="M","Medium",IF(INDEX(Products!$A$1:$E$5,MATCH(Orders!$D297,Products!$A$1:$A$5,0),MATCH(Orders!J$1,Products!$A$1:$E$1,0))="D","Dark","Light"))</f>
        <v>Medium</v>
      </c>
      <c r="K297" s="3">
        <f>INDEX(Products!$A$1:$E$5,MATCH(Orders!$D297,Products!$A$1:$A$5,0),MATCH(Orders!K$1,Products!$A$1:$E$1,0))</f>
        <v>2</v>
      </c>
      <c r="L297" s="5">
        <f>INDEX(Products!$A$1:$E$5,MATCH(Orders!$D297,Products!$A$1:$A$5,0),MATCH(Orders!L$1,Products!$A$1:$E$1,0))</f>
        <v>5.35</v>
      </c>
      <c r="M297" s="5">
        <f>Table1[[#This Row],[Unit Price]]*Table1[[#This Row],[Quantity]]</f>
        <v>10.7</v>
      </c>
      <c r="N297" t="str">
        <f>VLOOKUP(Table1[[#This Row],[Customer ID]],Customers!$A$1:$I$2001,9,FALSE)</f>
        <v>Yes</v>
      </c>
    </row>
    <row r="298" spans="1:14" x14ac:dyDescent="0.35">
      <c r="A298" t="s">
        <v>628</v>
      </c>
      <c r="B298" s="2">
        <v>44790</v>
      </c>
      <c r="C298" t="s">
        <v>629</v>
      </c>
      <c r="D298" t="s">
        <v>40</v>
      </c>
      <c r="E298">
        <v>2</v>
      </c>
      <c r="F298" t="str">
        <f>VLOOKUP(Table1[[#This Row],[Customer ID]],Customers!$A$1:$I$2001,2,FALSE)</f>
        <v>Monique Wood</v>
      </c>
      <c r="G298" t="str">
        <f>VLOOKUP(Table1[[#This Row],[Customer ID]],Customers!$A$1:$I$2001,3,FALSE)</f>
        <v>hubbardheidi@lynn.org</v>
      </c>
      <c r="H298" t="str">
        <f>VLOOKUP(Table1[[#This Row],[Customer ID]],Customers!$A$1:$I$2001,7,FALSE)</f>
        <v>Canada</v>
      </c>
      <c r="I298" t="str">
        <f>_xlfn.IFS(INDEX(Products!$A$1:$E$5,MATCH(Orders!$D298,Products!$A$1:$A$5,0),MATCH(Orders!I$1,Products!$A$1:$E$1,0))="Esp","Espresso",INDEX(Products!$A$1:$E$5,MATCH(Orders!$D298,Products!$A$1:$A$5,0),MATCH(Orders!I$1,Products!$A$1:$E$1,0))="Lat","Latte",INDEX(Products!$A$1:$E$5,MATCH(Orders!$D298,Products!$A$1:$A$5,0),MATCH(Orders!I$1,Products!$A$1:$E$1,0))="Moc","Mocha",INDEX(Products!$A$1:$E$5,MATCH(Orders!$D298,Products!$A$1:$A$5,0),MATCH(Orders!I$1,Products!$A$1:$E$1,0))="Am","Americano")</f>
        <v>Americano</v>
      </c>
      <c r="J298" t="str">
        <f>IF(INDEX(Products!$A$1:$E$5,MATCH(Orders!$D298,Products!$A$1:$A$5,0),MATCH(Orders!J$1,Products!$A$1:$E$1,0))="M","Medium",IF(INDEX(Products!$A$1:$E$5,MATCH(Orders!$D298,Products!$A$1:$A$5,0),MATCH(Orders!J$1,Products!$A$1:$E$1,0))="D","Dark","Light"))</f>
        <v>Light</v>
      </c>
      <c r="K298" s="3">
        <f>INDEX(Products!$A$1:$E$5,MATCH(Orders!$D298,Products!$A$1:$A$5,0),MATCH(Orders!K$1,Products!$A$1:$E$1,0))</f>
        <v>1</v>
      </c>
      <c r="L298" s="5">
        <f>INDEX(Products!$A$1:$E$5,MATCH(Orders!$D298,Products!$A$1:$A$5,0),MATCH(Orders!L$1,Products!$A$1:$E$1,0))</f>
        <v>9.9499999999999993</v>
      </c>
      <c r="M298" s="5">
        <f>Table1[[#This Row],[Unit Price]]*Table1[[#This Row],[Quantity]]</f>
        <v>19.899999999999999</v>
      </c>
      <c r="N298" t="str">
        <f>VLOOKUP(Table1[[#This Row],[Customer ID]],Customers!$A$1:$I$2001,9,FALSE)</f>
        <v>No</v>
      </c>
    </row>
    <row r="299" spans="1:14" x14ac:dyDescent="0.35">
      <c r="A299" t="s">
        <v>630</v>
      </c>
      <c r="B299" s="2">
        <v>45026</v>
      </c>
      <c r="C299" t="s">
        <v>631</v>
      </c>
      <c r="D299" t="s">
        <v>30</v>
      </c>
      <c r="E299">
        <v>2</v>
      </c>
      <c r="F299" t="str">
        <f>VLOOKUP(Table1[[#This Row],[Customer ID]],Customers!$A$1:$I$2001,2,FALSE)</f>
        <v>Abigail Fowler</v>
      </c>
      <c r="G299" t="str">
        <f>VLOOKUP(Table1[[#This Row],[Customer ID]],Customers!$A$1:$I$2001,3,FALSE)</f>
        <v>newtonjeffrey@hotmail.com</v>
      </c>
      <c r="H299" t="str">
        <f>VLOOKUP(Table1[[#This Row],[Customer ID]],Customers!$A$1:$I$2001,7,FALSE)</f>
        <v>United States</v>
      </c>
      <c r="I299" t="str">
        <f>_xlfn.IFS(INDEX(Products!$A$1:$E$5,MATCH(Orders!$D299,Products!$A$1:$A$5,0),MATCH(Orders!I$1,Products!$A$1:$E$1,0))="Esp","Espresso",INDEX(Products!$A$1:$E$5,MATCH(Orders!$D299,Products!$A$1:$A$5,0),MATCH(Orders!I$1,Products!$A$1:$E$1,0))="Lat","Latte",INDEX(Products!$A$1:$E$5,MATCH(Orders!$D299,Products!$A$1:$A$5,0),MATCH(Orders!I$1,Products!$A$1:$E$1,0))="Moc","Mocha",INDEX(Products!$A$1:$E$5,MATCH(Orders!$D299,Products!$A$1:$A$5,0),MATCH(Orders!I$1,Products!$A$1:$E$1,0))="Am","Americano")</f>
        <v>Mocha</v>
      </c>
      <c r="J299" t="str">
        <f>IF(INDEX(Products!$A$1:$E$5,MATCH(Orders!$D299,Products!$A$1:$A$5,0),MATCH(Orders!J$1,Products!$A$1:$E$1,0))="M","Medium",IF(INDEX(Products!$A$1:$E$5,MATCH(Orders!$D299,Products!$A$1:$A$5,0),MATCH(Orders!J$1,Products!$A$1:$E$1,0))="D","Dark","Light"))</f>
        <v>Medium</v>
      </c>
      <c r="K299" s="3">
        <f>INDEX(Products!$A$1:$E$5,MATCH(Orders!$D299,Products!$A$1:$A$5,0),MATCH(Orders!K$1,Products!$A$1:$E$1,0))</f>
        <v>2</v>
      </c>
      <c r="L299" s="5">
        <f>INDEX(Products!$A$1:$E$5,MATCH(Orders!$D299,Products!$A$1:$A$5,0),MATCH(Orders!L$1,Products!$A$1:$E$1,0))</f>
        <v>5.35</v>
      </c>
      <c r="M299" s="5">
        <f>Table1[[#This Row],[Unit Price]]*Table1[[#This Row],[Quantity]]</f>
        <v>10.7</v>
      </c>
      <c r="N299" t="str">
        <f>VLOOKUP(Table1[[#This Row],[Customer ID]],Customers!$A$1:$I$2001,9,FALSE)</f>
        <v>No</v>
      </c>
    </row>
    <row r="300" spans="1:14" x14ac:dyDescent="0.35">
      <c r="A300" t="s">
        <v>632</v>
      </c>
      <c r="B300" s="2">
        <v>45418</v>
      </c>
      <c r="C300" t="s">
        <v>633</v>
      </c>
      <c r="D300" t="s">
        <v>15</v>
      </c>
      <c r="E300">
        <v>5</v>
      </c>
      <c r="F300" t="str">
        <f>VLOOKUP(Table1[[#This Row],[Customer ID]],Customers!$A$1:$I$2001,2,FALSE)</f>
        <v>Mr. Robert Sanchez</v>
      </c>
      <c r="G300" t="str">
        <f>VLOOKUP(Table1[[#This Row],[Customer ID]],Customers!$A$1:$I$2001,3,FALSE)</f>
        <v>margaretberry@schwartz-harvey.com</v>
      </c>
      <c r="H300" t="str">
        <f>VLOOKUP(Table1[[#This Row],[Customer ID]],Customers!$A$1:$I$2001,7,FALSE)</f>
        <v>Australia</v>
      </c>
      <c r="I300" t="str">
        <f>_xlfn.IFS(INDEX(Products!$A$1:$E$5,MATCH(Orders!$D300,Products!$A$1:$A$5,0),MATCH(Orders!I$1,Products!$A$1:$E$1,0))="Esp","Espresso",INDEX(Products!$A$1:$E$5,MATCH(Orders!$D300,Products!$A$1:$A$5,0),MATCH(Orders!I$1,Products!$A$1:$E$1,0))="Lat","Latte",INDEX(Products!$A$1:$E$5,MATCH(Orders!$D300,Products!$A$1:$A$5,0),MATCH(Orders!I$1,Products!$A$1:$E$1,0))="Moc","Mocha",INDEX(Products!$A$1:$E$5,MATCH(Orders!$D300,Products!$A$1:$A$5,0),MATCH(Orders!I$1,Products!$A$1:$E$1,0))="Am","Americano")</f>
        <v>Espresso</v>
      </c>
      <c r="J300" t="str">
        <f>IF(INDEX(Products!$A$1:$E$5,MATCH(Orders!$D300,Products!$A$1:$A$5,0),MATCH(Orders!J$1,Products!$A$1:$E$1,0))="M","Medium",IF(INDEX(Products!$A$1:$E$5,MATCH(Orders!$D300,Products!$A$1:$A$5,0),MATCH(Orders!J$1,Products!$A$1:$E$1,0))="D","Dark","Light"))</f>
        <v>Medium</v>
      </c>
      <c r="K300" s="3">
        <f>INDEX(Products!$A$1:$E$5,MATCH(Orders!$D300,Products!$A$1:$A$5,0),MATCH(Orders!K$1,Products!$A$1:$E$1,0))</f>
        <v>1.5</v>
      </c>
      <c r="L300" s="5">
        <f>INDEX(Products!$A$1:$E$5,MATCH(Orders!$D300,Products!$A$1:$A$5,0),MATCH(Orders!L$1,Products!$A$1:$E$1,0))</f>
        <v>8.18</v>
      </c>
      <c r="M300" s="5">
        <f>Table1[[#This Row],[Unit Price]]*Table1[[#This Row],[Quantity]]</f>
        <v>40.9</v>
      </c>
      <c r="N300" t="str">
        <f>VLOOKUP(Table1[[#This Row],[Customer ID]],Customers!$A$1:$I$2001,9,FALSE)</f>
        <v>No</v>
      </c>
    </row>
    <row r="301" spans="1:14" x14ac:dyDescent="0.35">
      <c r="A301" t="s">
        <v>634</v>
      </c>
      <c r="B301" s="2">
        <v>45375</v>
      </c>
      <c r="C301" t="s">
        <v>635</v>
      </c>
      <c r="D301" t="s">
        <v>21</v>
      </c>
      <c r="E301">
        <v>5</v>
      </c>
      <c r="F301" t="str">
        <f>VLOOKUP(Table1[[#This Row],[Customer ID]],Customers!$A$1:$I$2001,2,FALSE)</f>
        <v>Colleen Simmons</v>
      </c>
      <c r="G301" t="str">
        <f>VLOOKUP(Table1[[#This Row],[Customer ID]],Customers!$A$1:$I$2001,3,FALSE)</f>
        <v>hgarcia@yahoo.com</v>
      </c>
      <c r="H301" t="str">
        <f>VLOOKUP(Table1[[#This Row],[Customer ID]],Customers!$A$1:$I$2001,7,FALSE)</f>
        <v>Ireland</v>
      </c>
      <c r="I301" t="str">
        <f>_xlfn.IFS(INDEX(Products!$A$1:$E$5,MATCH(Orders!$D301,Products!$A$1:$A$5,0),MATCH(Orders!I$1,Products!$A$1:$E$1,0))="Esp","Espresso",INDEX(Products!$A$1:$E$5,MATCH(Orders!$D301,Products!$A$1:$A$5,0),MATCH(Orders!I$1,Products!$A$1:$E$1,0))="Lat","Latte",INDEX(Products!$A$1:$E$5,MATCH(Orders!$D301,Products!$A$1:$A$5,0),MATCH(Orders!I$1,Products!$A$1:$E$1,0))="Moc","Mocha",INDEX(Products!$A$1:$E$5,MATCH(Orders!$D301,Products!$A$1:$A$5,0),MATCH(Orders!I$1,Products!$A$1:$E$1,0))="Am","Americano")</f>
        <v>Latte</v>
      </c>
      <c r="J301" t="str">
        <f>IF(INDEX(Products!$A$1:$E$5,MATCH(Orders!$D301,Products!$A$1:$A$5,0),MATCH(Orders!J$1,Products!$A$1:$E$1,0))="M","Medium",IF(INDEX(Products!$A$1:$E$5,MATCH(Orders!$D301,Products!$A$1:$A$5,0),MATCH(Orders!J$1,Products!$A$1:$E$1,0))="D","Dark","Light"))</f>
        <v>Dark</v>
      </c>
      <c r="K301" s="3">
        <f>INDEX(Products!$A$1:$E$5,MATCH(Orders!$D301,Products!$A$1:$A$5,0),MATCH(Orders!K$1,Products!$A$1:$E$1,0))</f>
        <v>2</v>
      </c>
      <c r="L301" s="5">
        <f>INDEX(Products!$A$1:$E$5,MATCH(Orders!$D301,Products!$A$1:$A$5,0),MATCH(Orders!L$1,Products!$A$1:$E$1,0))</f>
        <v>6.79</v>
      </c>
      <c r="M301" s="5">
        <f>Table1[[#This Row],[Unit Price]]*Table1[[#This Row],[Quantity]]</f>
        <v>33.950000000000003</v>
      </c>
      <c r="N301" t="str">
        <f>VLOOKUP(Table1[[#This Row],[Customer ID]],Customers!$A$1:$I$2001,9,FALSE)</f>
        <v>No</v>
      </c>
    </row>
    <row r="302" spans="1:14" x14ac:dyDescent="0.35">
      <c r="A302" t="s">
        <v>636</v>
      </c>
      <c r="B302" s="2">
        <v>45552</v>
      </c>
      <c r="C302" t="s">
        <v>637</v>
      </c>
      <c r="D302" t="s">
        <v>30</v>
      </c>
      <c r="E302">
        <v>5</v>
      </c>
      <c r="F302" t="str">
        <f>VLOOKUP(Table1[[#This Row],[Customer ID]],Customers!$A$1:$I$2001,2,FALSE)</f>
        <v>Tina Thomas</v>
      </c>
      <c r="G302" t="str">
        <f>VLOOKUP(Table1[[#This Row],[Customer ID]],Customers!$A$1:$I$2001,3,FALSE)</f>
        <v>kcook@summers.net</v>
      </c>
      <c r="H302" t="str">
        <f>VLOOKUP(Table1[[#This Row],[Customer ID]],Customers!$A$1:$I$2001,7,FALSE)</f>
        <v>United States</v>
      </c>
      <c r="I302" t="str">
        <f>_xlfn.IFS(INDEX(Products!$A$1:$E$5,MATCH(Orders!$D302,Products!$A$1:$A$5,0),MATCH(Orders!I$1,Products!$A$1:$E$1,0))="Esp","Espresso",INDEX(Products!$A$1:$E$5,MATCH(Orders!$D302,Products!$A$1:$A$5,0),MATCH(Orders!I$1,Products!$A$1:$E$1,0))="Lat","Latte",INDEX(Products!$A$1:$E$5,MATCH(Orders!$D302,Products!$A$1:$A$5,0),MATCH(Orders!I$1,Products!$A$1:$E$1,0))="Moc","Mocha",INDEX(Products!$A$1:$E$5,MATCH(Orders!$D302,Products!$A$1:$A$5,0),MATCH(Orders!I$1,Products!$A$1:$E$1,0))="Am","Americano")</f>
        <v>Mocha</v>
      </c>
      <c r="J302" t="str">
        <f>IF(INDEX(Products!$A$1:$E$5,MATCH(Orders!$D302,Products!$A$1:$A$5,0),MATCH(Orders!J$1,Products!$A$1:$E$1,0))="M","Medium",IF(INDEX(Products!$A$1:$E$5,MATCH(Orders!$D302,Products!$A$1:$A$5,0),MATCH(Orders!J$1,Products!$A$1:$E$1,0))="D","Dark","Light"))</f>
        <v>Medium</v>
      </c>
      <c r="K302" s="3">
        <f>INDEX(Products!$A$1:$E$5,MATCH(Orders!$D302,Products!$A$1:$A$5,0),MATCH(Orders!K$1,Products!$A$1:$E$1,0))</f>
        <v>2</v>
      </c>
      <c r="L302" s="5">
        <f>INDEX(Products!$A$1:$E$5,MATCH(Orders!$D302,Products!$A$1:$A$5,0),MATCH(Orders!L$1,Products!$A$1:$E$1,0))</f>
        <v>5.35</v>
      </c>
      <c r="M302" s="5">
        <f>Table1[[#This Row],[Unit Price]]*Table1[[#This Row],[Quantity]]</f>
        <v>26.75</v>
      </c>
      <c r="N302" t="str">
        <f>VLOOKUP(Table1[[#This Row],[Customer ID]],Customers!$A$1:$I$2001,9,FALSE)</f>
        <v>No</v>
      </c>
    </row>
    <row r="303" spans="1:14" x14ac:dyDescent="0.35">
      <c r="A303" t="s">
        <v>638</v>
      </c>
      <c r="B303" s="2">
        <v>44724</v>
      </c>
      <c r="C303" t="s">
        <v>639</v>
      </c>
      <c r="D303" t="s">
        <v>30</v>
      </c>
      <c r="E303">
        <v>5</v>
      </c>
      <c r="F303" t="str">
        <f>VLOOKUP(Table1[[#This Row],[Customer ID]],Customers!$A$1:$I$2001,2,FALSE)</f>
        <v>Kristin Mcintyre</v>
      </c>
      <c r="G303" t="str">
        <f>VLOOKUP(Table1[[#This Row],[Customer ID]],Customers!$A$1:$I$2001,3,FALSE)</f>
        <v>khuang@gmail.com</v>
      </c>
      <c r="H303" t="str">
        <f>VLOOKUP(Table1[[#This Row],[Customer ID]],Customers!$A$1:$I$2001,7,FALSE)</f>
        <v>Canada</v>
      </c>
      <c r="I303" t="str">
        <f>_xlfn.IFS(INDEX(Products!$A$1:$E$5,MATCH(Orders!$D303,Products!$A$1:$A$5,0),MATCH(Orders!I$1,Products!$A$1:$E$1,0))="Esp","Espresso",INDEX(Products!$A$1:$E$5,MATCH(Orders!$D303,Products!$A$1:$A$5,0),MATCH(Orders!I$1,Products!$A$1:$E$1,0))="Lat","Latte",INDEX(Products!$A$1:$E$5,MATCH(Orders!$D303,Products!$A$1:$A$5,0),MATCH(Orders!I$1,Products!$A$1:$E$1,0))="Moc","Mocha",INDEX(Products!$A$1:$E$5,MATCH(Orders!$D303,Products!$A$1:$A$5,0),MATCH(Orders!I$1,Products!$A$1:$E$1,0))="Am","Americano")</f>
        <v>Mocha</v>
      </c>
      <c r="J303" t="str">
        <f>IF(INDEX(Products!$A$1:$E$5,MATCH(Orders!$D303,Products!$A$1:$A$5,0),MATCH(Orders!J$1,Products!$A$1:$E$1,0))="M","Medium",IF(INDEX(Products!$A$1:$E$5,MATCH(Orders!$D303,Products!$A$1:$A$5,0),MATCH(Orders!J$1,Products!$A$1:$E$1,0))="D","Dark","Light"))</f>
        <v>Medium</v>
      </c>
      <c r="K303" s="3">
        <f>INDEX(Products!$A$1:$E$5,MATCH(Orders!$D303,Products!$A$1:$A$5,0),MATCH(Orders!K$1,Products!$A$1:$E$1,0))</f>
        <v>2</v>
      </c>
      <c r="L303" s="5">
        <f>INDEX(Products!$A$1:$E$5,MATCH(Orders!$D303,Products!$A$1:$A$5,0),MATCH(Orders!L$1,Products!$A$1:$E$1,0))</f>
        <v>5.35</v>
      </c>
      <c r="M303" s="5">
        <f>Table1[[#This Row],[Unit Price]]*Table1[[#This Row],[Quantity]]</f>
        <v>26.75</v>
      </c>
      <c r="N303" t="str">
        <f>VLOOKUP(Table1[[#This Row],[Customer ID]],Customers!$A$1:$I$2001,9,FALSE)</f>
        <v>Yes</v>
      </c>
    </row>
    <row r="304" spans="1:14" x14ac:dyDescent="0.35">
      <c r="A304" t="s">
        <v>640</v>
      </c>
      <c r="B304" s="2">
        <v>45208</v>
      </c>
      <c r="C304" t="s">
        <v>641</v>
      </c>
      <c r="D304" t="s">
        <v>40</v>
      </c>
      <c r="E304">
        <v>4</v>
      </c>
      <c r="F304" t="str">
        <f>VLOOKUP(Table1[[#This Row],[Customer ID]],Customers!$A$1:$I$2001,2,FALSE)</f>
        <v>Jonathan Green</v>
      </c>
      <c r="G304" t="str">
        <f>VLOOKUP(Table1[[#This Row],[Customer ID]],Customers!$A$1:$I$2001,3,FALSE)</f>
        <v>michael14@adams.com</v>
      </c>
      <c r="H304" t="str">
        <f>VLOOKUP(Table1[[#This Row],[Customer ID]],Customers!$A$1:$I$2001,7,FALSE)</f>
        <v>Ireland</v>
      </c>
      <c r="I304" t="str">
        <f>_xlfn.IFS(INDEX(Products!$A$1:$E$5,MATCH(Orders!$D304,Products!$A$1:$A$5,0),MATCH(Orders!I$1,Products!$A$1:$E$1,0))="Esp","Espresso",INDEX(Products!$A$1:$E$5,MATCH(Orders!$D304,Products!$A$1:$A$5,0),MATCH(Orders!I$1,Products!$A$1:$E$1,0))="Lat","Latte",INDEX(Products!$A$1:$E$5,MATCH(Orders!$D304,Products!$A$1:$A$5,0),MATCH(Orders!I$1,Products!$A$1:$E$1,0))="Moc","Mocha",INDEX(Products!$A$1:$E$5,MATCH(Orders!$D304,Products!$A$1:$A$5,0),MATCH(Orders!I$1,Products!$A$1:$E$1,0))="Am","Americano")</f>
        <v>Americano</v>
      </c>
      <c r="J304" t="str">
        <f>IF(INDEX(Products!$A$1:$E$5,MATCH(Orders!$D304,Products!$A$1:$A$5,0),MATCH(Orders!J$1,Products!$A$1:$E$1,0))="M","Medium",IF(INDEX(Products!$A$1:$E$5,MATCH(Orders!$D304,Products!$A$1:$A$5,0),MATCH(Orders!J$1,Products!$A$1:$E$1,0))="D","Dark","Light"))</f>
        <v>Light</v>
      </c>
      <c r="K304" s="3">
        <f>INDEX(Products!$A$1:$E$5,MATCH(Orders!$D304,Products!$A$1:$A$5,0),MATCH(Orders!K$1,Products!$A$1:$E$1,0))</f>
        <v>1</v>
      </c>
      <c r="L304" s="5">
        <f>INDEX(Products!$A$1:$E$5,MATCH(Orders!$D304,Products!$A$1:$A$5,0),MATCH(Orders!L$1,Products!$A$1:$E$1,0))</f>
        <v>9.9499999999999993</v>
      </c>
      <c r="M304" s="5">
        <f>Table1[[#This Row],[Unit Price]]*Table1[[#This Row],[Quantity]]</f>
        <v>39.799999999999997</v>
      </c>
      <c r="N304" t="str">
        <f>VLOOKUP(Table1[[#This Row],[Customer ID]],Customers!$A$1:$I$2001,9,FALSE)</f>
        <v>Yes</v>
      </c>
    </row>
    <row r="305" spans="1:14" x14ac:dyDescent="0.35">
      <c r="A305" t="s">
        <v>642</v>
      </c>
      <c r="B305" s="2">
        <v>45264</v>
      </c>
      <c r="C305" t="s">
        <v>643</v>
      </c>
      <c r="D305" t="s">
        <v>40</v>
      </c>
      <c r="E305">
        <v>1</v>
      </c>
      <c r="F305" t="str">
        <f>VLOOKUP(Table1[[#This Row],[Customer ID]],Customers!$A$1:$I$2001,2,FALSE)</f>
        <v>Ernest Martinez</v>
      </c>
      <c r="G305" t="str">
        <f>VLOOKUP(Table1[[#This Row],[Customer ID]],Customers!$A$1:$I$2001,3,FALSE)</f>
        <v>aliciahodge@simpson-reese.net</v>
      </c>
      <c r="H305" t="str">
        <f>VLOOKUP(Table1[[#This Row],[Customer ID]],Customers!$A$1:$I$2001,7,FALSE)</f>
        <v>United Kingdom</v>
      </c>
      <c r="I305" t="str">
        <f>_xlfn.IFS(INDEX(Products!$A$1:$E$5,MATCH(Orders!$D305,Products!$A$1:$A$5,0),MATCH(Orders!I$1,Products!$A$1:$E$1,0))="Esp","Espresso",INDEX(Products!$A$1:$E$5,MATCH(Orders!$D305,Products!$A$1:$A$5,0),MATCH(Orders!I$1,Products!$A$1:$E$1,0))="Lat","Latte",INDEX(Products!$A$1:$E$5,MATCH(Orders!$D305,Products!$A$1:$A$5,0),MATCH(Orders!I$1,Products!$A$1:$E$1,0))="Moc","Mocha",INDEX(Products!$A$1:$E$5,MATCH(Orders!$D305,Products!$A$1:$A$5,0),MATCH(Orders!I$1,Products!$A$1:$E$1,0))="Am","Americano")</f>
        <v>Americano</v>
      </c>
      <c r="J305" t="str">
        <f>IF(INDEX(Products!$A$1:$E$5,MATCH(Orders!$D305,Products!$A$1:$A$5,0),MATCH(Orders!J$1,Products!$A$1:$E$1,0))="M","Medium",IF(INDEX(Products!$A$1:$E$5,MATCH(Orders!$D305,Products!$A$1:$A$5,0),MATCH(Orders!J$1,Products!$A$1:$E$1,0))="D","Dark","Light"))</f>
        <v>Light</v>
      </c>
      <c r="K305" s="3">
        <f>INDEX(Products!$A$1:$E$5,MATCH(Orders!$D305,Products!$A$1:$A$5,0),MATCH(Orders!K$1,Products!$A$1:$E$1,0))</f>
        <v>1</v>
      </c>
      <c r="L305" s="5">
        <f>INDEX(Products!$A$1:$E$5,MATCH(Orders!$D305,Products!$A$1:$A$5,0),MATCH(Orders!L$1,Products!$A$1:$E$1,0))</f>
        <v>9.9499999999999993</v>
      </c>
      <c r="M305" s="5">
        <f>Table1[[#This Row],[Unit Price]]*Table1[[#This Row],[Quantity]]</f>
        <v>9.9499999999999993</v>
      </c>
      <c r="N305" t="str">
        <f>VLOOKUP(Table1[[#This Row],[Customer ID]],Customers!$A$1:$I$2001,9,FALSE)</f>
        <v>Yes</v>
      </c>
    </row>
    <row r="306" spans="1:14" x14ac:dyDescent="0.35">
      <c r="A306" t="s">
        <v>644</v>
      </c>
      <c r="B306" s="2">
        <v>44779</v>
      </c>
      <c r="C306" t="s">
        <v>645</v>
      </c>
      <c r="D306" t="s">
        <v>40</v>
      </c>
      <c r="E306">
        <v>5</v>
      </c>
      <c r="F306" t="str">
        <f>VLOOKUP(Table1[[#This Row],[Customer ID]],Customers!$A$1:$I$2001,2,FALSE)</f>
        <v>Peter Carlson</v>
      </c>
      <c r="G306" t="str">
        <f>VLOOKUP(Table1[[#This Row],[Customer ID]],Customers!$A$1:$I$2001,3,FALSE)</f>
        <v>meredith30@hotmail.com</v>
      </c>
      <c r="H306" t="str">
        <f>VLOOKUP(Table1[[#This Row],[Customer ID]],Customers!$A$1:$I$2001,7,FALSE)</f>
        <v>Canada</v>
      </c>
      <c r="I306" t="str">
        <f>_xlfn.IFS(INDEX(Products!$A$1:$E$5,MATCH(Orders!$D306,Products!$A$1:$A$5,0),MATCH(Orders!I$1,Products!$A$1:$E$1,0))="Esp","Espresso",INDEX(Products!$A$1:$E$5,MATCH(Orders!$D306,Products!$A$1:$A$5,0),MATCH(Orders!I$1,Products!$A$1:$E$1,0))="Lat","Latte",INDEX(Products!$A$1:$E$5,MATCH(Orders!$D306,Products!$A$1:$A$5,0),MATCH(Orders!I$1,Products!$A$1:$E$1,0))="Moc","Mocha",INDEX(Products!$A$1:$E$5,MATCH(Orders!$D306,Products!$A$1:$A$5,0),MATCH(Orders!I$1,Products!$A$1:$E$1,0))="Am","Americano")</f>
        <v>Americano</v>
      </c>
      <c r="J306" t="str">
        <f>IF(INDEX(Products!$A$1:$E$5,MATCH(Orders!$D306,Products!$A$1:$A$5,0),MATCH(Orders!J$1,Products!$A$1:$E$1,0))="M","Medium",IF(INDEX(Products!$A$1:$E$5,MATCH(Orders!$D306,Products!$A$1:$A$5,0),MATCH(Orders!J$1,Products!$A$1:$E$1,0))="D","Dark","Light"))</f>
        <v>Light</v>
      </c>
      <c r="K306" s="3">
        <f>INDEX(Products!$A$1:$E$5,MATCH(Orders!$D306,Products!$A$1:$A$5,0),MATCH(Orders!K$1,Products!$A$1:$E$1,0))</f>
        <v>1</v>
      </c>
      <c r="L306" s="5">
        <f>INDEX(Products!$A$1:$E$5,MATCH(Orders!$D306,Products!$A$1:$A$5,0),MATCH(Orders!L$1,Products!$A$1:$E$1,0))</f>
        <v>9.9499999999999993</v>
      </c>
      <c r="M306" s="5">
        <f>Table1[[#This Row],[Unit Price]]*Table1[[#This Row],[Quantity]]</f>
        <v>49.75</v>
      </c>
      <c r="N306" t="str">
        <f>VLOOKUP(Table1[[#This Row],[Customer ID]],Customers!$A$1:$I$2001,9,FALSE)</f>
        <v>Yes</v>
      </c>
    </row>
    <row r="307" spans="1:14" x14ac:dyDescent="0.35">
      <c r="A307" t="s">
        <v>646</v>
      </c>
      <c r="B307" s="2">
        <v>45092</v>
      </c>
      <c r="C307" t="s">
        <v>647</v>
      </c>
      <c r="D307" t="s">
        <v>21</v>
      </c>
      <c r="E307">
        <v>4</v>
      </c>
      <c r="F307" t="str">
        <f>VLOOKUP(Table1[[#This Row],[Customer ID]],Customers!$A$1:$I$2001,2,FALSE)</f>
        <v>Amanda Davis</v>
      </c>
      <c r="G307" t="str">
        <f>VLOOKUP(Table1[[#This Row],[Customer ID]],Customers!$A$1:$I$2001,3,FALSE)</f>
        <v>blairstephanie@dickerson.com</v>
      </c>
      <c r="H307" t="str">
        <f>VLOOKUP(Table1[[#This Row],[Customer ID]],Customers!$A$1:$I$2001,7,FALSE)</f>
        <v>United States</v>
      </c>
      <c r="I307" t="str">
        <f>_xlfn.IFS(INDEX(Products!$A$1:$E$5,MATCH(Orders!$D307,Products!$A$1:$A$5,0),MATCH(Orders!I$1,Products!$A$1:$E$1,0))="Esp","Espresso",INDEX(Products!$A$1:$E$5,MATCH(Orders!$D307,Products!$A$1:$A$5,0),MATCH(Orders!I$1,Products!$A$1:$E$1,0))="Lat","Latte",INDEX(Products!$A$1:$E$5,MATCH(Orders!$D307,Products!$A$1:$A$5,0),MATCH(Orders!I$1,Products!$A$1:$E$1,0))="Moc","Mocha",INDEX(Products!$A$1:$E$5,MATCH(Orders!$D307,Products!$A$1:$A$5,0),MATCH(Orders!I$1,Products!$A$1:$E$1,0))="Am","Americano")</f>
        <v>Latte</v>
      </c>
      <c r="J307" t="str">
        <f>IF(INDEX(Products!$A$1:$E$5,MATCH(Orders!$D307,Products!$A$1:$A$5,0),MATCH(Orders!J$1,Products!$A$1:$E$1,0))="M","Medium",IF(INDEX(Products!$A$1:$E$5,MATCH(Orders!$D307,Products!$A$1:$A$5,0),MATCH(Orders!J$1,Products!$A$1:$E$1,0))="D","Dark","Light"))</f>
        <v>Dark</v>
      </c>
      <c r="K307" s="3">
        <f>INDEX(Products!$A$1:$E$5,MATCH(Orders!$D307,Products!$A$1:$A$5,0),MATCH(Orders!K$1,Products!$A$1:$E$1,0))</f>
        <v>2</v>
      </c>
      <c r="L307" s="5">
        <f>INDEX(Products!$A$1:$E$5,MATCH(Orders!$D307,Products!$A$1:$A$5,0),MATCH(Orders!L$1,Products!$A$1:$E$1,0))</f>
        <v>6.79</v>
      </c>
      <c r="M307" s="5">
        <f>Table1[[#This Row],[Unit Price]]*Table1[[#This Row],[Quantity]]</f>
        <v>27.16</v>
      </c>
      <c r="N307" t="str">
        <f>VLOOKUP(Table1[[#This Row],[Customer ID]],Customers!$A$1:$I$2001,9,FALSE)</f>
        <v>Yes</v>
      </c>
    </row>
    <row r="308" spans="1:14" x14ac:dyDescent="0.35">
      <c r="A308" t="s">
        <v>648</v>
      </c>
      <c r="B308" s="2">
        <v>44753</v>
      </c>
      <c r="C308" t="s">
        <v>649</v>
      </c>
      <c r="D308" t="s">
        <v>21</v>
      </c>
      <c r="E308">
        <v>3</v>
      </c>
      <c r="F308" t="str">
        <f>VLOOKUP(Table1[[#This Row],[Customer ID]],Customers!$A$1:$I$2001,2,FALSE)</f>
        <v>Andrea Gibson</v>
      </c>
      <c r="G308" t="str">
        <f>VLOOKUP(Table1[[#This Row],[Customer ID]],Customers!$A$1:$I$2001,3,FALSE)</f>
        <v>patrick47@chandler.com</v>
      </c>
      <c r="H308" t="str">
        <f>VLOOKUP(Table1[[#This Row],[Customer ID]],Customers!$A$1:$I$2001,7,FALSE)</f>
        <v>Canada</v>
      </c>
      <c r="I308" t="str">
        <f>_xlfn.IFS(INDEX(Products!$A$1:$E$5,MATCH(Orders!$D308,Products!$A$1:$A$5,0),MATCH(Orders!I$1,Products!$A$1:$E$1,0))="Esp","Espresso",INDEX(Products!$A$1:$E$5,MATCH(Orders!$D308,Products!$A$1:$A$5,0),MATCH(Orders!I$1,Products!$A$1:$E$1,0))="Lat","Latte",INDEX(Products!$A$1:$E$5,MATCH(Orders!$D308,Products!$A$1:$A$5,0),MATCH(Orders!I$1,Products!$A$1:$E$1,0))="Moc","Mocha",INDEX(Products!$A$1:$E$5,MATCH(Orders!$D308,Products!$A$1:$A$5,0),MATCH(Orders!I$1,Products!$A$1:$E$1,0))="Am","Americano")</f>
        <v>Latte</v>
      </c>
      <c r="J308" t="str">
        <f>IF(INDEX(Products!$A$1:$E$5,MATCH(Orders!$D308,Products!$A$1:$A$5,0),MATCH(Orders!J$1,Products!$A$1:$E$1,0))="M","Medium",IF(INDEX(Products!$A$1:$E$5,MATCH(Orders!$D308,Products!$A$1:$A$5,0),MATCH(Orders!J$1,Products!$A$1:$E$1,0))="D","Dark","Light"))</f>
        <v>Dark</v>
      </c>
      <c r="K308" s="3">
        <f>INDEX(Products!$A$1:$E$5,MATCH(Orders!$D308,Products!$A$1:$A$5,0),MATCH(Orders!K$1,Products!$A$1:$E$1,0))</f>
        <v>2</v>
      </c>
      <c r="L308" s="5">
        <f>INDEX(Products!$A$1:$E$5,MATCH(Orders!$D308,Products!$A$1:$A$5,0),MATCH(Orders!L$1,Products!$A$1:$E$1,0))</f>
        <v>6.79</v>
      </c>
      <c r="M308" s="5">
        <f>Table1[[#This Row],[Unit Price]]*Table1[[#This Row],[Quantity]]</f>
        <v>20.37</v>
      </c>
      <c r="N308" t="str">
        <f>VLOOKUP(Table1[[#This Row],[Customer ID]],Customers!$A$1:$I$2001,9,FALSE)</f>
        <v>No</v>
      </c>
    </row>
    <row r="309" spans="1:14" x14ac:dyDescent="0.35">
      <c r="A309" t="s">
        <v>650</v>
      </c>
      <c r="B309" s="2">
        <v>45469</v>
      </c>
      <c r="C309" t="s">
        <v>651</v>
      </c>
      <c r="D309" t="s">
        <v>30</v>
      </c>
      <c r="E309">
        <v>2</v>
      </c>
      <c r="F309" t="str">
        <f>VLOOKUP(Table1[[#This Row],[Customer ID]],Customers!$A$1:$I$2001,2,FALSE)</f>
        <v>Tyrone Gross</v>
      </c>
      <c r="G309" t="str">
        <f>VLOOKUP(Table1[[#This Row],[Customer ID]],Customers!$A$1:$I$2001,3,FALSE)</f>
        <v>christine29@yahoo.com</v>
      </c>
      <c r="H309" t="str">
        <f>VLOOKUP(Table1[[#This Row],[Customer ID]],Customers!$A$1:$I$2001,7,FALSE)</f>
        <v>United Kingdom</v>
      </c>
      <c r="I309" t="str">
        <f>_xlfn.IFS(INDEX(Products!$A$1:$E$5,MATCH(Orders!$D309,Products!$A$1:$A$5,0),MATCH(Orders!I$1,Products!$A$1:$E$1,0))="Esp","Espresso",INDEX(Products!$A$1:$E$5,MATCH(Orders!$D309,Products!$A$1:$A$5,0),MATCH(Orders!I$1,Products!$A$1:$E$1,0))="Lat","Latte",INDEX(Products!$A$1:$E$5,MATCH(Orders!$D309,Products!$A$1:$A$5,0),MATCH(Orders!I$1,Products!$A$1:$E$1,0))="Moc","Mocha",INDEX(Products!$A$1:$E$5,MATCH(Orders!$D309,Products!$A$1:$A$5,0),MATCH(Orders!I$1,Products!$A$1:$E$1,0))="Am","Americano")</f>
        <v>Mocha</v>
      </c>
      <c r="J309" t="str">
        <f>IF(INDEX(Products!$A$1:$E$5,MATCH(Orders!$D309,Products!$A$1:$A$5,0),MATCH(Orders!J$1,Products!$A$1:$E$1,0))="M","Medium",IF(INDEX(Products!$A$1:$E$5,MATCH(Orders!$D309,Products!$A$1:$A$5,0),MATCH(Orders!J$1,Products!$A$1:$E$1,0))="D","Dark","Light"))</f>
        <v>Medium</v>
      </c>
      <c r="K309" s="3">
        <f>INDEX(Products!$A$1:$E$5,MATCH(Orders!$D309,Products!$A$1:$A$5,0),MATCH(Orders!K$1,Products!$A$1:$E$1,0))</f>
        <v>2</v>
      </c>
      <c r="L309" s="5">
        <f>INDEX(Products!$A$1:$E$5,MATCH(Orders!$D309,Products!$A$1:$A$5,0),MATCH(Orders!L$1,Products!$A$1:$E$1,0))</f>
        <v>5.35</v>
      </c>
      <c r="M309" s="5">
        <f>Table1[[#This Row],[Unit Price]]*Table1[[#This Row],[Quantity]]</f>
        <v>10.7</v>
      </c>
      <c r="N309" t="str">
        <f>VLOOKUP(Table1[[#This Row],[Customer ID]],Customers!$A$1:$I$2001,9,FALSE)</f>
        <v>No</v>
      </c>
    </row>
    <row r="310" spans="1:14" x14ac:dyDescent="0.35">
      <c r="A310" t="s">
        <v>652</v>
      </c>
      <c r="B310" s="2">
        <v>44630</v>
      </c>
      <c r="C310" t="s">
        <v>653</v>
      </c>
      <c r="D310" t="s">
        <v>40</v>
      </c>
      <c r="E310">
        <v>3</v>
      </c>
      <c r="F310" t="str">
        <f>VLOOKUP(Table1[[#This Row],[Customer ID]],Customers!$A$1:$I$2001,2,FALSE)</f>
        <v>Richard Conner</v>
      </c>
      <c r="G310" t="str">
        <f>VLOOKUP(Table1[[#This Row],[Customer ID]],Customers!$A$1:$I$2001,3,FALSE)</f>
        <v>danielletyler@hotmail.com</v>
      </c>
      <c r="H310" t="str">
        <f>VLOOKUP(Table1[[#This Row],[Customer ID]],Customers!$A$1:$I$2001,7,FALSE)</f>
        <v>Canada</v>
      </c>
      <c r="I310" t="str">
        <f>_xlfn.IFS(INDEX(Products!$A$1:$E$5,MATCH(Orders!$D310,Products!$A$1:$A$5,0),MATCH(Orders!I$1,Products!$A$1:$E$1,0))="Esp","Espresso",INDEX(Products!$A$1:$E$5,MATCH(Orders!$D310,Products!$A$1:$A$5,0),MATCH(Orders!I$1,Products!$A$1:$E$1,0))="Lat","Latte",INDEX(Products!$A$1:$E$5,MATCH(Orders!$D310,Products!$A$1:$A$5,0),MATCH(Orders!I$1,Products!$A$1:$E$1,0))="Moc","Mocha",INDEX(Products!$A$1:$E$5,MATCH(Orders!$D310,Products!$A$1:$A$5,0),MATCH(Orders!I$1,Products!$A$1:$E$1,0))="Am","Americano")</f>
        <v>Americano</v>
      </c>
      <c r="J310" t="str">
        <f>IF(INDEX(Products!$A$1:$E$5,MATCH(Orders!$D310,Products!$A$1:$A$5,0),MATCH(Orders!J$1,Products!$A$1:$E$1,0))="M","Medium",IF(INDEX(Products!$A$1:$E$5,MATCH(Orders!$D310,Products!$A$1:$A$5,0),MATCH(Orders!J$1,Products!$A$1:$E$1,0))="D","Dark","Light"))</f>
        <v>Light</v>
      </c>
      <c r="K310" s="3">
        <f>INDEX(Products!$A$1:$E$5,MATCH(Orders!$D310,Products!$A$1:$A$5,0),MATCH(Orders!K$1,Products!$A$1:$E$1,0))</f>
        <v>1</v>
      </c>
      <c r="L310" s="5">
        <f>INDEX(Products!$A$1:$E$5,MATCH(Orders!$D310,Products!$A$1:$A$5,0),MATCH(Orders!L$1,Products!$A$1:$E$1,0))</f>
        <v>9.9499999999999993</v>
      </c>
      <c r="M310" s="5">
        <f>Table1[[#This Row],[Unit Price]]*Table1[[#This Row],[Quantity]]</f>
        <v>29.849999999999998</v>
      </c>
      <c r="N310" t="str">
        <f>VLOOKUP(Table1[[#This Row],[Customer ID]],Customers!$A$1:$I$2001,9,FALSE)</f>
        <v>No</v>
      </c>
    </row>
    <row r="311" spans="1:14" x14ac:dyDescent="0.35">
      <c r="A311" t="s">
        <v>654</v>
      </c>
      <c r="B311" s="2">
        <v>44801</v>
      </c>
      <c r="C311" t="s">
        <v>655</v>
      </c>
      <c r="D311" t="s">
        <v>30</v>
      </c>
      <c r="E311">
        <v>5</v>
      </c>
      <c r="F311" t="str">
        <f>VLOOKUP(Table1[[#This Row],[Customer ID]],Customers!$A$1:$I$2001,2,FALSE)</f>
        <v>Vincent Henderson</v>
      </c>
      <c r="G311" t="str">
        <f>VLOOKUP(Table1[[#This Row],[Customer ID]],Customers!$A$1:$I$2001,3,FALSE)</f>
        <v>derek92@yahoo.com</v>
      </c>
      <c r="H311" t="str">
        <f>VLOOKUP(Table1[[#This Row],[Customer ID]],Customers!$A$1:$I$2001,7,FALSE)</f>
        <v>United Kingdom</v>
      </c>
      <c r="I311" t="str">
        <f>_xlfn.IFS(INDEX(Products!$A$1:$E$5,MATCH(Orders!$D311,Products!$A$1:$A$5,0),MATCH(Orders!I$1,Products!$A$1:$E$1,0))="Esp","Espresso",INDEX(Products!$A$1:$E$5,MATCH(Orders!$D311,Products!$A$1:$A$5,0),MATCH(Orders!I$1,Products!$A$1:$E$1,0))="Lat","Latte",INDEX(Products!$A$1:$E$5,MATCH(Orders!$D311,Products!$A$1:$A$5,0),MATCH(Orders!I$1,Products!$A$1:$E$1,0))="Moc","Mocha",INDEX(Products!$A$1:$E$5,MATCH(Orders!$D311,Products!$A$1:$A$5,0),MATCH(Orders!I$1,Products!$A$1:$E$1,0))="Am","Americano")</f>
        <v>Mocha</v>
      </c>
      <c r="J311" t="str">
        <f>IF(INDEX(Products!$A$1:$E$5,MATCH(Orders!$D311,Products!$A$1:$A$5,0),MATCH(Orders!J$1,Products!$A$1:$E$1,0))="M","Medium",IF(INDEX(Products!$A$1:$E$5,MATCH(Orders!$D311,Products!$A$1:$A$5,0),MATCH(Orders!J$1,Products!$A$1:$E$1,0))="D","Dark","Light"))</f>
        <v>Medium</v>
      </c>
      <c r="K311" s="3">
        <f>INDEX(Products!$A$1:$E$5,MATCH(Orders!$D311,Products!$A$1:$A$5,0),MATCH(Orders!K$1,Products!$A$1:$E$1,0))</f>
        <v>2</v>
      </c>
      <c r="L311" s="5">
        <f>INDEX(Products!$A$1:$E$5,MATCH(Orders!$D311,Products!$A$1:$A$5,0),MATCH(Orders!L$1,Products!$A$1:$E$1,0))</f>
        <v>5.35</v>
      </c>
      <c r="M311" s="5">
        <f>Table1[[#This Row],[Unit Price]]*Table1[[#This Row],[Quantity]]</f>
        <v>26.75</v>
      </c>
      <c r="N311" t="str">
        <f>VLOOKUP(Table1[[#This Row],[Customer ID]],Customers!$A$1:$I$2001,9,FALSE)</f>
        <v>Yes</v>
      </c>
    </row>
    <row r="312" spans="1:14" x14ac:dyDescent="0.35">
      <c r="A312" t="s">
        <v>656</v>
      </c>
      <c r="B312" s="2">
        <v>45048</v>
      </c>
      <c r="C312" t="s">
        <v>657</v>
      </c>
      <c r="D312" t="s">
        <v>15</v>
      </c>
      <c r="E312">
        <v>1</v>
      </c>
      <c r="F312" t="str">
        <f>VLOOKUP(Table1[[#This Row],[Customer ID]],Customers!$A$1:$I$2001,2,FALSE)</f>
        <v>Joseph Aguirre</v>
      </c>
      <c r="G312" t="str">
        <f>VLOOKUP(Table1[[#This Row],[Customer ID]],Customers!$A$1:$I$2001,3,FALSE)</f>
        <v>chelsea79@yahoo.com</v>
      </c>
      <c r="H312" t="str">
        <f>VLOOKUP(Table1[[#This Row],[Customer ID]],Customers!$A$1:$I$2001,7,FALSE)</f>
        <v>United Kingdom</v>
      </c>
      <c r="I312" t="str">
        <f>_xlfn.IFS(INDEX(Products!$A$1:$E$5,MATCH(Orders!$D312,Products!$A$1:$A$5,0),MATCH(Orders!I$1,Products!$A$1:$E$1,0))="Esp","Espresso",INDEX(Products!$A$1:$E$5,MATCH(Orders!$D312,Products!$A$1:$A$5,0),MATCH(Orders!I$1,Products!$A$1:$E$1,0))="Lat","Latte",INDEX(Products!$A$1:$E$5,MATCH(Orders!$D312,Products!$A$1:$A$5,0),MATCH(Orders!I$1,Products!$A$1:$E$1,0))="Moc","Mocha",INDEX(Products!$A$1:$E$5,MATCH(Orders!$D312,Products!$A$1:$A$5,0),MATCH(Orders!I$1,Products!$A$1:$E$1,0))="Am","Americano")</f>
        <v>Espresso</v>
      </c>
      <c r="J312" t="str">
        <f>IF(INDEX(Products!$A$1:$E$5,MATCH(Orders!$D312,Products!$A$1:$A$5,0),MATCH(Orders!J$1,Products!$A$1:$E$1,0))="M","Medium",IF(INDEX(Products!$A$1:$E$5,MATCH(Orders!$D312,Products!$A$1:$A$5,0),MATCH(Orders!J$1,Products!$A$1:$E$1,0))="D","Dark","Light"))</f>
        <v>Medium</v>
      </c>
      <c r="K312" s="3">
        <f>INDEX(Products!$A$1:$E$5,MATCH(Orders!$D312,Products!$A$1:$A$5,0),MATCH(Orders!K$1,Products!$A$1:$E$1,0))</f>
        <v>1.5</v>
      </c>
      <c r="L312" s="5">
        <f>INDEX(Products!$A$1:$E$5,MATCH(Orders!$D312,Products!$A$1:$A$5,0),MATCH(Orders!L$1,Products!$A$1:$E$1,0))</f>
        <v>8.18</v>
      </c>
      <c r="M312" s="5">
        <f>Table1[[#This Row],[Unit Price]]*Table1[[#This Row],[Quantity]]</f>
        <v>8.18</v>
      </c>
      <c r="N312" t="str">
        <f>VLOOKUP(Table1[[#This Row],[Customer ID]],Customers!$A$1:$I$2001,9,FALSE)</f>
        <v>Yes</v>
      </c>
    </row>
    <row r="313" spans="1:14" x14ac:dyDescent="0.35">
      <c r="A313" t="s">
        <v>658</v>
      </c>
      <c r="B313" s="2">
        <v>45529</v>
      </c>
      <c r="C313" t="s">
        <v>659</v>
      </c>
      <c r="D313" t="s">
        <v>21</v>
      </c>
      <c r="E313">
        <v>5</v>
      </c>
      <c r="F313" t="str">
        <f>VLOOKUP(Table1[[#This Row],[Customer ID]],Customers!$A$1:$I$2001,2,FALSE)</f>
        <v>Michelle Rodriguez</v>
      </c>
      <c r="G313" t="str">
        <f>VLOOKUP(Table1[[#This Row],[Customer ID]],Customers!$A$1:$I$2001,3,FALSE)</f>
        <v>rgreer@hotmail.com</v>
      </c>
      <c r="H313" t="str">
        <f>VLOOKUP(Table1[[#This Row],[Customer ID]],Customers!$A$1:$I$2001,7,FALSE)</f>
        <v>United States</v>
      </c>
      <c r="I313" t="str">
        <f>_xlfn.IFS(INDEX(Products!$A$1:$E$5,MATCH(Orders!$D313,Products!$A$1:$A$5,0),MATCH(Orders!I$1,Products!$A$1:$E$1,0))="Esp","Espresso",INDEX(Products!$A$1:$E$5,MATCH(Orders!$D313,Products!$A$1:$A$5,0),MATCH(Orders!I$1,Products!$A$1:$E$1,0))="Lat","Latte",INDEX(Products!$A$1:$E$5,MATCH(Orders!$D313,Products!$A$1:$A$5,0),MATCH(Orders!I$1,Products!$A$1:$E$1,0))="Moc","Mocha",INDEX(Products!$A$1:$E$5,MATCH(Orders!$D313,Products!$A$1:$A$5,0),MATCH(Orders!I$1,Products!$A$1:$E$1,0))="Am","Americano")</f>
        <v>Latte</v>
      </c>
      <c r="J313" t="str">
        <f>IF(INDEX(Products!$A$1:$E$5,MATCH(Orders!$D313,Products!$A$1:$A$5,0),MATCH(Orders!J$1,Products!$A$1:$E$1,0))="M","Medium",IF(INDEX(Products!$A$1:$E$5,MATCH(Orders!$D313,Products!$A$1:$A$5,0),MATCH(Orders!J$1,Products!$A$1:$E$1,0))="D","Dark","Light"))</f>
        <v>Dark</v>
      </c>
      <c r="K313" s="3">
        <f>INDEX(Products!$A$1:$E$5,MATCH(Orders!$D313,Products!$A$1:$A$5,0),MATCH(Orders!K$1,Products!$A$1:$E$1,0))</f>
        <v>2</v>
      </c>
      <c r="L313" s="5">
        <f>INDEX(Products!$A$1:$E$5,MATCH(Orders!$D313,Products!$A$1:$A$5,0),MATCH(Orders!L$1,Products!$A$1:$E$1,0))</f>
        <v>6.79</v>
      </c>
      <c r="M313" s="5">
        <f>Table1[[#This Row],[Unit Price]]*Table1[[#This Row],[Quantity]]</f>
        <v>33.950000000000003</v>
      </c>
      <c r="N313" t="str">
        <f>VLOOKUP(Table1[[#This Row],[Customer ID]],Customers!$A$1:$I$2001,9,FALSE)</f>
        <v>Yes</v>
      </c>
    </row>
    <row r="314" spans="1:14" x14ac:dyDescent="0.35">
      <c r="A314" t="s">
        <v>660</v>
      </c>
      <c r="B314" s="2">
        <v>44863</v>
      </c>
      <c r="C314" t="s">
        <v>661</v>
      </c>
      <c r="D314" t="s">
        <v>15</v>
      </c>
      <c r="E314">
        <v>5</v>
      </c>
      <c r="F314" t="str">
        <f>VLOOKUP(Table1[[#This Row],[Customer ID]],Customers!$A$1:$I$2001,2,FALSE)</f>
        <v>Elizabeth Bennett</v>
      </c>
      <c r="G314" t="str">
        <f>VLOOKUP(Table1[[#This Row],[Customer ID]],Customers!$A$1:$I$2001,3,FALSE)</f>
        <v>austineric@williams-harmon.org</v>
      </c>
      <c r="H314" t="str">
        <f>VLOOKUP(Table1[[#This Row],[Customer ID]],Customers!$A$1:$I$2001,7,FALSE)</f>
        <v>Ireland</v>
      </c>
      <c r="I314" t="str">
        <f>_xlfn.IFS(INDEX(Products!$A$1:$E$5,MATCH(Orders!$D314,Products!$A$1:$A$5,0),MATCH(Orders!I$1,Products!$A$1:$E$1,0))="Esp","Espresso",INDEX(Products!$A$1:$E$5,MATCH(Orders!$D314,Products!$A$1:$A$5,0),MATCH(Orders!I$1,Products!$A$1:$E$1,0))="Lat","Latte",INDEX(Products!$A$1:$E$5,MATCH(Orders!$D314,Products!$A$1:$A$5,0),MATCH(Orders!I$1,Products!$A$1:$E$1,0))="Moc","Mocha",INDEX(Products!$A$1:$E$5,MATCH(Orders!$D314,Products!$A$1:$A$5,0),MATCH(Orders!I$1,Products!$A$1:$E$1,0))="Am","Americano")</f>
        <v>Espresso</v>
      </c>
      <c r="J314" t="str">
        <f>IF(INDEX(Products!$A$1:$E$5,MATCH(Orders!$D314,Products!$A$1:$A$5,0),MATCH(Orders!J$1,Products!$A$1:$E$1,0))="M","Medium",IF(INDEX(Products!$A$1:$E$5,MATCH(Orders!$D314,Products!$A$1:$A$5,0),MATCH(Orders!J$1,Products!$A$1:$E$1,0))="D","Dark","Light"))</f>
        <v>Medium</v>
      </c>
      <c r="K314" s="3">
        <f>INDEX(Products!$A$1:$E$5,MATCH(Orders!$D314,Products!$A$1:$A$5,0),MATCH(Orders!K$1,Products!$A$1:$E$1,0))</f>
        <v>1.5</v>
      </c>
      <c r="L314" s="5">
        <f>INDEX(Products!$A$1:$E$5,MATCH(Orders!$D314,Products!$A$1:$A$5,0),MATCH(Orders!L$1,Products!$A$1:$E$1,0))</f>
        <v>8.18</v>
      </c>
      <c r="M314" s="5">
        <f>Table1[[#This Row],[Unit Price]]*Table1[[#This Row],[Quantity]]</f>
        <v>40.9</v>
      </c>
      <c r="N314" t="str">
        <f>VLOOKUP(Table1[[#This Row],[Customer ID]],Customers!$A$1:$I$2001,9,FALSE)</f>
        <v>Yes</v>
      </c>
    </row>
    <row r="315" spans="1:14" x14ac:dyDescent="0.35">
      <c r="A315" t="s">
        <v>662</v>
      </c>
      <c r="B315" s="2">
        <v>45092</v>
      </c>
      <c r="C315" t="s">
        <v>663</v>
      </c>
      <c r="D315" t="s">
        <v>15</v>
      </c>
      <c r="E315">
        <v>2</v>
      </c>
      <c r="F315" t="str">
        <f>VLOOKUP(Table1[[#This Row],[Customer ID]],Customers!$A$1:$I$2001,2,FALSE)</f>
        <v>Albert Mann</v>
      </c>
      <c r="G315" t="str">
        <f>VLOOKUP(Table1[[#This Row],[Customer ID]],Customers!$A$1:$I$2001,3,FALSE)</f>
        <v>townsenderic@moon-simmons.net</v>
      </c>
      <c r="H315" t="str">
        <f>VLOOKUP(Table1[[#This Row],[Customer ID]],Customers!$A$1:$I$2001,7,FALSE)</f>
        <v>United States</v>
      </c>
      <c r="I315" t="str">
        <f>_xlfn.IFS(INDEX(Products!$A$1:$E$5,MATCH(Orders!$D315,Products!$A$1:$A$5,0),MATCH(Orders!I$1,Products!$A$1:$E$1,0))="Esp","Espresso",INDEX(Products!$A$1:$E$5,MATCH(Orders!$D315,Products!$A$1:$A$5,0),MATCH(Orders!I$1,Products!$A$1:$E$1,0))="Lat","Latte",INDEX(Products!$A$1:$E$5,MATCH(Orders!$D315,Products!$A$1:$A$5,0),MATCH(Orders!I$1,Products!$A$1:$E$1,0))="Moc","Mocha",INDEX(Products!$A$1:$E$5,MATCH(Orders!$D315,Products!$A$1:$A$5,0),MATCH(Orders!I$1,Products!$A$1:$E$1,0))="Am","Americano")</f>
        <v>Espresso</v>
      </c>
      <c r="J315" t="str">
        <f>IF(INDEX(Products!$A$1:$E$5,MATCH(Orders!$D315,Products!$A$1:$A$5,0),MATCH(Orders!J$1,Products!$A$1:$E$1,0))="M","Medium",IF(INDEX(Products!$A$1:$E$5,MATCH(Orders!$D315,Products!$A$1:$A$5,0),MATCH(Orders!J$1,Products!$A$1:$E$1,0))="D","Dark","Light"))</f>
        <v>Medium</v>
      </c>
      <c r="K315" s="3">
        <f>INDEX(Products!$A$1:$E$5,MATCH(Orders!$D315,Products!$A$1:$A$5,0),MATCH(Orders!K$1,Products!$A$1:$E$1,0))</f>
        <v>1.5</v>
      </c>
      <c r="L315" s="5">
        <f>INDEX(Products!$A$1:$E$5,MATCH(Orders!$D315,Products!$A$1:$A$5,0),MATCH(Orders!L$1,Products!$A$1:$E$1,0))</f>
        <v>8.18</v>
      </c>
      <c r="M315" s="5">
        <f>Table1[[#This Row],[Unit Price]]*Table1[[#This Row],[Quantity]]</f>
        <v>16.36</v>
      </c>
      <c r="N315" t="str">
        <f>VLOOKUP(Table1[[#This Row],[Customer ID]],Customers!$A$1:$I$2001,9,FALSE)</f>
        <v>Yes</v>
      </c>
    </row>
    <row r="316" spans="1:14" x14ac:dyDescent="0.35">
      <c r="A316" t="s">
        <v>664</v>
      </c>
      <c r="B316" s="2">
        <v>45442</v>
      </c>
      <c r="C316" t="s">
        <v>665</v>
      </c>
      <c r="D316" t="s">
        <v>15</v>
      </c>
      <c r="E316">
        <v>4</v>
      </c>
      <c r="F316" t="str">
        <f>VLOOKUP(Table1[[#This Row],[Customer ID]],Customers!$A$1:$I$2001,2,FALSE)</f>
        <v>Christine Winters</v>
      </c>
      <c r="G316" t="str">
        <f>VLOOKUP(Table1[[#This Row],[Customer ID]],Customers!$A$1:$I$2001,3,FALSE)</f>
        <v>christian11@gmail.com</v>
      </c>
      <c r="H316" t="str">
        <f>VLOOKUP(Table1[[#This Row],[Customer ID]],Customers!$A$1:$I$2001,7,FALSE)</f>
        <v>United States</v>
      </c>
      <c r="I316" t="str">
        <f>_xlfn.IFS(INDEX(Products!$A$1:$E$5,MATCH(Orders!$D316,Products!$A$1:$A$5,0),MATCH(Orders!I$1,Products!$A$1:$E$1,0))="Esp","Espresso",INDEX(Products!$A$1:$E$5,MATCH(Orders!$D316,Products!$A$1:$A$5,0),MATCH(Orders!I$1,Products!$A$1:$E$1,0))="Lat","Latte",INDEX(Products!$A$1:$E$5,MATCH(Orders!$D316,Products!$A$1:$A$5,0),MATCH(Orders!I$1,Products!$A$1:$E$1,0))="Moc","Mocha",INDEX(Products!$A$1:$E$5,MATCH(Orders!$D316,Products!$A$1:$A$5,0),MATCH(Orders!I$1,Products!$A$1:$E$1,0))="Am","Americano")</f>
        <v>Espresso</v>
      </c>
      <c r="J316" t="str">
        <f>IF(INDEX(Products!$A$1:$E$5,MATCH(Orders!$D316,Products!$A$1:$A$5,0),MATCH(Orders!J$1,Products!$A$1:$E$1,0))="M","Medium",IF(INDEX(Products!$A$1:$E$5,MATCH(Orders!$D316,Products!$A$1:$A$5,0),MATCH(Orders!J$1,Products!$A$1:$E$1,0))="D","Dark","Light"))</f>
        <v>Medium</v>
      </c>
      <c r="K316" s="3">
        <f>INDEX(Products!$A$1:$E$5,MATCH(Orders!$D316,Products!$A$1:$A$5,0),MATCH(Orders!K$1,Products!$A$1:$E$1,0))</f>
        <v>1.5</v>
      </c>
      <c r="L316" s="5">
        <f>INDEX(Products!$A$1:$E$5,MATCH(Orders!$D316,Products!$A$1:$A$5,0),MATCH(Orders!L$1,Products!$A$1:$E$1,0))</f>
        <v>8.18</v>
      </c>
      <c r="M316" s="5">
        <f>Table1[[#This Row],[Unit Price]]*Table1[[#This Row],[Quantity]]</f>
        <v>32.72</v>
      </c>
      <c r="N316" t="str">
        <f>VLOOKUP(Table1[[#This Row],[Customer ID]],Customers!$A$1:$I$2001,9,FALSE)</f>
        <v>No</v>
      </c>
    </row>
    <row r="317" spans="1:14" x14ac:dyDescent="0.35">
      <c r="A317" t="s">
        <v>666</v>
      </c>
      <c r="B317" s="2">
        <v>45394</v>
      </c>
      <c r="C317" t="s">
        <v>667</v>
      </c>
      <c r="D317" t="s">
        <v>21</v>
      </c>
      <c r="E317">
        <v>1</v>
      </c>
      <c r="F317" t="str">
        <f>VLOOKUP(Table1[[#This Row],[Customer ID]],Customers!$A$1:$I$2001,2,FALSE)</f>
        <v>John Whitehead</v>
      </c>
      <c r="G317" t="str">
        <f>VLOOKUP(Table1[[#This Row],[Customer ID]],Customers!$A$1:$I$2001,3,FALSE)</f>
        <v>georgecurtis@carey.com</v>
      </c>
      <c r="H317" t="str">
        <f>VLOOKUP(Table1[[#This Row],[Customer ID]],Customers!$A$1:$I$2001,7,FALSE)</f>
        <v>United States</v>
      </c>
      <c r="I317" t="str">
        <f>_xlfn.IFS(INDEX(Products!$A$1:$E$5,MATCH(Orders!$D317,Products!$A$1:$A$5,0),MATCH(Orders!I$1,Products!$A$1:$E$1,0))="Esp","Espresso",INDEX(Products!$A$1:$E$5,MATCH(Orders!$D317,Products!$A$1:$A$5,0),MATCH(Orders!I$1,Products!$A$1:$E$1,0))="Lat","Latte",INDEX(Products!$A$1:$E$5,MATCH(Orders!$D317,Products!$A$1:$A$5,0),MATCH(Orders!I$1,Products!$A$1:$E$1,0))="Moc","Mocha",INDEX(Products!$A$1:$E$5,MATCH(Orders!$D317,Products!$A$1:$A$5,0),MATCH(Orders!I$1,Products!$A$1:$E$1,0))="Am","Americano")</f>
        <v>Latte</v>
      </c>
      <c r="J317" t="str">
        <f>IF(INDEX(Products!$A$1:$E$5,MATCH(Orders!$D317,Products!$A$1:$A$5,0),MATCH(Orders!J$1,Products!$A$1:$E$1,0))="M","Medium",IF(INDEX(Products!$A$1:$E$5,MATCH(Orders!$D317,Products!$A$1:$A$5,0),MATCH(Orders!J$1,Products!$A$1:$E$1,0))="D","Dark","Light"))</f>
        <v>Dark</v>
      </c>
      <c r="K317" s="3">
        <f>INDEX(Products!$A$1:$E$5,MATCH(Orders!$D317,Products!$A$1:$A$5,0),MATCH(Orders!K$1,Products!$A$1:$E$1,0))</f>
        <v>2</v>
      </c>
      <c r="L317" s="5">
        <f>INDEX(Products!$A$1:$E$5,MATCH(Orders!$D317,Products!$A$1:$A$5,0),MATCH(Orders!L$1,Products!$A$1:$E$1,0))</f>
        <v>6.79</v>
      </c>
      <c r="M317" s="5">
        <f>Table1[[#This Row],[Unit Price]]*Table1[[#This Row],[Quantity]]</f>
        <v>6.79</v>
      </c>
      <c r="N317" t="str">
        <f>VLOOKUP(Table1[[#This Row],[Customer ID]],Customers!$A$1:$I$2001,9,FALSE)</f>
        <v>Yes</v>
      </c>
    </row>
    <row r="318" spans="1:14" x14ac:dyDescent="0.35">
      <c r="A318" t="s">
        <v>668</v>
      </c>
      <c r="B318" s="2">
        <v>45286</v>
      </c>
      <c r="C318" t="s">
        <v>669</v>
      </c>
      <c r="D318" t="s">
        <v>21</v>
      </c>
      <c r="E318">
        <v>1</v>
      </c>
      <c r="F318" t="str">
        <f>VLOOKUP(Table1[[#This Row],[Customer ID]],Customers!$A$1:$I$2001,2,FALSE)</f>
        <v>Latasha Kennedy</v>
      </c>
      <c r="G318" t="str">
        <f>VLOOKUP(Table1[[#This Row],[Customer ID]],Customers!$A$1:$I$2001,3,FALSE)</f>
        <v>joshuadixon@banks.com</v>
      </c>
      <c r="H318" t="str">
        <f>VLOOKUP(Table1[[#This Row],[Customer ID]],Customers!$A$1:$I$2001,7,FALSE)</f>
        <v>Canada</v>
      </c>
      <c r="I318" t="str">
        <f>_xlfn.IFS(INDEX(Products!$A$1:$E$5,MATCH(Orders!$D318,Products!$A$1:$A$5,0),MATCH(Orders!I$1,Products!$A$1:$E$1,0))="Esp","Espresso",INDEX(Products!$A$1:$E$5,MATCH(Orders!$D318,Products!$A$1:$A$5,0),MATCH(Orders!I$1,Products!$A$1:$E$1,0))="Lat","Latte",INDEX(Products!$A$1:$E$5,MATCH(Orders!$D318,Products!$A$1:$A$5,0),MATCH(Orders!I$1,Products!$A$1:$E$1,0))="Moc","Mocha",INDEX(Products!$A$1:$E$5,MATCH(Orders!$D318,Products!$A$1:$A$5,0),MATCH(Orders!I$1,Products!$A$1:$E$1,0))="Am","Americano")</f>
        <v>Latte</v>
      </c>
      <c r="J318" t="str">
        <f>IF(INDEX(Products!$A$1:$E$5,MATCH(Orders!$D318,Products!$A$1:$A$5,0),MATCH(Orders!J$1,Products!$A$1:$E$1,0))="M","Medium",IF(INDEX(Products!$A$1:$E$5,MATCH(Orders!$D318,Products!$A$1:$A$5,0),MATCH(Orders!J$1,Products!$A$1:$E$1,0))="D","Dark","Light"))</f>
        <v>Dark</v>
      </c>
      <c r="K318" s="3">
        <f>INDEX(Products!$A$1:$E$5,MATCH(Orders!$D318,Products!$A$1:$A$5,0),MATCH(Orders!K$1,Products!$A$1:$E$1,0))</f>
        <v>2</v>
      </c>
      <c r="L318" s="5">
        <f>INDEX(Products!$A$1:$E$5,MATCH(Orders!$D318,Products!$A$1:$A$5,0),MATCH(Orders!L$1,Products!$A$1:$E$1,0))</f>
        <v>6.79</v>
      </c>
      <c r="M318" s="5">
        <f>Table1[[#This Row],[Unit Price]]*Table1[[#This Row],[Quantity]]</f>
        <v>6.79</v>
      </c>
      <c r="N318" t="str">
        <f>VLOOKUP(Table1[[#This Row],[Customer ID]],Customers!$A$1:$I$2001,9,FALSE)</f>
        <v>Yes</v>
      </c>
    </row>
    <row r="319" spans="1:14" x14ac:dyDescent="0.35">
      <c r="A319" t="s">
        <v>670</v>
      </c>
      <c r="B319" s="2">
        <v>44906</v>
      </c>
      <c r="C319" t="s">
        <v>671</v>
      </c>
      <c r="D319" t="s">
        <v>21</v>
      </c>
      <c r="E319">
        <v>3</v>
      </c>
      <c r="F319" t="str">
        <f>VLOOKUP(Table1[[#This Row],[Customer ID]],Customers!$A$1:$I$2001,2,FALSE)</f>
        <v>James Garcia</v>
      </c>
      <c r="G319" t="str">
        <f>VLOOKUP(Table1[[#This Row],[Customer ID]],Customers!$A$1:$I$2001,3,FALSE)</f>
        <v>wrightronald@yahoo.com</v>
      </c>
      <c r="H319" t="str">
        <f>VLOOKUP(Table1[[#This Row],[Customer ID]],Customers!$A$1:$I$2001,7,FALSE)</f>
        <v>United States</v>
      </c>
      <c r="I319" t="str">
        <f>_xlfn.IFS(INDEX(Products!$A$1:$E$5,MATCH(Orders!$D319,Products!$A$1:$A$5,0),MATCH(Orders!I$1,Products!$A$1:$E$1,0))="Esp","Espresso",INDEX(Products!$A$1:$E$5,MATCH(Orders!$D319,Products!$A$1:$A$5,0),MATCH(Orders!I$1,Products!$A$1:$E$1,0))="Lat","Latte",INDEX(Products!$A$1:$E$5,MATCH(Orders!$D319,Products!$A$1:$A$5,0),MATCH(Orders!I$1,Products!$A$1:$E$1,0))="Moc","Mocha",INDEX(Products!$A$1:$E$5,MATCH(Orders!$D319,Products!$A$1:$A$5,0),MATCH(Orders!I$1,Products!$A$1:$E$1,0))="Am","Americano")</f>
        <v>Latte</v>
      </c>
      <c r="J319" t="str">
        <f>IF(INDEX(Products!$A$1:$E$5,MATCH(Orders!$D319,Products!$A$1:$A$5,0),MATCH(Orders!J$1,Products!$A$1:$E$1,0))="M","Medium",IF(INDEX(Products!$A$1:$E$5,MATCH(Orders!$D319,Products!$A$1:$A$5,0),MATCH(Orders!J$1,Products!$A$1:$E$1,0))="D","Dark","Light"))</f>
        <v>Dark</v>
      </c>
      <c r="K319" s="3">
        <f>INDEX(Products!$A$1:$E$5,MATCH(Orders!$D319,Products!$A$1:$A$5,0),MATCH(Orders!K$1,Products!$A$1:$E$1,0))</f>
        <v>2</v>
      </c>
      <c r="L319" s="5">
        <f>INDEX(Products!$A$1:$E$5,MATCH(Orders!$D319,Products!$A$1:$A$5,0),MATCH(Orders!L$1,Products!$A$1:$E$1,0))</f>
        <v>6.79</v>
      </c>
      <c r="M319" s="5">
        <f>Table1[[#This Row],[Unit Price]]*Table1[[#This Row],[Quantity]]</f>
        <v>20.37</v>
      </c>
      <c r="N319" t="str">
        <f>VLOOKUP(Table1[[#This Row],[Customer ID]],Customers!$A$1:$I$2001,9,FALSE)</f>
        <v>No</v>
      </c>
    </row>
    <row r="320" spans="1:14" x14ac:dyDescent="0.35">
      <c r="A320" t="s">
        <v>672</v>
      </c>
      <c r="B320" s="2">
        <v>45116</v>
      </c>
      <c r="C320" t="s">
        <v>673</v>
      </c>
      <c r="D320" t="s">
        <v>40</v>
      </c>
      <c r="E320">
        <v>4</v>
      </c>
      <c r="F320" t="str">
        <f>VLOOKUP(Table1[[#This Row],[Customer ID]],Customers!$A$1:$I$2001,2,FALSE)</f>
        <v>Carlos Rodriguez</v>
      </c>
      <c r="G320" t="str">
        <f>VLOOKUP(Table1[[#This Row],[Customer ID]],Customers!$A$1:$I$2001,3,FALSE)</f>
        <v>darrenho@thomas.biz</v>
      </c>
      <c r="H320" t="str">
        <f>VLOOKUP(Table1[[#This Row],[Customer ID]],Customers!$A$1:$I$2001,7,FALSE)</f>
        <v>United Kingdom</v>
      </c>
      <c r="I320" t="str">
        <f>_xlfn.IFS(INDEX(Products!$A$1:$E$5,MATCH(Orders!$D320,Products!$A$1:$A$5,0),MATCH(Orders!I$1,Products!$A$1:$E$1,0))="Esp","Espresso",INDEX(Products!$A$1:$E$5,MATCH(Orders!$D320,Products!$A$1:$A$5,0),MATCH(Orders!I$1,Products!$A$1:$E$1,0))="Lat","Latte",INDEX(Products!$A$1:$E$5,MATCH(Orders!$D320,Products!$A$1:$A$5,0),MATCH(Orders!I$1,Products!$A$1:$E$1,0))="Moc","Mocha",INDEX(Products!$A$1:$E$5,MATCH(Orders!$D320,Products!$A$1:$A$5,0),MATCH(Orders!I$1,Products!$A$1:$E$1,0))="Am","Americano")</f>
        <v>Americano</v>
      </c>
      <c r="J320" t="str">
        <f>IF(INDEX(Products!$A$1:$E$5,MATCH(Orders!$D320,Products!$A$1:$A$5,0),MATCH(Orders!J$1,Products!$A$1:$E$1,0))="M","Medium",IF(INDEX(Products!$A$1:$E$5,MATCH(Orders!$D320,Products!$A$1:$A$5,0),MATCH(Orders!J$1,Products!$A$1:$E$1,0))="D","Dark","Light"))</f>
        <v>Light</v>
      </c>
      <c r="K320" s="3">
        <f>INDEX(Products!$A$1:$E$5,MATCH(Orders!$D320,Products!$A$1:$A$5,0),MATCH(Orders!K$1,Products!$A$1:$E$1,0))</f>
        <v>1</v>
      </c>
      <c r="L320" s="5">
        <f>INDEX(Products!$A$1:$E$5,MATCH(Orders!$D320,Products!$A$1:$A$5,0),MATCH(Orders!L$1,Products!$A$1:$E$1,0))</f>
        <v>9.9499999999999993</v>
      </c>
      <c r="M320" s="5">
        <f>Table1[[#This Row],[Unit Price]]*Table1[[#This Row],[Quantity]]</f>
        <v>39.799999999999997</v>
      </c>
      <c r="N320" t="str">
        <f>VLOOKUP(Table1[[#This Row],[Customer ID]],Customers!$A$1:$I$2001,9,FALSE)</f>
        <v>Yes</v>
      </c>
    </row>
    <row r="321" spans="1:14" x14ac:dyDescent="0.35">
      <c r="A321" t="s">
        <v>674</v>
      </c>
      <c r="B321" s="2">
        <v>45170</v>
      </c>
      <c r="C321" t="s">
        <v>675</v>
      </c>
      <c r="D321" t="s">
        <v>21</v>
      </c>
      <c r="E321">
        <v>4</v>
      </c>
      <c r="F321" t="str">
        <f>VLOOKUP(Table1[[#This Row],[Customer ID]],Customers!$A$1:$I$2001,2,FALSE)</f>
        <v>Heather Ross</v>
      </c>
      <c r="G321" t="str">
        <f>VLOOKUP(Table1[[#This Row],[Customer ID]],Customers!$A$1:$I$2001,3,FALSE)</f>
        <v>rmelton@hotmail.com</v>
      </c>
      <c r="H321" t="str">
        <f>VLOOKUP(Table1[[#This Row],[Customer ID]],Customers!$A$1:$I$2001,7,FALSE)</f>
        <v>Ireland</v>
      </c>
      <c r="I321" t="str">
        <f>_xlfn.IFS(INDEX(Products!$A$1:$E$5,MATCH(Orders!$D321,Products!$A$1:$A$5,0),MATCH(Orders!I$1,Products!$A$1:$E$1,0))="Esp","Espresso",INDEX(Products!$A$1:$E$5,MATCH(Orders!$D321,Products!$A$1:$A$5,0),MATCH(Orders!I$1,Products!$A$1:$E$1,0))="Lat","Latte",INDEX(Products!$A$1:$E$5,MATCH(Orders!$D321,Products!$A$1:$A$5,0),MATCH(Orders!I$1,Products!$A$1:$E$1,0))="Moc","Mocha",INDEX(Products!$A$1:$E$5,MATCH(Orders!$D321,Products!$A$1:$A$5,0),MATCH(Orders!I$1,Products!$A$1:$E$1,0))="Am","Americano")</f>
        <v>Latte</v>
      </c>
      <c r="J321" t="str">
        <f>IF(INDEX(Products!$A$1:$E$5,MATCH(Orders!$D321,Products!$A$1:$A$5,0),MATCH(Orders!J$1,Products!$A$1:$E$1,0))="M","Medium",IF(INDEX(Products!$A$1:$E$5,MATCH(Orders!$D321,Products!$A$1:$A$5,0),MATCH(Orders!J$1,Products!$A$1:$E$1,0))="D","Dark","Light"))</f>
        <v>Dark</v>
      </c>
      <c r="K321" s="3">
        <f>INDEX(Products!$A$1:$E$5,MATCH(Orders!$D321,Products!$A$1:$A$5,0),MATCH(Orders!K$1,Products!$A$1:$E$1,0))</f>
        <v>2</v>
      </c>
      <c r="L321" s="5">
        <f>INDEX(Products!$A$1:$E$5,MATCH(Orders!$D321,Products!$A$1:$A$5,0),MATCH(Orders!L$1,Products!$A$1:$E$1,0))</f>
        <v>6.79</v>
      </c>
      <c r="M321" s="5">
        <f>Table1[[#This Row],[Unit Price]]*Table1[[#This Row],[Quantity]]</f>
        <v>27.16</v>
      </c>
      <c r="N321" t="str">
        <f>VLOOKUP(Table1[[#This Row],[Customer ID]],Customers!$A$1:$I$2001,9,FALSE)</f>
        <v>No</v>
      </c>
    </row>
    <row r="322" spans="1:14" x14ac:dyDescent="0.35">
      <c r="A322" t="s">
        <v>676</v>
      </c>
      <c r="B322" s="2">
        <v>44543</v>
      </c>
      <c r="C322" t="s">
        <v>677</v>
      </c>
      <c r="D322" t="s">
        <v>30</v>
      </c>
      <c r="E322">
        <v>1</v>
      </c>
      <c r="F322" t="str">
        <f>VLOOKUP(Table1[[#This Row],[Customer ID]],Customers!$A$1:$I$2001,2,FALSE)</f>
        <v>Joshua Manning</v>
      </c>
      <c r="G322" t="str">
        <f>VLOOKUP(Table1[[#This Row],[Customer ID]],Customers!$A$1:$I$2001,3,FALSE)</f>
        <v>matthew41@gmail.com</v>
      </c>
      <c r="H322" t="str">
        <f>VLOOKUP(Table1[[#This Row],[Customer ID]],Customers!$A$1:$I$2001,7,FALSE)</f>
        <v>Ireland</v>
      </c>
      <c r="I322" t="str">
        <f>_xlfn.IFS(INDEX(Products!$A$1:$E$5,MATCH(Orders!$D322,Products!$A$1:$A$5,0),MATCH(Orders!I$1,Products!$A$1:$E$1,0))="Esp","Espresso",INDEX(Products!$A$1:$E$5,MATCH(Orders!$D322,Products!$A$1:$A$5,0),MATCH(Orders!I$1,Products!$A$1:$E$1,0))="Lat","Latte",INDEX(Products!$A$1:$E$5,MATCH(Orders!$D322,Products!$A$1:$A$5,0),MATCH(Orders!I$1,Products!$A$1:$E$1,0))="Moc","Mocha",INDEX(Products!$A$1:$E$5,MATCH(Orders!$D322,Products!$A$1:$A$5,0),MATCH(Orders!I$1,Products!$A$1:$E$1,0))="Am","Americano")</f>
        <v>Mocha</v>
      </c>
      <c r="J322" t="str">
        <f>IF(INDEX(Products!$A$1:$E$5,MATCH(Orders!$D322,Products!$A$1:$A$5,0),MATCH(Orders!J$1,Products!$A$1:$E$1,0))="M","Medium",IF(INDEX(Products!$A$1:$E$5,MATCH(Orders!$D322,Products!$A$1:$A$5,0),MATCH(Orders!J$1,Products!$A$1:$E$1,0))="D","Dark","Light"))</f>
        <v>Medium</v>
      </c>
      <c r="K322" s="3">
        <f>INDEX(Products!$A$1:$E$5,MATCH(Orders!$D322,Products!$A$1:$A$5,0),MATCH(Orders!K$1,Products!$A$1:$E$1,0))</f>
        <v>2</v>
      </c>
      <c r="L322" s="5">
        <f>INDEX(Products!$A$1:$E$5,MATCH(Orders!$D322,Products!$A$1:$A$5,0),MATCH(Orders!L$1,Products!$A$1:$E$1,0))</f>
        <v>5.35</v>
      </c>
      <c r="M322" s="5">
        <f>Table1[[#This Row],[Unit Price]]*Table1[[#This Row],[Quantity]]</f>
        <v>5.35</v>
      </c>
      <c r="N322" t="str">
        <f>VLOOKUP(Table1[[#This Row],[Customer ID]],Customers!$A$1:$I$2001,9,FALSE)</f>
        <v>Yes</v>
      </c>
    </row>
    <row r="323" spans="1:14" x14ac:dyDescent="0.35">
      <c r="A323" t="s">
        <v>678</v>
      </c>
      <c r="B323" s="2">
        <v>44793</v>
      </c>
      <c r="C323" t="s">
        <v>679</v>
      </c>
      <c r="D323" t="s">
        <v>15</v>
      </c>
      <c r="E323">
        <v>4</v>
      </c>
      <c r="F323" t="str">
        <f>VLOOKUP(Table1[[#This Row],[Customer ID]],Customers!$A$1:$I$2001,2,FALSE)</f>
        <v>Ashley Thompson</v>
      </c>
      <c r="G323" t="str">
        <f>VLOOKUP(Table1[[#This Row],[Customer ID]],Customers!$A$1:$I$2001,3,FALSE)</f>
        <v>croberts@hotmail.com</v>
      </c>
      <c r="H323" t="str">
        <f>VLOOKUP(Table1[[#This Row],[Customer ID]],Customers!$A$1:$I$2001,7,FALSE)</f>
        <v>United Kingdom</v>
      </c>
      <c r="I323" t="str">
        <f>_xlfn.IFS(INDEX(Products!$A$1:$E$5,MATCH(Orders!$D323,Products!$A$1:$A$5,0),MATCH(Orders!I$1,Products!$A$1:$E$1,0))="Esp","Espresso",INDEX(Products!$A$1:$E$5,MATCH(Orders!$D323,Products!$A$1:$A$5,0),MATCH(Orders!I$1,Products!$A$1:$E$1,0))="Lat","Latte",INDEX(Products!$A$1:$E$5,MATCH(Orders!$D323,Products!$A$1:$A$5,0),MATCH(Orders!I$1,Products!$A$1:$E$1,0))="Moc","Mocha",INDEX(Products!$A$1:$E$5,MATCH(Orders!$D323,Products!$A$1:$A$5,0),MATCH(Orders!I$1,Products!$A$1:$E$1,0))="Am","Americano")</f>
        <v>Espresso</v>
      </c>
      <c r="J323" t="str">
        <f>IF(INDEX(Products!$A$1:$E$5,MATCH(Orders!$D323,Products!$A$1:$A$5,0),MATCH(Orders!J$1,Products!$A$1:$E$1,0))="M","Medium",IF(INDEX(Products!$A$1:$E$5,MATCH(Orders!$D323,Products!$A$1:$A$5,0),MATCH(Orders!J$1,Products!$A$1:$E$1,0))="D","Dark","Light"))</f>
        <v>Medium</v>
      </c>
      <c r="K323" s="3">
        <f>INDEX(Products!$A$1:$E$5,MATCH(Orders!$D323,Products!$A$1:$A$5,0),MATCH(Orders!K$1,Products!$A$1:$E$1,0))</f>
        <v>1.5</v>
      </c>
      <c r="L323" s="5">
        <f>INDEX(Products!$A$1:$E$5,MATCH(Orders!$D323,Products!$A$1:$A$5,0),MATCH(Orders!L$1,Products!$A$1:$E$1,0))</f>
        <v>8.18</v>
      </c>
      <c r="M323" s="5">
        <f>Table1[[#This Row],[Unit Price]]*Table1[[#This Row],[Quantity]]</f>
        <v>32.72</v>
      </c>
      <c r="N323" t="str">
        <f>VLOOKUP(Table1[[#This Row],[Customer ID]],Customers!$A$1:$I$2001,9,FALSE)</f>
        <v>No</v>
      </c>
    </row>
    <row r="324" spans="1:14" x14ac:dyDescent="0.35">
      <c r="A324" t="s">
        <v>680</v>
      </c>
      <c r="B324" s="2">
        <v>45465</v>
      </c>
      <c r="C324" t="s">
        <v>681</v>
      </c>
      <c r="D324" t="s">
        <v>30</v>
      </c>
      <c r="E324">
        <v>5</v>
      </c>
      <c r="F324" t="str">
        <f>VLOOKUP(Table1[[#This Row],[Customer ID]],Customers!$A$1:$I$2001,2,FALSE)</f>
        <v>Amanda Patrick</v>
      </c>
      <c r="G324" t="str">
        <f>VLOOKUP(Table1[[#This Row],[Customer ID]],Customers!$A$1:$I$2001,3,FALSE)</f>
        <v>tammyjames@miller-curry.biz</v>
      </c>
      <c r="H324" t="str">
        <f>VLOOKUP(Table1[[#This Row],[Customer ID]],Customers!$A$1:$I$2001,7,FALSE)</f>
        <v>United States</v>
      </c>
      <c r="I324" t="str">
        <f>_xlfn.IFS(INDEX(Products!$A$1:$E$5,MATCH(Orders!$D324,Products!$A$1:$A$5,0),MATCH(Orders!I$1,Products!$A$1:$E$1,0))="Esp","Espresso",INDEX(Products!$A$1:$E$5,MATCH(Orders!$D324,Products!$A$1:$A$5,0),MATCH(Orders!I$1,Products!$A$1:$E$1,0))="Lat","Latte",INDEX(Products!$A$1:$E$5,MATCH(Orders!$D324,Products!$A$1:$A$5,0),MATCH(Orders!I$1,Products!$A$1:$E$1,0))="Moc","Mocha",INDEX(Products!$A$1:$E$5,MATCH(Orders!$D324,Products!$A$1:$A$5,0),MATCH(Orders!I$1,Products!$A$1:$E$1,0))="Am","Americano")</f>
        <v>Mocha</v>
      </c>
      <c r="J324" t="str">
        <f>IF(INDEX(Products!$A$1:$E$5,MATCH(Orders!$D324,Products!$A$1:$A$5,0),MATCH(Orders!J$1,Products!$A$1:$E$1,0))="M","Medium",IF(INDEX(Products!$A$1:$E$5,MATCH(Orders!$D324,Products!$A$1:$A$5,0),MATCH(Orders!J$1,Products!$A$1:$E$1,0))="D","Dark","Light"))</f>
        <v>Medium</v>
      </c>
      <c r="K324" s="3">
        <f>INDEX(Products!$A$1:$E$5,MATCH(Orders!$D324,Products!$A$1:$A$5,0),MATCH(Orders!K$1,Products!$A$1:$E$1,0))</f>
        <v>2</v>
      </c>
      <c r="L324" s="5">
        <f>INDEX(Products!$A$1:$E$5,MATCH(Orders!$D324,Products!$A$1:$A$5,0),MATCH(Orders!L$1,Products!$A$1:$E$1,0))</f>
        <v>5.35</v>
      </c>
      <c r="M324" s="5">
        <f>Table1[[#This Row],[Unit Price]]*Table1[[#This Row],[Quantity]]</f>
        <v>26.75</v>
      </c>
      <c r="N324" t="str">
        <f>VLOOKUP(Table1[[#This Row],[Customer ID]],Customers!$A$1:$I$2001,9,FALSE)</f>
        <v>No</v>
      </c>
    </row>
    <row r="325" spans="1:14" x14ac:dyDescent="0.35">
      <c r="A325" t="s">
        <v>682</v>
      </c>
      <c r="B325" s="2">
        <v>44582</v>
      </c>
      <c r="C325" t="s">
        <v>683</v>
      </c>
      <c r="D325" t="s">
        <v>30</v>
      </c>
      <c r="E325">
        <v>3</v>
      </c>
      <c r="F325" t="str">
        <f>VLOOKUP(Table1[[#This Row],[Customer ID]],Customers!$A$1:$I$2001,2,FALSE)</f>
        <v>Christine Guzman</v>
      </c>
      <c r="G325" t="str">
        <f>VLOOKUP(Table1[[#This Row],[Customer ID]],Customers!$A$1:$I$2001,3,FALSE)</f>
        <v>caldwelljennifer@yahoo.com</v>
      </c>
      <c r="H325" t="str">
        <f>VLOOKUP(Table1[[#This Row],[Customer ID]],Customers!$A$1:$I$2001,7,FALSE)</f>
        <v>United Kingdom</v>
      </c>
      <c r="I325" t="str">
        <f>_xlfn.IFS(INDEX(Products!$A$1:$E$5,MATCH(Orders!$D325,Products!$A$1:$A$5,0),MATCH(Orders!I$1,Products!$A$1:$E$1,0))="Esp","Espresso",INDEX(Products!$A$1:$E$5,MATCH(Orders!$D325,Products!$A$1:$A$5,0),MATCH(Orders!I$1,Products!$A$1:$E$1,0))="Lat","Latte",INDEX(Products!$A$1:$E$5,MATCH(Orders!$D325,Products!$A$1:$A$5,0),MATCH(Orders!I$1,Products!$A$1:$E$1,0))="Moc","Mocha",INDEX(Products!$A$1:$E$5,MATCH(Orders!$D325,Products!$A$1:$A$5,0),MATCH(Orders!I$1,Products!$A$1:$E$1,0))="Am","Americano")</f>
        <v>Mocha</v>
      </c>
      <c r="J325" t="str">
        <f>IF(INDEX(Products!$A$1:$E$5,MATCH(Orders!$D325,Products!$A$1:$A$5,0),MATCH(Orders!J$1,Products!$A$1:$E$1,0))="M","Medium",IF(INDEX(Products!$A$1:$E$5,MATCH(Orders!$D325,Products!$A$1:$A$5,0),MATCH(Orders!J$1,Products!$A$1:$E$1,0))="D","Dark","Light"))</f>
        <v>Medium</v>
      </c>
      <c r="K325" s="3">
        <f>INDEX(Products!$A$1:$E$5,MATCH(Orders!$D325,Products!$A$1:$A$5,0),MATCH(Orders!K$1,Products!$A$1:$E$1,0))</f>
        <v>2</v>
      </c>
      <c r="L325" s="5">
        <f>INDEX(Products!$A$1:$E$5,MATCH(Orders!$D325,Products!$A$1:$A$5,0),MATCH(Orders!L$1,Products!$A$1:$E$1,0))</f>
        <v>5.35</v>
      </c>
      <c r="M325" s="5">
        <f>Table1[[#This Row],[Unit Price]]*Table1[[#This Row],[Quantity]]</f>
        <v>16.049999999999997</v>
      </c>
      <c r="N325" t="str">
        <f>VLOOKUP(Table1[[#This Row],[Customer ID]],Customers!$A$1:$I$2001,9,FALSE)</f>
        <v>No</v>
      </c>
    </row>
    <row r="326" spans="1:14" x14ac:dyDescent="0.35">
      <c r="A326" t="s">
        <v>684</v>
      </c>
      <c r="B326" s="2">
        <v>44547</v>
      </c>
      <c r="C326" t="s">
        <v>685</v>
      </c>
      <c r="D326" t="s">
        <v>40</v>
      </c>
      <c r="E326">
        <v>4</v>
      </c>
      <c r="F326" t="str">
        <f>VLOOKUP(Table1[[#This Row],[Customer ID]],Customers!$A$1:$I$2001,2,FALSE)</f>
        <v>Amanda Roberts</v>
      </c>
      <c r="G326" t="str">
        <f>VLOOKUP(Table1[[#This Row],[Customer ID]],Customers!$A$1:$I$2001,3,FALSE)</f>
        <v>brownbarbara@petty.com</v>
      </c>
      <c r="H326" t="str">
        <f>VLOOKUP(Table1[[#This Row],[Customer ID]],Customers!$A$1:$I$2001,7,FALSE)</f>
        <v>United States</v>
      </c>
      <c r="I326" t="str">
        <f>_xlfn.IFS(INDEX(Products!$A$1:$E$5,MATCH(Orders!$D326,Products!$A$1:$A$5,0),MATCH(Orders!I$1,Products!$A$1:$E$1,0))="Esp","Espresso",INDEX(Products!$A$1:$E$5,MATCH(Orders!$D326,Products!$A$1:$A$5,0),MATCH(Orders!I$1,Products!$A$1:$E$1,0))="Lat","Latte",INDEX(Products!$A$1:$E$5,MATCH(Orders!$D326,Products!$A$1:$A$5,0),MATCH(Orders!I$1,Products!$A$1:$E$1,0))="Moc","Mocha",INDEX(Products!$A$1:$E$5,MATCH(Orders!$D326,Products!$A$1:$A$5,0),MATCH(Orders!I$1,Products!$A$1:$E$1,0))="Am","Americano")</f>
        <v>Americano</v>
      </c>
      <c r="J326" t="str">
        <f>IF(INDEX(Products!$A$1:$E$5,MATCH(Orders!$D326,Products!$A$1:$A$5,0),MATCH(Orders!J$1,Products!$A$1:$E$1,0))="M","Medium",IF(INDEX(Products!$A$1:$E$5,MATCH(Orders!$D326,Products!$A$1:$A$5,0),MATCH(Orders!J$1,Products!$A$1:$E$1,0))="D","Dark","Light"))</f>
        <v>Light</v>
      </c>
      <c r="K326" s="3">
        <f>INDEX(Products!$A$1:$E$5,MATCH(Orders!$D326,Products!$A$1:$A$5,0),MATCH(Orders!K$1,Products!$A$1:$E$1,0))</f>
        <v>1</v>
      </c>
      <c r="L326" s="5">
        <f>INDEX(Products!$A$1:$E$5,MATCH(Orders!$D326,Products!$A$1:$A$5,0),MATCH(Orders!L$1,Products!$A$1:$E$1,0))</f>
        <v>9.9499999999999993</v>
      </c>
      <c r="M326" s="5">
        <f>Table1[[#This Row],[Unit Price]]*Table1[[#This Row],[Quantity]]</f>
        <v>39.799999999999997</v>
      </c>
      <c r="N326" t="str">
        <f>VLOOKUP(Table1[[#This Row],[Customer ID]],Customers!$A$1:$I$2001,9,FALSE)</f>
        <v>No</v>
      </c>
    </row>
    <row r="327" spans="1:14" x14ac:dyDescent="0.35">
      <c r="A327" t="s">
        <v>686</v>
      </c>
      <c r="B327" s="2">
        <v>44891</v>
      </c>
      <c r="C327" t="s">
        <v>687</v>
      </c>
      <c r="D327" t="s">
        <v>30</v>
      </c>
      <c r="E327">
        <v>5</v>
      </c>
      <c r="F327" t="str">
        <f>VLOOKUP(Table1[[#This Row],[Customer ID]],Customers!$A$1:$I$2001,2,FALSE)</f>
        <v>Matthew Martin</v>
      </c>
      <c r="G327" t="str">
        <f>VLOOKUP(Table1[[#This Row],[Customer ID]],Customers!$A$1:$I$2001,3,FALSE)</f>
        <v>tiffany81@gmail.com</v>
      </c>
      <c r="H327" t="str">
        <f>VLOOKUP(Table1[[#This Row],[Customer ID]],Customers!$A$1:$I$2001,7,FALSE)</f>
        <v>Ireland</v>
      </c>
      <c r="I327" t="str">
        <f>_xlfn.IFS(INDEX(Products!$A$1:$E$5,MATCH(Orders!$D327,Products!$A$1:$A$5,0),MATCH(Orders!I$1,Products!$A$1:$E$1,0))="Esp","Espresso",INDEX(Products!$A$1:$E$5,MATCH(Orders!$D327,Products!$A$1:$A$5,0),MATCH(Orders!I$1,Products!$A$1:$E$1,0))="Lat","Latte",INDEX(Products!$A$1:$E$5,MATCH(Orders!$D327,Products!$A$1:$A$5,0),MATCH(Orders!I$1,Products!$A$1:$E$1,0))="Moc","Mocha",INDEX(Products!$A$1:$E$5,MATCH(Orders!$D327,Products!$A$1:$A$5,0),MATCH(Orders!I$1,Products!$A$1:$E$1,0))="Am","Americano")</f>
        <v>Mocha</v>
      </c>
      <c r="J327" t="str">
        <f>IF(INDEX(Products!$A$1:$E$5,MATCH(Orders!$D327,Products!$A$1:$A$5,0),MATCH(Orders!J$1,Products!$A$1:$E$1,0))="M","Medium",IF(INDEX(Products!$A$1:$E$5,MATCH(Orders!$D327,Products!$A$1:$A$5,0),MATCH(Orders!J$1,Products!$A$1:$E$1,0))="D","Dark","Light"))</f>
        <v>Medium</v>
      </c>
      <c r="K327" s="3">
        <f>INDEX(Products!$A$1:$E$5,MATCH(Orders!$D327,Products!$A$1:$A$5,0),MATCH(Orders!K$1,Products!$A$1:$E$1,0))</f>
        <v>2</v>
      </c>
      <c r="L327" s="5">
        <f>INDEX(Products!$A$1:$E$5,MATCH(Orders!$D327,Products!$A$1:$A$5,0),MATCH(Orders!L$1,Products!$A$1:$E$1,0))</f>
        <v>5.35</v>
      </c>
      <c r="M327" s="5">
        <f>Table1[[#This Row],[Unit Price]]*Table1[[#This Row],[Quantity]]</f>
        <v>26.75</v>
      </c>
      <c r="N327" t="str">
        <f>VLOOKUP(Table1[[#This Row],[Customer ID]],Customers!$A$1:$I$2001,9,FALSE)</f>
        <v>No</v>
      </c>
    </row>
    <row r="328" spans="1:14" x14ac:dyDescent="0.35">
      <c r="A328" t="s">
        <v>688</v>
      </c>
      <c r="B328" s="2">
        <v>45019</v>
      </c>
      <c r="C328" t="s">
        <v>689</v>
      </c>
      <c r="D328" t="s">
        <v>30</v>
      </c>
      <c r="E328">
        <v>4</v>
      </c>
      <c r="F328" t="str">
        <f>VLOOKUP(Table1[[#This Row],[Customer ID]],Customers!$A$1:$I$2001,2,FALSE)</f>
        <v>Michael Levy</v>
      </c>
      <c r="G328" t="str">
        <f>VLOOKUP(Table1[[#This Row],[Customer ID]],Customers!$A$1:$I$2001,3,FALSE)</f>
        <v>noah59@molina.com</v>
      </c>
      <c r="H328" t="str">
        <f>VLOOKUP(Table1[[#This Row],[Customer ID]],Customers!$A$1:$I$2001,7,FALSE)</f>
        <v>United Kingdom</v>
      </c>
      <c r="I328" t="str">
        <f>_xlfn.IFS(INDEX(Products!$A$1:$E$5,MATCH(Orders!$D328,Products!$A$1:$A$5,0),MATCH(Orders!I$1,Products!$A$1:$E$1,0))="Esp","Espresso",INDEX(Products!$A$1:$E$5,MATCH(Orders!$D328,Products!$A$1:$A$5,0),MATCH(Orders!I$1,Products!$A$1:$E$1,0))="Lat","Latte",INDEX(Products!$A$1:$E$5,MATCH(Orders!$D328,Products!$A$1:$A$5,0),MATCH(Orders!I$1,Products!$A$1:$E$1,0))="Moc","Mocha",INDEX(Products!$A$1:$E$5,MATCH(Orders!$D328,Products!$A$1:$A$5,0),MATCH(Orders!I$1,Products!$A$1:$E$1,0))="Am","Americano")</f>
        <v>Mocha</v>
      </c>
      <c r="J328" t="str">
        <f>IF(INDEX(Products!$A$1:$E$5,MATCH(Orders!$D328,Products!$A$1:$A$5,0),MATCH(Orders!J$1,Products!$A$1:$E$1,0))="M","Medium",IF(INDEX(Products!$A$1:$E$5,MATCH(Orders!$D328,Products!$A$1:$A$5,0),MATCH(Orders!J$1,Products!$A$1:$E$1,0))="D","Dark","Light"))</f>
        <v>Medium</v>
      </c>
      <c r="K328" s="3">
        <f>INDEX(Products!$A$1:$E$5,MATCH(Orders!$D328,Products!$A$1:$A$5,0),MATCH(Orders!K$1,Products!$A$1:$E$1,0))</f>
        <v>2</v>
      </c>
      <c r="L328" s="5">
        <f>INDEX(Products!$A$1:$E$5,MATCH(Orders!$D328,Products!$A$1:$A$5,0),MATCH(Orders!L$1,Products!$A$1:$E$1,0))</f>
        <v>5.35</v>
      </c>
      <c r="M328" s="5">
        <f>Table1[[#This Row],[Unit Price]]*Table1[[#This Row],[Quantity]]</f>
        <v>21.4</v>
      </c>
      <c r="N328" t="str">
        <f>VLOOKUP(Table1[[#This Row],[Customer ID]],Customers!$A$1:$I$2001,9,FALSE)</f>
        <v>Yes</v>
      </c>
    </row>
    <row r="329" spans="1:14" x14ac:dyDescent="0.35">
      <c r="A329" t="s">
        <v>690</v>
      </c>
      <c r="B329" s="2">
        <v>45017</v>
      </c>
      <c r="C329" t="s">
        <v>691</v>
      </c>
      <c r="D329" t="s">
        <v>30</v>
      </c>
      <c r="E329">
        <v>5</v>
      </c>
      <c r="F329" t="str">
        <f>VLOOKUP(Table1[[#This Row],[Customer ID]],Customers!$A$1:$I$2001,2,FALSE)</f>
        <v>Marco Burns</v>
      </c>
      <c r="G329" t="str">
        <f>VLOOKUP(Table1[[#This Row],[Customer ID]],Customers!$A$1:$I$2001,3,FALSE)</f>
        <v>andrew83@hotmail.com</v>
      </c>
      <c r="H329" t="str">
        <f>VLOOKUP(Table1[[#This Row],[Customer ID]],Customers!$A$1:$I$2001,7,FALSE)</f>
        <v>Australia</v>
      </c>
      <c r="I329" t="str">
        <f>_xlfn.IFS(INDEX(Products!$A$1:$E$5,MATCH(Orders!$D329,Products!$A$1:$A$5,0),MATCH(Orders!I$1,Products!$A$1:$E$1,0))="Esp","Espresso",INDEX(Products!$A$1:$E$5,MATCH(Orders!$D329,Products!$A$1:$A$5,0),MATCH(Orders!I$1,Products!$A$1:$E$1,0))="Lat","Latte",INDEX(Products!$A$1:$E$5,MATCH(Orders!$D329,Products!$A$1:$A$5,0),MATCH(Orders!I$1,Products!$A$1:$E$1,0))="Moc","Mocha",INDEX(Products!$A$1:$E$5,MATCH(Orders!$D329,Products!$A$1:$A$5,0),MATCH(Orders!I$1,Products!$A$1:$E$1,0))="Am","Americano")</f>
        <v>Mocha</v>
      </c>
      <c r="J329" t="str">
        <f>IF(INDEX(Products!$A$1:$E$5,MATCH(Orders!$D329,Products!$A$1:$A$5,0),MATCH(Orders!J$1,Products!$A$1:$E$1,0))="M","Medium",IF(INDEX(Products!$A$1:$E$5,MATCH(Orders!$D329,Products!$A$1:$A$5,0),MATCH(Orders!J$1,Products!$A$1:$E$1,0))="D","Dark","Light"))</f>
        <v>Medium</v>
      </c>
      <c r="K329" s="3">
        <f>INDEX(Products!$A$1:$E$5,MATCH(Orders!$D329,Products!$A$1:$A$5,0),MATCH(Orders!K$1,Products!$A$1:$E$1,0))</f>
        <v>2</v>
      </c>
      <c r="L329" s="5">
        <f>INDEX(Products!$A$1:$E$5,MATCH(Orders!$D329,Products!$A$1:$A$5,0),MATCH(Orders!L$1,Products!$A$1:$E$1,0))</f>
        <v>5.35</v>
      </c>
      <c r="M329" s="5">
        <f>Table1[[#This Row],[Unit Price]]*Table1[[#This Row],[Quantity]]</f>
        <v>26.75</v>
      </c>
      <c r="N329" t="str">
        <f>VLOOKUP(Table1[[#This Row],[Customer ID]],Customers!$A$1:$I$2001,9,FALSE)</f>
        <v>No</v>
      </c>
    </row>
    <row r="330" spans="1:14" x14ac:dyDescent="0.35">
      <c r="A330" t="s">
        <v>692</v>
      </c>
      <c r="B330" s="2">
        <v>44884</v>
      </c>
      <c r="C330" t="s">
        <v>693</v>
      </c>
      <c r="D330" t="s">
        <v>21</v>
      </c>
      <c r="E330">
        <v>2</v>
      </c>
      <c r="F330" t="str">
        <f>VLOOKUP(Table1[[#This Row],[Customer ID]],Customers!$A$1:$I$2001,2,FALSE)</f>
        <v>Joseph Schmidt</v>
      </c>
      <c r="G330" t="str">
        <f>VLOOKUP(Table1[[#This Row],[Customer ID]],Customers!$A$1:$I$2001,3,FALSE)</f>
        <v>collinstina@mendoza.com</v>
      </c>
      <c r="H330" t="str">
        <f>VLOOKUP(Table1[[#This Row],[Customer ID]],Customers!$A$1:$I$2001,7,FALSE)</f>
        <v>United States</v>
      </c>
      <c r="I330" t="str">
        <f>_xlfn.IFS(INDEX(Products!$A$1:$E$5,MATCH(Orders!$D330,Products!$A$1:$A$5,0),MATCH(Orders!I$1,Products!$A$1:$E$1,0))="Esp","Espresso",INDEX(Products!$A$1:$E$5,MATCH(Orders!$D330,Products!$A$1:$A$5,0),MATCH(Orders!I$1,Products!$A$1:$E$1,0))="Lat","Latte",INDEX(Products!$A$1:$E$5,MATCH(Orders!$D330,Products!$A$1:$A$5,0),MATCH(Orders!I$1,Products!$A$1:$E$1,0))="Moc","Mocha",INDEX(Products!$A$1:$E$5,MATCH(Orders!$D330,Products!$A$1:$A$5,0),MATCH(Orders!I$1,Products!$A$1:$E$1,0))="Am","Americano")</f>
        <v>Latte</v>
      </c>
      <c r="J330" t="str">
        <f>IF(INDEX(Products!$A$1:$E$5,MATCH(Orders!$D330,Products!$A$1:$A$5,0),MATCH(Orders!J$1,Products!$A$1:$E$1,0))="M","Medium",IF(INDEX(Products!$A$1:$E$5,MATCH(Orders!$D330,Products!$A$1:$A$5,0),MATCH(Orders!J$1,Products!$A$1:$E$1,0))="D","Dark","Light"))</f>
        <v>Dark</v>
      </c>
      <c r="K330" s="3">
        <f>INDEX(Products!$A$1:$E$5,MATCH(Orders!$D330,Products!$A$1:$A$5,0),MATCH(Orders!K$1,Products!$A$1:$E$1,0))</f>
        <v>2</v>
      </c>
      <c r="L330" s="5">
        <f>INDEX(Products!$A$1:$E$5,MATCH(Orders!$D330,Products!$A$1:$A$5,0),MATCH(Orders!L$1,Products!$A$1:$E$1,0))</f>
        <v>6.79</v>
      </c>
      <c r="M330" s="5">
        <f>Table1[[#This Row],[Unit Price]]*Table1[[#This Row],[Quantity]]</f>
        <v>13.58</v>
      </c>
      <c r="N330" t="str">
        <f>VLOOKUP(Table1[[#This Row],[Customer ID]],Customers!$A$1:$I$2001,9,FALSE)</f>
        <v>Yes</v>
      </c>
    </row>
    <row r="331" spans="1:14" x14ac:dyDescent="0.35">
      <c r="A331" t="s">
        <v>694</v>
      </c>
      <c r="B331" s="2">
        <v>44747</v>
      </c>
      <c r="C331" t="s">
        <v>695</v>
      </c>
      <c r="D331" t="s">
        <v>40</v>
      </c>
      <c r="E331">
        <v>5</v>
      </c>
      <c r="F331" t="str">
        <f>VLOOKUP(Table1[[#This Row],[Customer ID]],Customers!$A$1:$I$2001,2,FALSE)</f>
        <v>Jacqueline Sampson</v>
      </c>
      <c r="G331" t="str">
        <f>VLOOKUP(Table1[[#This Row],[Customer ID]],Customers!$A$1:$I$2001,3,FALSE)</f>
        <v>paul18@yahoo.com</v>
      </c>
      <c r="H331" t="str">
        <f>VLOOKUP(Table1[[#This Row],[Customer ID]],Customers!$A$1:$I$2001,7,FALSE)</f>
        <v>Ireland</v>
      </c>
      <c r="I331" t="str">
        <f>_xlfn.IFS(INDEX(Products!$A$1:$E$5,MATCH(Orders!$D331,Products!$A$1:$A$5,0),MATCH(Orders!I$1,Products!$A$1:$E$1,0))="Esp","Espresso",INDEX(Products!$A$1:$E$5,MATCH(Orders!$D331,Products!$A$1:$A$5,0),MATCH(Orders!I$1,Products!$A$1:$E$1,0))="Lat","Latte",INDEX(Products!$A$1:$E$5,MATCH(Orders!$D331,Products!$A$1:$A$5,0),MATCH(Orders!I$1,Products!$A$1:$E$1,0))="Moc","Mocha",INDEX(Products!$A$1:$E$5,MATCH(Orders!$D331,Products!$A$1:$A$5,0),MATCH(Orders!I$1,Products!$A$1:$E$1,0))="Am","Americano")</f>
        <v>Americano</v>
      </c>
      <c r="J331" t="str">
        <f>IF(INDEX(Products!$A$1:$E$5,MATCH(Orders!$D331,Products!$A$1:$A$5,0),MATCH(Orders!J$1,Products!$A$1:$E$1,0))="M","Medium",IF(INDEX(Products!$A$1:$E$5,MATCH(Orders!$D331,Products!$A$1:$A$5,0),MATCH(Orders!J$1,Products!$A$1:$E$1,0))="D","Dark","Light"))</f>
        <v>Light</v>
      </c>
      <c r="K331" s="3">
        <f>INDEX(Products!$A$1:$E$5,MATCH(Orders!$D331,Products!$A$1:$A$5,0),MATCH(Orders!K$1,Products!$A$1:$E$1,0))</f>
        <v>1</v>
      </c>
      <c r="L331" s="5">
        <f>INDEX(Products!$A$1:$E$5,MATCH(Orders!$D331,Products!$A$1:$A$5,0),MATCH(Orders!L$1,Products!$A$1:$E$1,0))</f>
        <v>9.9499999999999993</v>
      </c>
      <c r="M331" s="5">
        <f>Table1[[#This Row],[Unit Price]]*Table1[[#This Row],[Quantity]]</f>
        <v>49.75</v>
      </c>
      <c r="N331" t="str">
        <f>VLOOKUP(Table1[[#This Row],[Customer ID]],Customers!$A$1:$I$2001,9,FALSE)</f>
        <v>No</v>
      </c>
    </row>
    <row r="332" spans="1:14" x14ac:dyDescent="0.35">
      <c r="A332" t="s">
        <v>696</v>
      </c>
      <c r="B332" s="2">
        <v>45035</v>
      </c>
      <c r="C332" t="s">
        <v>697</v>
      </c>
      <c r="D332" t="s">
        <v>40</v>
      </c>
      <c r="E332">
        <v>4</v>
      </c>
      <c r="F332" t="str">
        <f>VLOOKUP(Table1[[#This Row],[Customer ID]],Customers!$A$1:$I$2001,2,FALSE)</f>
        <v>Regina Ramirez</v>
      </c>
      <c r="G332" t="str">
        <f>VLOOKUP(Table1[[#This Row],[Customer ID]],Customers!$A$1:$I$2001,3,FALSE)</f>
        <v>xlambert@white.com</v>
      </c>
      <c r="H332" t="str">
        <f>VLOOKUP(Table1[[#This Row],[Customer ID]],Customers!$A$1:$I$2001,7,FALSE)</f>
        <v>Ireland</v>
      </c>
      <c r="I332" t="str">
        <f>_xlfn.IFS(INDEX(Products!$A$1:$E$5,MATCH(Orders!$D332,Products!$A$1:$A$5,0),MATCH(Orders!I$1,Products!$A$1:$E$1,0))="Esp","Espresso",INDEX(Products!$A$1:$E$5,MATCH(Orders!$D332,Products!$A$1:$A$5,0),MATCH(Orders!I$1,Products!$A$1:$E$1,0))="Lat","Latte",INDEX(Products!$A$1:$E$5,MATCH(Orders!$D332,Products!$A$1:$A$5,0),MATCH(Orders!I$1,Products!$A$1:$E$1,0))="Moc","Mocha",INDEX(Products!$A$1:$E$5,MATCH(Orders!$D332,Products!$A$1:$A$5,0),MATCH(Orders!I$1,Products!$A$1:$E$1,0))="Am","Americano")</f>
        <v>Americano</v>
      </c>
      <c r="J332" t="str">
        <f>IF(INDEX(Products!$A$1:$E$5,MATCH(Orders!$D332,Products!$A$1:$A$5,0),MATCH(Orders!J$1,Products!$A$1:$E$1,0))="M","Medium",IF(INDEX(Products!$A$1:$E$5,MATCH(Orders!$D332,Products!$A$1:$A$5,0),MATCH(Orders!J$1,Products!$A$1:$E$1,0))="D","Dark","Light"))</f>
        <v>Light</v>
      </c>
      <c r="K332" s="3">
        <f>INDEX(Products!$A$1:$E$5,MATCH(Orders!$D332,Products!$A$1:$A$5,0),MATCH(Orders!K$1,Products!$A$1:$E$1,0))</f>
        <v>1</v>
      </c>
      <c r="L332" s="5">
        <f>INDEX(Products!$A$1:$E$5,MATCH(Orders!$D332,Products!$A$1:$A$5,0),MATCH(Orders!L$1,Products!$A$1:$E$1,0))</f>
        <v>9.9499999999999993</v>
      </c>
      <c r="M332" s="5">
        <f>Table1[[#This Row],[Unit Price]]*Table1[[#This Row],[Quantity]]</f>
        <v>39.799999999999997</v>
      </c>
      <c r="N332" t="str">
        <f>VLOOKUP(Table1[[#This Row],[Customer ID]],Customers!$A$1:$I$2001,9,FALSE)</f>
        <v>No</v>
      </c>
    </row>
    <row r="333" spans="1:14" x14ac:dyDescent="0.35">
      <c r="A333" t="s">
        <v>698</v>
      </c>
      <c r="B333" s="2">
        <v>44787</v>
      </c>
      <c r="C333" t="s">
        <v>699</v>
      </c>
      <c r="D333" t="s">
        <v>21</v>
      </c>
      <c r="E333">
        <v>5</v>
      </c>
      <c r="F333" t="str">
        <f>VLOOKUP(Table1[[#This Row],[Customer ID]],Customers!$A$1:$I$2001,2,FALSE)</f>
        <v>James Williams</v>
      </c>
      <c r="G333" t="str">
        <f>VLOOKUP(Table1[[#This Row],[Customer ID]],Customers!$A$1:$I$2001,3,FALSE)</f>
        <v>xrobinson@moore.com</v>
      </c>
      <c r="H333" t="str">
        <f>VLOOKUP(Table1[[#This Row],[Customer ID]],Customers!$A$1:$I$2001,7,FALSE)</f>
        <v>Ireland</v>
      </c>
      <c r="I333" t="str">
        <f>_xlfn.IFS(INDEX(Products!$A$1:$E$5,MATCH(Orders!$D333,Products!$A$1:$A$5,0),MATCH(Orders!I$1,Products!$A$1:$E$1,0))="Esp","Espresso",INDEX(Products!$A$1:$E$5,MATCH(Orders!$D333,Products!$A$1:$A$5,0),MATCH(Orders!I$1,Products!$A$1:$E$1,0))="Lat","Latte",INDEX(Products!$A$1:$E$5,MATCH(Orders!$D333,Products!$A$1:$A$5,0),MATCH(Orders!I$1,Products!$A$1:$E$1,0))="Moc","Mocha",INDEX(Products!$A$1:$E$5,MATCH(Orders!$D333,Products!$A$1:$A$5,0),MATCH(Orders!I$1,Products!$A$1:$E$1,0))="Am","Americano")</f>
        <v>Latte</v>
      </c>
      <c r="J333" t="str">
        <f>IF(INDEX(Products!$A$1:$E$5,MATCH(Orders!$D333,Products!$A$1:$A$5,0),MATCH(Orders!J$1,Products!$A$1:$E$1,0))="M","Medium",IF(INDEX(Products!$A$1:$E$5,MATCH(Orders!$D333,Products!$A$1:$A$5,0),MATCH(Orders!J$1,Products!$A$1:$E$1,0))="D","Dark","Light"))</f>
        <v>Dark</v>
      </c>
      <c r="K333" s="3">
        <f>INDEX(Products!$A$1:$E$5,MATCH(Orders!$D333,Products!$A$1:$A$5,0),MATCH(Orders!K$1,Products!$A$1:$E$1,0))</f>
        <v>2</v>
      </c>
      <c r="L333" s="5">
        <f>INDEX(Products!$A$1:$E$5,MATCH(Orders!$D333,Products!$A$1:$A$5,0),MATCH(Orders!L$1,Products!$A$1:$E$1,0))</f>
        <v>6.79</v>
      </c>
      <c r="M333" s="5">
        <f>Table1[[#This Row],[Unit Price]]*Table1[[#This Row],[Quantity]]</f>
        <v>33.950000000000003</v>
      </c>
      <c r="N333" t="str">
        <f>VLOOKUP(Table1[[#This Row],[Customer ID]],Customers!$A$1:$I$2001,9,FALSE)</f>
        <v>No</v>
      </c>
    </row>
    <row r="334" spans="1:14" x14ac:dyDescent="0.35">
      <c r="A334" t="s">
        <v>700</v>
      </c>
      <c r="B334" s="2">
        <v>44787</v>
      </c>
      <c r="C334" t="s">
        <v>701</v>
      </c>
      <c r="D334" t="s">
        <v>21</v>
      </c>
      <c r="E334">
        <v>4</v>
      </c>
      <c r="F334" t="str">
        <f>VLOOKUP(Table1[[#This Row],[Customer ID]],Customers!$A$1:$I$2001,2,FALSE)</f>
        <v>Matthew Byrd</v>
      </c>
      <c r="G334" t="str">
        <f>VLOOKUP(Table1[[#This Row],[Customer ID]],Customers!$A$1:$I$2001,3,FALSE)</f>
        <v>jenniferthompson@davis-hall.com</v>
      </c>
      <c r="H334" t="str">
        <f>VLOOKUP(Table1[[#This Row],[Customer ID]],Customers!$A$1:$I$2001,7,FALSE)</f>
        <v>United Kingdom</v>
      </c>
      <c r="I334" t="str">
        <f>_xlfn.IFS(INDEX(Products!$A$1:$E$5,MATCH(Orders!$D334,Products!$A$1:$A$5,0),MATCH(Orders!I$1,Products!$A$1:$E$1,0))="Esp","Espresso",INDEX(Products!$A$1:$E$5,MATCH(Orders!$D334,Products!$A$1:$A$5,0),MATCH(Orders!I$1,Products!$A$1:$E$1,0))="Lat","Latte",INDEX(Products!$A$1:$E$5,MATCH(Orders!$D334,Products!$A$1:$A$5,0),MATCH(Orders!I$1,Products!$A$1:$E$1,0))="Moc","Mocha",INDEX(Products!$A$1:$E$5,MATCH(Orders!$D334,Products!$A$1:$A$5,0),MATCH(Orders!I$1,Products!$A$1:$E$1,0))="Am","Americano")</f>
        <v>Latte</v>
      </c>
      <c r="J334" t="str">
        <f>IF(INDEX(Products!$A$1:$E$5,MATCH(Orders!$D334,Products!$A$1:$A$5,0),MATCH(Orders!J$1,Products!$A$1:$E$1,0))="M","Medium",IF(INDEX(Products!$A$1:$E$5,MATCH(Orders!$D334,Products!$A$1:$A$5,0),MATCH(Orders!J$1,Products!$A$1:$E$1,0))="D","Dark","Light"))</f>
        <v>Dark</v>
      </c>
      <c r="K334" s="3">
        <f>INDEX(Products!$A$1:$E$5,MATCH(Orders!$D334,Products!$A$1:$A$5,0),MATCH(Orders!K$1,Products!$A$1:$E$1,0))</f>
        <v>2</v>
      </c>
      <c r="L334" s="5">
        <f>INDEX(Products!$A$1:$E$5,MATCH(Orders!$D334,Products!$A$1:$A$5,0),MATCH(Orders!L$1,Products!$A$1:$E$1,0))</f>
        <v>6.79</v>
      </c>
      <c r="M334" s="5">
        <f>Table1[[#This Row],[Unit Price]]*Table1[[#This Row],[Quantity]]</f>
        <v>27.16</v>
      </c>
      <c r="N334" t="str">
        <f>VLOOKUP(Table1[[#This Row],[Customer ID]],Customers!$A$1:$I$2001,9,FALSE)</f>
        <v>Yes</v>
      </c>
    </row>
    <row r="335" spans="1:14" x14ac:dyDescent="0.35">
      <c r="A335" t="s">
        <v>702</v>
      </c>
      <c r="B335" s="2">
        <v>44556</v>
      </c>
      <c r="C335" t="s">
        <v>703</v>
      </c>
      <c r="D335" t="s">
        <v>15</v>
      </c>
      <c r="E335">
        <v>4</v>
      </c>
      <c r="F335" t="str">
        <f>VLOOKUP(Table1[[#This Row],[Customer ID]],Customers!$A$1:$I$2001,2,FALSE)</f>
        <v>Victor Smith</v>
      </c>
      <c r="G335" t="str">
        <f>VLOOKUP(Table1[[#This Row],[Customer ID]],Customers!$A$1:$I$2001,3,FALSE)</f>
        <v>egarcia@hotmail.com</v>
      </c>
      <c r="H335" t="str">
        <f>VLOOKUP(Table1[[#This Row],[Customer ID]],Customers!$A$1:$I$2001,7,FALSE)</f>
        <v>Canada</v>
      </c>
      <c r="I335" t="str">
        <f>_xlfn.IFS(INDEX(Products!$A$1:$E$5,MATCH(Orders!$D335,Products!$A$1:$A$5,0),MATCH(Orders!I$1,Products!$A$1:$E$1,0))="Esp","Espresso",INDEX(Products!$A$1:$E$5,MATCH(Orders!$D335,Products!$A$1:$A$5,0),MATCH(Orders!I$1,Products!$A$1:$E$1,0))="Lat","Latte",INDEX(Products!$A$1:$E$5,MATCH(Orders!$D335,Products!$A$1:$A$5,0),MATCH(Orders!I$1,Products!$A$1:$E$1,0))="Moc","Mocha",INDEX(Products!$A$1:$E$5,MATCH(Orders!$D335,Products!$A$1:$A$5,0),MATCH(Orders!I$1,Products!$A$1:$E$1,0))="Am","Americano")</f>
        <v>Espresso</v>
      </c>
      <c r="J335" t="str">
        <f>IF(INDEX(Products!$A$1:$E$5,MATCH(Orders!$D335,Products!$A$1:$A$5,0),MATCH(Orders!J$1,Products!$A$1:$E$1,0))="M","Medium",IF(INDEX(Products!$A$1:$E$5,MATCH(Orders!$D335,Products!$A$1:$A$5,0),MATCH(Orders!J$1,Products!$A$1:$E$1,0))="D","Dark","Light"))</f>
        <v>Medium</v>
      </c>
      <c r="K335" s="3">
        <f>INDEX(Products!$A$1:$E$5,MATCH(Orders!$D335,Products!$A$1:$A$5,0),MATCH(Orders!K$1,Products!$A$1:$E$1,0))</f>
        <v>1.5</v>
      </c>
      <c r="L335" s="5">
        <f>INDEX(Products!$A$1:$E$5,MATCH(Orders!$D335,Products!$A$1:$A$5,0),MATCH(Orders!L$1,Products!$A$1:$E$1,0))</f>
        <v>8.18</v>
      </c>
      <c r="M335" s="5">
        <f>Table1[[#This Row],[Unit Price]]*Table1[[#This Row],[Quantity]]</f>
        <v>32.72</v>
      </c>
      <c r="N335" t="str">
        <f>VLOOKUP(Table1[[#This Row],[Customer ID]],Customers!$A$1:$I$2001,9,FALSE)</f>
        <v>Yes</v>
      </c>
    </row>
    <row r="336" spans="1:14" x14ac:dyDescent="0.35">
      <c r="A336" t="s">
        <v>704</v>
      </c>
      <c r="B336" s="2">
        <v>44814</v>
      </c>
      <c r="C336" t="s">
        <v>705</v>
      </c>
      <c r="D336" t="s">
        <v>21</v>
      </c>
      <c r="E336">
        <v>4</v>
      </c>
      <c r="F336" t="str">
        <f>VLOOKUP(Table1[[#This Row],[Customer ID]],Customers!$A$1:$I$2001,2,FALSE)</f>
        <v>Benjamin Turner</v>
      </c>
      <c r="G336" t="str">
        <f>VLOOKUP(Table1[[#This Row],[Customer ID]],Customers!$A$1:$I$2001,3,FALSE)</f>
        <v>ulopez@yahoo.com</v>
      </c>
      <c r="H336" t="str">
        <f>VLOOKUP(Table1[[#This Row],[Customer ID]],Customers!$A$1:$I$2001,7,FALSE)</f>
        <v>Canada</v>
      </c>
      <c r="I336" t="str">
        <f>_xlfn.IFS(INDEX(Products!$A$1:$E$5,MATCH(Orders!$D336,Products!$A$1:$A$5,0),MATCH(Orders!I$1,Products!$A$1:$E$1,0))="Esp","Espresso",INDEX(Products!$A$1:$E$5,MATCH(Orders!$D336,Products!$A$1:$A$5,0),MATCH(Orders!I$1,Products!$A$1:$E$1,0))="Lat","Latte",INDEX(Products!$A$1:$E$5,MATCH(Orders!$D336,Products!$A$1:$A$5,0),MATCH(Orders!I$1,Products!$A$1:$E$1,0))="Moc","Mocha",INDEX(Products!$A$1:$E$5,MATCH(Orders!$D336,Products!$A$1:$A$5,0),MATCH(Orders!I$1,Products!$A$1:$E$1,0))="Am","Americano")</f>
        <v>Latte</v>
      </c>
      <c r="J336" t="str">
        <f>IF(INDEX(Products!$A$1:$E$5,MATCH(Orders!$D336,Products!$A$1:$A$5,0),MATCH(Orders!J$1,Products!$A$1:$E$1,0))="M","Medium",IF(INDEX(Products!$A$1:$E$5,MATCH(Orders!$D336,Products!$A$1:$A$5,0),MATCH(Orders!J$1,Products!$A$1:$E$1,0))="D","Dark","Light"))</f>
        <v>Dark</v>
      </c>
      <c r="K336" s="3">
        <f>INDEX(Products!$A$1:$E$5,MATCH(Orders!$D336,Products!$A$1:$A$5,0),MATCH(Orders!K$1,Products!$A$1:$E$1,0))</f>
        <v>2</v>
      </c>
      <c r="L336" s="5">
        <f>INDEX(Products!$A$1:$E$5,MATCH(Orders!$D336,Products!$A$1:$A$5,0),MATCH(Orders!L$1,Products!$A$1:$E$1,0))</f>
        <v>6.79</v>
      </c>
      <c r="M336" s="5">
        <f>Table1[[#This Row],[Unit Price]]*Table1[[#This Row],[Quantity]]</f>
        <v>27.16</v>
      </c>
      <c r="N336" t="str">
        <f>VLOOKUP(Table1[[#This Row],[Customer ID]],Customers!$A$1:$I$2001,9,FALSE)</f>
        <v>No</v>
      </c>
    </row>
    <row r="337" spans="1:14" x14ac:dyDescent="0.35">
      <c r="A337" t="s">
        <v>706</v>
      </c>
      <c r="B337" s="2">
        <v>44623</v>
      </c>
      <c r="C337" t="s">
        <v>707</v>
      </c>
      <c r="D337" t="s">
        <v>15</v>
      </c>
      <c r="E337">
        <v>3</v>
      </c>
      <c r="F337" t="str">
        <f>VLOOKUP(Table1[[#This Row],[Customer ID]],Customers!$A$1:$I$2001,2,FALSE)</f>
        <v>Michelle Newman</v>
      </c>
      <c r="G337" t="str">
        <f>VLOOKUP(Table1[[#This Row],[Customer ID]],Customers!$A$1:$I$2001,3,FALSE)</f>
        <v>joshuajohnson@hotmail.com</v>
      </c>
      <c r="H337" t="str">
        <f>VLOOKUP(Table1[[#This Row],[Customer ID]],Customers!$A$1:$I$2001,7,FALSE)</f>
        <v>Ireland</v>
      </c>
      <c r="I337" t="str">
        <f>_xlfn.IFS(INDEX(Products!$A$1:$E$5,MATCH(Orders!$D337,Products!$A$1:$A$5,0),MATCH(Orders!I$1,Products!$A$1:$E$1,0))="Esp","Espresso",INDEX(Products!$A$1:$E$5,MATCH(Orders!$D337,Products!$A$1:$A$5,0),MATCH(Orders!I$1,Products!$A$1:$E$1,0))="Lat","Latte",INDEX(Products!$A$1:$E$5,MATCH(Orders!$D337,Products!$A$1:$A$5,0),MATCH(Orders!I$1,Products!$A$1:$E$1,0))="Moc","Mocha",INDEX(Products!$A$1:$E$5,MATCH(Orders!$D337,Products!$A$1:$A$5,0),MATCH(Orders!I$1,Products!$A$1:$E$1,0))="Am","Americano")</f>
        <v>Espresso</v>
      </c>
      <c r="J337" t="str">
        <f>IF(INDEX(Products!$A$1:$E$5,MATCH(Orders!$D337,Products!$A$1:$A$5,0),MATCH(Orders!J$1,Products!$A$1:$E$1,0))="M","Medium",IF(INDEX(Products!$A$1:$E$5,MATCH(Orders!$D337,Products!$A$1:$A$5,0),MATCH(Orders!J$1,Products!$A$1:$E$1,0))="D","Dark","Light"))</f>
        <v>Medium</v>
      </c>
      <c r="K337" s="3">
        <f>INDEX(Products!$A$1:$E$5,MATCH(Orders!$D337,Products!$A$1:$A$5,0),MATCH(Orders!K$1,Products!$A$1:$E$1,0))</f>
        <v>1.5</v>
      </c>
      <c r="L337" s="5">
        <f>INDEX(Products!$A$1:$E$5,MATCH(Orders!$D337,Products!$A$1:$A$5,0),MATCH(Orders!L$1,Products!$A$1:$E$1,0))</f>
        <v>8.18</v>
      </c>
      <c r="M337" s="5">
        <f>Table1[[#This Row],[Unit Price]]*Table1[[#This Row],[Quantity]]</f>
        <v>24.54</v>
      </c>
      <c r="N337" t="str">
        <f>VLOOKUP(Table1[[#This Row],[Customer ID]],Customers!$A$1:$I$2001,9,FALSE)</f>
        <v>No</v>
      </c>
    </row>
    <row r="338" spans="1:14" x14ac:dyDescent="0.35">
      <c r="A338" t="s">
        <v>708</v>
      </c>
      <c r="B338" s="2">
        <v>45395</v>
      </c>
      <c r="C338" t="s">
        <v>709</v>
      </c>
      <c r="D338" t="s">
        <v>40</v>
      </c>
      <c r="E338">
        <v>4</v>
      </c>
      <c r="F338" t="str">
        <f>VLOOKUP(Table1[[#This Row],[Customer ID]],Customers!$A$1:$I$2001,2,FALSE)</f>
        <v>Charles Mosley</v>
      </c>
      <c r="G338" t="str">
        <f>VLOOKUP(Table1[[#This Row],[Customer ID]],Customers!$A$1:$I$2001,3,FALSE)</f>
        <v>alexander19@williams-oconnor.com</v>
      </c>
      <c r="H338" t="str">
        <f>VLOOKUP(Table1[[#This Row],[Customer ID]],Customers!$A$1:$I$2001,7,FALSE)</f>
        <v>Canada</v>
      </c>
      <c r="I338" t="str">
        <f>_xlfn.IFS(INDEX(Products!$A$1:$E$5,MATCH(Orders!$D338,Products!$A$1:$A$5,0),MATCH(Orders!I$1,Products!$A$1:$E$1,0))="Esp","Espresso",INDEX(Products!$A$1:$E$5,MATCH(Orders!$D338,Products!$A$1:$A$5,0),MATCH(Orders!I$1,Products!$A$1:$E$1,0))="Lat","Latte",INDEX(Products!$A$1:$E$5,MATCH(Orders!$D338,Products!$A$1:$A$5,0),MATCH(Orders!I$1,Products!$A$1:$E$1,0))="Moc","Mocha",INDEX(Products!$A$1:$E$5,MATCH(Orders!$D338,Products!$A$1:$A$5,0),MATCH(Orders!I$1,Products!$A$1:$E$1,0))="Am","Americano")</f>
        <v>Americano</v>
      </c>
      <c r="J338" t="str">
        <f>IF(INDEX(Products!$A$1:$E$5,MATCH(Orders!$D338,Products!$A$1:$A$5,0),MATCH(Orders!J$1,Products!$A$1:$E$1,0))="M","Medium",IF(INDEX(Products!$A$1:$E$5,MATCH(Orders!$D338,Products!$A$1:$A$5,0),MATCH(Orders!J$1,Products!$A$1:$E$1,0))="D","Dark","Light"))</f>
        <v>Light</v>
      </c>
      <c r="K338" s="3">
        <f>INDEX(Products!$A$1:$E$5,MATCH(Orders!$D338,Products!$A$1:$A$5,0),MATCH(Orders!K$1,Products!$A$1:$E$1,0))</f>
        <v>1</v>
      </c>
      <c r="L338" s="5">
        <f>INDEX(Products!$A$1:$E$5,MATCH(Orders!$D338,Products!$A$1:$A$5,0),MATCH(Orders!L$1,Products!$A$1:$E$1,0))</f>
        <v>9.9499999999999993</v>
      </c>
      <c r="M338" s="5">
        <f>Table1[[#This Row],[Unit Price]]*Table1[[#This Row],[Quantity]]</f>
        <v>39.799999999999997</v>
      </c>
      <c r="N338" t="str">
        <f>VLOOKUP(Table1[[#This Row],[Customer ID]],Customers!$A$1:$I$2001,9,FALSE)</f>
        <v>No</v>
      </c>
    </row>
    <row r="339" spans="1:14" x14ac:dyDescent="0.35">
      <c r="A339" t="s">
        <v>710</v>
      </c>
      <c r="B339" s="2">
        <v>44907</v>
      </c>
      <c r="C339" t="s">
        <v>711</v>
      </c>
      <c r="D339" t="s">
        <v>15</v>
      </c>
      <c r="E339">
        <v>4</v>
      </c>
      <c r="F339" t="str">
        <f>VLOOKUP(Table1[[#This Row],[Customer ID]],Customers!$A$1:$I$2001,2,FALSE)</f>
        <v>Brittney Hanson</v>
      </c>
      <c r="G339" t="str">
        <f>VLOOKUP(Table1[[#This Row],[Customer ID]],Customers!$A$1:$I$2001,3,FALSE)</f>
        <v>joseph03@waters-thomas.com</v>
      </c>
      <c r="H339" t="str">
        <f>VLOOKUP(Table1[[#This Row],[Customer ID]],Customers!$A$1:$I$2001,7,FALSE)</f>
        <v>Ireland</v>
      </c>
      <c r="I339" t="str">
        <f>_xlfn.IFS(INDEX(Products!$A$1:$E$5,MATCH(Orders!$D339,Products!$A$1:$A$5,0),MATCH(Orders!I$1,Products!$A$1:$E$1,0))="Esp","Espresso",INDEX(Products!$A$1:$E$5,MATCH(Orders!$D339,Products!$A$1:$A$5,0),MATCH(Orders!I$1,Products!$A$1:$E$1,0))="Lat","Latte",INDEX(Products!$A$1:$E$5,MATCH(Orders!$D339,Products!$A$1:$A$5,0),MATCH(Orders!I$1,Products!$A$1:$E$1,0))="Moc","Mocha",INDEX(Products!$A$1:$E$5,MATCH(Orders!$D339,Products!$A$1:$A$5,0),MATCH(Orders!I$1,Products!$A$1:$E$1,0))="Am","Americano")</f>
        <v>Espresso</v>
      </c>
      <c r="J339" t="str">
        <f>IF(INDEX(Products!$A$1:$E$5,MATCH(Orders!$D339,Products!$A$1:$A$5,0),MATCH(Orders!J$1,Products!$A$1:$E$1,0))="M","Medium",IF(INDEX(Products!$A$1:$E$5,MATCH(Orders!$D339,Products!$A$1:$A$5,0),MATCH(Orders!J$1,Products!$A$1:$E$1,0))="D","Dark","Light"))</f>
        <v>Medium</v>
      </c>
      <c r="K339" s="3">
        <f>INDEX(Products!$A$1:$E$5,MATCH(Orders!$D339,Products!$A$1:$A$5,0),MATCH(Orders!K$1,Products!$A$1:$E$1,0))</f>
        <v>1.5</v>
      </c>
      <c r="L339" s="5">
        <f>INDEX(Products!$A$1:$E$5,MATCH(Orders!$D339,Products!$A$1:$A$5,0),MATCH(Orders!L$1,Products!$A$1:$E$1,0))</f>
        <v>8.18</v>
      </c>
      <c r="M339" s="5">
        <f>Table1[[#This Row],[Unit Price]]*Table1[[#This Row],[Quantity]]</f>
        <v>32.72</v>
      </c>
      <c r="N339" t="str">
        <f>VLOOKUP(Table1[[#This Row],[Customer ID]],Customers!$A$1:$I$2001,9,FALSE)</f>
        <v>No</v>
      </c>
    </row>
    <row r="340" spans="1:14" x14ac:dyDescent="0.35">
      <c r="A340" t="s">
        <v>712</v>
      </c>
      <c r="B340" s="2">
        <v>45190</v>
      </c>
      <c r="C340" t="s">
        <v>713</v>
      </c>
      <c r="D340" t="s">
        <v>30</v>
      </c>
      <c r="E340">
        <v>2</v>
      </c>
      <c r="F340" t="str">
        <f>VLOOKUP(Table1[[#This Row],[Customer ID]],Customers!$A$1:$I$2001,2,FALSE)</f>
        <v>Daniel Norman</v>
      </c>
      <c r="G340" t="str">
        <f>VLOOKUP(Table1[[#This Row],[Customer ID]],Customers!$A$1:$I$2001,3,FALSE)</f>
        <v>matthew33@stafford.com</v>
      </c>
      <c r="H340" t="str">
        <f>VLOOKUP(Table1[[#This Row],[Customer ID]],Customers!$A$1:$I$2001,7,FALSE)</f>
        <v>Canada</v>
      </c>
      <c r="I340" t="str">
        <f>_xlfn.IFS(INDEX(Products!$A$1:$E$5,MATCH(Orders!$D340,Products!$A$1:$A$5,0),MATCH(Orders!I$1,Products!$A$1:$E$1,0))="Esp","Espresso",INDEX(Products!$A$1:$E$5,MATCH(Orders!$D340,Products!$A$1:$A$5,0),MATCH(Orders!I$1,Products!$A$1:$E$1,0))="Lat","Latte",INDEX(Products!$A$1:$E$5,MATCH(Orders!$D340,Products!$A$1:$A$5,0),MATCH(Orders!I$1,Products!$A$1:$E$1,0))="Moc","Mocha",INDEX(Products!$A$1:$E$5,MATCH(Orders!$D340,Products!$A$1:$A$5,0),MATCH(Orders!I$1,Products!$A$1:$E$1,0))="Am","Americano")</f>
        <v>Mocha</v>
      </c>
      <c r="J340" t="str">
        <f>IF(INDEX(Products!$A$1:$E$5,MATCH(Orders!$D340,Products!$A$1:$A$5,0),MATCH(Orders!J$1,Products!$A$1:$E$1,0))="M","Medium",IF(INDEX(Products!$A$1:$E$5,MATCH(Orders!$D340,Products!$A$1:$A$5,0),MATCH(Orders!J$1,Products!$A$1:$E$1,0))="D","Dark","Light"))</f>
        <v>Medium</v>
      </c>
      <c r="K340" s="3">
        <f>INDEX(Products!$A$1:$E$5,MATCH(Orders!$D340,Products!$A$1:$A$5,0),MATCH(Orders!K$1,Products!$A$1:$E$1,0))</f>
        <v>2</v>
      </c>
      <c r="L340" s="5">
        <f>INDEX(Products!$A$1:$E$5,MATCH(Orders!$D340,Products!$A$1:$A$5,0),MATCH(Orders!L$1,Products!$A$1:$E$1,0))</f>
        <v>5.35</v>
      </c>
      <c r="M340" s="5">
        <f>Table1[[#This Row],[Unit Price]]*Table1[[#This Row],[Quantity]]</f>
        <v>10.7</v>
      </c>
      <c r="N340" t="str">
        <f>VLOOKUP(Table1[[#This Row],[Customer ID]],Customers!$A$1:$I$2001,9,FALSE)</f>
        <v>Yes</v>
      </c>
    </row>
    <row r="341" spans="1:14" x14ac:dyDescent="0.35">
      <c r="A341" t="s">
        <v>714</v>
      </c>
      <c r="B341" s="2">
        <v>45474</v>
      </c>
      <c r="C341" t="s">
        <v>715</v>
      </c>
      <c r="D341" t="s">
        <v>40</v>
      </c>
      <c r="E341">
        <v>2</v>
      </c>
      <c r="F341" t="str">
        <f>VLOOKUP(Table1[[#This Row],[Customer ID]],Customers!$A$1:$I$2001,2,FALSE)</f>
        <v>Jasmine Manning</v>
      </c>
      <c r="G341" t="str">
        <f>VLOOKUP(Table1[[#This Row],[Customer ID]],Customers!$A$1:$I$2001,3,FALSE)</f>
        <v>plee@myers.com</v>
      </c>
      <c r="H341" t="str">
        <f>VLOOKUP(Table1[[#This Row],[Customer ID]],Customers!$A$1:$I$2001,7,FALSE)</f>
        <v>Canada</v>
      </c>
      <c r="I341" t="str">
        <f>_xlfn.IFS(INDEX(Products!$A$1:$E$5,MATCH(Orders!$D341,Products!$A$1:$A$5,0),MATCH(Orders!I$1,Products!$A$1:$E$1,0))="Esp","Espresso",INDEX(Products!$A$1:$E$5,MATCH(Orders!$D341,Products!$A$1:$A$5,0),MATCH(Orders!I$1,Products!$A$1:$E$1,0))="Lat","Latte",INDEX(Products!$A$1:$E$5,MATCH(Orders!$D341,Products!$A$1:$A$5,0),MATCH(Orders!I$1,Products!$A$1:$E$1,0))="Moc","Mocha",INDEX(Products!$A$1:$E$5,MATCH(Orders!$D341,Products!$A$1:$A$5,0),MATCH(Orders!I$1,Products!$A$1:$E$1,0))="Am","Americano")</f>
        <v>Americano</v>
      </c>
      <c r="J341" t="str">
        <f>IF(INDEX(Products!$A$1:$E$5,MATCH(Orders!$D341,Products!$A$1:$A$5,0),MATCH(Orders!J$1,Products!$A$1:$E$1,0))="M","Medium",IF(INDEX(Products!$A$1:$E$5,MATCH(Orders!$D341,Products!$A$1:$A$5,0),MATCH(Orders!J$1,Products!$A$1:$E$1,0))="D","Dark","Light"))</f>
        <v>Light</v>
      </c>
      <c r="K341" s="3">
        <f>INDEX(Products!$A$1:$E$5,MATCH(Orders!$D341,Products!$A$1:$A$5,0),MATCH(Orders!K$1,Products!$A$1:$E$1,0))</f>
        <v>1</v>
      </c>
      <c r="L341" s="5">
        <f>INDEX(Products!$A$1:$E$5,MATCH(Orders!$D341,Products!$A$1:$A$5,0),MATCH(Orders!L$1,Products!$A$1:$E$1,0))</f>
        <v>9.9499999999999993</v>
      </c>
      <c r="M341" s="5">
        <f>Table1[[#This Row],[Unit Price]]*Table1[[#This Row],[Quantity]]</f>
        <v>19.899999999999999</v>
      </c>
      <c r="N341" t="str">
        <f>VLOOKUP(Table1[[#This Row],[Customer ID]],Customers!$A$1:$I$2001,9,FALSE)</f>
        <v>No</v>
      </c>
    </row>
    <row r="342" spans="1:14" x14ac:dyDescent="0.35">
      <c r="A342" t="s">
        <v>716</v>
      </c>
      <c r="B342" s="2">
        <v>44525</v>
      </c>
      <c r="C342" t="s">
        <v>717</v>
      </c>
      <c r="D342" t="s">
        <v>15</v>
      </c>
      <c r="E342">
        <v>3</v>
      </c>
      <c r="F342" t="str">
        <f>VLOOKUP(Table1[[#This Row],[Customer ID]],Customers!$A$1:$I$2001,2,FALSE)</f>
        <v>Olivia Roberts</v>
      </c>
      <c r="G342" t="str">
        <f>VLOOKUP(Table1[[#This Row],[Customer ID]],Customers!$A$1:$I$2001,3,FALSE)</f>
        <v>montgomeryjasmine@cole.info</v>
      </c>
      <c r="H342" t="str">
        <f>VLOOKUP(Table1[[#This Row],[Customer ID]],Customers!$A$1:$I$2001,7,FALSE)</f>
        <v>Canada</v>
      </c>
      <c r="I342" t="str">
        <f>_xlfn.IFS(INDEX(Products!$A$1:$E$5,MATCH(Orders!$D342,Products!$A$1:$A$5,0),MATCH(Orders!I$1,Products!$A$1:$E$1,0))="Esp","Espresso",INDEX(Products!$A$1:$E$5,MATCH(Orders!$D342,Products!$A$1:$A$5,0),MATCH(Orders!I$1,Products!$A$1:$E$1,0))="Lat","Latte",INDEX(Products!$A$1:$E$5,MATCH(Orders!$D342,Products!$A$1:$A$5,0),MATCH(Orders!I$1,Products!$A$1:$E$1,0))="Moc","Mocha",INDEX(Products!$A$1:$E$5,MATCH(Orders!$D342,Products!$A$1:$A$5,0),MATCH(Orders!I$1,Products!$A$1:$E$1,0))="Am","Americano")</f>
        <v>Espresso</v>
      </c>
      <c r="J342" t="str">
        <f>IF(INDEX(Products!$A$1:$E$5,MATCH(Orders!$D342,Products!$A$1:$A$5,0),MATCH(Orders!J$1,Products!$A$1:$E$1,0))="M","Medium",IF(INDEX(Products!$A$1:$E$5,MATCH(Orders!$D342,Products!$A$1:$A$5,0),MATCH(Orders!J$1,Products!$A$1:$E$1,0))="D","Dark","Light"))</f>
        <v>Medium</v>
      </c>
      <c r="K342" s="3">
        <f>INDEX(Products!$A$1:$E$5,MATCH(Orders!$D342,Products!$A$1:$A$5,0),MATCH(Orders!K$1,Products!$A$1:$E$1,0))</f>
        <v>1.5</v>
      </c>
      <c r="L342" s="5">
        <f>INDEX(Products!$A$1:$E$5,MATCH(Orders!$D342,Products!$A$1:$A$5,0),MATCH(Orders!L$1,Products!$A$1:$E$1,0))</f>
        <v>8.18</v>
      </c>
      <c r="M342" s="5">
        <f>Table1[[#This Row],[Unit Price]]*Table1[[#This Row],[Quantity]]</f>
        <v>24.54</v>
      </c>
      <c r="N342" t="str">
        <f>VLOOKUP(Table1[[#This Row],[Customer ID]],Customers!$A$1:$I$2001,9,FALSE)</f>
        <v>Yes</v>
      </c>
    </row>
    <row r="343" spans="1:14" x14ac:dyDescent="0.35">
      <c r="A343" t="s">
        <v>718</v>
      </c>
      <c r="B343" s="2">
        <v>45586</v>
      </c>
      <c r="C343" t="s">
        <v>719</v>
      </c>
      <c r="D343" t="s">
        <v>21</v>
      </c>
      <c r="E343">
        <v>4</v>
      </c>
      <c r="F343" t="str">
        <f>VLOOKUP(Table1[[#This Row],[Customer ID]],Customers!$A$1:$I$2001,2,FALSE)</f>
        <v>Mrs. Ana Mathis</v>
      </c>
      <c r="G343" t="str">
        <f>VLOOKUP(Table1[[#This Row],[Customer ID]],Customers!$A$1:$I$2001,3,FALSE)</f>
        <v>donald06@harper-ford.com</v>
      </c>
      <c r="H343" t="str">
        <f>VLOOKUP(Table1[[#This Row],[Customer ID]],Customers!$A$1:$I$2001,7,FALSE)</f>
        <v>Ireland</v>
      </c>
      <c r="I343" t="str">
        <f>_xlfn.IFS(INDEX(Products!$A$1:$E$5,MATCH(Orders!$D343,Products!$A$1:$A$5,0),MATCH(Orders!I$1,Products!$A$1:$E$1,0))="Esp","Espresso",INDEX(Products!$A$1:$E$5,MATCH(Orders!$D343,Products!$A$1:$A$5,0),MATCH(Orders!I$1,Products!$A$1:$E$1,0))="Lat","Latte",INDEX(Products!$A$1:$E$5,MATCH(Orders!$D343,Products!$A$1:$A$5,0),MATCH(Orders!I$1,Products!$A$1:$E$1,0))="Moc","Mocha",INDEX(Products!$A$1:$E$5,MATCH(Orders!$D343,Products!$A$1:$A$5,0),MATCH(Orders!I$1,Products!$A$1:$E$1,0))="Am","Americano")</f>
        <v>Latte</v>
      </c>
      <c r="J343" t="str">
        <f>IF(INDEX(Products!$A$1:$E$5,MATCH(Orders!$D343,Products!$A$1:$A$5,0),MATCH(Orders!J$1,Products!$A$1:$E$1,0))="M","Medium",IF(INDEX(Products!$A$1:$E$5,MATCH(Orders!$D343,Products!$A$1:$A$5,0),MATCH(Orders!J$1,Products!$A$1:$E$1,0))="D","Dark","Light"))</f>
        <v>Dark</v>
      </c>
      <c r="K343" s="3">
        <f>INDEX(Products!$A$1:$E$5,MATCH(Orders!$D343,Products!$A$1:$A$5,0),MATCH(Orders!K$1,Products!$A$1:$E$1,0))</f>
        <v>2</v>
      </c>
      <c r="L343" s="5">
        <f>INDEX(Products!$A$1:$E$5,MATCH(Orders!$D343,Products!$A$1:$A$5,0),MATCH(Orders!L$1,Products!$A$1:$E$1,0))</f>
        <v>6.79</v>
      </c>
      <c r="M343" s="5">
        <f>Table1[[#This Row],[Unit Price]]*Table1[[#This Row],[Quantity]]</f>
        <v>27.16</v>
      </c>
      <c r="N343" t="str">
        <f>VLOOKUP(Table1[[#This Row],[Customer ID]],Customers!$A$1:$I$2001,9,FALSE)</f>
        <v>No</v>
      </c>
    </row>
    <row r="344" spans="1:14" x14ac:dyDescent="0.35">
      <c r="A344" t="s">
        <v>720</v>
      </c>
      <c r="B344" s="2">
        <v>44676</v>
      </c>
      <c r="C344" t="s">
        <v>721</v>
      </c>
      <c r="D344" t="s">
        <v>21</v>
      </c>
      <c r="E344">
        <v>3</v>
      </c>
      <c r="F344" t="str">
        <f>VLOOKUP(Table1[[#This Row],[Customer ID]],Customers!$A$1:$I$2001,2,FALSE)</f>
        <v>Michelle Reid</v>
      </c>
      <c r="G344" t="str">
        <f>VLOOKUP(Table1[[#This Row],[Customer ID]],Customers!$A$1:$I$2001,3,FALSE)</f>
        <v>rjones@riddle.org</v>
      </c>
      <c r="H344" t="str">
        <f>VLOOKUP(Table1[[#This Row],[Customer ID]],Customers!$A$1:$I$2001,7,FALSE)</f>
        <v>Ireland</v>
      </c>
      <c r="I344" t="str">
        <f>_xlfn.IFS(INDEX(Products!$A$1:$E$5,MATCH(Orders!$D344,Products!$A$1:$A$5,0),MATCH(Orders!I$1,Products!$A$1:$E$1,0))="Esp","Espresso",INDEX(Products!$A$1:$E$5,MATCH(Orders!$D344,Products!$A$1:$A$5,0),MATCH(Orders!I$1,Products!$A$1:$E$1,0))="Lat","Latte",INDEX(Products!$A$1:$E$5,MATCH(Orders!$D344,Products!$A$1:$A$5,0),MATCH(Orders!I$1,Products!$A$1:$E$1,0))="Moc","Mocha",INDEX(Products!$A$1:$E$5,MATCH(Orders!$D344,Products!$A$1:$A$5,0),MATCH(Orders!I$1,Products!$A$1:$E$1,0))="Am","Americano")</f>
        <v>Latte</v>
      </c>
      <c r="J344" t="str">
        <f>IF(INDEX(Products!$A$1:$E$5,MATCH(Orders!$D344,Products!$A$1:$A$5,0),MATCH(Orders!J$1,Products!$A$1:$E$1,0))="M","Medium",IF(INDEX(Products!$A$1:$E$5,MATCH(Orders!$D344,Products!$A$1:$A$5,0),MATCH(Orders!J$1,Products!$A$1:$E$1,0))="D","Dark","Light"))</f>
        <v>Dark</v>
      </c>
      <c r="K344" s="3">
        <f>INDEX(Products!$A$1:$E$5,MATCH(Orders!$D344,Products!$A$1:$A$5,0),MATCH(Orders!K$1,Products!$A$1:$E$1,0))</f>
        <v>2</v>
      </c>
      <c r="L344" s="5">
        <f>INDEX(Products!$A$1:$E$5,MATCH(Orders!$D344,Products!$A$1:$A$5,0),MATCH(Orders!L$1,Products!$A$1:$E$1,0))</f>
        <v>6.79</v>
      </c>
      <c r="M344" s="5">
        <f>Table1[[#This Row],[Unit Price]]*Table1[[#This Row],[Quantity]]</f>
        <v>20.37</v>
      </c>
      <c r="N344" t="str">
        <f>VLOOKUP(Table1[[#This Row],[Customer ID]],Customers!$A$1:$I$2001,9,FALSE)</f>
        <v>Yes</v>
      </c>
    </row>
    <row r="345" spans="1:14" x14ac:dyDescent="0.35">
      <c r="A345" t="s">
        <v>722</v>
      </c>
      <c r="B345" s="2">
        <v>44596</v>
      </c>
      <c r="C345" t="s">
        <v>723</v>
      </c>
      <c r="D345" t="s">
        <v>40</v>
      </c>
      <c r="E345">
        <v>3</v>
      </c>
      <c r="F345" t="str">
        <f>VLOOKUP(Table1[[#This Row],[Customer ID]],Customers!$A$1:$I$2001,2,FALSE)</f>
        <v>Scott Weiss</v>
      </c>
      <c r="G345" t="str">
        <f>VLOOKUP(Table1[[#This Row],[Customer ID]],Customers!$A$1:$I$2001,3,FALSE)</f>
        <v>vsaunders@castro.org</v>
      </c>
      <c r="H345" t="str">
        <f>VLOOKUP(Table1[[#This Row],[Customer ID]],Customers!$A$1:$I$2001,7,FALSE)</f>
        <v>Ireland</v>
      </c>
      <c r="I345" t="str">
        <f>_xlfn.IFS(INDEX(Products!$A$1:$E$5,MATCH(Orders!$D345,Products!$A$1:$A$5,0),MATCH(Orders!I$1,Products!$A$1:$E$1,0))="Esp","Espresso",INDEX(Products!$A$1:$E$5,MATCH(Orders!$D345,Products!$A$1:$A$5,0),MATCH(Orders!I$1,Products!$A$1:$E$1,0))="Lat","Latte",INDEX(Products!$A$1:$E$5,MATCH(Orders!$D345,Products!$A$1:$A$5,0),MATCH(Orders!I$1,Products!$A$1:$E$1,0))="Moc","Mocha",INDEX(Products!$A$1:$E$5,MATCH(Orders!$D345,Products!$A$1:$A$5,0),MATCH(Orders!I$1,Products!$A$1:$E$1,0))="Am","Americano")</f>
        <v>Americano</v>
      </c>
      <c r="J345" t="str">
        <f>IF(INDEX(Products!$A$1:$E$5,MATCH(Orders!$D345,Products!$A$1:$A$5,0),MATCH(Orders!J$1,Products!$A$1:$E$1,0))="M","Medium",IF(INDEX(Products!$A$1:$E$5,MATCH(Orders!$D345,Products!$A$1:$A$5,0),MATCH(Orders!J$1,Products!$A$1:$E$1,0))="D","Dark","Light"))</f>
        <v>Light</v>
      </c>
      <c r="K345" s="3">
        <f>INDEX(Products!$A$1:$E$5,MATCH(Orders!$D345,Products!$A$1:$A$5,0),MATCH(Orders!K$1,Products!$A$1:$E$1,0))</f>
        <v>1</v>
      </c>
      <c r="L345" s="5">
        <f>INDEX(Products!$A$1:$E$5,MATCH(Orders!$D345,Products!$A$1:$A$5,0),MATCH(Orders!L$1,Products!$A$1:$E$1,0))</f>
        <v>9.9499999999999993</v>
      </c>
      <c r="M345" s="5">
        <f>Table1[[#This Row],[Unit Price]]*Table1[[#This Row],[Quantity]]</f>
        <v>29.849999999999998</v>
      </c>
      <c r="N345" t="str">
        <f>VLOOKUP(Table1[[#This Row],[Customer ID]],Customers!$A$1:$I$2001,9,FALSE)</f>
        <v>No</v>
      </c>
    </row>
    <row r="346" spans="1:14" x14ac:dyDescent="0.35">
      <c r="A346" t="s">
        <v>724</v>
      </c>
      <c r="B346" s="2">
        <v>45260</v>
      </c>
      <c r="C346" t="s">
        <v>725</v>
      </c>
      <c r="D346" t="s">
        <v>40</v>
      </c>
      <c r="E346">
        <v>1</v>
      </c>
      <c r="F346" t="str">
        <f>VLOOKUP(Table1[[#This Row],[Customer ID]],Customers!$A$1:$I$2001,2,FALSE)</f>
        <v>Stephen Mason</v>
      </c>
      <c r="G346" t="str">
        <f>VLOOKUP(Table1[[#This Row],[Customer ID]],Customers!$A$1:$I$2001,3,FALSE)</f>
        <v>josephmclean@brown.com</v>
      </c>
      <c r="H346" t="str">
        <f>VLOOKUP(Table1[[#This Row],[Customer ID]],Customers!$A$1:$I$2001,7,FALSE)</f>
        <v>Australia</v>
      </c>
      <c r="I346" t="str">
        <f>_xlfn.IFS(INDEX(Products!$A$1:$E$5,MATCH(Orders!$D346,Products!$A$1:$A$5,0),MATCH(Orders!I$1,Products!$A$1:$E$1,0))="Esp","Espresso",INDEX(Products!$A$1:$E$5,MATCH(Orders!$D346,Products!$A$1:$A$5,0),MATCH(Orders!I$1,Products!$A$1:$E$1,0))="Lat","Latte",INDEX(Products!$A$1:$E$5,MATCH(Orders!$D346,Products!$A$1:$A$5,0),MATCH(Orders!I$1,Products!$A$1:$E$1,0))="Moc","Mocha",INDEX(Products!$A$1:$E$5,MATCH(Orders!$D346,Products!$A$1:$A$5,0),MATCH(Orders!I$1,Products!$A$1:$E$1,0))="Am","Americano")</f>
        <v>Americano</v>
      </c>
      <c r="J346" t="str">
        <f>IF(INDEX(Products!$A$1:$E$5,MATCH(Orders!$D346,Products!$A$1:$A$5,0),MATCH(Orders!J$1,Products!$A$1:$E$1,0))="M","Medium",IF(INDEX(Products!$A$1:$E$5,MATCH(Orders!$D346,Products!$A$1:$A$5,0),MATCH(Orders!J$1,Products!$A$1:$E$1,0))="D","Dark","Light"))</f>
        <v>Light</v>
      </c>
      <c r="K346" s="3">
        <f>INDEX(Products!$A$1:$E$5,MATCH(Orders!$D346,Products!$A$1:$A$5,0),MATCH(Orders!K$1,Products!$A$1:$E$1,0))</f>
        <v>1</v>
      </c>
      <c r="L346" s="5">
        <f>INDEX(Products!$A$1:$E$5,MATCH(Orders!$D346,Products!$A$1:$A$5,0),MATCH(Orders!L$1,Products!$A$1:$E$1,0))</f>
        <v>9.9499999999999993</v>
      </c>
      <c r="M346" s="5">
        <f>Table1[[#This Row],[Unit Price]]*Table1[[#This Row],[Quantity]]</f>
        <v>9.9499999999999993</v>
      </c>
      <c r="N346" t="str">
        <f>VLOOKUP(Table1[[#This Row],[Customer ID]],Customers!$A$1:$I$2001,9,FALSE)</f>
        <v>Yes</v>
      </c>
    </row>
    <row r="347" spans="1:14" x14ac:dyDescent="0.35">
      <c r="A347" t="s">
        <v>726</v>
      </c>
      <c r="B347" s="2">
        <v>45048</v>
      </c>
      <c r="C347" t="s">
        <v>727</v>
      </c>
      <c r="D347" t="s">
        <v>30</v>
      </c>
      <c r="E347">
        <v>3</v>
      </c>
      <c r="F347" t="str">
        <f>VLOOKUP(Table1[[#This Row],[Customer ID]],Customers!$A$1:$I$2001,2,FALSE)</f>
        <v>Miss Kerry Rodriguez</v>
      </c>
      <c r="G347" t="str">
        <f>VLOOKUP(Table1[[#This Row],[Customer ID]],Customers!$A$1:$I$2001,3,FALSE)</f>
        <v>hward@gmail.com</v>
      </c>
      <c r="H347" t="str">
        <f>VLOOKUP(Table1[[#This Row],[Customer ID]],Customers!$A$1:$I$2001,7,FALSE)</f>
        <v>United States</v>
      </c>
      <c r="I347" t="str">
        <f>_xlfn.IFS(INDEX(Products!$A$1:$E$5,MATCH(Orders!$D347,Products!$A$1:$A$5,0),MATCH(Orders!I$1,Products!$A$1:$E$1,0))="Esp","Espresso",INDEX(Products!$A$1:$E$5,MATCH(Orders!$D347,Products!$A$1:$A$5,0),MATCH(Orders!I$1,Products!$A$1:$E$1,0))="Lat","Latte",INDEX(Products!$A$1:$E$5,MATCH(Orders!$D347,Products!$A$1:$A$5,0),MATCH(Orders!I$1,Products!$A$1:$E$1,0))="Moc","Mocha",INDEX(Products!$A$1:$E$5,MATCH(Orders!$D347,Products!$A$1:$A$5,0),MATCH(Orders!I$1,Products!$A$1:$E$1,0))="Am","Americano")</f>
        <v>Mocha</v>
      </c>
      <c r="J347" t="str">
        <f>IF(INDEX(Products!$A$1:$E$5,MATCH(Orders!$D347,Products!$A$1:$A$5,0),MATCH(Orders!J$1,Products!$A$1:$E$1,0))="M","Medium",IF(INDEX(Products!$A$1:$E$5,MATCH(Orders!$D347,Products!$A$1:$A$5,0),MATCH(Orders!J$1,Products!$A$1:$E$1,0))="D","Dark","Light"))</f>
        <v>Medium</v>
      </c>
      <c r="K347" s="3">
        <f>INDEX(Products!$A$1:$E$5,MATCH(Orders!$D347,Products!$A$1:$A$5,0),MATCH(Orders!K$1,Products!$A$1:$E$1,0))</f>
        <v>2</v>
      </c>
      <c r="L347" s="5">
        <f>INDEX(Products!$A$1:$E$5,MATCH(Orders!$D347,Products!$A$1:$A$5,0),MATCH(Orders!L$1,Products!$A$1:$E$1,0))</f>
        <v>5.35</v>
      </c>
      <c r="M347" s="5">
        <f>Table1[[#This Row],[Unit Price]]*Table1[[#This Row],[Quantity]]</f>
        <v>16.049999999999997</v>
      </c>
      <c r="N347" t="str">
        <f>VLOOKUP(Table1[[#This Row],[Customer ID]],Customers!$A$1:$I$2001,9,FALSE)</f>
        <v>Yes</v>
      </c>
    </row>
    <row r="348" spans="1:14" x14ac:dyDescent="0.35">
      <c r="A348" t="s">
        <v>728</v>
      </c>
      <c r="B348" s="2">
        <v>45518</v>
      </c>
      <c r="C348" t="s">
        <v>729</v>
      </c>
      <c r="D348" t="s">
        <v>40</v>
      </c>
      <c r="E348">
        <v>2</v>
      </c>
      <c r="F348" t="str">
        <f>VLOOKUP(Table1[[#This Row],[Customer ID]],Customers!$A$1:$I$2001,2,FALSE)</f>
        <v>Jeff Martinez</v>
      </c>
      <c r="G348" t="str">
        <f>VLOOKUP(Table1[[#This Row],[Customer ID]],Customers!$A$1:$I$2001,3,FALSE)</f>
        <v>barnold@knight-davis.com</v>
      </c>
      <c r="H348" t="str">
        <f>VLOOKUP(Table1[[#This Row],[Customer ID]],Customers!$A$1:$I$2001,7,FALSE)</f>
        <v>United Kingdom</v>
      </c>
      <c r="I348" t="str">
        <f>_xlfn.IFS(INDEX(Products!$A$1:$E$5,MATCH(Orders!$D348,Products!$A$1:$A$5,0),MATCH(Orders!I$1,Products!$A$1:$E$1,0))="Esp","Espresso",INDEX(Products!$A$1:$E$5,MATCH(Orders!$D348,Products!$A$1:$A$5,0),MATCH(Orders!I$1,Products!$A$1:$E$1,0))="Lat","Latte",INDEX(Products!$A$1:$E$5,MATCH(Orders!$D348,Products!$A$1:$A$5,0),MATCH(Orders!I$1,Products!$A$1:$E$1,0))="Moc","Mocha",INDEX(Products!$A$1:$E$5,MATCH(Orders!$D348,Products!$A$1:$A$5,0),MATCH(Orders!I$1,Products!$A$1:$E$1,0))="Am","Americano")</f>
        <v>Americano</v>
      </c>
      <c r="J348" t="str">
        <f>IF(INDEX(Products!$A$1:$E$5,MATCH(Orders!$D348,Products!$A$1:$A$5,0),MATCH(Orders!J$1,Products!$A$1:$E$1,0))="M","Medium",IF(INDEX(Products!$A$1:$E$5,MATCH(Orders!$D348,Products!$A$1:$A$5,0),MATCH(Orders!J$1,Products!$A$1:$E$1,0))="D","Dark","Light"))</f>
        <v>Light</v>
      </c>
      <c r="K348" s="3">
        <f>INDEX(Products!$A$1:$E$5,MATCH(Orders!$D348,Products!$A$1:$A$5,0),MATCH(Orders!K$1,Products!$A$1:$E$1,0))</f>
        <v>1</v>
      </c>
      <c r="L348" s="5">
        <f>INDEX(Products!$A$1:$E$5,MATCH(Orders!$D348,Products!$A$1:$A$5,0),MATCH(Orders!L$1,Products!$A$1:$E$1,0))</f>
        <v>9.9499999999999993</v>
      </c>
      <c r="M348" s="5">
        <f>Table1[[#This Row],[Unit Price]]*Table1[[#This Row],[Quantity]]</f>
        <v>19.899999999999999</v>
      </c>
      <c r="N348" t="str">
        <f>VLOOKUP(Table1[[#This Row],[Customer ID]],Customers!$A$1:$I$2001,9,FALSE)</f>
        <v>No</v>
      </c>
    </row>
    <row r="349" spans="1:14" x14ac:dyDescent="0.35">
      <c r="A349" t="s">
        <v>730</v>
      </c>
      <c r="B349" s="2">
        <v>44672</v>
      </c>
      <c r="C349" t="s">
        <v>731</v>
      </c>
      <c r="D349" t="s">
        <v>40</v>
      </c>
      <c r="E349">
        <v>3</v>
      </c>
      <c r="F349" t="str">
        <f>VLOOKUP(Table1[[#This Row],[Customer ID]],Customers!$A$1:$I$2001,2,FALSE)</f>
        <v>Samuel Baker</v>
      </c>
      <c r="G349" t="str">
        <f>VLOOKUP(Table1[[#This Row],[Customer ID]],Customers!$A$1:$I$2001,3,FALSE)</f>
        <v>oparker@gmail.com</v>
      </c>
      <c r="H349" t="str">
        <f>VLOOKUP(Table1[[#This Row],[Customer ID]],Customers!$A$1:$I$2001,7,FALSE)</f>
        <v>Ireland</v>
      </c>
      <c r="I349" t="str">
        <f>_xlfn.IFS(INDEX(Products!$A$1:$E$5,MATCH(Orders!$D349,Products!$A$1:$A$5,0),MATCH(Orders!I$1,Products!$A$1:$E$1,0))="Esp","Espresso",INDEX(Products!$A$1:$E$5,MATCH(Orders!$D349,Products!$A$1:$A$5,0),MATCH(Orders!I$1,Products!$A$1:$E$1,0))="Lat","Latte",INDEX(Products!$A$1:$E$5,MATCH(Orders!$D349,Products!$A$1:$A$5,0),MATCH(Orders!I$1,Products!$A$1:$E$1,0))="Moc","Mocha",INDEX(Products!$A$1:$E$5,MATCH(Orders!$D349,Products!$A$1:$A$5,0),MATCH(Orders!I$1,Products!$A$1:$E$1,0))="Am","Americano")</f>
        <v>Americano</v>
      </c>
      <c r="J349" t="str">
        <f>IF(INDEX(Products!$A$1:$E$5,MATCH(Orders!$D349,Products!$A$1:$A$5,0),MATCH(Orders!J$1,Products!$A$1:$E$1,0))="M","Medium",IF(INDEX(Products!$A$1:$E$5,MATCH(Orders!$D349,Products!$A$1:$A$5,0),MATCH(Orders!J$1,Products!$A$1:$E$1,0))="D","Dark","Light"))</f>
        <v>Light</v>
      </c>
      <c r="K349" s="3">
        <f>INDEX(Products!$A$1:$E$5,MATCH(Orders!$D349,Products!$A$1:$A$5,0),MATCH(Orders!K$1,Products!$A$1:$E$1,0))</f>
        <v>1</v>
      </c>
      <c r="L349" s="5">
        <f>INDEX(Products!$A$1:$E$5,MATCH(Orders!$D349,Products!$A$1:$A$5,0),MATCH(Orders!L$1,Products!$A$1:$E$1,0))</f>
        <v>9.9499999999999993</v>
      </c>
      <c r="M349" s="5">
        <f>Table1[[#This Row],[Unit Price]]*Table1[[#This Row],[Quantity]]</f>
        <v>29.849999999999998</v>
      </c>
      <c r="N349" t="str">
        <f>VLOOKUP(Table1[[#This Row],[Customer ID]],Customers!$A$1:$I$2001,9,FALSE)</f>
        <v>No</v>
      </c>
    </row>
    <row r="350" spans="1:14" x14ac:dyDescent="0.35">
      <c r="A350" t="s">
        <v>732</v>
      </c>
      <c r="B350" s="2">
        <v>44676</v>
      </c>
      <c r="C350" t="s">
        <v>733</v>
      </c>
      <c r="D350" t="s">
        <v>15</v>
      </c>
      <c r="E350">
        <v>1</v>
      </c>
      <c r="F350" t="str">
        <f>VLOOKUP(Table1[[#This Row],[Customer ID]],Customers!$A$1:$I$2001,2,FALSE)</f>
        <v>Kathleen Cabrera</v>
      </c>
      <c r="G350" t="str">
        <f>VLOOKUP(Table1[[#This Row],[Customer ID]],Customers!$A$1:$I$2001,3,FALSE)</f>
        <v>jmiller@yahoo.com</v>
      </c>
      <c r="H350" t="str">
        <f>VLOOKUP(Table1[[#This Row],[Customer ID]],Customers!$A$1:$I$2001,7,FALSE)</f>
        <v>Australia</v>
      </c>
      <c r="I350" t="str">
        <f>_xlfn.IFS(INDEX(Products!$A$1:$E$5,MATCH(Orders!$D350,Products!$A$1:$A$5,0),MATCH(Orders!I$1,Products!$A$1:$E$1,0))="Esp","Espresso",INDEX(Products!$A$1:$E$5,MATCH(Orders!$D350,Products!$A$1:$A$5,0),MATCH(Orders!I$1,Products!$A$1:$E$1,0))="Lat","Latte",INDEX(Products!$A$1:$E$5,MATCH(Orders!$D350,Products!$A$1:$A$5,0),MATCH(Orders!I$1,Products!$A$1:$E$1,0))="Moc","Mocha",INDEX(Products!$A$1:$E$5,MATCH(Orders!$D350,Products!$A$1:$A$5,0),MATCH(Orders!I$1,Products!$A$1:$E$1,0))="Am","Americano")</f>
        <v>Espresso</v>
      </c>
      <c r="J350" t="str">
        <f>IF(INDEX(Products!$A$1:$E$5,MATCH(Orders!$D350,Products!$A$1:$A$5,0),MATCH(Orders!J$1,Products!$A$1:$E$1,0))="M","Medium",IF(INDEX(Products!$A$1:$E$5,MATCH(Orders!$D350,Products!$A$1:$A$5,0),MATCH(Orders!J$1,Products!$A$1:$E$1,0))="D","Dark","Light"))</f>
        <v>Medium</v>
      </c>
      <c r="K350" s="3">
        <f>INDEX(Products!$A$1:$E$5,MATCH(Orders!$D350,Products!$A$1:$A$5,0),MATCH(Orders!K$1,Products!$A$1:$E$1,0))</f>
        <v>1.5</v>
      </c>
      <c r="L350" s="5">
        <f>INDEX(Products!$A$1:$E$5,MATCH(Orders!$D350,Products!$A$1:$A$5,0),MATCH(Orders!L$1,Products!$A$1:$E$1,0))</f>
        <v>8.18</v>
      </c>
      <c r="M350" s="5">
        <f>Table1[[#This Row],[Unit Price]]*Table1[[#This Row],[Quantity]]</f>
        <v>8.18</v>
      </c>
      <c r="N350" t="str">
        <f>VLOOKUP(Table1[[#This Row],[Customer ID]],Customers!$A$1:$I$2001,9,FALSE)</f>
        <v>No</v>
      </c>
    </row>
    <row r="351" spans="1:14" x14ac:dyDescent="0.35">
      <c r="A351" t="s">
        <v>734</v>
      </c>
      <c r="B351" s="2">
        <v>44841</v>
      </c>
      <c r="C351" t="s">
        <v>735</v>
      </c>
      <c r="D351" t="s">
        <v>30</v>
      </c>
      <c r="E351">
        <v>4</v>
      </c>
      <c r="F351" t="str">
        <f>VLOOKUP(Table1[[#This Row],[Customer ID]],Customers!$A$1:$I$2001,2,FALSE)</f>
        <v>David Ramirez</v>
      </c>
      <c r="G351" t="str">
        <f>VLOOKUP(Table1[[#This Row],[Customer ID]],Customers!$A$1:$I$2001,3,FALSE)</f>
        <v>brittany43@johnson.net</v>
      </c>
      <c r="H351" t="str">
        <f>VLOOKUP(Table1[[#This Row],[Customer ID]],Customers!$A$1:$I$2001,7,FALSE)</f>
        <v>Ireland</v>
      </c>
      <c r="I351" t="str">
        <f>_xlfn.IFS(INDEX(Products!$A$1:$E$5,MATCH(Orders!$D351,Products!$A$1:$A$5,0),MATCH(Orders!I$1,Products!$A$1:$E$1,0))="Esp","Espresso",INDEX(Products!$A$1:$E$5,MATCH(Orders!$D351,Products!$A$1:$A$5,0),MATCH(Orders!I$1,Products!$A$1:$E$1,0))="Lat","Latte",INDEX(Products!$A$1:$E$5,MATCH(Orders!$D351,Products!$A$1:$A$5,0),MATCH(Orders!I$1,Products!$A$1:$E$1,0))="Moc","Mocha",INDEX(Products!$A$1:$E$5,MATCH(Orders!$D351,Products!$A$1:$A$5,0),MATCH(Orders!I$1,Products!$A$1:$E$1,0))="Am","Americano")</f>
        <v>Mocha</v>
      </c>
      <c r="J351" t="str">
        <f>IF(INDEX(Products!$A$1:$E$5,MATCH(Orders!$D351,Products!$A$1:$A$5,0),MATCH(Orders!J$1,Products!$A$1:$E$1,0))="M","Medium",IF(INDEX(Products!$A$1:$E$5,MATCH(Orders!$D351,Products!$A$1:$A$5,0),MATCH(Orders!J$1,Products!$A$1:$E$1,0))="D","Dark","Light"))</f>
        <v>Medium</v>
      </c>
      <c r="K351" s="3">
        <f>INDEX(Products!$A$1:$E$5,MATCH(Orders!$D351,Products!$A$1:$A$5,0),MATCH(Orders!K$1,Products!$A$1:$E$1,0))</f>
        <v>2</v>
      </c>
      <c r="L351" s="5">
        <f>INDEX(Products!$A$1:$E$5,MATCH(Orders!$D351,Products!$A$1:$A$5,0),MATCH(Orders!L$1,Products!$A$1:$E$1,0))</f>
        <v>5.35</v>
      </c>
      <c r="M351" s="5">
        <f>Table1[[#This Row],[Unit Price]]*Table1[[#This Row],[Quantity]]</f>
        <v>21.4</v>
      </c>
      <c r="N351" t="str">
        <f>VLOOKUP(Table1[[#This Row],[Customer ID]],Customers!$A$1:$I$2001,9,FALSE)</f>
        <v>Yes</v>
      </c>
    </row>
    <row r="352" spans="1:14" x14ac:dyDescent="0.35">
      <c r="A352" t="s">
        <v>736</v>
      </c>
      <c r="B352" s="2">
        <v>44545</v>
      </c>
      <c r="C352" t="s">
        <v>737</v>
      </c>
      <c r="D352" t="s">
        <v>15</v>
      </c>
      <c r="E352">
        <v>3</v>
      </c>
      <c r="F352" t="str">
        <f>VLOOKUP(Table1[[#This Row],[Customer ID]],Customers!$A$1:$I$2001,2,FALSE)</f>
        <v>Brooke Blake</v>
      </c>
      <c r="G352" t="str">
        <f>VLOOKUP(Table1[[#This Row],[Customer ID]],Customers!$A$1:$I$2001,3,FALSE)</f>
        <v>donnamartin@mcpherson.com</v>
      </c>
      <c r="H352" t="str">
        <f>VLOOKUP(Table1[[#This Row],[Customer ID]],Customers!$A$1:$I$2001,7,FALSE)</f>
        <v>Ireland</v>
      </c>
      <c r="I352" t="str">
        <f>_xlfn.IFS(INDEX(Products!$A$1:$E$5,MATCH(Orders!$D352,Products!$A$1:$A$5,0),MATCH(Orders!I$1,Products!$A$1:$E$1,0))="Esp","Espresso",INDEX(Products!$A$1:$E$5,MATCH(Orders!$D352,Products!$A$1:$A$5,0),MATCH(Orders!I$1,Products!$A$1:$E$1,0))="Lat","Latte",INDEX(Products!$A$1:$E$5,MATCH(Orders!$D352,Products!$A$1:$A$5,0),MATCH(Orders!I$1,Products!$A$1:$E$1,0))="Moc","Mocha",INDEX(Products!$A$1:$E$5,MATCH(Orders!$D352,Products!$A$1:$A$5,0),MATCH(Orders!I$1,Products!$A$1:$E$1,0))="Am","Americano")</f>
        <v>Espresso</v>
      </c>
      <c r="J352" t="str">
        <f>IF(INDEX(Products!$A$1:$E$5,MATCH(Orders!$D352,Products!$A$1:$A$5,0),MATCH(Orders!J$1,Products!$A$1:$E$1,0))="M","Medium",IF(INDEX(Products!$A$1:$E$5,MATCH(Orders!$D352,Products!$A$1:$A$5,0),MATCH(Orders!J$1,Products!$A$1:$E$1,0))="D","Dark","Light"))</f>
        <v>Medium</v>
      </c>
      <c r="K352" s="3">
        <f>INDEX(Products!$A$1:$E$5,MATCH(Orders!$D352,Products!$A$1:$A$5,0),MATCH(Orders!K$1,Products!$A$1:$E$1,0))</f>
        <v>1.5</v>
      </c>
      <c r="L352" s="5">
        <f>INDEX(Products!$A$1:$E$5,MATCH(Orders!$D352,Products!$A$1:$A$5,0),MATCH(Orders!L$1,Products!$A$1:$E$1,0))</f>
        <v>8.18</v>
      </c>
      <c r="M352" s="5">
        <f>Table1[[#This Row],[Unit Price]]*Table1[[#This Row],[Quantity]]</f>
        <v>24.54</v>
      </c>
      <c r="N352" t="str">
        <f>VLOOKUP(Table1[[#This Row],[Customer ID]],Customers!$A$1:$I$2001,9,FALSE)</f>
        <v>No</v>
      </c>
    </row>
    <row r="353" spans="1:14" x14ac:dyDescent="0.35">
      <c r="A353" t="s">
        <v>738</v>
      </c>
      <c r="B353" s="2">
        <v>44778</v>
      </c>
      <c r="C353" t="s">
        <v>739</v>
      </c>
      <c r="D353" t="s">
        <v>15</v>
      </c>
      <c r="E353">
        <v>1</v>
      </c>
      <c r="F353" t="str">
        <f>VLOOKUP(Table1[[#This Row],[Customer ID]],Customers!$A$1:$I$2001,2,FALSE)</f>
        <v>Robert Delgado</v>
      </c>
      <c r="G353" t="str">
        <f>VLOOKUP(Table1[[#This Row],[Customer ID]],Customers!$A$1:$I$2001,3,FALSE)</f>
        <v>elliottdaniel@yahoo.com</v>
      </c>
      <c r="H353" t="str">
        <f>VLOOKUP(Table1[[#This Row],[Customer ID]],Customers!$A$1:$I$2001,7,FALSE)</f>
        <v>United Kingdom</v>
      </c>
      <c r="I353" t="str">
        <f>_xlfn.IFS(INDEX(Products!$A$1:$E$5,MATCH(Orders!$D353,Products!$A$1:$A$5,0),MATCH(Orders!I$1,Products!$A$1:$E$1,0))="Esp","Espresso",INDEX(Products!$A$1:$E$5,MATCH(Orders!$D353,Products!$A$1:$A$5,0),MATCH(Orders!I$1,Products!$A$1:$E$1,0))="Lat","Latte",INDEX(Products!$A$1:$E$5,MATCH(Orders!$D353,Products!$A$1:$A$5,0),MATCH(Orders!I$1,Products!$A$1:$E$1,0))="Moc","Mocha",INDEX(Products!$A$1:$E$5,MATCH(Orders!$D353,Products!$A$1:$A$5,0),MATCH(Orders!I$1,Products!$A$1:$E$1,0))="Am","Americano")</f>
        <v>Espresso</v>
      </c>
      <c r="J353" t="str">
        <f>IF(INDEX(Products!$A$1:$E$5,MATCH(Orders!$D353,Products!$A$1:$A$5,0),MATCH(Orders!J$1,Products!$A$1:$E$1,0))="M","Medium",IF(INDEX(Products!$A$1:$E$5,MATCH(Orders!$D353,Products!$A$1:$A$5,0),MATCH(Orders!J$1,Products!$A$1:$E$1,0))="D","Dark","Light"))</f>
        <v>Medium</v>
      </c>
      <c r="K353" s="3">
        <f>INDEX(Products!$A$1:$E$5,MATCH(Orders!$D353,Products!$A$1:$A$5,0),MATCH(Orders!K$1,Products!$A$1:$E$1,0))</f>
        <v>1.5</v>
      </c>
      <c r="L353" s="5">
        <f>INDEX(Products!$A$1:$E$5,MATCH(Orders!$D353,Products!$A$1:$A$5,0),MATCH(Orders!L$1,Products!$A$1:$E$1,0))</f>
        <v>8.18</v>
      </c>
      <c r="M353" s="5">
        <f>Table1[[#This Row],[Unit Price]]*Table1[[#This Row],[Quantity]]</f>
        <v>8.18</v>
      </c>
      <c r="N353" t="str">
        <f>VLOOKUP(Table1[[#This Row],[Customer ID]],Customers!$A$1:$I$2001,9,FALSE)</f>
        <v>Yes</v>
      </c>
    </row>
    <row r="354" spans="1:14" x14ac:dyDescent="0.35">
      <c r="A354" t="s">
        <v>740</v>
      </c>
      <c r="B354" s="2">
        <v>44514</v>
      </c>
      <c r="C354" t="s">
        <v>741</v>
      </c>
      <c r="D354" t="s">
        <v>15</v>
      </c>
      <c r="E354">
        <v>3</v>
      </c>
      <c r="F354" t="str">
        <f>VLOOKUP(Table1[[#This Row],[Customer ID]],Customers!$A$1:$I$2001,2,FALSE)</f>
        <v>Lauren Campbell</v>
      </c>
      <c r="G354" t="str">
        <f>VLOOKUP(Table1[[#This Row],[Customer ID]],Customers!$A$1:$I$2001,3,FALSE)</f>
        <v>vasquezbrian@vazquez-peterson.com</v>
      </c>
      <c r="H354" t="str">
        <f>VLOOKUP(Table1[[#This Row],[Customer ID]],Customers!$A$1:$I$2001,7,FALSE)</f>
        <v>Australia</v>
      </c>
      <c r="I354" t="str">
        <f>_xlfn.IFS(INDEX(Products!$A$1:$E$5,MATCH(Orders!$D354,Products!$A$1:$A$5,0),MATCH(Orders!I$1,Products!$A$1:$E$1,0))="Esp","Espresso",INDEX(Products!$A$1:$E$5,MATCH(Orders!$D354,Products!$A$1:$A$5,0),MATCH(Orders!I$1,Products!$A$1:$E$1,0))="Lat","Latte",INDEX(Products!$A$1:$E$5,MATCH(Orders!$D354,Products!$A$1:$A$5,0),MATCH(Orders!I$1,Products!$A$1:$E$1,0))="Moc","Mocha",INDEX(Products!$A$1:$E$5,MATCH(Orders!$D354,Products!$A$1:$A$5,0),MATCH(Orders!I$1,Products!$A$1:$E$1,0))="Am","Americano")</f>
        <v>Espresso</v>
      </c>
      <c r="J354" t="str">
        <f>IF(INDEX(Products!$A$1:$E$5,MATCH(Orders!$D354,Products!$A$1:$A$5,0),MATCH(Orders!J$1,Products!$A$1:$E$1,0))="M","Medium",IF(INDEX(Products!$A$1:$E$5,MATCH(Orders!$D354,Products!$A$1:$A$5,0),MATCH(Orders!J$1,Products!$A$1:$E$1,0))="D","Dark","Light"))</f>
        <v>Medium</v>
      </c>
      <c r="K354" s="3">
        <f>INDEX(Products!$A$1:$E$5,MATCH(Orders!$D354,Products!$A$1:$A$5,0),MATCH(Orders!K$1,Products!$A$1:$E$1,0))</f>
        <v>1.5</v>
      </c>
      <c r="L354" s="5">
        <f>INDEX(Products!$A$1:$E$5,MATCH(Orders!$D354,Products!$A$1:$A$5,0),MATCH(Orders!L$1,Products!$A$1:$E$1,0))</f>
        <v>8.18</v>
      </c>
      <c r="M354" s="5">
        <f>Table1[[#This Row],[Unit Price]]*Table1[[#This Row],[Quantity]]</f>
        <v>24.54</v>
      </c>
      <c r="N354" t="str">
        <f>VLOOKUP(Table1[[#This Row],[Customer ID]],Customers!$A$1:$I$2001,9,FALSE)</f>
        <v>No</v>
      </c>
    </row>
    <row r="355" spans="1:14" x14ac:dyDescent="0.35">
      <c r="A355" t="s">
        <v>742</v>
      </c>
      <c r="B355" s="2">
        <v>44925</v>
      </c>
      <c r="C355" t="s">
        <v>743</v>
      </c>
      <c r="D355" t="s">
        <v>15</v>
      </c>
      <c r="E355">
        <v>2</v>
      </c>
      <c r="F355" t="str">
        <f>VLOOKUP(Table1[[#This Row],[Customer ID]],Customers!$A$1:$I$2001,2,FALSE)</f>
        <v>Sherry Stewart</v>
      </c>
      <c r="G355" t="str">
        <f>VLOOKUP(Table1[[#This Row],[Customer ID]],Customers!$A$1:$I$2001,3,FALSE)</f>
        <v>enguyen@yahoo.com</v>
      </c>
      <c r="H355" t="str">
        <f>VLOOKUP(Table1[[#This Row],[Customer ID]],Customers!$A$1:$I$2001,7,FALSE)</f>
        <v>United Kingdom</v>
      </c>
      <c r="I355" t="str">
        <f>_xlfn.IFS(INDEX(Products!$A$1:$E$5,MATCH(Orders!$D355,Products!$A$1:$A$5,0),MATCH(Orders!I$1,Products!$A$1:$E$1,0))="Esp","Espresso",INDEX(Products!$A$1:$E$5,MATCH(Orders!$D355,Products!$A$1:$A$5,0),MATCH(Orders!I$1,Products!$A$1:$E$1,0))="Lat","Latte",INDEX(Products!$A$1:$E$5,MATCH(Orders!$D355,Products!$A$1:$A$5,0),MATCH(Orders!I$1,Products!$A$1:$E$1,0))="Moc","Mocha",INDEX(Products!$A$1:$E$5,MATCH(Orders!$D355,Products!$A$1:$A$5,0),MATCH(Orders!I$1,Products!$A$1:$E$1,0))="Am","Americano")</f>
        <v>Espresso</v>
      </c>
      <c r="J355" t="str">
        <f>IF(INDEX(Products!$A$1:$E$5,MATCH(Orders!$D355,Products!$A$1:$A$5,0),MATCH(Orders!J$1,Products!$A$1:$E$1,0))="M","Medium",IF(INDEX(Products!$A$1:$E$5,MATCH(Orders!$D355,Products!$A$1:$A$5,0),MATCH(Orders!J$1,Products!$A$1:$E$1,0))="D","Dark","Light"))</f>
        <v>Medium</v>
      </c>
      <c r="K355" s="3">
        <f>INDEX(Products!$A$1:$E$5,MATCH(Orders!$D355,Products!$A$1:$A$5,0),MATCH(Orders!K$1,Products!$A$1:$E$1,0))</f>
        <v>1.5</v>
      </c>
      <c r="L355" s="5">
        <f>INDEX(Products!$A$1:$E$5,MATCH(Orders!$D355,Products!$A$1:$A$5,0),MATCH(Orders!L$1,Products!$A$1:$E$1,0))</f>
        <v>8.18</v>
      </c>
      <c r="M355" s="5">
        <f>Table1[[#This Row],[Unit Price]]*Table1[[#This Row],[Quantity]]</f>
        <v>16.36</v>
      </c>
      <c r="N355" t="str">
        <f>VLOOKUP(Table1[[#This Row],[Customer ID]],Customers!$A$1:$I$2001,9,FALSE)</f>
        <v>Yes</v>
      </c>
    </row>
    <row r="356" spans="1:14" x14ac:dyDescent="0.35">
      <c r="A356" t="s">
        <v>744</v>
      </c>
      <c r="B356" s="2">
        <v>45352</v>
      </c>
      <c r="C356" t="s">
        <v>745</v>
      </c>
      <c r="D356" t="s">
        <v>40</v>
      </c>
      <c r="E356">
        <v>5</v>
      </c>
      <c r="F356" t="str">
        <f>VLOOKUP(Table1[[#This Row],[Customer ID]],Customers!$A$1:$I$2001,2,FALSE)</f>
        <v>Eric Garza</v>
      </c>
      <c r="G356" t="str">
        <f>VLOOKUP(Table1[[#This Row],[Customer ID]],Customers!$A$1:$I$2001,3,FALSE)</f>
        <v>qbutler@yahoo.com</v>
      </c>
      <c r="H356" t="str">
        <f>VLOOKUP(Table1[[#This Row],[Customer ID]],Customers!$A$1:$I$2001,7,FALSE)</f>
        <v>Australia</v>
      </c>
      <c r="I356" t="str">
        <f>_xlfn.IFS(INDEX(Products!$A$1:$E$5,MATCH(Orders!$D356,Products!$A$1:$A$5,0),MATCH(Orders!I$1,Products!$A$1:$E$1,0))="Esp","Espresso",INDEX(Products!$A$1:$E$5,MATCH(Orders!$D356,Products!$A$1:$A$5,0),MATCH(Orders!I$1,Products!$A$1:$E$1,0))="Lat","Latte",INDEX(Products!$A$1:$E$5,MATCH(Orders!$D356,Products!$A$1:$A$5,0),MATCH(Orders!I$1,Products!$A$1:$E$1,0))="Moc","Mocha",INDEX(Products!$A$1:$E$5,MATCH(Orders!$D356,Products!$A$1:$A$5,0),MATCH(Orders!I$1,Products!$A$1:$E$1,0))="Am","Americano")</f>
        <v>Americano</v>
      </c>
      <c r="J356" t="str">
        <f>IF(INDEX(Products!$A$1:$E$5,MATCH(Orders!$D356,Products!$A$1:$A$5,0),MATCH(Orders!J$1,Products!$A$1:$E$1,0))="M","Medium",IF(INDEX(Products!$A$1:$E$5,MATCH(Orders!$D356,Products!$A$1:$A$5,0),MATCH(Orders!J$1,Products!$A$1:$E$1,0))="D","Dark","Light"))</f>
        <v>Light</v>
      </c>
      <c r="K356" s="3">
        <f>INDEX(Products!$A$1:$E$5,MATCH(Orders!$D356,Products!$A$1:$A$5,0),MATCH(Orders!K$1,Products!$A$1:$E$1,0))</f>
        <v>1</v>
      </c>
      <c r="L356" s="5">
        <f>INDEX(Products!$A$1:$E$5,MATCH(Orders!$D356,Products!$A$1:$A$5,0),MATCH(Orders!L$1,Products!$A$1:$E$1,0))</f>
        <v>9.9499999999999993</v>
      </c>
      <c r="M356" s="5">
        <f>Table1[[#This Row],[Unit Price]]*Table1[[#This Row],[Quantity]]</f>
        <v>49.75</v>
      </c>
      <c r="N356" t="str">
        <f>VLOOKUP(Table1[[#This Row],[Customer ID]],Customers!$A$1:$I$2001,9,FALSE)</f>
        <v>Yes</v>
      </c>
    </row>
    <row r="357" spans="1:14" x14ac:dyDescent="0.35">
      <c r="A357" t="s">
        <v>746</v>
      </c>
      <c r="B357" s="2">
        <v>44799</v>
      </c>
      <c r="C357" t="s">
        <v>747</v>
      </c>
      <c r="D357" t="s">
        <v>21</v>
      </c>
      <c r="E357">
        <v>1</v>
      </c>
      <c r="F357" t="str">
        <f>VLOOKUP(Table1[[#This Row],[Customer ID]],Customers!$A$1:$I$2001,2,FALSE)</f>
        <v>Brandon Cabrera</v>
      </c>
      <c r="G357" t="str">
        <f>VLOOKUP(Table1[[#This Row],[Customer ID]],Customers!$A$1:$I$2001,3,FALSE)</f>
        <v>nwelch@gmail.com</v>
      </c>
      <c r="H357" t="str">
        <f>VLOOKUP(Table1[[#This Row],[Customer ID]],Customers!$A$1:$I$2001,7,FALSE)</f>
        <v>Canada</v>
      </c>
      <c r="I357" t="str">
        <f>_xlfn.IFS(INDEX(Products!$A$1:$E$5,MATCH(Orders!$D357,Products!$A$1:$A$5,0),MATCH(Orders!I$1,Products!$A$1:$E$1,0))="Esp","Espresso",INDEX(Products!$A$1:$E$5,MATCH(Orders!$D357,Products!$A$1:$A$5,0),MATCH(Orders!I$1,Products!$A$1:$E$1,0))="Lat","Latte",INDEX(Products!$A$1:$E$5,MATCH(Orders!$D357,Products!$A$1:$A$5,0),MATCH(Orders!I$1,Products!$A$1:$E$1,0))="Moc","Mocha",INDEX(Products!$A$1:$E$5,MATCH(Orders!$D357,Products!$A$1:$A$5,0),MATCH(Orders!I$1,Products!$A$1:$E$1,0))="Am","Americano")</f>
        <v>Latte</v>
      </c>
      <c r="J357" t="str">
        <f>IF(INDEX(Products!$A$1:$E$5,MATCH(Orders!$D357,Products!$A$1:$A$5,0),MATCH(Orders!J$1,Products!$A$1:$E$1,0))="M","Medium",IF(INDEX(Products!$A$1:$E$5,MATCH(Orders!$D357,Products!$A$1:$A$5,0),MATCH(Orders!J$1,Products!$A$1:$E$1,0))="D","Dark","Light"))</f>
        <v>Dark</v>
      </c>
      <c r="K357" s="3">
        <f>INDEX(Products!$A$1:$E$5,MATCH(Orders!$D357,Products!$A$1:$A$5,0),MATCH(Orders!K$1,Products!$A$1:$E$1,0))</f>
        <v>2</v>
      </c>
      <c r="L357" s="5">
        <f>INDEX(Products!$A$1:$E$5,MATCH(Orders!$D357,Products!$A$1:$A$5,0),MATCH(Orders!L$1,Products!$A$1:$E$1,0))</f>
        <v>6.79</v>
      </c>
      <c r="M357" s="5">
        <f>Table1[[#This Row],[Unit Price]]*Table1[[#This Row],[Quantity]]</f>
        <v>6.79</v>
      </c>
      <c r="N357" t="str">
        <f>VLOOKUP(Table1[[#This Row],[Customer ID]],Customers!$A$1:$I$2001,9,FALSE)</f>
        <v>Yes</v>
      </c>
    </row>
    <row r="358" spans="1:14" x14ac:dyDescent="0.35">
      <c r="A358" t="s">
        <v>748</v>
      </c>
      <c r="B358" s="2">
        <v>45445</v>
      </c>
      <c r="C358" t="s">
        <v>749</v>
      </c>
      <c r="D358" t="s">
        <v>21</v>
      </c>
      <c r="E358">
        <v>2</v>
      </c>
      <c r="F358" t="str">
        <f>VLOOKUP(Table1[[#This Row],[Customer ID]],Customers!$A$1:$I$2001,2,FALSE)</f>
        <v>Daniel Craig</v>
      </c>
      <c r="G358" t="str">
        <f>VLOOKUP(Table1[[#This Row],[Customer ID]],Customers!$A$1:$I$2001,3,FALSE)</f>
        <v>ktran@horton-santiago.com</v>
      </c>
      <c r="H358" t="str">
        <f>VLOOKUP(Table1[[#This Row],[Customer ID]],Customers!$A$1:$I$2001,7,FALSE)</f>
        <v>Canada</v>
      </c>
      <c r="I358" t="str">
        <f>_xlfn.IFS(INDEX(Products!$A$1:$E$5,MATCH(Orders!$D358,Products!$A$1:$A$5,0),MATCH(Orders!I$1,Products!$A$1:$E$1,0))="Esp","Espresso",INDEX(Products!$A$1:$E$5,MATCH(Orders!$D358,Products!$A$1:$A$5,0),MATCH(Orders!I$1,Products!$A$1:$E$1,0))="Lat","Latte",INDEX(Products!$A$1:$E$5,MATCH(Orders!$D358,Products!$A$1:$A$5,0),MATCH(Orders!I$1,Products!$A$1:$E$1,0))="Moc","Mocha",INDEX(Products!$A$1:$E$5,MATCH(Orders!$D358,Products!$A$1:$A$5,0),MATCH(Orders!I$1,Products!$A$1:$E$1,0))="Am","Americano")</f>
        <v>Latte</v>
      </c>
      <c r="J358" t="str">
        <f>IF(INDEX(Products!$A$1:$E$5,MATCH(Orders!$D358,Products!$A$1:$A$5,0),MATCH(Orders!J$1,Products!$A$1:$E$1,0))="M","Medium",IF(INDEX(Products!$A$1:$E$5,MATCH(Orders!$D358,Products!$A$1:$A$5,0),MATCH(Orders!J$1,Products!$A$1:$E$1,0))="D","Dark","Light"))</f>
        <v>Dark</v>
      </c>
      <c r="K358" s="3">
        <f>INDEX(Products!$A$1:$E$5,MATCH(Orders!$D358,Products!$A$1:$A$5,0),MATCH(Orders!K$1,Products!$A$1:$E$1,0))</f>
        <v>2</v>
      </c>
      <c r="L358" s="5">
        <f>INDEX(Products!$A$1:$E$5,MATCH(Orders!$D358,Products!$A$1:$A$5,0),MATCH(Orders!L$1,Products!$A$1:$E$1,0))</f>
        <v>6.79</v>
      </c>
      <c r="M358" s="5">
        <f>Table1[[#This Row],[Unit Price]]*Table1[[#This Row],[Quantity]]</f>
        <v>13.58</v>
      </c>
      <c r="N358" t="str">
        <f>VLOOKUP(Table1[[#This Row],[Customer ID]],Customers!$A$1:$I$2001,9,FALSE)</f>
        <v>Yes</v>
      </c>
    </row>
    <row r="359" spans="1:14" x14ac:dyDescent="0.35">
      <c r="A359" t="s">
        <v>750</v>
      </c>
      <c r="B359" s="2">
        <v>45025</v>
      </c>
      <c r="C359" t="s">
        <v>751</v>
      </c>
      <c r="D359" t="s">
        <v>40</v>
      </c>
      <c r="E359">
        <v>3</v>
      </c>
      <c r="F359" t="str">
        <f>VLOOKUP(Table1[[#This Row],[Customer ID]],Customers!$A$1:$I$2001,2,FALSE)</f>
        <v>Michael Mccoy</v>
      </c>
      <c r="G359" t="str">
        <f>VLOOKUP(Table1[[#This Row],[Customer ID]],Customers!$A$1:$I$2001,3,FALSE)</f>
        <v>bradley89@knight-obrien.net</v>
      </c>
      <c r="H359" t="str">
        <f>VLOOKUP(Table1[[#This Row],[Customer ID]],Customers!$A$1:$I$2001,7,FALSE)</f>
        <v>United Kingdom</v>
      </c>
      <c r="I359" t="str">
        <f>_xlfn.IFS(INDEX(Products!$A$1:$E$5,MATCH(Orders!$D359,Products!$A$1:$A$5,0),MATCH(Orders!I$1,Products!$A$1:$E$1,0))="Esp","Espresso",INDEX(Products!$A$1:$E$5,MATCH(Orders!$D359,Products!$A$1:$A$5,0),MATCH(Orders!I$1,Products!$A$1:$E$1,0))="Lat","Latte",INDEX(Products!$A$1:$E$5,MATCH(Orders!$D359,Products!$A$1:$A$5,0),MATCH(Orders!I$1,Products!$A$1:$E$1,0))="Moc","Mocha",INDEX(Products!$A$1:$E$5,MATCH(Orders!$D359,Products!$A$1:$A$5,0),MATCH(Orders!I$1,Products!$A$1:$E$1,0))="Am","Americano")</f>
        <v>Americano</v>
      </c>
      <c r="J359" t="str">
        <f>IF(INDEX(Products!$A$1:$E$5,MATCH(Orders!$D359,Products!$A$1:$A$5,0),MATCH(Orders!J$1,Products!$A$1:$E$1,0))="M","Medium",IF(INDEX(Products!$A$1:$E$5,MATCH(Orders!$D359,Products!$A$1:$A$5,0),MATCH(Orders!J$1,Products!$A$1:$E$1,0))="D","Dark","Light"))</f>
        <v>Light</v>
      </c>
      <c r="K359" s="3">
        <f>INDEX(Products!$A$1:$E$5,MATCH(Orders!$D359,Products!$A$1:$A$5,0),MATCH(Orders!K$1,Products!$A$1:$E$1,0))</f>
        <v>1</v>
      </c>
      <c r="L359" s="5">
        <f>INDEX(Products!$A$1:$E$5,MATCH(Orders!$D359,Products!$A$1:$A$5,0),MATCH(Orders!L$1,Products!$A$1:$E$1,0))</f>
        <v>9.9499999999999993</v>
      </c>
      <c r="M359" s="5">
        <f>Table1[[#This Row],[Unit Price]]*Table1[[#This Row],[Quantity]]</f>
        <v>29.849999999999998</v>
      </c>
      <c r="N359" t="str">
        <f>VLOOKUP(Table1[[#This Row],[Customer ID]],Customers!$A$1:$I$2001,9,FALSE)</f>
        <v>Yes</v>
      </c>
    </row>
    <row r="360" spans="1:14" x14ac:dyDescent="0.35">
      <c r="A360" t="s">
        <v>752</v>
      </c>
      <c r="B360" s="2">
        <v>45387</v>
      </c>
      <c r="C360" t="s">
        <v>753</v>
      </c>
      <c r="D360" t="s">
        <v>40</v>
      </c>
      <c r="E360">
        <v>1</v>
      </c>
      <c r="F360" t="str">
        <f>VLOOKUP(Table1[[#This Row],[Customer ID]],Customers!$A$1:$I$2001,2,FALSE)</f>
        <v>Carlos Cunningham</v>
      </c>
      <c r="G360" t="str">
        <f>VLOOKUP(Table1[[#This Row],[Customer ID]],Customers!$A$1:$I$2001,3,FALSE)</f>
        <v>sophia92@ramos.biz</v>
      </c>
      <c r="H360" t="str">
        <f>VLOOKUP(Table1[[#This Row],[Customer ID]],Customers!$A$1:$I$2001,7,FALSE)</f>
        <v>Ireland</v>
      </c>
      <c r="I360" t="str">
        <f>_xlfn.IFS(INDEX(Products!$A$1:$E$5,MATCH(Orders!$D360,Products!$A$1:$A$5,0),MATCH(Orders!I$1,Products!$A$1:$E$1,0))="Esp","Espresso",INDEX(Products!$A$1:$E$5,MATCH(Orders!$D360,Products!$A$1:$A$5,0),MATCH(Orders!I$1,Products!$A$1:$E$1,0))="Lat","Latte",INDEX(Products!$A$1:$E$5,MATCH(Orders!$D360,Products!$A$1:$A$5,0),MATCH(Orders!I$1,Products!$A$1:$E$1,0))="Moc","Mocha",INDEX(Products!$A$1:$E$5,MATCH(Orders!$D360,Products!$A$1:$A$5,0),MATCH(Orders!I$1,Products!$A$1:$E$1,0))="Am","Americano")</f>
        <v>Americano</v>
      </c>
      <c r="J360" t="str">
        <f>IF(INDEX(Products!$A$1:$E$5,MATCH(Orders!$D360,Products!$A$1:$A$5,0),MATCH(Orders!J$1,Products!$A$1:$E$1,0))="M","Medium",IF(INDEX(Products!$A$1:$E$5,MATCH(Orders!$D360,Products!$A$1:$A$5,0),MATCH(Orders!J$1,Products!$A$1:$E$1,0))="D","Dark","Light"))</f>
        <v>Light</v>
      </c>
      <c r="K360" s="3">
        <f>INDEX(Products!$A$1:$E$5,MATCH(Orders!$D360,Products!$A$1:$A$5,0),MATCH(Orders!K$1,Products!$A$1:$E$1,0))</f>
        <v>1</v>
      </c>
      <c r="L360" s="5">
        <f>INDEX(Products!$A$1:$E$5,MATCH(Orders!$D360,Products!$A$1:$A$5,0),MATCH(Orders!L$1,Products!$A$1:$E$1,0))</f>
        <v>9.9499999999999993</v>
      </c>
      <c r="M360" s="5">
        <f>Table1[[#This Row],[Unit Price]]*Table1[[#This Row],[Quantity]]</f>
        <v>9.9499999999999993</v>
      </c>
      <c r="N360" t="str">
        <f>VLOOKUP(Table1[[#This Row],[Customer ID]],Customers!$A$1:$I$2001,9,FALSE)</f>
        <v>No</v>
      </c>
    </row>
    <row r="361" spans="1:14" x14ac:dyDescent="0.35">
      <c r="A361" t="s">
        <v>754</v>
      </c>
      <c r="B361" s="2">
        <v>45105</v>
      </c>
      <c r="C361" t="s">
        <v>755</v>
      </c>
      <c r="D361" t="s">
        <v>21</v>
      </c>
      <c r="E361">
        <v>2</v>
      </c>
      <c r="F361" t="str">
        <f>VLOOKUP(Table1[[#This Row],[Customer ID]],Customers!$A$1:$I$2001,2,FALSE)</f>
        <v>Karen Smith</v>
      </c>
      <c r="G361" t="str">
        <f>VLOOKUP(Table1[[#This Row],[Customer ID]],Customers!$A$1:$I$2001,3,FALSE)</f>
        <v>alexa23@hotmail.com</v>
      </c>
      <c r="H361" t="str">
        <f>VLOOKUP(Table1[[#This Row],[Customer ID]],Customers!$A$1:$I$2001,7,FALSE)</f>
        <v>Ireland</v>
      </c>
      <c r="I361" t="str">
        <f>_xlfn.IFS(INDEX(Products!$A$1:$E$5,MATCH(Orders!$D361,Products!$A$1:$A$5,0),MATCH(Orders!I$1,Products!$A$1:$E$1,0))="Esp","Espresso",INDEX(Products!$A$1:$E$5,MATCH(Orders!$D361,Products!$A$1:$A$5,0),MATCH(Orders!I$1,Products!$A$1:$E$1,0))="Lat","Latte",INDEX(Products!$A$1:$E$5,MATCH(Orders!$D361,Products!$A$1:$A$5,0),MATCH(Orders!I$1,Products!$A$1:$E$1,0))="Moc","Mocha",INDEX(Products!$A$1:$E$5,MATCH(Orders!$D361,Products!$A$1:$A$5,0),MATCH(Orders!I$1,Products!$A$1:$E$1,0))="Am","Americano")</f>
        <v>Latte</v>
      </c>
      <c r="J361" t="str">
        <f>IF(INDEX(Products!$A$1:$E$5,MATCH(Orders!$D361,Products!$A$1:$A$5,0),MATCH(Orders!J$1,Products!$A$1:$E$1,0))="M","Medium",IF(INDEX(Products!$A$1:$E$5,MATCH(Orders!$D361,Products!$A$1:$A$5,0),MATCH(Orders!J$1,Products!$A$1:$E$1,0))="D","Dark","Light"))</f>
        <v>Dark</v>
      </c>
      <c r="K361" s="3">
        <f>INDEX(Products!$A$1:$E$5,MATCH(Orders!$D361,Products!$A$1:$A$5,0),MATCH(Orders!K$1,Products!$A$1:$E$1,0))</f>
        <v>2</v>
      </c>
      <c r="L361" s="5">
        <f>INDEX(Products!$A$1:$E$5,MATCH(Orders!$D361,Products!$A$1:$A$5,0),MATCH(Orders!L$1,Products!$A$1:$E$1,0))</f>
        <v>6.79</v>
      </c>
      <c r="M361" s="5">
        <f>Table1[[#This Row],[Unit Price]]*Table1[[#This Row],[Quantity]]</f>
        <v>13.58</v>
      </c>
      <c r="N361" t="str">
        <f>VLOOKUP(Table1[[#This Row],[Customer ID]],Customers!$A$1:$I$2001,9,FALSE)</f>
        <v>Yes</v>
      </c>
    </row>
    <row r="362" spans="1:14" x14ac:dyDescent="0.35">
      <c r="A362" t="s">
        <v>756</v>
      </c>
      <c r="B362" s="2">
        <v>44835</v>
      </c>
      <c r="C362" t="s">
        <v>757</v>
      </c>
      <c r="D362" t="s">
        <v>21</v>
      </c>
      <c r="E362">
        <v>1</v>
      </c>
      <c r="F362" t="str">
        <f>VLOOKUP(Table1[[#This Row],[Customer ID]],Customers!$A$1:$I$2001,2,FALSE)</f>
        <v>John Pace</v>
      </c>
      <c r="G362" t="str">
        <f>VLOOKUP(Table1[[#This Row],[Customer ID]],Customers!$A$1:$I$2001,3,FALSE)</f>
        <v>ramirezdonna@jimenez.org</v>
      </c>
      <c r="H362" t="str">
        <f>VLOOKUP(Table1[[#This Row],[Customer ID]],Customers!$A$1:$I$2001,7,FALSE)</f>
        <v>Ireland</v>
      </c>
      <c r="I362" t="str">
        <f>_xlfn.IFS(INDEX(Products!$A$1:$E$5,MATCH(Orders!$D362,Products!$A$1:$A$5,0),MATCH(Orders!I$1,Products!$A$1:$E$1,0))="Esp","Espresso",INDEX(Products!$A$1:$E$5,MATCH(Orders!$D362,Products!$A$1:$A$5,0),MATCH(Orders!I$1,Products!$A$1:$E$1,0))="Lat","Latte",INDEX(Products!$A$1:$E$5,MATCH(Orders!$D362,Products!$A$1:$A$5,0),MATCH(Orders!I$1,Products!$A$1:$E$1,0))="Moc","Mocha",INDEX(Products!$A$1:$E$5,MATCH(Orders!$D362,Products!$A$1:$A$5,0),MATCH(Orders!I$1,Products!$A$1:$E$1,0))="Am","Americano")</f>
        <v>Latte</v>
      </c>
      <c r="J362" t="str">
        <f>IF(INDEX(Products!$A$1:$E$5,MATCH(Orders!$D362,Products!$A$1:$A$5,0),MATCH(Orders!J$1,Products!$A$1:$E$1,0))="M","Medium",IF(INDEX(Products!$A$1:$E$5,MATCH(Orders!$D362,Products!$A$1:$A$5,0),MATCH(Orders!J$1,Products!$A$1:$E$1,0))="D","Dark","Light"))</f>
        <v>Dark</v>
      </c>
      <c r="K362" s="3">
        <f>INDEX(Products!$A$1:$E$5,MATCH(Orders!$D362,Products!$A$1:$A$5,0),MATCH(Orders!K$1,Products!$A$1:$E$1,0))</f>
        <v>2</v>
      </c>
      <c r="L362" s="5">
        <f>INDEX(Products!$A$1:$E$5,MATCH(Orders!$D362,Products!$A$1:$A$5,0),MATCH(Orders!L$1,Products!$A$1:$E$1,0))</f>
        <v>6.79</v>
      </c>
      <c r="M362" s="5">
        <f>Table1[[#This Row],[Unit Price]]*Table1[[#This Row],[Quantity]]</f>
        <v>6.79</v>
      </c>
      <c r="N362" t="str">
        <f>VLOOKUP(Table1[[#This Row],[Customer ID]],Customers!$A$1:$I$2001,9,FALSE)</f>
        <v>Yes</v>
      </c>
    </row>
    <row r="363" spans="1:14" x14ac:dyDescent="0.35">
      <c r="A363" t="s">
        <v>758</v>
      </c>
      <c r="B363" s="2">
        <v>45401</v>
      </c>
      <c r="C363" t="s">
        <v>759</v>
      </c>
      <c r="D363" t="s">
        <v>30</v>
      </c>
      <c r="E363">
        <v>4</v>
      </c>
      <c r="F363" t="str">
        <f>VLOOKUP(Table1[[#This Row],[Customer ID]],Customers!$A$1:$I$2001,2,FALSE)</f>
        <v>Cynthia Moss</v>
      </c>
      <c r="G363" t="str">
        <f>VLOOKUP(Table1[[#This Row],[Customer ID]],Customers!$A$1:$I$2001,3,FALSE)</f>
        <v>anthony60@briggs.com</v>
      </c>
      <c r="H363" t="str">
        <f>VLOOKUP(Table1[[#This Row],[Customer ID]],Customers!$A$1:$I$2001,7,FALSE)</f>
        <v>United Kingdom</v>
      </c>
      <c r="I363" t="str">
        <f>_xlfn.IFS(INDEX(Products!$A$1:$E$5,MATCH(Orders!$D363,Products!$A$1:$A$5,0),MATCH(Orders!I$1,Products!$A$1:$E$1,0))="Esp","Espresso",INDEX(Products!$A$1:$E$5,MATCH(Orders!$D363,Products!$A$1:$A$5,0),MATCH(Orders!I$1,Products!$A$1:$E$1,0))="Lat","Latte",INDEX(Products!$A$1:$E$5,MATCH(Orders!$D363,Products!$A$1:$A$5,0),MATCH(Orders!I$1,Products!$A$1:$E$1,0))="Moc","Mocha",INDEX(Products!$A$1:$E$5,MATCH(Orders!$D363,Products!$A$1:$A$5,0),MATCH(Orders!I$1,Products!$A$1:$E$1,0))="Am","Americano")</f>
        <v>Mocha</v>
      </c>
      <c r="J363" t="str">
        <f>IF(INDEX(Products!$A$1:$E$5,MATCH(Orders!$D363,Products!$A$1:$A$5,0),MATCH(Orders!J$1,Products!$A$1:$E$1,0))="M","Medium",IF(INDEX(Products!$A$1:$E$5,MATCH(Orders!$D363,Products!$A$1:$A$5,0),MATCH(Orders!J$1,Products!$A$1:$E$1,0))="D","Dark","Light"))</f>
        <v>Medium</v>
      </c>
      <c r="K363" s="3">
        <f>INDEX(Products!$A$1:$E$5,MATCH(Orders!$D363,Products!$A$1:$A$5,0),MATCH(Orders!K$1,Products!$A$1:$E$1,0))</f>
        <v>2</v>
      </c>
      <c r="L363" s="5">
        <f>INDEX(Products!$A$1:$E$5,MATCH(Orders!$D363,Products!$A$1:$A$5,0),MATCH(Orders!L$1,Products!$A$1:$E$1,0))</f>
        <v>5.35</v>
      </c>
      <c r="M363" s="5">
        <f>Table1[[#This Row],[Unit Price]]*Table1[[#This Row],[Quantity]]</f>
        <v>21.4</v>
      </c>
      <c r="N363" t="str">
        <f>VLOOKUP(Table1[[#This Row],[Customer ID]],Customers!$A$1:$I$2001,9,FALSE)</f>
        <v>Yes</v>
      </c>
    </row>
    <row r="364" spans="1:14" x14ac:dyDescent="0.35">
      <c r="A364" t="s">
        <v>760</v>
      </c>
      <c r="B364" s="2">
        <v>44682</v>
      </c>
      <c r="C364" t="s">
        <v>761</v>
      </c>
      <c r="D364" t="s">
        <v>30</v>
      </c>
      <c r="E364">
        <v>3</v>
      </c>
      <c r="F364" t="str">
        <f>VLOOKUP(Table1[[#This Row],[Customer ID]],Customers!$A$1:$I$2001,2,FALSE)</f>
        <v>Jacob Brown</v>
      </c>
      <c r="G364" t="str">
        <f>VLOOKUP(Table1[[#This Row],[Customer ID]],Customers!$A$1:$I$2001,3,FALSE)</f>
        <v>garciakenneth@yahoo.com</v>
      </c>
      <c r="H364" t="str">
        <f>VLOOKUP(Table1[[#This Row],[Customer ID]],Customers!$A$1:$I$2001,7,FALSE)</f>
        <v>Ireland</v>
      </c>
      <c r="I364" t="str">
        <f>_xlfn.IFS(INDEX(Products!$A$1:$E$5,MATCH(Orders!$D364,Products!$A$1:$A$5,0),MATCH(Orders!I$1,Products!$A$1:$E$1,0))="Esp","Espresso",INDEX(Products!$A$1:$E$5,MATCH(Orders!$D364,Products!$A$1:$A$5,0),MATCH(Orders!I$1,Products!$A$1:$E$1,0))="Lat","Latte",INDEX(Products!$A$1:$E$5,MATCH(Orders!$D364,Products!$A$1:$A$5,0),MATCH(Orders!I$1,Products!$A$1:$E$1,0))="Moc","Mocha",INDEX(Products!$A$1:$E$5,MATCH(Orders!$D364,Products!$A$1:$A$5,0),MATCH(Orders!I$1,Products!$A$1:$E$1,0))="Am","Americano")</f>
        <v>Mocha</v>
      </c>
      <c r="J364" t="str">
        <f>IF(INDEX(Products!$A$1:$E$5,MATCH(Orders!$D364,Products!$A$1:$A$5,0),MATCH(Orders!J$1,Products!$A$1:$E$1,0))="M","Medium",IF(INDEX(Products!$A$1:$E$5,MATCH(Orders!$D364,Products!$A$1:$A$5,0),MATCH(Orders!J$1,Products!$A$1:$E$1,0))="D","Dark","Light"))</f>
        <v>Medium</v>
      </c>
      <c r="K364" s="3">
        <f>INDEX(Products!$A$1:$E$5,MATCH(Orders!$D364,Products!$A$1:$A$5,0),MATCH(Orders!K$1,Products!$A$1:$E$1,0))</f>
        <v>2</v>
      </c>
      <c r="L364" s="5">
        <f>INDEX(Products!$A$1:$E$5,MATCH(Orders!$D364,Products!$A$1:$A$5,0),MATCH(Orders!L$1,Products!$A$1:$E$1,0))</f>
        <v>5.35</v>
      </c>
      <c r="M364" s="5">
        <f>Table1[[#This Row],[Unit Price]]*Table1[[#This Row],[Quantity]]</f>
        <v>16.049999999999997</v>
      </c>
      <c r="N364" t="str">
        <f>VLOOKUP(Table1[[#This Row],[Customer ID]],Customers!$A$1:$I$2001,9,FALSE)</f>
        <v>Yes</v>
      </c>
    </row>
    <row r="365" spans="1:14" x14ac:dyDescent="0.35">
      <c r="A365" t="s">
        <v>762</v>
      </c>
      <c r="B365" s="2">
        <v>44949</v>
      </c>
      <c r="C365" t="s">
        <v>763</v>
      </c>
      <c r="D365" t="s">
        <v>40</v>
      </c>
      <c r="E365">
        <v>1</v>
      </c>
      <c r="F365" t="str">
        <f>VLOOKUP(Table1[[#This Row],[Customer ID]],Customers!$A$1:$I$2001,2,FALSE)</f>
        <v>Julie Campbell</v>
      </c>
      <c r="G365" t="str">
        <f>VLOOKUP(Table1[[#This Row],[Customer ID]],Customers!$A$1:$I$2001,3,FALSE)</f>
        <v>zdavis@hotmail.com</v>
      </c>
      <c r="H365" t="str">
        <f>VLOOKUP(Table1[[#This Row],[Customer ID]],Customers!$A$1:$I$2001,7,FALSE)</f>
        <v>Australia</v>
      </c>
      <c r="I365" t="str">
        <f>_xlfn.IFS(INDEX(Products!$A$1:$E$5,MATCH(Orders!$D365,Products!$A$1:$A$5,0),MATCH(Orders!I$1,Products!$A$1:$E$1,0))="Esp","Espresso",INDEX(Products!$A$1:$E$5,MATCH(Orders!$D365,Products!$A$1:$A$5,0),MATCH(Orders!I$1,Products!$A$1:$E$1,0))="Lat","Latte",INDEX(Products!$A$1:$E$5,MATCH(Orders!$D365,Products!$A$1:$A$5,0),MATCH(Orders!I$1,Products!$A$1:$E$1,0))="Moc","Mocha",INDEX(Products!$A$1:$E$5,MATCH(Orders!$D365,Products!$A$1:$A$5,0),MATCH(Orders!I$1,Products!$A$1:$E$1,0))="Am","Americano")</f>
        <v>Americano</v>
      </c>
      <c r="J365" t="str">
        <f>IF(INDEX(Products!$A$1:$E$5,MATCH(Orders!$D365,Products!$A$1:$A$5,0),MATCH(Orders!J$1,Products!$A$1:$E$1,0))="M","Medium",IF(INDEX(Products!$A$1:$E$5,MATCH(Orders!$D365,Products!$A$1:$A$5,0),MATCH(Orders!J$1,Products!$A$1:$E$1,0))="D","Dark","Light"))</f>
        <v>Light</v>
      </c>
      <c r="K365" s="3">
        <f>INDEX(Products!$A$1:$E$5,MATCH(Orders!$D365,Products!$A$1:$A$5,0),MATCH(Orders!K$1,Products!$A$1:$E$1,0))</f>
        <v>1</v>
      </c>
      <c r="L365" s="5">
        <f>INDEX(Products!$A$1:$E$5,MATCH(Orders!$D365,Products!$A$1:$A$5,0),MATCH(Orders!L$1,Products!$A$1:$E$1,0))</f>
        <v>9.9499999999999993</v>
      </c>
      <c r="M365" s="5">
        <f>Table1[[#This Row],[Unit Price]]*Table1[[#This Row],[Quantity]]</f>
        <v>9.9499999999999993</v>
      </c>
      <c r="N365" t="str">
        <f>VLOOKUP(Table1[[#This Row],[Customer ID]],Customers!$A$1:$I$2001,9,FALSE)</f>
        <v>No</v>
      </c>
    </row>
    <row r="366" spans="1:14" x14ac:dyDescent="0.35">
      <c r="A366" t="s">
        <v>764</v>
      </c>
      <c r="B366" s="2">
        <v>45601</v>
      </c>
      <c r="C366" t="s">
        <v>765</v>
      </c>
      <c r="D366" t="s">
        <v>15</v>
      </c>
      <c r="E366">
        <v>5</v>
      </c>
      <c r="F366" t="str">
        <f>VLOOKUP(Table1[[#This Row],[Customer ID]],Customers!$A$1:$I$2001,2,FALSE)</f>
        <v>Todd Mendoza</v>
      </c>
      <c r="G366" t="str">
        <f>VLOOKUP(Table1[[#This Row],[Customer ID]],Customers!$A$1:$I$2001,3,FALSE)</f>
        <v>joshuapatterson@mata.com</v>
      </c>
      <c r="H366" t="str">
        <f>VLOOKUP(Table1[[#This Row],[Customer ID]],Customers!$A$1:$I$2001,7,FALSE)</f>
        <v>United States</v>
      </c>
      <c r="I366" t="str">
        <f>_xlfn.IFS(INDEX(Products!$A$1:$E$5,MATCH(Orders!$D366,Products!$A$1:$A$5,0),MATCH(Orders!I$1,Products!$A$1:$E$1,0))="Esp","Espresso",INDEX(Products!$A$1:$E$5,MATCH(Orders!$D366,Products!$A$1:$A$5,0),MATCH(Orders!I$1,Products!$A$1:$E$1,0))="Lat","Latte",INDEX(Products!$A$1:$E$5,MATCH(Orders!$D366,Products!$A$1:$A$5,0),MATCH(Orders!I$1,Products!$A$1:$E$1,0))="Moc","Mocha",INDEX(Products!$A$1:$E$5,MATCH(Orders!$D366,Products!$A$1:$A$5,0),MATCH(Orders!I$1,Products!$A$1:$E$1,0))="Am","Americano")</f>
        <v>Espresso</v>
      </c>
      <c r="J366" t="str">
        <f>IF(INDEX(Products!$A$1:$E$5,MATCH(Orders!$D366,Products!$A$1:$A$5,0),MATCH(Orders!J$1,Products!$A$1:$E$1,0))="M","Medium",IF(INDEX(Products!$A$1:$E$5,MATCH(Orders!$D366,Products!$A$1:$A$5,0),MATCH(Orders!J$1,Products!$A$1:$E$1,0))="D","Dark","Light"))</f>
        <v>Medium</v>
      </c>
      <c r="K366" s="3">
        <f>INDEX(Products!$A$1:$E$5,MATCH(Orders!$D366,Products!$A$1:$A$5,0),MATCH(Orders!K$1,Products!$A$1:$E$1,0))</f>
        <v>1.5</v>
      </c>
      <c r="L366" s="5">
        <f>INDEX(Products!$A$1:$E$5,MATCH(Orders!$D366,Products!$A$1:$A$5,0),MATCH(Orders!L$1,Products!$A$1:$E$1,0))</f>
        <v>8.18</v>
      </c>
      <c r="M366" s="5">
        <f>Table1[[#This Row],[Unit Price]]*Table1[[#This Row],[Quantity]]</f>
        <v>40.9</v>
      </c>
      <c r="N366" t="str">
        <f>VLOOKUP(Table1[[#This Row],[Customer ID]],Customers!$A$1:$I$2001,9,FALSE)</f>
        <v>Yes</v>
      </c>
    </row>
    <row r="367" spans="1:14" x14ac:dyDescent="0.35">
      <c r="A367" t="s">
        <v>767</v>
      </c>
      <c r="B367" s="2">
        <v>44562</v>
      </c>
      <c r="C367" t="s">
        <v>768</v>
      </c>
      <c r="D367" t="s">
        <v>21</v>
      </c>
      <c r="E367">
        <v>2</v>
      </c>
      <c r="F367" t="str">
        <f>VLOOKUP(Table1[[#This Row],[Customer ID]],Customers!$A$1:$I$2001,2,FALSE)</f>
        <v>Stephanie Russell</v>
      </c>
      <c r="G367" t="str">
        <f>VLOOKUP(Table1[[#This Row],[Customer ID]],Customers!$A$1:$I$2001,3,FALSE)</f>
        <v>suzannecolon@hotmail.com</v>
      </c>
      <c r="H367" t="str">
        <f>VLOOKUP(Table1[[#This Row],[Customer ID]],Customers!$A$1:$I$2001,7,FALSE)</f>
        <v>Ireland</v>
      </c>
      <c r="I367" t="str">
        <f>_xlfn.IFS(INDEX(Products!$A$1:$E$5,MATCH(Orders!$D367,Products!$A$1:$A$5,0),MATCH(Orders!I$1,Products!$A$1:$E$1,0))="Esp","Espresso",INDEX(Products!$A$1:$E$5,MATCH(Orders!$D367,Products!$A$1:$A$5,0),MATCH(Orders!I$1,Products!$A$1:$E$1,0))="Lat","Latte",INDEX(Products!$A$1:$E$5,MATCH(Orders!$D367,Products!$A$1:$A$5,0),MATCH(Orders!I$1,Products!$A$1:$E$1,0))="Moc","Mocha",INDEX(Products!$A$1:$E$5,MATCH(Orders!$D367,Products!$A$1:$A$5,0),MATCH(Orders!I$1,Products!$A$1:$E$1,0))="Am","Americano")</f>
        <v>Latte</v>
      </c>
      <c r="J367" t="str">
        <f>IF(INDEX(Products!$A$1:$E$5,MATCH(Orders!$D367,Products!$A$1:$A$5,0),MATCH(Orders!J$1,Products!$A$1:$E$1,0))="M","Medium",IF(INDEX(Products!$A$1:$E$5,MATCH(Orders!$D367,Products!$A$1:$A$5,0),MATCH(Orders!J$1,Products!$A$1:$E$1,0))="D","Dark","Light"))</f>
        <v>Dark</v>
      </c>
      <c r="K367" s="3">
        <f>INDEX(Products!$A$1:$E$5,MATCH(Orders!$D367,Products!$A$1:$A$5,0),MATCH(Orders!K$1,Products!$A$1:$E$1,0))</f>
        <v>2</v>
      </c>
      <c r="L367" s="5">
        <f>INDEX(Products!$A$1:$E$5,MATCH(Orders!$D367,Products!$A$1:$A$5,0),MATCH(Orders!L$1,Products!$A$1:$E$1,0))</f>
        <v>6.79</v>
      </c>
      <c r="M367" s="5">
        <f>Table1[[#This Row],[Unit Price]]*Table1[[#This Row],[Quantity]]</f>
        <v>13.58</v>
      </c>
      <c r="N367" t="str">
        <f>VLOOKUP(Table1[[#This Row],[Customer ID]],Customers!$A$1:$I$2001,9,FALSE)</f>
        <v>Yes</v>
      </c>
    </row>
    <row r="368" spans="1:14" x14ac:dyDescent="0.35">
      <c r="A368" t="s">
        <v>769</v>
      </c>
      <c r="B368" s="2">
        <v>44895</v>
      </c>
      <c r="C368" t="s">
        <v>770</v>
      </c>
      <c r="D368" t="s">
        <v>15</v>
      </c>
      <c r="E368">
        <v>4</v>
      </c>
      <c r="F368" t="str">
        <f>VLOOKUP(Table1[[#This Row],[Customer ID]],Customers!$A$1:$I$2001,2,FALSE)</f>
        <v>Bethany Thomas</v>
      </c>
      <c r="G368" t="str">
        <f>VLOOKUP(Table1[[#This Row],[Customer ID]],Customers!$A$1:$I$2001,3,FALSE)</f>
        <v>lcastillo@warren.com</v>
      </c>
      <c r="H368" t="str">
        <f>VLOOKUP(Table1[[#This Row],[Customer ID]],Customers!$A$1:$I$2001,7,FALSE)</f>
        <v>Ireland</v>
      </c>
      <c r="I368" t="str">
        <f>_xlfn.IFS(INDEX(Products!$A$1:$E$5,MATCH(Orders!$D368,Products!$A$1:$A$5,0),MATCH(Orders!I$1,Products!$A$1:$E$1,0))="Esp","Espresso",INDEX(Products!$A$1:$E$5,MATCH(Orders!$D368,Products!$A$1:$A$5,0),MATCH(Orders!I$1,Products!$A$1:$E$1,0))="Lat","Latte",INDEX(Products!$A$1:$E$5,MATCH(Orders!$D368,Products!$A$1:$A$5,0),MATCH(Orders!I$1,Products!$A$1:$E$1,0))="Moc","Mocha",INDEX(Products!$A$1:$E$5,MATCH(Orders!$D368,Products!$A$1:$A$5,0),MATCH(Orders!I$1,Products!$A$1:$E$1,0))="Am","Americano")</f>
        <v>Espresso</v>
      </c>
      <c r="J368" t="str">
        <f>IF(INDEX(Products!$A$1:$E$5,MATCH(Orders!$D368,Products!$A$1:$A$5,0),MATCH(Orders!J$1,Products!$A$1:$E$1,0))="M","Medium",IF(INDEX(Products!$A$1:$E$5,MATCH(Orders!$D368,Products!$A$1:$A$5,0),MATCH(Orders!J$1,Products!$A$1:$E$1,0))="D","Dark","Light"))</f>
        <v>Medium</v>
      </c>
      <c r="K368" s="3">
        <f>INDEX(Products!$A$1:$E$5,MATCH(Orders!$D368,Products!$A$1:$A$5,0),MATCH(Orders!K$1,Products!$A$1:$E$1,0))</f>
        <v>1.5</v>
      </c>
      <c r="L368" s="5">
        <f>INDEX(Products!$A$1:$E$5,MATCH(Orders!$D368,Products!$A$1:$A$5,0),MATCH(Orders!L$1,Products!$A$1:$E$1,0))</f>
        <v>8.18</v>
      </c>
      <c r="M368" s="5">
        <f>Table1[[#This Row],[Unit Price]]*Table1[[#This Row],[Quantity]]</f>
        <v>32.72</v>
      </c>
      <c r="N368" t="str">
        <f>VLOOKUP(Table1[[#This Row],[Customer ID]],Customers!$A$1:$I$2001,9,FALSE)</f>
        <v>Yes</v>
      </c>
    </row>
    <row r="369" spans="1:14" x14ac:dyDescent="0.35">
      <c r="A369" t="s">
        <v>771</v>
      </c>
      <c r="B369" s="2">
        <v>45543</v>
      </c>
      <c r="C369" t="s">
        <v>772</v>
      </c>
      <c r="D369" t="s">
        <v>30</v>
      </c>
      <c r="E369">
        <v>5</v>
      </c>
      <c r="F369" t="str">
        <f>VLOOKUP(Table1[[#This Row],[Customer ID]],Customers!$A$1:$I$2001,2,FALSE)</f>
        <v>Lisa Simpson</v>
      </c>
      <c r="G369" t="str">
        <f>VLOOKUP(Table1[[#This Row],[Customer ID]],Customers!$A$1:$I$2001,3,FALSE)</f>
        <v>hufferica@booker.org</v>
      </c>
      <c r="H369" t="str">
        <f>VLOOKUP(Table1[[#This Row],[Customer ID]],Customers!$A$1:$I$2001,7,FALSE)</f>
        <v>Australia</v>
      </c>
      <c r="I369" t="str">
        <f>_xlfn.IFS(INDEX(Products!$A$1:$E$5,MATCH(Orders!$D369,Products!$A$1:$A$5,0),MATCH(Orders!I$1,Products!$A$1:$E$1,0))="Esp","Espresso",INDEX(Products!$A$1:$E$5,MATCH(Orders!$D369,Products!$A$1:$A$5,0),MATCH(Orders!I$1,Products!$A$1:$E$1,0))="Lat","Latte",INDEX(Products!$A$1:$E$5,MATCH(Orders!$D369,Products!$A$1:$A$5,0),MATCH(Orders!I$1,Products!$A$1:$E$1,0))="Moc","Mocha",INDEX(Products!$A$1:$E$5,MATCH(Orders!$D369,Products!$A$1:$A$5,0),MATCH(Orders!I$1,Products!$A$1:$E$1,0))="Am","Americano")</f>
        <v>Mocha</v>
      </c>
      <c r="J369" t="str">
        <f>IF(INDEX(Products!$A$1:$E$5,MATCH(Orders!$D369,Products!$A$1:$A$5,0),MATCH(Orders!J$1,Products!$A$1:$E$1,0))="M","Medium",IF(INDEX(Products!$A$1:$E$5,MATCH(Orders!$D369,Products!$A$1:$A$5,0),MATCH(Orders!J$1,Products!$A$1:$E$1,0))="D","Dark","Light"))</f>
        <v>Medium</v>
      </c>
      <c r="K369" s="3">
        <f>INDEX(Products!$A$1:$E$5,MATCH(Orders!$D369,Products!$A$1:$A$5,0),MATCH(Orders!K$1,Products!$A$1:$E$1,0))</f>
        <v>2</v>
      </c>
      <c r="L369" s="5">
        <f>INDEX(Products!$A$1:$E$5,MATCH(Orders!$D369,Products!$A$1:$A$5,0),MATCH(Orders!L$1,Products!$A$1:$E$1,0))</f>
        <v>5.35</v>
      </c>
      <c r="M369" s="5">
        <f>Table1[[#This Row],[Unit Price]]*Table1[[#This Row],[Quantity]]</f>
        <v>26.75</v>
      </c>
      <c r="N369" t="str">
        <f>VLOOKUP(Table1[[#This Row],[Customer ID]],Customers!$A$1:$I$2001,9,FALSE)</f>
        <v>No</v>
      </c>
    </row>
    <row r="370" spans="1:14" x14ac:dyDescent="0.35">
      <c r="A370" t="s">
        <v>773</v>
      </c>
      <c r="B370" s="2">
        <v>45576</v>
      </c>
      <c r="C370" t="s">
        <v>774</v>
      </c>
      <c r="D370" t="s">
        <v>40</v>
      </c>
      <c r="E370">
        <v>3</v>
      </c>
      <c r="F370" t="str">
        <f>VLOOKUP(Table1[[#This Row],[Customer ID]],Customers!$A$1:$I$2001,2,FALSE)</f>
        <v>Shawn Fischer</v>
      </c>
      <c r="G370" t="str">
        <f>VLOOKUP(Table1[[#This Row],[Customer ID]],Customers!$A$1:$I$2001,3,FALSE)</f>
        <v>ibullock@horton.biz</v>
      </c>
      <c r="H370" t="str">
        <f>VLOOKUP(Table1[[#This Row],[Customer ID]],Customers!$A$1:$I$2001,7,FALSE)</f>
        <v>Ireland</v>
      </c>
      <c r="I370" t="str">
        <f>_xlfn.IFS(INDEX(Products!$A$1:$E$5,MATCH(Orders!$D370,Products!$A$1:$A$5,0),MATCH(Orders!I$1,Products!$A$1:$E$1,0))="Esp","Espresso",INDEX(Products!$A$1:$E$5,MATCH(Orders!$D370,Products!$A$1:$A$5,0),MATCH(Orders!I$1,Products!$A$1:$E$1,0))="Lat","Latte",INDEX(Products!$A$1:$E$5,MATCH(Orders!$D370,Products!$A$1:$A$5,0),MATCH(Orders!I$1,Products!$A$1:$E$1,0))="Moc","Mocha",INDEX(Products!$A$1:$E$5,MATCH(Orders!$D370,Products!$A$1:$A$5,0),MATCH(Orders!I$1,Products!$A$1:$E$1,0))="Am","Americano")</f>
        <v>Americano</v>
      </c>
      <c r="J370" t="str">
        <f>IF(INDEX(Products!$A$1:$E$5,MATCH(Orders!$D370,Products!$A$1:$A$5,0),MATCH(Orders!J$1,Products!$A$1:$E$1,0))="M","Medium",IF(INDEX(Products!$A$1:$E$5,MATCH(Orders!$D370,Products!$A$1:$A$5,0),MATCH(Orders!J$1,Products!$A$1:$E$1,0))="D","Dark","Light"))</f>
        <v>Light</v>
      </c>
      <c r="K370" s="3">
        <f>INDEX(Products!$A$1:$E$5,MATCH(Orders!$D370,Products!$A$1:$A$5,0),MATCH(Orders!K$1,Products!$A$1:$E$1,0))</f>
        <v>1</v>
      </c>
      <c r="L370" s="5">
        <f>INDEX(Products!$A$1:$E$5,MATCH(Orders!$D370,Products!$A$1:$A$5,0),MATCH(Orders!L$1,Products!$A$1:$E$1,0))</f>
        <v>9.9499999999999993</v>
      </c>
      <c r="M370" s="5">
        <f>Table1[[#This Row],[Unit Price]]*Table1[[#This Row],[Quantity]]</f>
        <v>29.849999999999998</v>
      </c>
      <c r="N370" t="str">
        <f>VLOOKUP(Table1[[#This Row],[Customer ID]],Customers!$A$1:$I$2001,9,FALSE)</f>
        <v>No</v>
      </c>
    </row>
    <row r="371" spans="1:14" x14ac:dyDescent="0.35">
      <c r="A371" t="s">
        <v>775</v>
      </c>
      <c r="B371" s="2">
        <v>44612</v>
      </c>
      <c r="C371" t="s">
        <v>776</v>
      </c>
      <c r="D371" t="s">
        <v>15</v>
      </c>
      <c r="E371">
        <v>4</v>
      </c>
      <c r="F371" t="str">
        <f>VLOOKUP(Table1[[#This Row],[Customer ID]],Customers!$A$1:$I$2001,2,FALSE)</f>
        <v>Anita Pierce</v>
      </c>
      <c r="G371" t="str">
        <f>VLOOKUP(Table1[[#This Row],[Customer ID]],Customers!$A$1:$I$2001,3,FALSE)</f>
        <v>nicoleharvey@gonzales-snyder.com</v>
      </c>
      <c r="H371" t="str">
        <f>VLOOKUP(Table1[[#This Row],[Customer ID]],Customers!$A$1:$I$2001,7,FALSE)</f>
        <v>Ireland</v>
      </c>
      <c r="I371" t="str">
        <f>_xlfn.IFS(INDEX(Products!$A$1:$E$5,MATCH(Orders!$D371,Products!$A$1:$A$5,0),MATCH(Orders!I$1,Products!$A$1:$E$1,0))="Esp","Espresso",INDEX(Products!$A$1:$E$5,MATCH(Orders!$D371,Products!$A$1:$A$5,0),MATCH(Orders!I$1,Products!$A$1:$E$1,0))="Lat","Latte",INDEX(Products!$A$1:$E$5,MATCH(Orders!$D371,Products!$A$1:$A$5,0),MATCH(Orders!I$1,Products!$A$1:$E$1,0))="Moc","Mocha",INDEX(Products!$A$1:$E$5,MATCH(Orders!$D371,Products!$A$1:$A$5,0),MATCH(Orders!I$1,Products!$A$1:$E$1,0))="Am","Americano")</f>
        <v>Espresso</v>
      </c>
      <c r="J371" t="str">
        <f>IF(INDEX(Products!$A$1:$E$5,MATCH(Orders!$D371,Products!$A$1:$A$5,0),MATCH(Orders!J$1,Products!$A$1:$E$1,0))="M","Medium",IF(INDEX(Products!$A$1:$E$5,MATCH(Orders!$D371,Products!$A$1:$A$5,0),MATCH(Orders!J$1,Products!$A$1:$E$1,0))="D","Dark","Light"))</f>
        <v>Medium</v>
      </c>
      <c r="K371" s="3">
        <f>INDEX(Products!$A$1:$E$5,MATCH(Orders!$D371,Products!$A$1:$A$5,0),MATCH(Orders!K$1,Products!$A$1:$E$1,0))</f>
        <v>1.5</v>
      </c>
      <c r="L371" s="5">
        <f>INDEX(Products!$A$1:$E$5,MATCH(Orders!$D371,Products!$A$1:$A$5,0),MATCH(Orders!L$1,Products!$A$1:$E$1,0))</f>
        <v>8.18</v>
      </c>
      <c r="M371" s="5">
        <f>Table1[[#This Row],[Unit Price]]*Table1[[#This Row],[Quantity]]</f>
        <v>32.72</v>
      </c>
      <c r="N371" t="str">
        <f>VLOOKUP(Table1[[#This Row],[Customer ID]],Customers!$A$1:$I$2001,9,FALSE)</f>
        <v>No</v>
      </c>
    </row>
    <row r="372" spans="1:14" x14ac:dyDescent="0.35">
      <c r="A372" t="s">
        <v>778</v>
      </c>
      <c r="B372" s="2">
        <v>44508</v>
      </c>
      <c r="C372" t="s">
        <v>779</v>
      </c>
      <c r="D372" t="s">
        <v>40</v>
      </c>
      <c r="E372">
        <v>2</v>
      </c>
      <c r="F372" t="str">
        <f>VLOOKUP(Table1[[#This Row],[Customer ID]],Customers!$A$1:$I$2001,2,FALSE)</f>
        <v>Charles Carrillo</v>
      </c>
      <c r="G372" t="str">
        <f>VLOOKUP(Table1[[#This Row],[Customer ID]],Customers!$A$1:$I$2001,3,FALSE)</f>
        <v>chelseawashington@salinas-brandt.info</v>
      </c>
      <c r="H372" t="str">
        <f>VLOOKUP(Table1[[#This Row],[Customer ID]],Customers!$A$1:$I$2001,7,FALSE)</f>
        <v>Canada</v>
      </c>
      <c r="I372" t="str">
        <f>_xlfn.IFS(INDEX(Products!$A$1:$E$5,MATCH(Orders!$D372,Products!$A$1:$A$5,0),MATCH(Orders!I$1,Products!$A$1:$E$1,0))="Esp","Espresso",INDEX(Products!$A$1:$E$5,MATCH(Orders!$D372,Products!$A$1:$A$5,0),MATCH(Orders!I$1,Products!$A$1:$E$1,0))="Lat","Latte",INDEX(Products!$A$1:$E$5,MATCH(Orders!$D372,Products!$A$1:$A$5,0),MATCH(Orders!I$1,Products!$A$1:$E$1,0))="Moc","Mocha",INDEX(Products!$A$1:$E$5,MATCH(Orders!$D372,Products!$A$1:$A$5,0),MATCH(Orders!I$1,Products!$A$1:$E$1,0))="Am","Americano")</f>
        <v>Americano</v>
      </c>
      <c r="J372" t="str">
        <f>IF(INDEX(Products!$A$1:$E$5,MATCH(Orders!$D372,Products!$A$1:$A$5,0),MATCH(Orders!J$1,Products!$A$1:$E$1,0))="M","Medium",IF(INDEX(Products!$A$1:$E$5,MATCH(Orders!$D372,Products!$A$1:$A$5,0),MATCH(Orders!J$1,Products!$A$1:$E$1,0))="D","Dark","Light"))</f>
        <v>Light</v>
      </c>
      <c r="K372" s="3">
        <f>INDEX(Products!$A$1:$E$5,MATCH(Orders!$D372,Products!$A$1:$A$5,0),MATCH(Orders!K$1,Products!$A$1:$E$1,0))</f>
        <v>1</v>
      </c>
      <c r="L372" s="5">
        <f>INDEX(Products!$A$1:$E$5,MATCH(Orders!$D372,Products!$A$1:$A$5,0),MATCH(Orders!L$1,Products!$A$1:$E$1,0))</f>
        <v>9.9499999999999993</v>
      </c>
      <c r="M372" s="5">
        <f>Table1[[#This Row],[Unit Price]]*Table1[[#This Row],[Quantity]]</f>
        <v>19.899999999999999</v>
      </c>
      <c r="N372" t="str">
        <f>VLOOKUP(Table1[[#This Row],[Customer ID]],Customers!$A$1:$I$2001,9,FALSE)</f>
        <v>No</v>
      </c>
    </row>
    <row r="373" spans="1:14" x14ac:dyDescent="0.35">
      <c r="A373" t="s">
        <v>780</v>
      </c>
      <c r="B373" s="2">
        <v>45574</v>
      </c>
      <c r="C373" t="s">
        <v>781</v>
      </c>
      <c r="D373" t="s">
        <v>15</v>
      </c>
      <c r="E373">
        <v>4</v>
      </c>
      <c r="F373" t="str">
        <f>VLOOKUP(Table1[[#This Row],[Customer ID]],Customers!$A$1:$I$2001,2,FALSE)</f>
        <v>Jeremy Hensley</v>
      </c>
      <c r="G373" t="str">
        <f>VLOOKUP(Table1[[#This Row],[Customer ID]],Customers!$A$1:$I$2001,3,FALSE)</f>
        <v>ryan34@robinson.com</v>
      </c>
      <c r="H373" t="str">
        <f>VLOOKUP(Table1[[#This Row],[Customer ID]],Customers!$A$1:$I$2001,7,FALSE)</f>
        <v>United States</v>
      </c>
      <c r="I373" t="str">
        <f>_xlfn.IFS(INDEX(Products!$A$1:$E$5,MATCH(Orders!$D373,Products!$A$1:$A$5,0),MATCH(Orders!I$1,Products!$A$1:$E$1,0))="Esp","Espresso",INDEX(Products!$A$1:$E$5,MATCH(Orders!$D373,Products!$A$1:$A$5,0),MATCH(Orders!I$1,Products!$A$1:$E$1,0))="Lat","Latte",INDEX(Products!$A$1:$E$5,MATCH(Orders!$D373,Products!$A$1:$A$5,0),MATCH(Orders!I$1,Products!$A$1:$E$1,0))="Moc","Mocha",INDEX(Products!$A$1:$E$5,MATCH(Orders!$D373,Products!$A$1:$A$5,0),MATCH(Orders!I$1,Products!$A$1:$E$1,0))="Am","Americano")</f>
        <v>Espresso</v>
      </c>
      <c r="J373" t="str">
        <f>IF(INDEX(Products!$A$1:$E$5,MATCH(Orders!$D373,Products!$A$1:$A$5,0),MATCH(Orders!J$1,Products!$A$1:$E$1,0))="M","Medium",IF(INDEX(Products!$A$1:$E$5,MATCH(Orders!$D373,Products!$A$1:$A$5,0),MATCH(Orders!J$1,Products!$A$1:$E$1,0))="D","Dark","Light"))</f>
        <v>Medium</v>
      </c>
      <c r="K373" s="3">
        <f>INDEX(Products!$A$1:$E$5,MATCH(Orders!$D373,Products!$A$1:$A$5,0),MATCH(Orders!K$1,Products!$A$1:$E$1,0))</f>
        <v>1.5</v>
      </c>
      <c r="L373" s="5">
        <f>INDEX(Products!$A$1:$E$5,MATCH(Orders!$D373,Products!$A$1:$A$5,0),MATCH(Orders!L$1,Products!$A$1:$E$1,0))</f>
        <v>8.18</v>
      </c>
      <c r="M373" s="5">
        <f>Table1[[#This Row],[Unit Price]]*Table1[[#This Row],[Quantity]]</f>
        <v>32.72</v>
      </c>
      <c r="N373" t="str">
        <f>VLOOKUP(Table1[[#This Row],[Customer ID]],Customers!$A$1:$I$2001,9,FALSE)</f>
        <v>Yes</v>
      </c>
    </row>
    <row r="374" spans="1:14" x14ac:dyDescent="0.35">
      <c r="A374" t="s">
        <v>782</v>
      </c>
      <c r="B374" s="2">
        <v>45240</v>
      </c>
      <c r="C374" t="s">
        <v>783</v>
      </c>
      <c r="D374" t="s">
        <v>40</v>
      </c>
      <c r="E374">
        <v>2</v>
      </c>
      <c r="F374" t="str">
        <f>VLOOKUP(Table1[[#This Row],[Customer ID]],Customers!$A$1:$I$2001,2,FALSE)</f>
        <v>Wayne Potter</v>
      </c>
      <c r="G374" t="str">
        <f>VLOOKUP(Table1[[#This Row],[Customer ID]],Customers!$A$1:$I$2001,3,FALSE)</f>
        <v>johnsonrodney@gmail.com</v>
      </c>
      <c r="H374" t="str">
        <f>VLOOKUP(Table1[[#This Row],[Customer ID]],Customers!$A$1:$I$2001,7,FALSE)</f>
        <v>United States</v>
      </c>
      <c r="I374" t="str">
        <f>_xlfn.IFS(INDEX(Products!$A$1:$E$5,MATCH(Orders!$D374,Products!$A$1:$A$5,0),MATCH(Orders!I$1,Products!$A$1:$E$1,0))="Esp","Espresso",INDEX(Products!$A$1:$E$5,MATCH(Orders!$D374,Products!$A$1:$A$5,0),MATCH(Orders!I$1,Products!$A$1:$E$1,0))="Lat","Latte",INDEX(Products!$A$1:$E$5,MATCH(Orders!$D374,Products!$A$1:$A$5,0),MATCH(Orders!I$1,Products!$A$1:$E$1,0))="Moc","Mocha",INDEX(Products!$A$1:$E$5,MATCH(Orders!$D374,Products!$A$1:$A$5,0),MATCH(Orders!I$1,Products!$A$1:$E$1,0))="Am","Americano")</f>
        <v>Americano</v>
      </c>
      <c r="J374" t="str">
        <f>IF(INDEX(Products!$A$1:$E$5,MATCH(Orders!$D374,Products!$A$1:$A$5,0),MATCH(Orders!J$1,Products!$A$1:$E$1,0))="M","Medium",IF(INDEX(Products!$A$1:$E$5,MATCH(Orders!$D374,Products!$A$1:$A$5,0),MATCH(Orders!J$1,Products!$A$1:$E$1,0))="D","Dark","Light"))</f>
        <v>Light</v>
      </c>
      <c r="K374" s="3">
        <f>INDEX(Products!$A$1:$E$5,MATCH(Orders!$D374,Products!$A$1:$A$5,0),MATCH(Orders!K$1,Products!$A$1:$E$1,0))</f>
        <v>1</v>
      </c>
      <c r="L374" s="5">
        <f>INDEX(Products!$A$1:$E$5,MATCH(Orders!$D374,Products!$A$1:$A$5,0),MATCH(Orders!L$1,Products!$A$1:$E$1,0))</f>
        <v>9.9499999999999993</v>
      </c>
      <c r="M374" s="5">
        <f>Table1[[#This Row],[Unit Price]]*Table1[[#This Row],[Quantity]]</f>
        <v>19.899999999999999</v>
      </c>
      <c r="N374" t="str">
        <f>VLOOKUP(Table1[[#This Row],[Customer ID]],Customers!$A$1:$I$2001,9,FALSE)</f>
        <v>Yes</v>
      </c>
    </row>
    <row r="375" spans="1:14" x14ac:dyDescent="0.35">
      <c r="A375" t="s">
        <v>784</v>
      </c>
      <c r="B375" s="2">
        <v>44593</v>
      </c>
      <c r="C375" t="s">
        <v>785</v>
      </c>
      <c r="D375" t="s">
        <v>40</v>
      </c>
      <c r="E375">
        <v>4</v>
      </c>
      <c r="F375" t="str">
        <f>VLOOKUP(Table1[[#This Row],[Customer ID]],Customers!$A$1:$I$2001,2,FALSE)</f>
        <v>Jennifer Huber</v>
      </c>
      <c r="G375" t="str">
        <f>VLOOKUP(Table1[[#This Row],[Customer ID]],Customers!$A$1:$I$2001,3,FALSE)</f>
        <v>barbaramckinney@kemp.com</v>
      </c>
      <c r="H375" t="str">
        <f>VLOOKUP(Table1[[#This Row],[Customer ID]],Customers!$A$1:$I$2001,7,FALSE)</f>
        <v>Australia</v>
      </c>
      <c r="I375" t="str">
        <f>_xlfn.IFS(INDEX(Products!$A$1:$E$5,MATCH(Orders!$D375,Products!$A$1:$A$5,0),MATCH(Orders!I$1,Products!$A$1:$E$1,0))="Esp","Espresso",INDEX(Products!$A$1:$E$5,MATCH(Orders!$D375,Products!$A$1:$A$5,0),MATCH(Orders!I$1,Products!$A$1:$E$1,0))="Lat","Latte",INDEX(Products!$A$1:$E$5,MATCH(Orders!$D375,Products!$A$1:$A$5,0),MATCH(Orders!I$1,Products!$A$1:$E$1,0))="Moc","Mocha",INDEX(Products!$A$1:$E$5,MATCH(Orders!$D375,Products!$A$1:$A$5,0),MATCH(Orders!I$1,Products!$A$1:$E$1,0))="Am","Americano")</f>
        <v>Americano</v>
      </c>
      <c r="J375" t="str">
        <f>IF(INDEX(Products!$A$1:$E$5,MATCH(Orders!$D375,Products!$A$1:$A$5,0),MATCH(Orders!J$1,Products!$A$1:$E$1,0))="M","Medium",IF(INDEX(Products!$A$1:$E$5,MATCH(Orders!$D375,Products!$A$1:$A$5,0),MATCH(Orders!J$1,Products!$A$1:$E$1,0))="D","Dark","Light"))</f>
        <v>Light</v>
      </c>
      <c r="K375" s="3">
        <f>INDEX(Products!$A$1:$E$5,MATCH(Orders!$D375,Products!$A$1:$A$5,0),MATCH(Orders!K$1,Products!$A$1:$E$1,0))</f>
        <v>1</v>
      </c>
      <c r="L375" s="5">
        <f>INDEX(Products!$A$1:$E$5,MATCH(Orders!$D375,Products!$A$1:$A$5,0),MATCH(Orders!L$1,Products!$A$1:$E$1,0))</f>
        <v>9.9499999999999993</v>
      </c>
      <c r="M375" s="5">
        <f>Table1[[#This Row],[Unit Price]]*Table1[[#This Row],[Quantity]]</f>
        <v>39.799999999999997</v>
      </c>
      <c r="N375" t="str">
        <f>VLOOKUP(Table1[[#This Row],[Customer ID]],Customers!$A$1:$I$2001,9,FALSE)</f>
        <v>Yes</v>
      </c>
    </row>
    <row r="376" spans="1:14" x14ac:dyDescent="0.35">
      <c r="A376" t="s">
        <v>786</v>
      </c>
      <c r="B376" s="2">
        <v>45279</v>
      </c>
      <c r="C376" t="s">
        <v>787</v>
      </c>
      <c r="D376" t="s">
        <v>40</v>
      </c>
      <c r="E376">
        <v>4</v>
      </c>
      <c r="F376" t="str">
        <f>VLOOKUP(Table1[[#This Row],[Customer ID]],Customers!$A$1:$I$2001,2,FALSE)</f>
        <v>Laura Harris</v>
      </c>
      <c r="G376" t="str">
        <f>VLOOKUP(Table1[[#This Row],[Customer ID]],Customers!$A$1:$I$2001,3,FALSE)</f>
        <v>andradejoseph@yahoo.com</v>
      </c>
      <c r="H376" t="str">
        <f>VLOOKUP(Table1[[#This Row],[Customer ID]],Customers!$A$1:$I$2001,7,FALSE)</f>
        <v>United Kingdom</v>
      </c>
      <c r="I376" t="str">
        <f>_xlfn.IFS(INDEX(Products!$A$1:$E$5,MATCH(Orders!$D376,Products!$A$1:$A$5,0),MATCH(Orders!I$1,Products!$A$1:$E$1,0))="Esp","Espresso",INDEX(Products!$A$1:$E$5,MATCH(Orders!$D376,Products!$A$1:$A$5,0),MATCH(Orders!I$1,Products!$A$1:$E$1,0))="Lat","Latte",INDEX(Products!$A$1:$E$5,MATCH(Orders!$D376,Products!$A$1:$A$5,0),MATCH(Orders!I$1,Products!$A$1:$E$1,0))="Moc","Mocha",INDEX(Products!$A$1:$E$5,MATCH(Orders!$D376,Products!$A$1:$A$5,0),MATCH(Orders!I$1,Products!$A$1:$E$1,0))="Am","Americano")</f>
        <v>Americano</v>
      </c>
      <c r="J376" t="str">
        <f>IF(INDEX(Products!$A$1:$E$5,MATCH(Orders!$D376,Products!$A$1:$A$5,0),MATCH(Orders!J$1,Products!$A$1:$E$1,0))="M","Medium",IF(INDEX(Products!$A$1:$E$5,MATCH(Orders!$D376,Products!$A$1:$A$5,0),MATCH(Orders!J$1,Products!$A$1:$E$1,0))="D","Dark","Light"))</f>
        <v>Light</v>
      </c>
      <c r="K376" s="3">
        <f>INDEX(Products!$A$1:$E$5,MATCH(Orders!$D376,Products!$A$1:$A$5,0),MATCH(Orders!K$1,Products!$A$1:$E$1,0))</f>
        <v>1</v>
      </c>
      <c r="L376" s="5">
        <f>INDEX(Products!$A$1:$E$5,MATCH(Orders!$D376,Products!$A$1:$A$5,0),MATCH(Orders!L$1,Products!$A$1:$E$1,0))</f>
        <v>9.9499999999999993</v>
      </c>
      <c r="M376" s="5">
        <f>Table1[[#This Row],[Unit Price]]*Table1[[#This Row],[Quantity]]</f>
        <v>39.799999999999997</v>
      </c>
      <c r="N376" t="str">
        <f>VLOOKUP(Table1[[#This Row],[Customer ID]],Customers!$A$1:$I$2001,9,FALSE)</f>
        <v>No</v>
      </c>
    </row>
    <row r="377" spans="1:14" x14ac:dyDescent="0.35">
      <c r="A377" t="s">
        <v>788</v>
      </c>
      <c r="B377" s="2">
        <v>44534</v>
      </c>
      <c r="C377" t="s">
        <v>789</v>
      </c>
      <c r="D377" t="s">
        <v>21</v>
      </c>
      <c r="E377">
        <v>1</v>
      </c>
      <c r="F377" t="str">
        <f>VLOOKUP(Table1[[#This Row],[Customer ID]],Customers!$A$1:$I$2001,2,FALSE)</f>
        <v>Charles Hernandez</v>
      </c>
      <c r="G377" t="str">
        <f>VLOOKUP(Table1[[#This Row],[Customer ID]],Customers!$A$1:$I$2001,3,FALSE)</f>
        <v>melissa81@johnston-hill.com</v>
      </c>
      <c r="H377" t="str">
        <f>VLOOKUP(Table1[[#This Row],[Customer ID]],Customers!$A$1:$I$2001,7,FALSE)</f>
        <v>United Kingdom</v>
      </c>
      <c r="I377" t="str">
        <f>_xlfn.IFS(INDEX(Products!$A$1:$E$5,MATCH(Orders!$D377,Products!$A$1:$A$5,0),MATCH(Orders!I$1,Products!$A$1:$E$1,0))="Esp","Espresso",INDEX(Products!$A$1:$E$5,MATCH(Orders!$D377,Products!$A$1:$A$5,0),MATCH(Orders!I$1,Products!$A$1:$E$1,0))="Lat","Latte",INDEX(Products!$A$1:$E$5,MATCH(Orders!$D377,Products!$A$1:$A$5,0),MATCH(Orders!I$1,Products!$A$1:$E$1,0))="Moc","Mocha",INDEX(Products!$A$1:$E$5,MATCH(Orders!$D377,Products!$A$1:$A$5,0),MATCH(Orders!I$1,Products!$A$1:$E$1,0))="Am","Americano")</f>
        <v>Latte</v>
      </c>
      <c r="J377" t="str">
        <f>IF(INDEX(Products!$A$1:$E$5,MATCH(Orders!$D377,Products!$A$1:$A$5,0),MATCH(Orders!J$1,Products!$A$1:$E$1,0))="M","Medium",IF(INDEX(Products!$A$1:$E$5,MATCH(Orders!$D377,Products!$A$1:$A$5,0),MATCH(Orders!J$1,Products!$A$1:$E$1,0))="D","Dark","Light"))</f>
        <v>Dark</v>
      </c>
      <c r="K377" s="3">
        <f>INDEX(Products!$A$1:$E$5,MATCH(Orders!$D377,Products!$A$1:$A$5,0),MATCH(Orders!K$1,Products!$A$1:$E$1,0))</f>
        <v>2</v>
      </c>
      <c r="L377" s="5">
        <f>INDEX(Products!$A$1:$E$5,MATCH(Orders!$D377,Products!$A$1:$A$5,0),MATCH(Orders!L$1,Products!$A$1:$E$1,0))</f>
        <v>6.79</v>
      </c>
      <c r="M377" s="5">
        <f>Table1[[#This Row],[Unit Price]]*Table1[[#This Row],[Quantity]]</f>
        <v>6.79</v>
      </c>
      <c r="N377" t="str">
        <f>VLOOKUP(Table1[[#This Row],[Customer ID]],Customers!$A$1:$I$2001,9,FALSE)</f>
        <v>No</v>
      </c>
    </row>
    <row r="378" spans="1:14" x14ac:dyDescent="0.35">
      <c r="A378" t="s">
        <v>790</v>
      </c>
      <c r="B378" s="2">
        <v>44537</v>
      </c>
      <c r="C378" t="s">
        <v>791</v>
      </c>
      <c r="D378" t="s">
        <v>21</v>
      </c>
      <c r="E378">
        <v>2</v>
      </c>
      <c r="F378" t="str">
        <f>VLOOKUP(Table1[[#This Row],[Customer ID]],Customers!$A$1:$I$2001,2,FALSE)</f>
        <v>Jacqueline Horne</v>
      </c>
      <c r="G378" t="str">
        <f>VLOOKUP(Table1[[#This Row],[Customer ID]],Customers!$A$1:$I$2001,3,FALSE)</f>
        <v>angelahensley@hall-vargas.biz</v>
      </c>
      <c r="H378" t="str">
        <f>VLOOKUP(Table1[[#This Row],[Customer ID]],Customers!$A$1:$I$2001,7,FALSE)</f>
        <v>United States</v>
      </c>
      <c r="I378" t="str">
        <f>_xlfn.IFS(INDEX(Products!$A$1:$E$5,MATCH(Orders!$D378,Products!$A$1:$A$5,0),MATCH(Orders!I$1,Products!$A$1:$E$1,0))="Esp","Espresso",INDEX(Products!$A$1:$E$5,MATCH(Orders!$D378,Products!$A$1:$A$5,0),MATCH(Orders!I$1,Products!$A$1:$E$1,0))="Lat","Latte",INDEX(Products!$A$1:$E$5,MATCH(Orders!$D378,Products!$A$1:$A$5,0),MATCH(Orders!I$1,Products!$A$1:$E$1,0))="Moc","Mocha",INDEX(Products!$A$1:$E$5,MATCH(Orders!$D378,Products!$A$1:$A$5,0),MATCH(Orders!I$1,Products!$A$1:$E$1,0))="Am","Americano")</f>
        <v>Latte</v>
      </c>
      <c r="J378" t="str">
        <f>IF(INDEX(Products!$A$1:$E$5,MATCH(Orders!$D378,Products!$A$1:$A$5,0),MATCH(Orders!J$1,Products!$A$1:$E$1,0))="M","Medium",IF(INDEX(Products!$A$1:$E$5,MATCH(Orders!$D378,Products!$A$1:$A$5,0),MATCH(Orders!J$1,Products!$A$1:$E$1,0))="D","Dark","Light"))</f>
        <v>Dark</v>
      </c>
      <c r="K378" s="3">
        <f>INDEX(Products!$A$1:$E$5,MATCH(Orders!$D378,Products!$A$1:$A$5,0),MATCH(Orders!K$1,Products!$A$1:$E$1,0))</f>
        <v>2</v>
      </c>
      <c r="L378" s="5">
        <f>INDEX(Products!$A$1:$E$5,MATCH(Orders!$D378,Products!$A$1:$A$5,0),MATCH(Orders!L$1,Products!$A$1:$E$1,0))</f>
        <v>6.79</v>
      </c>
      <c r="M378" s="5">
        <f>Table1[[#This Row],[Unit Price]]*Table1[[#This Row],[Quantity]]</f>
        <v>13.58</v>
      </c>
      <c r="N378" t="str">
        <f>VLOOKUP(Table1[[#This Row],[Customer ID]],Customers!$A$1:$I$2001,9,FALSE)</f>
        <v>Yes</v>
      </c>
    </row>
    <row r="379" spans="1:14" x14ac:dyDescent="0.35">
      <c r="A379" t="s">
        <v>793</v>
      </c>
      <c r="B379" s="2">
        <v>45373</v>
      </c>
      <c r="C379" t="s">
        <v>794</v>
      </c>
      <c r="D379" t="s">
        <v>15</v>
      </c>
      <c r="E379">
        <v>4</v>
      </c>
      <c r="F379" t="str">
        <f>VLOOKUP(Table1[[#This Row],[Customer ID]],Customers!$A$1:$I$2001,2,FALSE)</f>
        <v>Kathleen Moody</v>
      </c>
      <c r="G379" t="str">
        <f>VLOOKUP(Table1[[#This Row],[Customer ID]],Customers!$A$1:$I$2001,3,FALSE)</f>
        <v>eric36@brown.com</v>
      </c>
      <c r="H379" t="str">
        <f>VLOOKUP(Table1[[#This Row],[Customer ID]],Customers!$A$1:$I$2001,7,FALSE)</f>
        <v>Canada</v>
      </c>
      <c r="I379" t="str">
        <f>_xlfn.IFS(INDEX(Products!$A$1:$E$5,MATCH(Orders!$D379,Products!$A$1:$A$5,0),MATCH(Orders!I$1,Products!$A$1:$E$1,0))="Esp","Espresso",INDEX(Products!$A$1:$E$5,MATCH(Orders!$D379,Products!$A$1:$A$5,0),MATCH(Orders!I$1,Products!$A$1:$E$1,0))="Lat","Latte",INDEX(Products!$A$1:$E$5,MATCH(Orders!$D379,Products!$A$1:$A$5,0),MATCH(Orders!I$1,Products!$A$1:$E$1,0))="Moc","Mocha",INDEX(Products!$A$1:$E$5,MATCH(Orders!$D379,Products!$A$1:$A$5,0),MATCH(Orders!I$1,Products!$A$1:$E$1,0))="Am","Americano")</f>
        <v>Espresso</v>
      </c>
      <c r="J379" t="str">
        <f>IF(INDEX(Products!$A$1:$E$5,MATCH(Orders!$D379,Products!$A$1:$A$5,0),MATCH(Orders!J$1,Products!$A$1:$E$1,0))="M","Medium",IF(INDEX(Products!$A$1:$E$5,MATCH(Orders!$D379,Products!$A$1:$A$5,0),MATCH(Orders!J$1,Products!$A$1:$E$1,0))="D","Dark","Light"))</f>
        <v>Medium</v>
      </c>
      <c r="K379" s="3">
        <f>INDEX(Products!$A$1:$E$5,MATCH(Orders!$D379,Products!$A$1:$A$5,0),MATCH(Orders!K$1,Products!$A$1:$E$1,0))</f>
        <v>1.5</v>
      </c>
      <c r="L379" s="5">
        <f>INDEX(Products!$A$1:$E$5,MATCH(Orders!$D379,Products!$A$1:$A$5,0),MATCH(Orders!L$1,Products!$A$1:$E$1,0))</f>
        <v>8.18</v>
      </c>
      <c r="M379" s="5">
        <f>Table1[[#This Row],[Unit Price]]*Table1[[#This Row],[Quantity]]</f>
        <v>32.72</v>
      </c>
      <c r="N379" t="str">
        <f>VLOOKUP(Table1[[#This Row],[Customer ID]],Customers!$A$1:$I$2001,9,FALSE)</f>
        <v>No</v>
      </c>
    </row>
    <row r="380" spans="1:14" x14ac:dyDescent="0.35">
      <c r="A380" t="s">
        <v>795</v>
      </c>
      <c r="B380" s="2">
        <v>45551</v>
      </c>
      <c r="C380" t="s">
        <v>796</v>
      </c>
      <c r="D380" t="s">
        <v>40</v>
      </c>
      <c r="E380">
        <v>4</v>
      </c>
      <c r="F380" t="str">
        <f>VLOOKUP(Table1[[#This Row],[Customer ID]],Customers!$A$1:$I$2001,2,FALSE)</f>
        <v>Robert Wells</v>
      </c>
      <c r="G380" t="str">
        <f>VLOOKUP(Table1[[#This Row],[Customer ID]],Customers!$A$1:$I$2001,3,FALSE)</f>
        <v>dawn45@yahoo.com</v>
      </c>
      <c r="H380" t="str">
        <f>VLOOKUP(Table1[[#This Row],[Customer ID]],Customers!$A$1:$I$2001,7,FALSE)</f>
        <v>Ireland</v>
      </c>
      <c r="I380" t="str">
        <f>_xlfn.IFS(INDEX(Products!$A$1:$E$5,MATCH(Orders!$D380,Products!$A$1:$A$5,0),MATCH(Orders!I$1,Products!$A$1:$E$1,0))="Esp","Espresso",INDEX(Products!$A$1:$E$5,MATCH(Orders!$D380,Products!$A$1:$A$5,0),MATCH(Orders!I$1,Products!$A$1:$E$1,0))="Lat","Latte",INDEX(Products!$A$1:$E$5,MATCH(Orders!$D380,Products!$A$1:$A$5,0),MATCH(Orders!I$1,Products!$A$1:$E$1,0))="Moc","Mocha",INDEX(Products!$A$1:$E$5,MATCH(Orders!$D380,Products!$A$1:$A$5,0),MATCH(Orders!I$1,Products!$A$1:$E$1,0))="Am","Americano")</f>
        <v>Americano</v>
      </c>
      <c r="J380" t="str">
        <f>IF(INDEX(Products!$A$1:$E$5,MATCH(Orders!$D380,Products!$A$1:$A$5,0),MATCH(Orders!J$1,Products!$A$1:$E$1,0))="M","Medium",IF(INDEX(Products!$A$1:$E$5,MATCH(Orders!$D380,Products!$A$1:$A$5,0),MATCH(Orders!J$1,Products!$A$1:$E$1,0))="D","Dark","Light"))</f>
        <v>Light</v>
      </c>
      <c r="K380" s="3">
        <f>INDEX(Products!$A$1:$E$5,MATCH(Orders!$D380,Products!$A$1:$A$5,0),MATCH(Orders!K$1,Products!$A$1:$E$1,0))</f>
        <v>1</v>
      </c>
      <c r="L380" s="5">
        <f>INDEX(Products!$A$1:$E$5,MATCH(Orders!$D380,Products!$A$1:$A$5,0),MATCH(Orders!L$1,Products!$A$1:$E$1,0))</f>
        <v>9.9499999999999993</v>
      </c>
      <c r="M380" s="5">
        <f>Table1[[#This Row],[Unit Price]]*Table1[[#This Row],[Quantity]]</f>
        <v>39.799999999999997</v>
      </c>
      <c r="N380" t="str">
        <f>VLOOKUP(Table1[[#This Row],[Customer ID]],Customers!$A$1:$I$2001,9,FALSE)</f>
        <v>Yes</v>
      </c>
    </row>
    <row r="381" spans="1:14" x14ac:dyDescent="0.35">
      <c r="A381" t="s">
        <v>797</v>
      </c>
      <c r="B381" s="2">
        <v>44644</v>
      </c>
      <c r="C381" t="s">
        <v>798</v>
      </c>
      <c r="D381" t="s">
        <v>15</v>
      </c>
      <c r="E381">
        <v>2</v>
      </c>
      <c r="F381" t="str">
        <f>VLOOKUP(Table1[[#This Row],[Customer ID]],Customers!$A$1:$I$2001,2,FALSE)</f>
        <v>Richard Moore</v>
      </c>
      <c r="G381" t="str">
        <f>VLOOKUP(Table1[[#This Row],[Customer ID]],Customers!$A$1:$I$2001,3,FALSE)</f>
        <v>hernandezjoseph@white.com</v>
      </c>
      <c r="H381" t="str">
        <f>VLOOKUP(Table1[[#This Row],[Customer ID]],Customers!$A$1:$I$2001,7,FALSE)</f>
        <v>Ireland</v>
      </c>
      <c r="I381" t="str">
        <f>_xlfn.IFS(INDEX(Products!$A$1:$E$5,MATCH(Orders!$D381,Products!$A$1:$A$5,0),MATCH(Orders!I$1,Products!$A$1:$E$1,0))="Esp","Espresso",INDEX(Products!$A$1:$E$5,MATCH(Orders!$D381,Products!$A$1:$A$5,0),MATCH(Orders!I$1,Products!$A$1:$E$1,0))="Lat","Latte",INDEX(Products!$A$1:$E$5,MATCH(Orders!$D381,Products!$A$1:$A$5,0),MATCH(Orders!I$1,Products!$A$1:$E$1,0))="Moc","Mocha",INDEX(Products!$A$1:$E$5,MATCH(Orders!$D381,Products!$A$1:$A$5,0),MATCH(Orders!I$1,Products!$A$1:$E$1,0))="Am","Americano")</f>
        <v>Espresso</v>
      </c>
      <c r="J381" t="str">
        <f>IF(INDEX(Products!$A$1:$E$5,MATCH(Orders!$D381,Products!$A$1:$A$5,0),MATCH(Orders!J$1,Products!$A$1:$E$1,0))="M","Medium",IF(INDEX(Products!$A$1:$E$5,MATCH(Orders!$D381,Products!$A$1:$A$5,0),MATCH(Orders!J$1,Products!$A$1:$E$1,0))="D","Dark","Light"))</f>
        <v>Medium</v>
      </c>
      <c r="K381" s="3">
        <f>INDEX(Products!$A$1:$E$5,MATCH(Orders!$D381,Products!$A$1:$A$5,0),MATCH(Orders!K$1,Products!$A$1:$E$1,0))</f>
        <v>1.5</v>
      </c>
      <c r="L381" s="5">
        <f>INDEX(Products!$A$1:$E$5,MATCH(Orders!$D381,Products!$A$1:$A$5,0),MATCH(Orders!L$1,Products!$A$1:$E$1,0))</f>
        <v>8.18</v>
      </c>
      <c r="M381" s="5">
        <f>Table1[[#This Row],[Unit Price]]*Table1[[#This Row],[Quantity]]</f>
        <v>16.36</v>
      </c>
      <c r="N381" t="str">
        <f>VLOOKUP(Table1[[#This Row],[Customer ID]],Customers!$A$1:$I$2001,9,FALSE)</f>
        <v>No</v>
      </c>
    </row>
    <row r="382" spans="1:14" x14ac:dyDescent="0.35">
      <c r="A382" t="s">
        <v>799</v>
      </c>
      <c r="B382" s="2">
        <v>45217</v>
      </c>
      <c r="C382" t="s">
        <v>800</v>
      </c>
      <c r="D382" t="s">
        <v>21</v>
      </c>
      <c r="E382">
        <v>5</v>
      </c>
      <c r="F382" t="str">
        <f>VLOOKUP(Table1[[#This Row],[Customer ID]],Customers!$A$1:$I$2001,2,FALSE)</f>
        <v>Carrie Jones</v>
      </c>
      <c r="G382" t="str">
        <f>VLOOKUP(Table1[[#This Row],[Customer ID]],Customers!$A$1:$I$2001,3,FALSE)</f>
        <v>lisacarroll@gmail.com</v>
      </c>
      <c r="H382" t="str">
        <f>VLOOKUP(Table1[[#This Row],[Customer ID]],Customers!$A$1:$I$2001,7,FALSE)</f>
        <v>United Kingdom</v>
      </c>
      <c r="I382" t="str">
        <f>_xlfn.IFS(INDEX(Products!$A$1:$E$5,MATCH(Orders!$D382,Products!$A$1:$A$5,0),MATCH(Orders!I$1,Products!$A$1:$E$1,0))="Esp","Espresso",INDEX(Products!$A$1:$E$5,MATCH(Orders!$D382,Products!$A$1:$A$5,0),MATCH(Orders!I$1,Products!$A$1:$E$1,0))="Lat","Latte",INDEX(Products!$A$1:$E$5,MATCH(Orders!$D382,Products!$A$1:$A$5,0),MATCH(Orders!I$1,Products!$A$1:$E$1,0))="Moc","Mocha",INDEX(Products!$A$1:$E$5,MATCH(Orders!$D382,Products!$A$1:$A$5,0),MATCH(Orders!I$1,Products!$A$1:$E$1,0))="Am","Americano")</f>
        <v>Latte</v>
      </c>
      <c r="J382" t="str">
        <f>IF(INDEX(Products!$A$1:$E$5,MATCH(Orders!$D382,Products!$A$1:$A$5,0),MATCH(Orders!J$1,Products!$A$1:$E$1,0))="M","Medium",IF(INDEX(Products!$A$1:$E$5,MATCH(Orders!$D382,Products!$A$1:$A$5,0),MATCH(Orders!J$1,Products!$A$1:$E$1,0))="D","Dark","Light"))</f>
        <v>Dark</v>
      </c>
      <c r="K382" s="3">
        <f>INDEX(Products!$A$1:$E$5,MATCH(Orders!$D382,Products!$A$1:$A$5,0),MATCH(Orders!K$1,Products!$A$1:$E$1,0))</f>
        <v>2</v>
      </c>
      <c r="L382" s="5">
        <f>INDEX(Products!$A$1:$E$5,MATCH(Orders!$D382,Products!$A$1:$A$5,0),MATCH(Orders!L$1,Products!$A$1:$E$1,0))</f>
        <v>6.79</v>
      </c>
      <c r="M382" s="5">
        <f>Table1[[#This Row],[Unit Price]]*Table1[[#This Row],[Quantity]]</f>
        <v>33.950000000000003</v>
      </c>
      <c r="N382" t="str">
        <f>VLOOKUP(Table1[[#This Row],[Customer ID]],Customers!$A$1:$I$2001,9,FALSE)</f>
        <v>No</v>
      </c>
    </row>
    <row r="383" spans="1:14" x14ac:dyDescent="0.35">
      <c r="A383" t="s">
        <v>802</v>
      </c>
      <c r="B383" s="2">
        <v>45328</v>
      </c>
      <c r="C383" t="s">
        <v>803</v>
      </c>
      <c r="D383" t="s">
        <v>15</v>
      </c>
      <c r="E383">
        <v>5</v>
      </c>
      <c r="F383" t="str">
        <f>VLOOKUP(Table1[[#This Row],[Customer ID]],Customers!$A$1:$I$2001,2,FALSE)</f>
        <v>Suzanne Davenport</v>
      </c>
      <c r="G383" t="str">
        <f>VLOOKUP(Table1[[#This Row],[Customer ID]],Customers!$A$1:$I$2001,3,FALSE)</f>
        <v>greenheather@sanchez.com</v>
      </c>
      <c r="H383" t="str">
        <f>VLOOKUP(Table1[[#This Row],[Customer ID]],Customers!$A$1:$I$2001,7,FALSE)</f>
        <v>United States</v>
      </c>
      <c r="I383" t="str">
        <f>_xlfn.IFS(INDEX(Products!$A$1:$E$5,MATCH(Orders!$D383,Products!$A$1:$A$5,0),MATCH(Orders!I$1,Products!$A$1:$E$1,0))="Esp","Espresso",INDEX(Products!$A$1:$E$5,MATCH(Orders!$D383,Products!$A$1:$A$5,0),MATCH(Orders!I$1,Products!$A$1:$E$1,0))="Lat","Latte",INDEX(Products!$A$1:$E$5,MATCH(Orders!$D383,Products!$A$1:$A$5,0),MATCH(Orders!I$1,Products!$A$1:$E$1,0))="Moc","Mocha",INDEX(Products!$A$1:$E$5,MATCH(Orders!$D383,Products!$A$1:$A$5,0),MATCH(Orders!I$1,Products!$A$1:$E$1,0))="Am","Americano")</f>
        <v>Espresso</v>
      </c>
      <c r="J383" t="str">
        <f>IF(INDEX(Products!$A$1:$E$5,MATCH(Orders!$D383,Products!$A$1:$A$5,0),MATCH(Orders!J$1,Products!$A$1:$E$1,0))="M","Medium",IF(INDEX(Products!$A$1:$E$5,MATCH(Orders!$D383,Products!$A$1:$A$5,0),MATCH(Orders!J$1,Products!$A$1:$E$1,0))="D","Dark","Light"))</f>
        <v>Medium</v>
      </c>
      <c r="K383" s="3">
        <f>INDEX(Products!$A$1:$E$5,MATCH(Orders!$D383,Products!$A$1:$A$5,0),MATCH(Orders!K$1,Products!$A$1:$E$1,0))</f>
        <v>1.5</v>
      </c>
      <c r="L383" s="5">
        <f>INDEX(Products!$A$1:$E$5,MATCH(Orders!$D383,Products!$A$1:$A$5,0),MATCH(Orders!L$1,Products!$A$1:$E$1,0))</f>
        <v>8.18</v>
      </c>
      <c r="M383" s="5">
        <f>Table1[[#This Row],[Unit Price]]*Table1[[#This Row],[Quantity]]</f>
        <v>40.9</v>
      </c>
      <c r="N383" t="str">
        <f>VLOOKUP(Table1[[#This Row],[Customer ID]],Customers!$A$1:$I$2001,9,FALSE)</f>
        <v>Yes</v>
      </c>
    </row>
    <row r="384" spans="1:14" x14ac:dyDescent="0.35">
      <c r="A384" t="s">
        <v>804</v>
      </c>
      <c r="B384" s="2">
        <v>45447</v>
      </c>
      <c r="C384" t="s">
        <v>805</v>
      </c>
      <c r="D384" t="s">
        <v>40</v>
      </c>
      <c r="E384">
        <v>5</v>
      </c>
      <c r="F384" t="str">
        <f>VLOOKUP(Table1[[#This Row],[Customer ID]],Customers!$A$1:$I$2001,2,FALSE)</f>
        <v>Frederick Delacruz</v>
      </c>
      <c r="G384" t="str">
        <f>VLOOKUP(Table1[[#This Row],[Customer ID]],Customers!$A$1:$I$2001,3,FALSE)</f>
        <v>ameyer@yahoo.com</v>
      </c>
      <c r="H384" t="str">
        <f>VLOOKUP(Table1[[#This Row],[Customer ID]],Customers!$A$1:$I$2001,7,FALSE)</f>
        <v>Ireland</v>
      </c>
      <c r="I384" t="str">
        <f>_xlfn.IFS(INDEX(Products!$A$1:$E$5,MATCH(Orders!$D384,Products!$A$1:$A$5,0),MATCH(Orders!I$1,Products!$A$1:$E$1,0))="Esp","Espresso",INDEX(Products!$A$1:$E$5,MATCH(Orders!$D384,Products!$A$1:$A$5,0),MATCH(Orders!I$1,Products!$A$1:$E$1,0))="Lat","Latte",INDEX(Products!$A$1:$E$5,MATCH(Orders!$D384,Products!$A$1:$A$5,0),MATCH(Orders!I$1,Products!$A$1:$E$1,0))="Moc","Mocha",INDEX(Products!$A$1:$E$5,MATCH(Orders!$D384,Products!$A$1:$A$5,0),MATCH(Orders!I$1,Products!$A$1:$E$1,0))="Am","Americano")</f>
        <v>Americano</v>
      </c>
      <c r="J384" t="str">
        <f>IF(INDEX(Products!$A$1:$E$5,MATCH(Orders!$D384,Products!$A$1:$A$5,0),MATCH(Orders!J$1,Products!$A$1:$E$1,0))="M","Medium",IF(INDEX(Products!$A$1:$E$5,MATCH(Orders!$D384,Products!$A$1:$A$5,0),MATCH(Orders!J$1,Products!$A$1:$E$1,0))="D","Dark","Light"))</f>
        <v>Light</v>
      </c>
      <c r="K384" s="3">
        <f>INDEX(Products!$A$1:$E$5,MATCH(Orders!$D384,Products!$A$1:$A$5,0),MATCH(Orders!K$1,Products!$A$1:$E$1,0))</f>
        <v>1</v>
      </c>
      <c r="L384" s="5">
        <f>INDEX(Products!$A$1:$E$5,MATCH(Orders!$D384,Products!$A$1:$A$5,0),MATCH(Orders!L$1,Products!$A$1:$E$1,0))</f>
        <v>9.9499999999999993</v>
      </c>
      <c r="M384" s="5">
        <f>Table1[[#This Row],[Unit Price]]*Table1[[#This Row],[Quantity]]</f>
        <v>49.75</v>
      </c>
      <c r="N384" t="str">
        <f>VLOOKUP(Table1[[#This Row],[Customer ID]],Customers!$A$1:$I$2001,9,FALSE)</f>
        <v>Yes</v>
      </c>
    </row>
    <row r="385" spans="1:14" x14ac:dyDescent="0.35">
      <c r="A385" t="s">
        <v>806</v>
      </c>
      <c r="B385" s="2">
        <v>45110</v>
      </c>
      <c r="C385" t="s">
        <v>807</v>
      </c>
      <c r="D385" t="s">
        <v>21</v>
      </c>
      <c r="E385">
        <v>4</v>
      </c>
      <c r="F385" t="str">
        <f>VLOOKUP(Table1[[#This Row],[Customer ID]],Customers!$A$1:$I$2001,2,FALSE)</f>
        <v>Joseph Sharp</v>
      </c>
      <c r="G385" t="str">
        <f>VLOOKUP(Table1[[#This Row],[Customer ID]],Customers!$A$1:$I$2001,3,FALSE)</f>
        <v>ronnie36@hotmail.com</v>
      </c>
      <c r="H385" t="str">
        <f>VLOOKUP(Table1[[#This Row],[Customer ID]],Customers!$A$1:$I$2001,7,FALSE)</f>
        <v>Ireland</v>
      </c>
      <c r="I385" t="str">
        <f>_xlfn.IFS(INDEX(Products!$A$1:$E$5,MATCH(Orders!$D385,Products!$A$1:$A$5,0),MATCH(Orders!I$1,Products!$A$1:$E$1,0))="Esp","Espresso",INDEX(Products!$A$1:$E$5,MATCH(Orders!$D385,Products!$A$1:$A$5,0),MATCH(Orders!I$1,Products!$A$1:$E$1,0))="Lat","Latte",INDEX(Products!$A$1:$E$5,MATCH(Orders!$D385,Products!$A$1:$A$5,0),MATCH(Orders!I$1,Products!$A$1:$E$1,0))="Moc","Mocha",INDEX(Products!$A$1:$E$5,MATCH(Orders!$D385,Products!$A$1:$A$5,0),MATCH(Orders!I$1,Products!$A$1:$E$1,0))="Am","Americano")</f>
        <v>Latte</v>
      </c>
      <c r="J385" t="str">
        <f>IF(INDEX(Products!$A$1:$E$5,MATCH(Orders!$D385,Products!$A$1:$A$5,0),MATCH(Orders!J$1,Products!$A$1:$E$1,0))="M","Medium",IF(INDEX(Products!$A$1:$E$5,MATCH(Orders!$D385,Products!$A$1:$A$5,0),MATCH(Orders!J$1,Products!$A$1:$E$1,0))="D","Dark","Light"))</f>
        <v>Dark</v>
      </c>
      <c r="K385" s="3">
        <f>INDEX(Products!$A$1:$E$5,MATCH(Orders!$D385,Products!$A$1:$A$5,0),MATCH(Orders!K$1,Products!$A$1:$E$1,0))</f>
        <v>2</v>
      </c>
      <c r="L385" s="5">
        <f>INDEX(Products!$A$1:$E$5,MATCH(Orders!$D385,Products!$A$1:$A$5,0),MATCH(Orders!L$1,Products!$A$1:$E$1,0))</f>
        <v>6.79</v>
      </c>
      <c r="M385" s="5">
        <f>Table1[[#This Row],[Unit Price]]*Table1[[#This Row],[Quantity]]</f>
        <v>27.16</v>
      </c>
      <c r="N385" t="str">
        <f>VLOOKUP(Table1[[#This Row],[Customer ID]],Customers!$A$1:$I$2001,9,FALSE)</f>
        <v>Yes</v>
      </c>
    </row>
    <row r="386" spans="1:14" x14ac:dyDescent="0.35">
      <c r="A386" t="s">
        <v>808</v>
      </c>
      <c r="B386" s="2">
        <v>45374</v>
      </c>
      <c r="C386" t="s">
        <v>809</v>
      </c>
      <c r="D386" t="s">
        <v>15</v>
      </c>
      <c r="E386">
        <v>1</v>
      </c>
      <c r="F386" t="str">
        <f>VLOOKUP(Table1[[#This Row],[Customer ID]],Customers!$A$1:$I$2001,2,FALSE)</f>
        <v>Monica Mathews</v>
      </c>
      <c r="G386" t="str">
        <f>VLOOKUP(Table1[[#This Row],[Customer ID]],Customers!$A$1:$I$2001,3,FALSE)</f>
        <v>perezrose@yahoo.com</v>
      </c>
      <c r="H386" t="str">
        <f>VLOOKUP(Table1[[#This Row],[Customer ID]],Customers!$A$1:$I$2001,7,FALSE)</f>
        <v>United Kingdom</v>
      </c>
      <c r="I386" t="str">
        <f>_xlfn.IFS(INDEX(Products!$A$1:$E$5,MATCH(Orders!$D386,Products!$A$1:$A$5,0),MATCH(Orders!I$1,Products!$A$1:$E$1,0))="Esp","Espresso",INDEX(Products!$A$1:$E$5,MATCH(Orders!$D386,Products!$A$1:$A$5,0),MATCH(Orders!I$1,Products!$A$1:$E$1,0))="Lat","Latte",INDEX(Products!$A$1:$E$5,MATCH(Orders!$D386,Products!$A$1:$A$5,0),MATCH(Orders!I$1,Products!$A$1:$E$1,0))="Moc","Mocha",INDEX(Products!$A$1:$E$5,MATCH(Orders!$D386,Products!$A$1:$A$5,0),MATCH(Orders!I$1,Products!$A$1:$E$1,0))="Am","Americano")</f>
        <v>Espresso</v>
      </c>
      <c r="J386" t="str">
        <f>IF(INDEX(Products!$A$1:$E$5,MATCH(Orders!$D386,Products!$A$1:$A$5,0),MATCH(Orders!J$1,Products!$A$1:$E$1,0))="M","Medium",IF(INDEX(Products!$A$1:$E$5,MATCH(Orders!$D386,Products!$A$1:$A$5,0),MATCH(Orders!J$1,Products!$A$1:$E$1,0))="D","Dark","Light"))</f>
        <v>Medium</v>
      </c>
      <c r="K386" s="3">
        <f>INDEX(Products!$A$1:$E$5,MATCH(Orders!$D386,Products!$A$1:$A$5,0),MATCH(Orders!K$1,Products!$A$1:$E$1,0))</f>
        <v>1.5</v>
      </c>
      <c r="L386" s="5">
        <f>INDEX(Products!$A$1:$E$5,MATCH(Orders!$D386,Products!$A$1:$A$5,0),MATCH(Orders!L$1,Products!$A$1:$E$1,0))</f>
        <v>8.18</v>
      </c>
      <c r="M386" s="5">
        <f>Table1[[#This Row],[Unit Price]]*Table1[[#This Row],[Quantity]]</f>
        <v>8.18</v>
      </c>
      <c r="N386" t="str">
        <f>VLOOKUP(Table1[[#This Row],[Customer ID]],Customers!$A$1:$I$2001,9,FALSE)</f>
        <v>No</v>
      </c>
    </row>
    <row r="387" spans="1:14" x14ac:dyDescent="0.35">
      <c r="A387" t="s">
        <v>810</v>
      </c>
      <c r="B387" s="2">
        <v>44916</v>
      </c>
      <c r="C387" t="s">
        <v>811</v>
      </c>
      <c r="D387" t="s">
        <v>21</v>
      </c>
      <c r="E387">
        <v>5</v>
      </c>
      <c r="F387" t="str">
        <f>VLOOKUP(Table1[[#This Row],[Customer ID]],Customers!$A$1:$I$2001,2,FALSE)</f>
        <v>Sean Maldonado</v>
      </c>
      <c r="G387" t="str">
        <f>VLOOKUP(Table1[[#This Row],[Customer ID]],Customers!$A$1:$I$2001,3,FALSE)</f>
        <v>ryanle@obrien.com</v>
      </c>
      <c r="H387" t="str">
        <f>VLOOKUP(Table1[[#This Row],[Customer ID]],Customers!$A$1:$I$2001,7,FALSE)</f>
        <v>United Kingdom</v>
      </c>
      <c r="I387" t="str">
        <f>_xlfn.IFS(INDEX(Products!$A$1:$E$5,MATCH(Orders!$D387,Products!$A$1:$A$5,0),MATCH(Orders!I$1,Products!$A$1:$E$1,0))="Esp","Espresso",INDEX(Products!$A$1:$E$5,MATCH(Orders!$D387,Products!$A$1:$A$5,0),MATCH(Orders!I$1,Products!$A$1:$E$1,0))="Lat","Latte",INDEX(Products!$A$1:$E$5,MATCH(Orders!$D387,Products!$A$1:$A$5,0),MATCH(Orders!I$1,Products!$A$1:$E$1,0))="Moc","Mocha",INDEX(Products!$A$1:$E$5,MATCH(Orders!$D387,Products!$A$1:$A$5,0),MATCH(Orders!I$1,Products!$A$1:$E$1,0))="Am","Americano")</f>
        <v>Latte</v>
      </c>
      <c r="J387" t="str">
        <f>IF(INDEX(Products!$A$1:$E$5,MATCH(Orders!$D387,Products!$A$1:$A$5,0),MATCH(Orders!J$1,Products!$A$1:$E$1,0))="M","Medium",IF(INDEX(Products!$A$1:$E$5,MATCH(Orders!$D387,Products!$A$1:$A$5,0),MATCH(Orders!J$1,Products!$A$1:$E$1,0))="D","Dark","Light"))</f>
        <v>Dark</v>
      </c>
      <c r="K387" s="3">
        <f>INDEX(Products!$A$1:$E$5,MATCH(Orders!$D387,Products!$A$1:$A$5,0),MATCH(Orders!K$1,Products!$A$1:$E$1,0))</f>
        <v>2</v>
      </c>
      <c r="L387" s="5">
        <f>INDEX(Products!$A$1:$E$5,MATCH(Orders!$D387,Products!$A$1:$A$5,0),MATCH(Orders!L$1,Products!$A$1:$E$1,0))</f>
        <v>6.79</v>
      </c>
      <c r="M387" s="5">
        <f>Table1[[#This Row],[Unit Price]]*Table1[[#This Row],[Quantity]]</f>
        <v>33.950000000000003</v>
      </c>
      <c r="N387" t="str">
        <f>VLOOKUP(Table1[[#This Row],[Customer ID]],Customers!$A$1:$I$2001,9,FALSE)</f>
        <v>No</v>
      </c>
    </row>
    <row r="388" spans="1:14" x14ac:dyDescent="0.35">
      <c r="A388" t="s">
        <v>812</v>
      </c>
      <c r="B388" s="2">
        <v>44782</v>
      </c>
      <c r="C388" t="s">
        <v>813</v>
      </c>
      <c r="D388" t="s">
        <v>30</v>
      </c>
      <c r="E388">
        <v>2</v>
      </c>
      <c r="F388" t="str">
        <f>VLOOKUP(Table1[[#This Row],[Customer ID]],Customers!$A$1:$I$2001,2,FALSE)</f>
        <v>Alexander Murphy</v>
      </c>
      <c r="G388" t="str">
        <f>VLOOKUP(Table1[[#This Row],[Customer ID]],Customers!$A$1:$I$2001,3,FALSE)</f>
        <v>rebeccaperry@lopez.info</v>
      </c>
      <c r="H388" t="str">
        <f>VLOOKUP(Table1[[#This Row],[Customer ID]],Customers!$A$1:$I$2001,7,FALSE)</f>
        <v>Australia</v>
      </c>
      <c r="I388" t="str">
        <f>_xlfn.IFS(INDEX(Products!$A$1:$E$5,MATCH(Orders!$D388,Products!$A$1:$A$5,0),MATCH(Orders!I$1,Products!$A$1:$E$1,0))="Esp","Espresso",INDEX(Products!$A$1:$E$5,MATCH(Orders!$D388,Products!$A$1:$A$5,0),MATCH(Orders!I$1,Products!$A$1:$E$1,0))="Lat","Latte",INDEX(Products!$A$1:$E$5,MATCH(Orders!$D388,Products!$A$1:$A$5,0),MATCH(Orders!I$1,Products!$A$1:$E$1,0))="Moc","Mocha",INDEX(Products!$A$1:$E$5,MATCH(Orders!$D388,Products!$A$1:$A$5,0),MATCH(Orders!I$1,Products!$A$1:$E$1,0))="Am","Americano")</f>
        <v>Mocha</v>
      </c>
      <c r="J388" t="str">
        <f>IF(INDEX(Products!$A$1:$E$5,MATCH(Orders!$D388,Products!$A$1:$A$5,0),MATCH(Orders!J$1,Products!$A$1:$E$1,0))="M","Medium",IF(INDEX(Products!$A$1:$E$5,MATCH(Orders!$D388,Products!$A$1:$A$5,0),MATCH(Orders!J$1,Products!$A$1:$E$1,0))="D","Dark","Light"))</f>
        <v>Medium</v>
      </c>
      <c r="K388" s="3">
        <f>INDEX(Products!$A$1:$E$5,MATCH(Orders!$D388,Products!$A$1:$A$5,0),MATCH(Orders!K$1,Products!$A$1:$E$1,0))</f>
        <v>2</v>
      </c>
      <c r="L388" s="5">
        <f>INDEX(Products!$A$1:$E$5,MATCH(Orders!$D388,Products!$A$1:$A$5,0),MATCH(Orders!L$1,Products!$A$1:$E$1,0))</f>
        <v>5.35</v>
      </c>
      <c r="M388" s="5">
        <f>Table1[[#This Row],[Unit Price]]*Table1[[#This Row],[Quantity]]</f>
        <v>10.7</v>
      </c>
      <c r="N388" t="str">
        <f>VLOOKUP(Table1[[#This Row],[Customer ID]],Customers!$A$1:$I$2001,9,FALSE)</f>
        <v>No</v>
      </c>
    </row>
    <row r="389" spans="1:14" x14ac:dyDescent="0.35">
      <c r="A389" t="s">
        <v>814</v>
      </c>
      <c r="B389" s="2">
        <v>45116</v>
      </c>
      <c r="C389" t="s">
        <v>815</v>
      </c>
      <c r="D389" t="s">
        <v>30</v>
      </c>
      <c r="E389">
        <v>3</v>
      </c>
      <c r="F389" t="str">
        <f>VLOOKUP(Table1[[#This Row],[Customer ID]],Customers!$A$1:$I$2001,2,FALSE)</f>
        <v>Mia Lane</v>
      </c>
      <c r="G389" t="str">
        <f>VLOOKUP(Table1[[#This Row],[Customer ID]],Customers!$A$1:$I$2001,3,FALSE)</f>
        <v>marcconner@carter.com</v>
      </c>
      <c r="H389" t="str">
        <f>VLOOKUP(Table1[[#This Row],[Customer ID]],Customers!$A$1:$I$2001,7,FALSE)</f>
        <v>United Kingdom</v>
      </c>
      <c r="I389" t="str">
        <f>_xlfn.IFS(INDEX(Products!$A$1:$E$5,MATCH(Orders!$D389,Products!$A$1:$A$5,0),MATCH(Orders!I$1,Products!$A$1:$E$1,0))="Esp","Espresso",INDEX(Products!$A$1:$E$5,MATCH(Orders!$D389,Products!$A$1:$A$5,0),MATCH(Orders!I$1,Products!$A$1:$E$1,0))="Lat","Latte",INDEX(Products!$A$1:$E$5,MATCH(Orders!$D389,Products!$A$1:$A$5,0),MATCH(Orders!I$1,Products!$A$1:$E$1,0))="Moc","Mocha",INDEX(Products!$A$1:$E$5,MATCH(Orders!$D389,Products!$A$1:$A$5,0),MATCH(Orders!I$1,Products!$A$1:$E$1,0))="Am","Americano")</f>
        <v>Mocha</v>
      </c>
      <c r="J389" t="str">
        <f>IF(INDEX(Products!$A$1:$E$5,MATCH(Orders!$D389,Products!$A$1:$A$5,0),MATCH(Orders!J$1,Products!$A$1:$E$1,0))="M","Medium",IF(INDEX(Products!$A$1:$E$5,MATCH(Orders!$D389,Products!$A$1:$A$5,0),MATCH(Orders!J$1,Products!$A$1:$E$1,0))="D","Dark","Light"))</f>
        <v>Medium</v>
      </c>
      <c r="K389" s="3">
        <f>INDEX(Products!$A$1:$E$5,MATCH(Orders!$D389,Products!$A$1:$A$5,0),MATCH(Orders!K$1,Products!$A$1:$E$1,0))</f>
        <v>2</v>
      </c>
      <c r="L389" s="5">
        <f>INDEX(Products!$A$1:$E$5,MATCH(Orders!$D389,Products!$A$1:$A$5,0),MATCH(Orders!L$1,Products!$A$1:$E$1,0))</f>
        <v>5.35</v>
      </c>
      <c r="M389" s="5">
        <f>Table1[[#This Row],[Unit Price]]*Table1[[#This Row],[Quantity]]</f>
        <v>16.049999999999997</v>
      </c>
      <c r="N389" t="str">
        <f>VLOOKUP(Table1[[#This Row],[Customer ID]],Customers!$A$1:$I$2001,9,FALSE)</f>
        <v>Yes</v>
      </c>
    </row>
    <row r="390" spans="1:14" x14ac:dyDescent="0.35">
      <c r="A390" t="s">
        <v>816</v>
      </c>
      <c r="B390" s="2">
        <v>45565</v>
      </c>
      <c r="C390" t="s">
        <v>817</v>
      </c>
      <c r="D390" t="s">
        <v>40</v>
      </c>
      <c r="E390">
        <v>4</v>
      </c>
      <c r="F390" t="str">
        <f>VLOOKUP(Table1[[#This Row],[Customer ID]],Customers!$A$1:$I$2001,2,FALSE)</f>
        <v>Meredith Matthews</v>
      </c>
      <c r="G390" t="str">
        <f>VLOOKUP(Table1[[#This Row],[Customer ID]],Customers!$A$1:$I$2001,3,FALSE)</f>
        <v>ronald41@cruz.com</v>
      </c>
      <c r="H390" t="str">
        <f>VLOOKUP(Table1[[#This Row],[Customer ID]],Customers!$A$1:$I$2001,7,FALSE)</f>
        <v>Australia</v>
      </c>
      <c r="I390" t="str">
        <f>_xlfn.IFS(INDEX(Products!$A$1:$E$5,MATCH(Orders!$D390,Products!$A$1:$A$5,0),MATCH(Orders!I$1,Products!$A$1:$E$1,0))="Esp","Espresso",INDEX(Products!$A$1:$E$5,MATCH(Orders!$D390,Products!$A$1:$A$5,0),MATCH(Orders!I$1,Products!$A$1:$E$1,0))="Lat","Latte",INDEX(Products!$A$1:$E$5,MATCH(Orders!$D390,Products!$A$1:$A$5,0),MATCH(Orders!I$1,Products!$A$1:$E$1,0))="Moc","Mocha",INDEX(Products!$A$1:$E$5,MATCH(Orders!$D390,Products!$A$1:$A$5,0),MATCH(Orders!I$1,Products!$A$1:$E$1,0))="Am","Americano")</f>
        <v>Americano</v>
      </c>
      <c r="J390" t="str">
        <f>IF(INDEX(Products!$A$1:$E$5,MATCH(Orders!$D390,Products!$A$1:$A$5,0),MATCH(Orders!J$1,Products!$A$1:$E$1,0))="M","Medium",IF(INDEX(Products!$A$1:$E$5,MATCH(Orders!$D390,Products!$A$1:$A$5,0),MATCH(Orders!J$1,Products!$A$1:$E$1,0))="D","Dark","Light"))</f>
        <v>Light</v>
      </c>
      <c r="K390" s="3">
        <f>INDEX(Products!$A$1:$E$5,MATCH(Orders!$D390,Products!$A$1:$A$5,0),MATCH(Orders!K$1,Products!$A$1:$E$1,0))</f>
        <v>1</v>
      </c>
      <c r="L390" s="5">
        <f>INDEX(Products!$A$1:$E$5,MATCH(Orders!$D390,Products!$A$1:$A$5,0),MATCH(Orders!L$1,Products!$A$1:$E$1,0))</f>
        <v>9.9499999999999993</v>
      </c>
      <c r="M390" s="5">
        <f>Table1[[#This Row],[Unit Price]]*Table1[[#This Row],[Quantity]]</f>
        <v>39.799999999999997</v>
      </c>
      <c r="N390" t="str">
        <f>VLOOKUP(Table1[[#This Row],[Customer ID]],Customers!$A$1:$I$2001,9,FALSE)</f>
        <v>No</v>
      </c>
    </row>
    <row r="391" spans="1:14" x14ac:dyDescent="0.35">
      <c r="A391" t="s">
        <v>818</v>
      </c>
      <c r="B391" s="2">
        <v>45015</v>
      </c>
      <c r="C391" t="s">
        <v>819</v>
      </c>
      <c r="D391" t="s">
        <v>30</v>
      </c>
      <c r="E391">
        <v>3</v>
      </c>
      <c r="F391" t="str">
        <f>VLOOKUP(Table1[[#This Row],[Customer ID]],Customers!$A$1:$I$2001,2,FALSE)</f>
        <v>Lauren Crawford</v>
      </c>
      <c r="G391" t="str">
        <f>VLOOKUP(Table1[[#This Row],[Customer ID]],Customers!$A$1:$I$2001,3,FALSE)</f>
        <v>jclayton@hotmail.com</v>
      </c>
      <c r="H391" t="str">
        <f>VLOOKUP(Table1[[#This Row],[Customer ID]],Customers!$A$1:$I$2001,7,FALSE)</f>
        <v>Ireland</v>
      </c>
      <c r="I391" t="str">
        <f>_xlfn.IFS(INDEX(Products!$A$1:$E$5,MATCH(Orders!$D391,Products!$A$1:$A$5,0),MATCH(Orders!I$1,Products!$A$1:$E$1,0))="Esp","Espresso",INDEX(Products!$A$1:$E$5,MATCH(Orders!$D391,Products!$A$1:$A$5,0),MATCH(Orders!I$1,Products!$A$1:$E$1,0))="Lat","Latte",INDEX(Products!$A$1:$E$5,MATCH(Orders!$D391,Products!$A$1:$A$5,0),MATCH(Orders!I$1,Products!$A$1:$E$1,0))="Moc","Mocha",INDEX(Products!$A$1:$E$5,MATCH(Orders!$D391,Products!$A$1:$A$5,0),MATCH(Orders!I$1,Products!$A$1:$E$1,0))="Am","Americano")</f>
        <v>Mocha</v>
      </c>
      <c r="J391" t="str">
        <f>IF(INDEX(Products!$A$1:$E$5,MATCH(Orders!$D391,Products!$A$1:$A$5,0),MATCH(Orders!J$1,Products!$A$1:$E$1,0))="M","Medium",IF(INDEX(Products!$A$1:$E$5,MATCH(Orders!$D391,Products!$A$1:$A$5,0),MATCH(Orders!J$1,Products!$A$1:$E$1,0))="D","Dark","Light"))</f>
        <v>Medium</v>
      </c>
      <c r="K391" s="3">
        <f>INDEX(Products!$A$1:$E$5,MATCH(Orders!$D391,Products!$A$1:$A$5,0),MATCH(Orders!K$1,Products!$A$1:$E$1,0))</f>
        <v>2</v>
      </c>
      <c r="L391" s="5">
        <f>INDEX(Products!$A$1:$E$5,MATCH(Orders!$D391,Products!$A$1:$A$5,0),MATCH(Orders!L$1,Products!$A$1:$E$1,0))</f>
        <v>5.35</v>
      </c>
      <c r="M391" s="5">
        <f>Table1[[#This Row],[Unit Price]]*Table1[[#This Row],[Quantity]]</f>
        <v>16.049999999999997</v>
      </c>
      <c r="N391" t="str">
        <f>VLOOKUP(Table1[[#This Row],[Customer ID]],Customers!$A$1:$I$2001,9,FALSE)</f>
        <v>Yes</v>
      </c>
    </row>
    <row r="392" spans="1:14" x14ac:dyDescent="0.35">
      <c r="A392" t="s">
        <v>820</v>
      </c>
      <c r="B392" s="2">
        <v>44811</v>
      </c>
      <c r="C392" t="s">
        <v>821</v>
      </c>
      <c r="D392" t="s">
        <v>40</v>
      </c>
      <c r="E392">
        <v>3</v>
      </c>
      <c r="F392" t="str">
        <f>VLOOKUP(Table1[[#This Row],[Customer ID]],Customers!$A$1:$I$2001,2,FALSE)</f>
        <v>Erica Hahn</v>
      </c>
      <c r="G392" t="str">
        <f>VLOOKUP(Table1[[#This Row],[Customer ID]],Customers!$A$1:$I$2001,3,FALSE)</f>
        <v>carneyangela@yahoo.com</v>
      </c>
      <c r="H392" t="str">
        <f>VLOOKUP(Table1[[#This Row],[Customer ID]],Customers!$A$1:$I$2001,7,FALSE)</f>
        <v>Ireland</v>
      </c>
      <c r="I392" t="str">
        <f>_xlfn.IFS(INDEX(Products!$A$1:$E$5,MATCH(Orders!$D392,Products!$A$1:$A$5,0),MATCH(Orders!I$1,Products!$A$1:$E$1,0))="Esp","Espresso",INDEX(Products!$A$1:$E$5,MATCH(Orders!$D392,Products!$A$1:$A$5,0),MATCH(Orders!I$1,Products!$A$1:$E$1,0))="Lat","Latte",INDEX(Products!$A$1:$E$5,MATCH(Orders!$D392,Products!$A$1:$A$5,0),MATCH(Orders!I$1,Products!$A$1:$E$1,0))="Moc","Mocha",INDEX(Products!$A$1:$E$5,MATCH(Orders!$D392,Products!$A$1:$A$5,0),MATCH(Orders!I$1,Products!$A$1:$E$1,0))="Am","Americano")</f>
        <v>Americano</v>
      </c>
      <c r="J392" t="str">
        <f>IF(INDEX(Products!$A$1:$E$5,MATCH(Orders!$D392,Products!$A$1:$A$5,0),MATCH(Orders!J$1,Products!$A$1:$E$1,0))="M","Medium",IF(INDEX(Products!$A$1:$E$5,MATCH(Orders!$D392,Products!$A$1:$A$5,0),MATCH(Orders!J$1,Products!$A$1:$E$1,0))="D","Dark","Light"))</f>
        <v>Light</v>
      </c>
      <c r="K392" s="3">
        <f>INDEX(Products!$A$1:$E$5,MATCH(Orders!$D392,Products!$A$1:$A$5,0),MATCH(Orders!K$1,Products!$A$1:$E$1,0))</f>
        <v>1</v>
      </c>
      <c r="L392" s="5">
        <f>INDEX(Products!$A$1:$E$5,MATCH(Orders!$D392,Products!$A$1:$A$5,0),MATCH(Orders!L$1,Products!$A$1:$E$1,0))</f>
        <v>9.9499999999999993</v>
      </c>
      <c r="M392" s="5">
        <f>Table1[[#This Row],[Unit Price]]*Table1[[#This Row],[Quantity]]</f>
        <v>29.849999999999998</v>
      </c>
      <c r="N392" t="str">
        <f>VLOOKUP(Table1[[#This Row],[Customer ID]],Customers!$A$1:$I$2001,9,FALSE)</f>
        <v>No</v>
      </c>
    </row>
    <row r="393" spans="1:14" x14ac:dyDescent="0.35">
      <c r="A393" t="s">
        <v>822</v>
      </c>
      <c r="B393" s="2">
        <v>44642</v>
      </c>
      <c r="C393" t="s">
        <v>823</v>
      </c>
      <c r="D393" t="s">
        <v>30</v>
      </c>
      <c r="E393">
        <v>3</v>
      </c>
      <c r="F393" t="str">
        <f>VLOOKUP(Table1[[#This Row],[Customer ID]],Customers!$A$1:$I$2001,2,FALSE)</f>
        <v>Sharon Willis</v>
      </c>
      <c r="G393" t="str">
        <f>VLOOKUP(Table1[[#This Row],[Customer ID]],Customers!$A$1:$I$2001,3,FALSE)</f>
        <v>qsherman@ward.com</v>
      </c>
      <c r="H393" t="str">
        <f>VLOOKUP(Table1[[#This Row],[Customer ID]],Customers!$A$1:$I$2001,7,FALSE)</f>
        <v>Australia</v>
      </c>
      <c r="I393" t="str">
        <f>_xlfn.IFS(INDEX(Products!$A$1:$E$5,MATCH(Orders!$D393,Products!$A$1:$A$5,0),MATCH(Orders!I$1,Products!$A$1:$E$1,0))="Esp","Espresso",INDEX(Products!$A$1:$E$5,MATCH(Orders!$D393,Products!$A$1:$A$5,0),MATCH(Orders!I$1,Products!$A$1:$E$1,0))="Lat","Latte",INDEX(Products!$A$1:$E$5,MATCH(Orders!$D393,Products!$A$1:$A$5,0),MATCH(Orders!I$1,Products!$A$1:$E$1,0))="Moc","Mocha",INDEX(Products!$A$1:$E$5,MATCH(Orders!$D393,Products!$A$1:$A$5,0),MATCH(Orders!I$1,Products!$A$1:$E$1,0))="Am","Americano")</f>
        <v>Mocha</v>
      </c>
      <c r="J393" t="str">
        <f>IF(INDEX(Products!$A$1:$E$5,MATCH(Orders!$D393,Products!$A$1:$A$5,0),MATCH(Orders!J$1,Products!$A$1:$E$1,0))="M","Medium",IF(INDEX(Products!$A$1:$E$5,MATCH(Orders!$D393,Products!$A$1:$A$5,0),MATCH(Orders!J$1,Products!$A$1:$E$1,0))="D","Dark","Light"))</f>
        <v>Medium</v>
      </c>
      <c r="K393" s="3">
        <f>INDEX(Products!$A$1:$E$5,MATCH(Orders!$D393,Products!$A$1:$A$5,0),MATCH(Orders!K$1,Products!$A$1:$E$1,0))</f>
        <v>2</v>
      </c>
      <c r="L393" s="5">
        <f>INDEX(Products!$A$1:$E$5,MATCH(Orders!$D393,Products!$A$1:$A$5,0),MATCH(Orders!L$1,Products!$A$1:$E$1,0))</f>
        <v>5.35</v>
      </c>
      <c r="M393" s="5">
        <f>Table1[[#This Row],[Unit Price]]*Table1[[#This Row],[Quantity]]</f>
        <v>16.049999999999997</v>
      </c>
      <c r="N393" t="str">
        <f>VLOOKUP(Table1[[#This Row],[Customer ID]],Customers!$A$1:$I$2001,9,FALSE)</f>
        <v>Yes</v>
      </c>
    </row>
    <row r="394" spans="1:14" x14ac:dyDescent="0.35">
      <c r="A394" t="s">
        <v>824</v>
      </c>
      <c r="B394" s="2">
        <v>45181</v>
      </c>
      <c r="C394" t="s">
        <v>825</v>
      </c>
      <c r="D394" t="s">
        <v>30</v>
      </c>
      <c r="E394">
        <v>4</v>
      </c>
      <c r="F394" t="str">
        <f>VLOOKUP(Table1[[#This Row],[Customer ID]],Customers!$A$1:$I$2001,2,FALSE)</f>
        <v>Jennifer Stuart</v>
      </c>
      <c r="G394" t="str">
        <f>VLOOKUP(Table1[[#This Row],[Customer ID]],Customers!$A$1:$I$2001,3,FALSE)</f>
        <v>emma16@gmail.com</v>
      </c>
      <c r="H394" t="str">
        <f>VLOOKUP(Table1[[#This Row],[Customer ID]],Customers!$A$1:$I$2001,7,FALSE)</f>
        <v>Canada</v>
      </c>
      <c r="I394" t="str">
        <f>_xlfn.IFS(INDEX(Products!$A$1:$E$5,MATCH(Orders!$D394,Products!$A$1:$A$5,0),MATCH(Orders!I$1,Products!$A$1:$E$1,0))="Esp","Espresso",INDEX(Products!$A$1:$E$5,MATCH(Orders!$D394,Products!$A$1:$A$5,0),MATCH(Orders!I$1,Products!$A$1:$E$1,0))="Lat","Latte",INDEX(Products!$A$1:$E$5,MATCH(Orders!$D394,Products!$A$1:$A$5,0),MATCH(Orders!I$1,Products!$A$1:$E$1,0))="Moc","Mocha",INDEX(Products!$A$1:$E$5,MATCH(Orders!$D394,Products!$A$1:$A$5,0),MATCH(Orders!I$1,Products!$A$1:$E$1,0))="Am","Americano")</f>
        <v>Mocha</v>
      </c>
      <c r="J394" t="str">
        <f>IF(INDEX(Products!$A$1:$E$5,MATCH(Orders!$D394,Products!$A$1:$A$5,0),MATCH(Orders!J$1,Products!$A$1:$E$1,0))="M","Medium",IF(INDEX(Products!$A$1:$E$5,MATCH(Orders!$D394,Products!$A$1:$A$5,0),MATCH(Orders!J$1,Products!$A$1:$E$1,0))="D","Dark","Light"))</f>
        <v>Medium</v>
      </c>
      <c r="K394" s="3">
        <f>INDEX(Products!$A$1:$E$5,MATCH(Orders!$D394,Products!$A$1:$A$5,0),MATCH(Orders!K$1,Products!$A$1:$E$1,0))</f>
        <v>2</v>
      </c>
      <c r="L394" s="5">
        <f>INDEX(Products!$A$1:$E$5,MATCH(Orders!$D394,Products!$A$1:$A$5,0),MATCH(Orders!L$1,Products!$A$1:$E$1,0))</f>
        <v>5.35</v>
      </c>
      <c r="M394" s="5">
        <f>Table1[[#This Row],[Unit Price]]*Table1[[#This Row],[Quantity]]</f>
        <v>21.4</v>
      </c>
      <c r="N394" t="str">
        <f>VLOOKUP(Table1[[#This Row],[Customer ID]],Customers!$A$1:$I$2001,9,FALSE)</f>
        <v>Yes</v>
      </c>
    </row>
    <row r="395" spans="1:14" x14ac:dyDescent="0.35">
      <c r="A395" t="s">
        <v>826</v>
      </c>
      <c r="B395" s="2">
        <v>45019</v>
      </c>
      <c r="C395" t="s">
        <v>827</v>
      </c>
      <c r="D395" t="s">
        <v>21</v>
      </c>
      <c r="E395">
        <v>3</v>
      </c>
      <c r="F395" t="str">
        <f>VLOOKUP(Table1[[#This Row],[Customer ID]],Customers!$A$1:$I$2001,2,FALSE)</f>
        <v>Katie Price DDS</v>
      </c>
      <c r="G395" t="str">
        <f>VLOOKUP(Table1[[#This Row],[Customer ID]],Customers!$A$1:$I$2001,3,FALSE)</f>
        <v>sarah25@haney.biz</v>
      </c>
      <c r="H395" t="str">
        <f>VLOOKUP(Table1[[#This Row],[Customer ID]],Customers!$A$1:$I$2001,7,FALSE)</f>
        <v>United States</v>
      </c>
      <c r="I395" t="str">
        <f>_xlfn.IFS(INDEX(Products!$A$1:$E$5,MATCH(Orders!$D395,Products!$A$1:$A$5,0),MATCH(Orders!I$1,Products!$A$1:$E$1,0))="Esp","Espresso",INDEX(Products!$A$1:$E$5,MATCH(Orders!$D395,Products!$A$1:$A$5,0),MATCH(Orders!I$1,Products!$A$1:$E$1,0))="Lat","Latte",INDEX(Products!$A$1:$E$5,MATCH(Orders!$D395,Products!$A$1:$A$5,0),MATCH(Orders!I$1,Products!$A$1:$E$1,0))="Moc","Mocha",INDEX(Products!$A$1:$E$5,MATCH(Orders!$D395,Products!$A$1:$A$5,0),MATCH(Orders!I$1,Products!$A$1:$E$1,0))="Am","Americano")</f>
        <v>Latte</v>
      </c>
      <c r="J395" t="str">
        <f>IF(INDEX(Products!$A$1:$E$5,MATCH(Orders!$D395,Products!$A$1:$A$5,0),MATCH(Orders!J$1,Products!$A$1:$E$1,0))="M","Medium",IF(INDEX(Products!$A$1:$E$5,MATCH(Orders!$D395,Products!$A$1:$A$5,0),MATCH(Orders!J$1,Products!$A$1:$E$1,0))="D","Dark","Light"))</f>
        <v>Dark</v>
      </c>
      <c r="K395" s="3">
        <f>INDEX(Products!$A$1:$E$5,MATCH(Orders!$D395,Products!$A$1:$A$5,0),MATCH(Orders!K$1,Products!$A$1:$E$1,0))</f>
        <v>2</v>
      </c>
      <c r="L395" s="5">
        <f>INDEX(Products!$A$1:$E$5,MATCH(Orders!$D395,Products!$A$1:$A$5,0),MATCH(Orders!L$1,Products!$A$1:$E$1,0))</f>
        <v>6.79</v>
      </c>
      <c r="M395" s="5">
        <f>Table1[[#This Row],[Unit Price]]*Table1[[#This Row],[Quantity]]</f>
        <v>20.37</v>
      </c>
      <c r="N395" t="str">
        <f>VLOOKUP(Table1[[#This Row],[Customer ID]],Customers!$A$1:$I$2001,9,FALSE)</f>
        <v>No</v>
      </c>
    </row>
    <row r="396" spans="1:14" x14ac:dyDescent="0.35">
      <c r="A396" t="s">
        <v>828</v>
      </c>
      <c r="B396" s="2">
        <v>44716</v>
      </c>
      <c r="C396" t="s">
        <v>829</v>
      </c>
      <c r="D396" t="s">
        <v>30</v>
      </c>
      <c r="E396">
        <v>3</v>
      </c>
      <c r="F396" t="str">
        <f>VLOOKUP(Table1[[#This Row],[Customer ID]],Customers!$A$1:$I$2001,2,FALSE)</f>
        <v>Derrick Williams</v>
      </c>
      <c r="G396" t="str">
        <f>VLOOKUP(Table1[[#This Row],[Customer ID]],Customers!$A$1:$I$2001,3,FALSE)</f>
        <v>gdavis@hotmail.com</v>
      </c>
      <c r="H396" t="str">
        <f>VLOOKUP(Table1[[#This Row],[Customer ID]],Customers!$A$1:$I$2001,7,FALSE)</f>
        <v>Australia</v>
      </c>
      <c r="I396" t="str">
        <f>_xlfn.IFS(INDEX(Products!$A$1:$E$5,MATCH(Orders!$D396,Products!$A$1:$A$5,0),MATCH(Orders!I$1,Products!$A$1:$E$1,0))="Esp","Espresso",INDEX(Products!$A$1:$E$5,MATCH(Orders!$D396,Products!$A$1:$A$5,0),MATCH(Orders!I$1,Products!$A$1:$E$1,0))="Lat","Latte",INDEX(Products!$A$1:$E$5,MATCH(Orders!$D396,Products!$A$1:$A$5,0),MATCH(Orders!I$1,Products!$A$1:$E$1,0))="Moc","Mocha",INDEX(Products!$A$1:$E$5,MATCH(Orders!$D396,Products!$A$1:$A$5,0),MATCH(Orders!I$1,Products!$A$1:$E$1,0))="Am","Americano")</f>
        <v>Mocha</v>
      </c>
      <c r="J396" t="str">
        <f>IF(INDEX(Products!$A$1:$E$5,MATCH(Orders!$D396,Products!$A$1:$A$5,0),MATCH(Orders!J$1,Products!$A$1:$E$1,0))="M","Medium",IF(INDEX(Products!$A$1:$E$5,MATCH(Orders!$D396,Products!$A$1:$A$5,0),MATCH(Orders!J$1,Products!$A$1:$E$1,0))="D","Dark","Light"))</f>
        <v>Medium</v>
      </c>
      <c r="K396" s="3">
        <f>INDEX(Products!$A$1:$E$5,MATCH(Orders!$D396,Products!$A$1:$A$5,0),MATCH(Orders!K$1,Products!$A$1:$E$1,0))</f>
        <v>2</v>
      </c>
      <c r="L396" s="5">
        <f>INDEX(Products!$A$1:$E$5,MATCH(Orders!$D396,Products!$A$1:$A$5,0),MATCH(Orders!L$1,Products!$A$1:$E$1,0))</f>
        <v>5.35</v>
      </c>
      <c r="M396" s="5">
        <f>Table1[[#This Row],[Unit Price]]*Table1[[#This Row],[Quantity]]</f>
        <v>16.049999999999997</v>
      </c>
      <c r="N396" t="str">
        <f>VLOOKUP(Table1[[#This Row],[Customer ID]],Customers!$A$1:$I$2001,9,FALSE)</f>
        <v>Yes</v>
      </c>
    </row>
    <row r="397" spans="1:14" x14ac:dyDescent="0.35">
      <c r="A397" t="s">
        <v>830</v>
      </c>
      <c r="B397" s="2">
        <v>45455</v>
      </c>
      <c r="C397" t="s">
        <v>831</v>
      </c>
      <c r="D397" t="s">
        <v>30</v>
      </c>
      <c r="E397">
        <v>3</v>
      </c>
      <c r="F397" t="str">
        <f>VLOOKUP(Table1[[#This Row],[Customer ID]],Customers!$A$1:$I$2001,2,FALSE)</f>
        <v>Benjamin Guerrero</v>
      </c>
      <c r="G397" t="str">
        <f>VLOOKUP(Table1[[#This Row],[Customer ID]],Customers!$A$1:$I$2001,3,FALSE)</f>
        <v>nathanhodge@navarro.com</v>
      </c>
      <c r="H397" t="str">
        <f>VLOOKUP(Table1[[#This Row],[Customer ID]],Customers!$A$1:$I$2001,7,FALSE)</f>
        <v>Canada</v>
      </c>
      <c r="I397" t="str">
        <f>_xlfn.IFS(INDEX(Products!$A$1:$E$5,MATCH(Orders!$D397,Products!$A$1:$A$5,0),MATCH(Orders!I$1,Products!$A$1:$E$1,0))="Esp","Espresso",INDEX(Products!$A$1:$E$5,MATCH(Orders!$D397,Products!$A$1:$A$5,0),MATCH(Orders!I$1,Products!$A$1:$E$1,0))="Lat","Latte",INDEX(Products!$A$1:$E$5,MATCH(Orders!$D397,Products!$A$1:$A$5,0),MATCH(Orders!I$1,Products!$A$1:$E$1,0))="Moc","Mocha",INDEX(Products!$A$1:$E$5,MATCH(Orders!$D397,Products!$A$1:$A$5,0),MATCH(Orders!I$1,Products!$A$1:$E$1,0))="Am","Americano")</f>
        <v>Mocha</v>
      </c>
      <c r="J397" t="str">
        <f>IF(INDEX(Products!$A$1:$E$5,MATCH(Orders!$D397,Products!$A$1:$A$5,0),MATCH(Orders!J$1,Products!$A$1:$E$1,0))="M","Medium",IF(INDEX(Products!$A$1:$E$5,MATCH(Orders!$D397,Products!$A$1:$A$5,0),MATCH(Orders!J$1,Products!$A$1:$E$1,0))="D","Dark","Light"))</f>
        <v>Medium</v>
      </c>
      <c r="K397" s="3">
        <f>INDEX(Products!$A$1:$E$5,MATCH(Orders!$D397,Products!$A$1:$A$5,0),MATCH(Orders!K$1,Products!$A$1:$E$1,0))</f>
        <v>2</v>
      </c>
      <c r="L397" s="5">
        <f>INDEX(Products!$A$1:$E$5,MATCH(Orders!$D397,Products!$A$1:$A$5,0),MATCH(Orders!L$1,Products!$A$1:$E$1,0))</f>
        <v>5.35</v>
      </c>
      <c r="M397" s="5">
        <f>Table1[[#This Row],[Unit Price]]*Table1[[#This Row],[Quantity]]</f>
        <v>16.049999999999997</v>
      </c>
      <c r="N397" t="str">
        <f>VLOOKUP(Table1[[#This Row],[Customer ID]],Customers!$A$1:$I$2001,9,FALSE)</f>
        <v>Yes</v>
      </c>
    </row>
    <row r="398" spans="1:14" x14ac:dyDescent="0.35">
      <c r="A398" t="s">
        <v>832</v>
      </c>
      <c r="B398" s="2">
        <v>45378</v>
      </c>
      <c r="C398" t="s">
        <v>833</v>
      </c>
      <c r="D398" t="s">
        <v>15</v>
      </c>
      <c r="E398">
        <v>2</v>
      </c>
      <c r="F398" t="str">
        <f>VLOOKUP(Table1[[#This Row],[Customer ID]],Customers!$A$1:$I$2001,2,FALSE)</f>
        <v>Craig Madden</v>
      </c>
      <c r="G398" t="str">
        <f>VLOOKUP(Table1[[#This Row],[Customer ID]],Customers!$A$1:$I$2001,3,FALSE)</f>
        <v>dodsonjill@yahoo.com</v>
      </c>
      <c r="H398" t="str">
        <f>VLOOKUP(Table1[[#This Row],[Customer ID]],Customers!$A$1:$I$2001,7,FALSE)</f>
        <v>Canada</v>
      </c>
      <c r="I398" t="str">
        <f>_xlfn.IFS(INDEX(Products!$A$1:$E$5,MATCH(Orders!$D398,Products!$A$1:$A$5,0),MATCH(Orders!I$1,Products!$A$1:$E$1,0))="Esp","Espresso",INDEX(Products!$A$1:$E$5,MATCH(Orders!$D398,Products!$A$1:$A$5,0),MATCH(Orders!I$1,Products!$A$1:$E$1,0))="Lat","Latte",INDEX(Products!$A$1:$E$5,MATCH(Orders!$D398,Products!$A$1:$A$5,0),MATCH(Orders!I$1,Products!$A$1:$E$1,0))="Moc","Mocha",INDEX(Products!$A$1:$E$5,MATCH(Orders!$D398,Products!$A$1:$A$5,0),MATCH(Orders!I$1,Products!$A$1:$E$1,0))="Am","Americano")</f>
        <v>Espresso</v>
      </c>
      <c r="J398" t="str">
        <f>IF(INDEX(Products!$A$1:$E$5,MATCH(Orders!$D398,Products!$A$1:$A$5,0),MATCH(Orders!J$1,Products!$A$1:$E$1,0))="M","Medium",IF(INDEX(Products!$A$1:$E$5,MATCH(Orders!$D398,Products!$A$1:$A$5,0),MATCH(Orders!J$1,Products!$A$1:$E$1,0))="D","Dark","Light"))</f>
        <v>Medium</v>
      </c>
      <c r="K398" s="3">
        <f>INDEX(Products!$A$1:$E$5,MATCH(Orders!$D398,Products!$A$1:$A$5,0),MATCH(Orders!K$1,Products!$A$1:$E$1,0))</f>
        <v>1.5</v>
      </c>
      <c r="L398" s="5">
        <f>INDEX(Products!$A$1:$E$5,MATCH(Orders!$D398,Products!$A$1:$A$5,0),MATCH(Orders!L$1,Products!$A$1:$E$1,0))</f>
        <v>8.18</v>
      </c>
      <c r="M398" s="5">
        <f>Table1[[#This Row],[Unit Price]]*Table1[[#This Row],[Quantity]]</f>
        <v>16.36</v>
      </c>
      <c r="N398" t="str">
        <f>VLOOKUP(Table1[[#This Row],[Customer ID]],Customers!$A$1:$I$2001,9,FALSE)</f>
        <v>Yes</v>
      </c>
    </row>
    <row r="399" spans="1:14" x14ac:dyDescent="0.35">
      <c r="A399" t="s">
        <v>835</v>
      </c>
      <c r="B399" s="2">
        <v>44796</v>
      </c>
      <c r="C399" t="s">
        <v>836</v>
      </c>
      <c r="D399" t="s">
        <v>30</v>
      </c>
      <c r="E399">
        <v>3</v>
      </c>
      <c r="F399" t="str">
        <f>VLOOKUP(Table1[[#This Row],[Customer ID]],Customers!$A$1:$I$2001,2,FALSE)</f>
        <v>Jose Scott PhD</v>
      </c>
      <c r="G399" t="str">
        <f>VLOOKUP(Table1[[#This Row],[Customer ID]],Customers!$A$1:$I$2001,3,FALSE)</f>
        <v>rebeccahorn@hotmail.com</v>
      </c>
      <c r="H399" t="str">
        <f>VLOOKUP(Table1[[#This Row],[Customer ID]],Customers!$A$1:$I$2001,7,FALSE)</f>
        <v>United Kingdom</v>
      </c>
      <c r="I399" t="str">
        <f>_xlfn.IFS(INDEX(Products!$A$1:$E$5,MATCH(Orders!$D399,Products!$A$1:$A$5,0),MATCH(Orders!I$1,Products!$A$1:$E$1,0))="Esp","Espresso",INDEX(Products!$A$1:$E$5,MATCH(Orders!$D399,Products!$A$1:$A$5,0),MATCH(Orders!I$1,Products!$A$1:$E$1,0))="Lat","Latte",INDEX(Products!$A$1:$E$5,MATCH(Orders!$D399,Products!$A$1:$A$5,0),MATCH(Orders!I$1,Products!$A$1:$E$1,0))="Moc","Mocha",INDEX(Products!$A$1:$E$5,MATCH(Orders!$D399,Products!$A$1:$A$5,0),MATCH(Orders!I$1,Products!$A$1:$E$1,0))="Am","Americano")</f>
        <v>Mocha</v>
      </c>
      <c r="J399" t="str">
        <f>IF(INDEX(Products!$A$1:$E$5,MATCH(Orders!$D399,Products!$A$1:$A$5,0),MATCH(Orders!J$1,Products!$A$1:$E$1,0))="M","Medium",IF(INDEX(Products!$A$1:$E$5,MATCH(Orders!$D399,Products!$A$1:$A$5,0),MATCH(Orders!J$1,Products!$A$1:$E$1,0))="D","Dark","Light"))</f>
        <v>Medium</v>
      </c>
      <c r="K399" s="3">
        <f>INDEX(Products!$A$1:$E$5,MATCH(Orders!$D399,Products!$A$1:$A$5,0),MATCH(Orders!K$1,Products!$A$1:$E$1,0))</f>
        <v>2</v>
      </c>
      <c r="L399" s="5">
        <f>INDEX(Products!$A$1:$E$5,MATCH(Orders!$D399,Products!$A$1:$A$5,0),MATCH(Orders!L$1,Products!$A$1:$E$1,0))</f>
        <v>5.35</v>
      </c>
      <c r="M399" s="5">
        <f>Table1[[#This Row],[Unit Price]]*Table1[[#This Row],[Quantity]]</f>
        <v>16.049999999999997</v>
      </c>
      <c r="N399" t="str">
        <f>VLOOKUP(Table1[[#This Row],[Customer ID]],Customers!$A$1:$I$2001,9,FALSE)</f>
        <v>No</v>
      </c>
    </row>
    <row r="400" spans="1:14" x14ac:dyDescent="0.35">
      <c r="A400" t="s">
        <v>837</v>
      </c>
      <c r="B400" s="2">
        <v>44806</v>
      </c>
      <c r="C400" t="s">
        <v>838</v>
      </c>
      <c r="D400" t="s">
        <v>15</v>
      </c>
      <c r="E400">
        <v>5</v>
      </c>
      <c r="F400" t="str">
        <f>VLOOKUP(Table1[[#This Row],[Customer ID]],Customers!$A$1:$I$2001,2,FALSE)</f>
        <v>Jennifer Hodge</v>
      </c>
      <c r="G400" t="str">
        <f>VLOOKUP(Table1[[#This Row],[Customer ID]],Customers!$A$1:$I$2001,3,FALSE)</f>
        <v>marcus24@webb.com</v>
      </c>
      <c r="H400" t="str">
        <f>VLOOKUP(Table1[[#This Row],[Customer ID]],Customers!$A$1:$I$2001,7,FALSE)</f>
        <v>Australia</v>
      </c>
      <c r="I400" t="str">
        <f>_xlfn.IFS(INDEX(Products!$A$1:$E$5,MATCH(Orders!$D400,Products!$A$1:$A$5,0),MATCH(Orders!I$1,Products!$A$1:$E$1,0))="Esp","Espresso",INDEX(Products!$A$1:$E$5,MATCH(Orders!$D400,Products!$A$1:$A$5,0),MATCH(Orders!I$1,Products!$A$1:$E$1,0))="Lat","Latte",INDEX(Products!$A$1:$E$5,MATCH(Orders!$D400,Products!$A$1:$A$5,0),MATCH(Orders!I$1,Products!$A$1:$E$1,0))="Moc","Mocha",INDEX(Products!$A$1:$E$5,MATCH(Orders!$D400,Products!$A$1:$A$5,0),MATCH(Orders!I$1,Products!$A$1:$E$1,0))="Am","Americano")</f>
        <v>Espresso</v>
      </c>
      <c r="J400" t="str">
        <f>IF(INDEX(Products!$A$1:$E$5,MATCH(Orders!$D400,Products!$A$1:$A$5,0),MATCH(Orders!J$1,Products!$A$1:$E$1,0))="M","Medium",IF(INDEX(Products!$A$1:$E$5,MATCH(Orders!$D400,Products!$A$1:$A$5,0),MATCH(Orders!J$1,Products!$A$1:$E$1,0))="D","Dark","Light"))</f>
        <v>Medium</v>
      </c>
      <c r="K400" s="3">
        <f>INDEX(Products!$A$1:$E$5,MATCH(Orders!$D400,Products!$A$1:$A$5,0),MATCH(Orders!K$1,Products!$A$1:$E$1,0))</f>
        <v>1.5</v>
      </c>
      <c r="L400" s="5">
        <f>INDEX(Products!$A$1:$E$5,MATCH(Orders!$D400,Products!$A$1:$A$5,0),MATCH(Orders!L$1,Products!$A$1:$E$1,0))</f>
        <v>8.18</v>
      </c>
      <c r="M400" s="5">
        <f>Table1[[#This Row],[Unit Price]]*Table1[[#This Row],[Quantity]]</f>
        <v>40.9</v>
      </c>
      <c r="N400" t="str">
        <f>VLOOKUP(Table1[[#This Row],[Customer ID]],Customers!$A$1:$I$2001,9,FALSE)</f>
        <v>No</v>
      </c>
    </row>
    <row r="401" spans="1:14" x14ac:dyDescent="0.35">
      <c r="A401" t="s">
        <v>839</v>
      </c>
      <c r="B401" s="2">
        <v>44856</v>
      </c>
      <c r="C401" t="s">
        <v>840</v>
      </c>
      <c r="D401" t="s">
        <v>30</v>
      </c>
      <c r="E401">
        <v>2</v>
      </c>
      <c r="F401" t="str">
        <f>VLOOKUP(Table1[[#This Row],[Customer ID]],Customers!$A$1:$I$2001,2,FALSE)</f>
        <v>Lisa Hubbard</v>
      </c>
      <c r="G401" t="str">
        <f>VLOOKUP(Table1[[#This Row],[Customer ID]],Customers!$A$1:$I$2001,3,FALSE)</f>
        <v>matthewgarcia@yahoo.com</v>
      </c>
      <c r="H401" t="str">
        <f>VLOOKUP(Table1[[#This Row],[Customer ID]],Customers!$A$1:$I$2001,7,FALSE)</f>
        <v>Canada</v>
      </c>
      <c r="I401" t="str">
        <f>_xlfn.IFS(INDEX(Products!$A$1:$E$5,MATCH(Orders!$D401,Products!$A$1:$A$5,0),MATCH(Orders!I$1,Products!$A$1:$E$1,0))="Esp","Espresso",INDEX(Products!$A$1:$E$5,MATCH(Orders!$D401,Products!$A$1:$A$5,0),MATCH(Orders!I$1,Products!$A$1:$E$1,0))="Lat","Latte",INDEX(Products!$A$1:$E$5,MATCH(Orders!$D401,Products!$A$1:$A$5,0),MATCH(Orders!I$1,Products!$A$1:$E$1,0))="Moc","Mocha",INDEX(Products!$A$1:$E$5,MATCH(Orders!$D401,Products!$A$1:$A$5,0),MATCH(Orders!I$1,Products!$A$1:$E$1,0))="Am","Americano")</f>
        <v>Mocha</v>
      </c>
      <c r="J401" t="str">
        <f>IF(INDEX(Products!$A$1:$E$5,MATCH(Orders!$D401,Products!$A$1:$A$5,0),MATCH(Orders!J$1,Products!$A$1:$E$1,0))="M","Medium",IF(INDEX(Products!$A$1:$E$5,MATCH(Orders!$D401,Products!$A$1:$A$5,0),MATCH(Orders!J$1,Products!$A$1:$E$1,0))="D","Dark","Light"))</f>
        <v>Medium</v>
      </c>
      <c r="K401" s="3">
        <f>INDEX(Products!$A$1:$E$5,MATCH(Orders!$D401,Products!$A$1:$A$5,0),MATCH(Orders!K$1,Products!$A$1:$E$1,0))</f>
        <v>2</v>
      </c>
      <c r="L401" s="5">
        <f>INDEX(Products!$A$1:$E$5,MATCH(Orders!$D401,Products!$A$1:$A$5,0),MATCH(Orders!L$1,Products!$A$1:$E$1,0))</f>
        <v>5.35</v>
      </c>
      <c r="M401" s="5">
        <f>Table1[[#This Row],[Unit Price]]*Table1[[#This Row],[Quantity]]</f>
        <v>10.7</v>
      </c>
      <c r="N401" t="str">
        <f>VLOOKUP(Table1[[#This Row],[Customer ID]],Customers!$A$1:$I$2001,9,FALSE)</f>
        <v>No</v>
      </c>
    </row>
    <row r="402" spans="1:14" x14ac:dyDescent="0.35">
      <c r="A402" t="s">
        <v>841</v>
      </c>
      <c r="B402" s="2">
        <v>44970</v>
      </c>
      <c r="C402" t="s">
        <v>842</v>
      </c>
      <c r="D402" t="s">
        <v>40</v>
      </c>
      <c r="E402">
        <v>4</v>
      </c>
      <c r="F402" t="str">
        <f>VLOOKUP(Table1[[#This Row],[Customer ID]],Customers!$A$1:$I$2001,2,FALSE)</f>
        <v>Hannah Webb</v>
      </c>
      <c r="G402" t="str">
        <f>VLOOKUP(Table1[[#This Row],[Customer ID]],Customers!$A$1:$I$2001,3,FALSE)</f>
        <v>jacob75@yahoo.com</v>
      </c>
      <c r="H402" t="str">
        <f>VLOOKUP(Table1[[#This Row],[Customer ID]],Customers!$A$1:$I$2001,7,FALSE)</f>
        <v>Canada</v>
      </c>
      <c r="I402" t="str">
        <f>_xlfn.IFS(INDEX(Products!$A$1:$E$5,MATCH(Orders!$D402,Products!$A$1:$A$5,0),MATCH(Orders!I$1,Products!$A$1:$E$1,0))="Esp","Espresso",INDEX(Products!$A$1:$E$5,MATCH(Orders!$D402,Products!$A$1:$A$5,0),MATCH(Orders!I$1,Products!$A$1:$E$1,0))="Lat","Latte",INDEX(Products!$A$1:$E$5,MATCH(Orders!$D402,Products!$A$1:$A$5,0),MATCH(Orders!I$1,Products!$A$1:$E$1,0))="Moc","Mocha",INDEX(Products!$A$1:$E$5,MATCH(Orders!$D402,Products!$A$1:$A$5,0),MATCH(Orders!I$1,Products!$A$1:$E$1,0))="Am","Americano")</f>
        <v>Americano</v>
      </c>
      <c r="J402" t="str">
        <f>IF(INDEX(Products!$A$1:$E$5,MATCH(Orders!$D402,Products!$A$1:$A$5,0),MATCH(Orders!J$1,Products!$A$1:$E$1,0))="M","Medium",IF(INDEX(Products!$A$1:$E$5,MATCH(Orders!$D402,Products!$A$1:$A$5,0),MATCH(Orders!J$1,Products!$A$1:$E$1,0))="D","Dark","Light"))</f>
        <v>Light</v>
      </c>
      <c r="K402" s="3">
        <f>INDEX(Products!$A$1:$E$5,MATCH(Orders!$D402,Products!$A$1:$A$5,0),MATCH(Orders!K$1,Products!$A$1:$E$1,0))</f>
        <v>1</v>
      </c>
      <c r="L402" s="5">
        <f>INDEX(Products!$A$1:$E$5,MATCH(Orders!$D402,Products!$A$1:$A$5,0),MATCH(Orders!L$1,Products!$A$1:$E$1,0))</f>
        <v>9.9499999999999993</v>
      </c>
      <c r="M402" s="5">
        <f>Table1[[#This Row],[Unit Price]]*Table1[[#This Row],[Quantity]]</f>
        <v>39.799999999999997</v>
      </c>
      <c r="N402" t="str">
        <f>VLOOKUP(Table1[[#This Row],[Customer ID]],Customers!$A$1:$I$2001,9,FALSE)</f>
        <v>Yes</v>
      </c>
    </row>
    <row r="403" spans="1:14" x14ac:dyDescent="0.35">
      <c r="A403" t="s">
        <v>843</v>
      </c>
      <c r="B403" s="2">
        <v>44652</v>
      </c>
      <c r="C403" t="s">
        <v>844</v>
      </c>
      <c r="D403" t="s">
        <v>15</v>
      </c>
      <c r="E403">
        <v>5</v>
      </c>
      <c r="F403" t="str">
        <f>VLOOKUP(Table1[[#This Row],[Customer ID]],Customers!$A$1:$I$2001,2,FALSE)</f>
        <v>James Howard</v>
      </c>
      <c r="G403" t="str">
        <f>VLOOKUP(Table1[[#This Row],[Customer ID]],Customers!$A$1:$I$2001,3,FALSE)</f>
        <v>bgarcia@mendez.com</v>
      </c>
      <c r="H403" t="str">
        <f>VLOOKUP(Table1[[#This Row],[Customer ID]],Customers!$A$1:$I$2001,7,FALSE)</f>
        <v>Australia</v>
      </c>
      <c r="I403" t="str">
        <f>_xlfn.IFS(INDEX(Products!$A$1:$E$5,MATCH(Orders!$D403,Products!$A$1:$A$5,0),MATCH(Orders!I$1,Products!$A$1:$E$1,0))="Esp","Espresso",INDEX(Products!$A$1:$E$5,MATCH(Orders!$D403,Products!$A$1:$A$5,0),MATCH(Orders!I$1,Products!$A$1:$E$1,0))="Lat","Latte",INDEX(Products!$A$1:$E$5,MATCH(Orders!$D403,Products!$A$1:$A$5,0),MATCH(Orders!I$1,Products!$A$1:$E$1,0))="Moc","Mocha",INDEX(Products!$A$1:$E$5,MATCH(Orders!$D403,Products!$A$1:$A$5,0),MATCH(Orders!I$1,Products!$A$1:$E$1,0))="Am","Americano")</f>
        <v>Espresso</v>
      </c>
      <c r="J403" t="str">
        <f>IF(INDEX(Products!$A$1:$E$5,MATCH(Orders!$D403,Products!$A$1:$A$5,0),MATCH(Orders!J$1,Products!$A$1:$E$1,0))="M","Medium",IF(INDEX(Products!$A$1:$E$5,MATCH(Orders!$D403,Products!$A$1:$A$5,0),MATCH(Orders!J$1,Products!$A$1:$E$1,0))="D","Dark","Light"))</f>
        <v>Medium</v>
      </c>
      <c r="K403" s="3">
        <f>INDEX(Products!$A$1:$E$5,MATCH(Orders!$D403,Products!$A$1:$A$5,0),MATCH(Orders!K$1,Products!$A$1:$E$1,0))</f>
        <v>1.5</v>
      </c>
      <c r="L403" s="5">
        <f>INDEX(Products!$A$1:$E$5,MATCH(Orders!$D403,Products!$A$1:$A$5,0),MATCH(Orders!L$1,Products!$A$1:$E$1,0))</f>
        <v>8.18</v>
      </c>
      <c r="M403" s="5">
        <f>Table1[[#This Row],[Unit Price]]*Table1[[#This Row],[Quantity]]</f>
        <v>40.9</v>
      </c>
      <c r="N403" t="str">
        <f>VLOOKUP(Table1[[#This Row],[Customer ID]],Customers!$A$1:$I$2001,9,FALSE)</f>
        <v>No</v>
      </c>
    </row>
    <row r="404" spans="1:14" x14ac:dyDescent="0.35">
      <c r="A404" t="s">
        <v>845</v>
      </c>
      <c r="B404" s="2">
        <v>45318</v>
      </c>
      <c r="C404" t="s">
        <v>846</v>
      </c>
      <c r="D404" t="s">
        <v>30</v>
      </c>
      <c r="E404">
        <v>1</v>
      </c>
      <c r="F404" t="str">
        <f>VLOOKUP(Table1[[#This Row],[Customer ID]],Customers!$A$1:$I$2001,2,FALSE)</f>
        <v>Connie Rodriguez</v>
      </c>
      <c r="G404" t="str">
        <f>VLOOKUP(Table1[[#This Row],[Customer ID]],Customers!$A$1:$I$2001,3,FALSE)</f>
        <v>tim69@yahoo.com</v>
      </c>
      <c r="H404" t="str">
        <f>VLOOKUP(Table1[[#This Row],[Customer ID]],Customers!$A$1:$I$2001,7,FALSE)</f>
        <v>Ireland</v>
      </c>
      <c r="I404" t="str">
        <f>_xlfn.IFS(INDEX(Products!$A$1:$E$5,MATCH(Orders!$D404,Products!$A$1:$A$5,0),MATCH(Orders!I$1,Products!$A$1:$E$1,0))="Esp","Espresso",INDEX(Products!$A$1:$E$5,MATCH(Orders!$D404,Products!$A$1:$A$5,0),MATCH(Orders!I$1,Products!$A$1:$E$1,0))="Lat","Latte",INDEX(Products!$A$1:$E$5,MATCH(Orders!$D404,Products!$A$1:$A$5,0),MATCH(Orders!I$1,Products!$A$1:$E$1,0))="Moc","Mocha",INDEX(Products!$A$1:$E$5,MATCH(Orders!$D404,Products!$A$1:$A$5,0),MATCH(Orders!I$1,Products!$A$1:$E$1,0))="Am","Americano")</f>
        <v>Mocha</v>
      </c>
      <c r="J404" t="str">
        <f>IF(INDEX(Products!$A$1:$E$5,MATCH(Orders!$D404,Products!$A$1:$A$5,0),MATCH(Orders!J$1,Products!$A$1:$E$1,0))="M","Medium",IF(INDEX(Products!$A$1:$E$5,MATCH(Orders!$D404,Products!$A$1:$A$5,0),MATCH(Orders!J$1,Products!$A$1:$E$1,0))="D","Dark","Light"))</f>
        <v>Medium</v>
      </c>
      <c r="K404" s="3">
        <f>INDEX(Products!$A$1:$E$5,MATCH(Orders!$D404,Products!$A$1:$A$5,0),MATCH(Orders!K$1,Products!$A$1:$E$1,0))</f>
        <v>2</v>
      </c>
      <c r="L404" s="5">
        <f>INDEX(Products!$A$1:$E$5,MATCH(Orders!$D404,Products!$A$1:$A$5,0),MATCH(Orders!L$1,Products!$A$1:$E$1,0))</f>
        <v>5.35</v>
      </c>
      <c r="M404" s="5">
        <f>Table1[[#This Row],[Unit Price]]*Table1[[#This Row],[Quantity]]</f>
        <v>5.35</v>
      </c>
      <c r="N404" t="str">
        <f>VLOOKUP(Table1[[#This Row],[Customer ID]],Customers!$A$1:$I$2001,9,FALSE)</f>
        <v>Yes</v>
      </c>
    </row>
    <row r="405" spans="1:14" x14ac:dyDescent="0.35">
      <c r="A405" t="s">
        <v>847</v>
      </c>
      <c r="B405" s="2">
        <v>45598</v>
      </c>
      <c r="C405" t="s">
        <v>848</v>
      </c>
      <c r="D405" t="s">
        <v>21</v>
      </c>
      <c r="E405">
        <v>4</v>
      </c>
      <c r="F405" t="str">
        <f>VLOOKUP(Table1[[#This Row],[Customer ID]],Customers!$A$1:$I$2001,2,FALSE)</f>
        <v>Amanda Arnold</v>
      </c>
      <c r="G405" t="str">
        <f>VLOOKUP(Table1[[#This Row],[Customer ID]],Customers!$A$1:$I$2001,3,FALSE)</f>
        <v>nguyenpaul@yahoo.com</v>
      </c>
      <c r="H405" t="str">
        <f>VLOOKUP(Table1[[#This Row],[Customer ID]],Customers!$A$1:$I$2001,7,FALSE)</f>
        <v>Canada</v>
      </c>
      <c r="I405" t="str">
        <f>_xlfn.IFS(INDEX(Products!$A$1:$E$5,MATCH(Orders!$D405,Products!$A$1:$A$5,0),MATCH(Orders!I$1,Products!$A$1:$E$1,0))="Esp","Espresso",INDEX(Products!$A$1:$E$5,MATCH(Orders!$D405,Products!$A$1:$A$5,0),MATCH(Orders!I$1,Products!$A$1:$E$1,0))="Lat","Latte",INDEX(Products!$A$1:$E$5,MATCH(Orders!$D405,Products!$A$1:$A$5,0),MATCH(Orders!I$1,Products!$A$1:$E$1,0))="Moc","Mocha",INDEX(Products!$A$1:$E$5,MATCH(Orders!$D405,Products!$A$1:$A$5,0),MATCH(Orders!I$1,Products!$A$1:$E$1,0))="Am","Americano")</f>
        <v>Latte</v>
      </c>
      <c r="J405" t="str">
        <f>IF(INDEX(Products!$A$1:$E$5,MATCH(Orders!$D405,Products!$A$1:$A$5,0),MATCH(Orders!J$1,Products!$A$1:$E$1,0))="M","Medium",IF(INDEX(Products!$A$1:$E$5,MATCH(Orders!$D405,Products!$A$1:$A$5,0),MATCH(Orders!J$1,Products!$A$1:$E$1,0))="D","Dark","Light"))</f>
        <v>Dark</v>
      </c>
      <c r="K405" s="3">
        <f>INDEX(Products!$A$1:$E$5,MATCH(Orders!$D405,Products!$A$1:$A$5,0),MATCH(Orders!K$1,Products!$A$1:$E$1,0))</f>
        <v>2</v>
      </c>
      <c r="L405" s="5">
        <f>INDEX(Products!$A$1:$E$5,MATCH(Orders!$D405,Products!$A$1:$A$5,0),MATCH(Orders!L$1,Products!$A$1:$E$1,0))</f>
        <v>6.79</v>
      </c>
      <c r="M405" s="5">
        <f>Table1[[#This Row],[Unit Price]]*Table1[[#This Row],[Quantity]]</f>
        <v>27.16</v>
      </c>
      <c r="N405" t="str">
        <f>VLOOKUP(Table1[[#This Row],[Customer ID]],Customers!$A$1:$I$2001,9,FALSE)</f>
        <v>Yes</v>
      </c>
    </row>
    <row r="406" spans="1:14" x14ac:dyDescent="0.35">
      <c r="A406" t="s">
        <v>849</v>
      </c>
      <c r="B406" s="2">
        <v>45010</v>
      </c>
      <c r="C406" t="s">
        <v>850</v>
      </c>
      <c r="D406" t="s">
        <v>40</v>
      </c>
      <c r="E406">
        <v>2</v>
      </c>
      <c r="F406" t="str">
        <f>VLOOKUP(Table1[[#This Row],[Customer ID]],Customers!$A$1:$I$2001,2,FALSE)</f>
        <v>Alexander Jones</v>
      </c>
      <c r="G406" t="str">
        <f>VLOOKUP(Table1[[#This Row],[Customer ID]],Customers!$A$1:$I$2001,3,FALSE)</f>
        <v>otrujillo@gmail.com</v>
      </c>
      <c r="H406" t="str">
        <f>VLOOKUP(Table1[[#This Row],[Customer ID]],Customers!$A$1:$I$2001,7,FALSE)</f>
        <v>Ireland</v>
      </c>
      <c r="I406" t="str">
        <f>_xlfn.IFS(INDEX(Products!$A$1:$E$5,MATCH(Orders!$D406,Products!$A$1:$A$5,0),MATCH(Orders!I$1,Products!$A$1:$E$1,0))="Esp","Espresso",INDEX(Products!$A$1:$E$5,MATCH(Orders!$D406,Products!$A$1:$A$5,0),MATCH(Orders!I$1,Products!$A$1:$E$1,0))="Lat","Latte",INDEX(Products!$A$1:$E$5,MATCH(Orders!$D406,Products!$A$1:$A$5,0),MATCH(Orders!I$1,Products!$A$1:$E$1,0))="Moc","Mocha",INDEX(Products!$A$1:$E$5,MATCH(Orders!$D406,Products!$A$1:$A$5,0),MATCH(Orders!I$1,Products!$A$1:$E$1,0))="Am","Americano")</f>
        <v>Americano</v>
      </c>
      <c r="J406" t="str">
        <f>IF(INDEX(Products!$A$1:$E$5,MATCH(Orders!$D406,Products!$A$1:$A$5,0),MATCH(Orders!J$1,Products!$A$1:$E$1,0))="M","Medium",IF(INDEX(Products!$A$1:$E$5,MATCH(Orders!$D406,Products!$A$1:$A$5,0),MATCH(Orders!J$1,Products!$A$1:$E$1,0))="D","Dark","Light"))</f>
        <v>Light</v>
      </c>
      <c r="K406" s="3">
        <f>INDEX(Products!$A$1:$E$5,MATCH(Orders!$D406,Products!$A$1:$A$5,0),MATCH(Orders!K$1,Products!$A$1:$E$1,0))</f>
        <v>1</v>
      </c>
      <c r="L406" s="5">
        <f>INDEX(Products!$A$1:$E$5,MATCH(Orders!$D406,Products!$A$1:$A$5,0),MATCH(Orders!L$1,Products!$A$1:$E$1,0))</f>
        <v>9.9499999999999993</v>
      </c>
      <c r="M406" s="5">
        <f>Table1[[#This Row],[Unit Price]]*Table1[[#This Row],[Quantity]]</f>
        <v>19.899999999999999</v>
      </c>
      <c r="N406" t="str">
        <f>VLOOKUP(Table1[[#This Row],[Customer ID]],Customers!$A$1:$I$2001,9,FALSE)</f>
        <v>Yes</v>
      </c>
    </row>
    <row r="407" spans="1:14" x14ac:dyDescent="0.35">
      <c r="A407" t="s">
        <v>851</v>
      </c>
      <c r="B407" s="2">
        <v>44919</v>
      </c>
      <c r="C407" t="s">
        <v>852</v>
      </c>
      <c r="D407" t="s">
        <v>30</v>
      </c>
      <c r="E407">
        <v>3</v>
      </c>
      <c r="F407" t="str">
        <f>VLOOKUP(Table1[[#This Row],[Customer ID]],Customers!$A$1:$I$2001,2,FALSE)</f>
        <v>Denise Bryant</v>
      </c>
      <c r="G407" t="str">
        <f>VLOOKUP(Table1[[#This Row],[Customer ID]],Customers!$A$1:$I$2001,3,FALSE)</f>
        <v>adamsrhonda@hotmail.com</v>
      </c>
      <c r="H407" t="str">
        <f>VLOOKUP(Table1[[#This Row],[Customer ID]],Customers!$A$1:$I$2001,7,FALSE)</f>
        <v>Australia</v>
      </c>
      <c r="I407" t="str">
        <f>_xlfn.IFS(INDEX(Products!$A$1:$E$5,MATCH(Orders!$D407,Products!$A$1:$A$5,0),MATCH(Orders!I$1,Products!$A$1:$E$1,0))="Esp","Espresso",INDEX(Products!$A$1:$E$5,MATCH(Orders!$D407,Products!$A$1:$A$5,0),MATCH(Orders!I$1,Products!$A$1:$E$1,0))="Lat","Latte",INDEX(Products!$A$1:$E$5,MATCH(Orders!$D407,Products!$A$1:$A$5,0),MATCH(Orders!I$1,Products!$A$1:$E$1,0))="Moc","Mocha",INDEX(Products!$A$1:$E$5,MATCH(Orders!$D407,Products!$A$1:$A$5,0),MATCH(Orders!I$1,Products!$A$1:$E$1,0))="Am","Americano")</f>
        <v>Mocha</v>
      </c>
      <c r="J407" t="str">
        <f>IF(INDEX(Products!$A$1:$E$5,MATCH(Orders!$D407,Products!$A$1:$A$5,0),MATCH(Orders!J$1,Products!$A$1:$E$1,0))="M","Medium",IF(INDEX(Products!$A$1:$E$5,MATCH(Orders!$D407,Products!$A$1:$A$5,0),MATCH(Orders!J$1,Products!$A$1:$E$1,0))="D","Dark","Light"))</f>
        <v>Medium</v>
      </c>
      <c r="K407" s="3">
        <f>INDEX(Products!$A$1:$E$5,MATCH(Orders!$D407,Products!$A$1:$A$5,0),MATCH(Orders!K$1,Products!$A$1:$E$1,0))</f>
        <v>2</v>
      </c>
      <c r="L407" s="5">
        <f>INDEX(Products!$A$1:$E$5,MATCH(Orders!$D407,Products!$A$1:$A$5,0),MATCH(Orders!L$1,Products!$A$1:$E$1,0))</f>
        <v>5.35</v>
      </c>
      <c r="M407" s="5">
        <f>Table1[[#This Row],[Unit Price]]*Table1[[#This Row],[Quantity]]</f>
        <v>16.049999999999997</v>
      </c>
      <c r="N407" t="str">
        <f>VLOOKUP(Table1[[#This Row],[Customer ID]],Customers!$A$1:$I$2001,9,FALSE)</f>
        <v>No</v>
      </c>
    </row>
    <row r="408" spans="1:14" x14ac:dyDescent="0.35">
      <c r="A408" t="s">
        <v>853</v>
      </c>
      <c r="B408" s="2">
        <v>44578</v>
      </c>
      <c r="C408" t="s">
        <v>854</v>
      </c>
      <c r="D408" t="s">
        <v>40</v>
      </c>
      <c r="E408">
        <v>5</v>
      </c>
      <c r="F408" t="str">
        <f>VLOOKUP(Table1[[#This Row],[Customer ID]],Customers!$A$1:$I$2001,2,FALSE)</f>
        <v>Brian Berry</v>
      </c>
      <c r="G408" t="str">
        <f>VLOOKUP(Table1[[#This Row],[Customer ID]],Customers!$A$1:$I$2001,3,FALSE)</f>
        <v>grosslauren@murphy-white.com</v>
      </c>
      <c r="H408" t="str">
        <f>VLOOKUP(Table1[[#This Row],[Customer ID]],Customers!$A$1:$I$2001,7,FALSE)</f>
        <v>United States</v>
      </c>
      <c r="I408" t="str">
        <f>_xlfn.IFS(INDEX(Products!$A$1:$E$5,MATCH(Orders!$D408,Products!$A$1:$A$5,0),MATCH(Orders!I$1,Products!$A$1:$E$1,0))="Esp","Espresso",INDEX(Products!$A$1:$E$5,MATCH(Orders!$D408,Products!$A$1:$A$5,0),MATCH(Orders!I$1,Products!$A$1:$E$1,0))="Lat","Latte",INDEX(Products!$A$1:$E$5,MATCH(Orders!$D408,Products!$A$1:$A$5,0),MATCH(Orders!I$1,Products!$A$1:$E$1,0))="Moc","Mocha",INDEX(Products!$A$1:$E$5,MATCH(Orders!$D408,Products!$A$1:$A$5,0),MATCH(Orders!I$1,Products!$A$1:$E$1,0))="Am","Americano")</f>
        <v>Americano</v>
      </c>
      <c r="J408" t="str">
        <f>IF(INDEX(Products!$A$1:$E$5,MATCH(Orders!$D408,Products!$A$1:$A$5,0),MATCH(Orders!J$1,Products!$A$1:$E$1,0))="M","Medium",IF(INDEX(Products!$A$1:$E$5,MATCH(Orders!$D408,Products!$A$1:$A$5,0),MATCH(Orders!J$1,Products!$A$1:$E$1,0))="D","Dark","Light"))</f>
        <v>Light</v>
      </c>
      <c r="K408" s="3">
        <f>INDEX(Products!$A$1:$E$5,MATCH(Orders!$D408,Products!$A$1:$A$5,0),MATCH(Orders!K$1,Products!$A$1:$E$1,0))</f>
        <v>1</v>
      </c>
      <c r="L408" s="5">
        <f>INDEX(Products!$A$1:$E$5,MATCH(Orders!$D408,Products!$A$1:$A$5,0),MATCH(Orders!L$1,Products!$A$1:$E$1,0))</f>
        <v>9.9499999999999993</v>
      </c>
      <c r="M408" s="5">
        <f>Table1[[#This Row],[Unit Price]]*Table1[[#This Row],[Quantity]]</f>
        <v>49.75</v>
      </c>
      <c r="N408" t="str">
        <f>VLOOKUP(Table1[[#This Row],[Customer ID]],Customers!$A$1:$I$2001,9,FALSE)</f>
        <v>Yes</v>
      </c>
    </row>
    <row r="409" spans="1:14" x14ac:dyDescent="0.35">
      <c r="A409" t="s">
        <v>855</v>
      </c>
      <c r="B409" s="2">
        <v>44916</v>
      </c>
      <c r="C409" t="s">
        <v>856</v>
      </c>
      <c r="D409" t="s">
        <v>40</v>
      </c>
      <c r="E409">
        <v>1</v>
      </c>
      <c r="F409" t="str">
        <f>VLOOKUP(Table1[[#This Row],[Customer ID]],Customers!$A$1:$I$2001,2,FALSE)</f>
        <v>Phillip James</v>
      </c>
      <c r="G409" t="str">
        <f>VLOOKUP(Table1[[#This Row],[Customer ID]],Customers!$A$1:$I$2001,3,FALSE)</f>
        <v>lesandra@yahoo.com</v>
      </c>
      <c r="H409" t="str">
        <f>VLOOKUP(Table1[[#This Row],[Customer ID]],Customers!$A$1:$I$2001,7,FALSE)</f>
        <v>United Kingdom</v>
      </c>
      <c r="I409" t="str">
        <f>_xlfn.IFS(INDEX(Products!$A$1:$E$5,MATCH(Orders!$D409,Products!$A$1:$A$5,0),MATCH(Orders!I$1,Products!$A$1:$E$1,0))="Esp","Espresso",INDEX(Products!$A$1:$E$5,MATCH(Orders!$D409,Products!$A$1:$A$5,0),MATCH(Orders!I$1,Products!$A$1:$E$1,0))="Lat","Latte",INDEX(Products!$A$1:$E$5,MATCH(Orders!$D409,Products!$A$1:$A$5,0),MATCH(Orders!I$1,Products!$A$1:$E$1,0))="Moc","Mocha",INDEX(Products!$A$1:$E$5,MATCH(Orders!$D409,Products!$A$1:$A$5,0),MATCH(Orders!I$1,Products!$A$1:$E$1,0))="Am","Americano")</f>
        <v>Americano</v>
      </c>
      <c r="J409" t="str">
        <f>IF(INDEX(Products!$A$1:$E$5,MATCH(Orders!$D409,Products!$A$1:$A$5,0),MATCH(Orders!J$1,Products!$A$1:$E$1,0))="M","Medium",IF(INDEX(Products!$A$1:$E$5,MATCH(Orders!$D409,Products!$A$1:$A$5,0),MATCH(Orders!J$1,Products!$A$1:$E$1,0))="D","Dark","Light"))</f>
        <v>Light</v>
      </c>
      <c r="K409" s="3">
        <f>INDEX(Products!$A$1:$E$5,MATCH(Orders!$D409,Products!$A$1:$A$5,0),MATCH(Orders!K$1,Products!$A$1:$E$1,0))</f>
        <v>1</v>
      </c>
      <c r="L409" s="5">
        <f>INDEX(Products!$A$1:$E$5,MATCH(Orders!$D409,Products!$A$1:$A$5,0),MATCH(Orders!L$1,Products!$A$1:$E$1,0))</f>
        <v>9.9499999999999993</v>
      </c>
      <c r="M409" s="5">
        <f>Table1[[#This Row],[Unit Price]]*Table1[[#This Row],[Quantity]]</f>
        <v>9.9499999999999993</v>
      </c>
      <c r="N409" t="str">
        <f>VLOOKUP(Table1[[#This Row],[Customer ID]],Customers!$A$1:$I$2001,9,FALSE)</f>
        <v>Yes</v>
      </c>
    </row>
    <row r="410" spans="1:14" x14ac:dyDescent="0.35">
      <c r="A410" t="s">
        <v>857</v>
      </c>
      <c r="B410" s="2">
        <v>44685</v>
      </c>
      <c r="C410" t="s">
        <v>858</v>
      </c>
      <c r="D410" t="s">
        <v>30</v>
      </c>
      <c r="E410">
        <v>1</v>
      </c>
      <c r="F410" t="str">
        <f>VLOOKUP(Table1[[#This Row],[Customer ID]],Customers!$A$1:$I$2001,2,FALSE)</f>
        <v>Max Rivera</v>
      </c>
      <c r="G410" t="str">
        <f>VLOOKUP(Table1[[#This Row],[Customer ID]],Customers!$A$1:$I$2001,3,FALSE)</f>
        <v>ekaiser@bates.com</v>
      </c>
      <c r="H410" t="str">
        <f>VLOOKUP(Table1[[#This Row],[Customer ID]],Customers!$A$1:$I$2001,7,FALSE)</f>
        <v>United States</v>
      </c>
      <c r="I410" t="str">
        <f>_xlfn.IFS(INDEX(Products!$A$1:$E$5,MATCH(Orders!$D410,Products!$A$1:$A$5,0),MATCH(Orders!I$1,Products!$A$1:$E$1,0))="Esp","Espresso",INDEX(Products!$A$1:$E$5,MATCH(Orders!$D410,Products!$A$1:$A$5,0),MATCH(Orders!I$1,Products!$A$1:$E$1,0))="Lat","Latte",INDEX(Products!$A$1:$E$5,MATCH(Orders!$D410,Products!$A$1:$A$5,0),MATCH(Orders!I$1,Products!$A$1:$E$1,0))="Moc","Mocha",INDEX(Products!$A$1:$E$5,MATCH(Orders!$D410,Products!$A$1:$A$5,0),MATCH(Orders!I$1,Products!$A$1:$E$1,0))="Am","Americano")</f>
        <v>Mocha</v>
      </c>
      <c r="J410" t="str">
        <f>IF(INDEX(Products!$A$1:$E$5,MATCH(Orders!$D410,Products!$A$1:$A$5,0),MATCH(Orders!J$1,Products!$A$1:$E$1,0))="M","Medium",IF(INDEX(Products!$A$1:$E$5,MATCH(Orders!$D410,Products!$A$1:$A$5,0),MATCH(Orders!J$1,Products!$A$1:$E$1,0))="D","Dark","Light"))</f>
        <v>Medium</v>
      </c>
      <c r="K410" s="3">
        <f>INDEX(Products!$A$1:$E$5,MATCH(Orders!$D410,Products!$A$1:$A$5,0),MATCH(Orders!K$1,Products!$A$1:$E$1,0))</f>
        <v>2</v>
      </c>
      <c r="L410" s="5">
        <f>INDEX(Products!$A$1:$E$5,MATCH(Orders!$D410,Products!$A$1:$A$5,0),MATCH(Orders!L$1,Products!$A$1:$E$1,0))</f>
        <v>5.35</v>
      </c>
      <c r="M410" s="5">
        <f>Table1[[#This Row],[Unit Price]]*Table1[[#This Row],[Quantity]]</f>
        <v>5.35</v>
      </c>
      <c r="N410" t="str">
        <f>VLOOKUP(Table1[[#This Row],[Customer ID]],Customers!$A$1:$I$2001,9,FALSE)</f>
        <v>No</v>
      </c>
    </row>
    <row r="411" spans="1:14" x14ac:dyDescent="0.35">
      <c r="A411" t="s">
        <v>859</v>
      </c>
      <c r="B411" s="2">
        <v>45548</v>
      </c>
      <c r="C411" t="s">
        <v>860</v>
      </c>
      <c r="D411" t="s">
        <v>21</v>
      </c>
      <c r="E411">
        <v>3</v>
      </c>
      <c r="F411" t="str">
        <f>VLOOKUP(Table1[[#This Row],[Customer ID]],Customers!$A$1:$I$2001,2,FALSE)</f>
        <v>Daniel Anderson</v>
      </c>
      <c r="G411" t="str">
        <f>VLOOKUP(Table1[[#This Row],[Customer ID]],Customers!$A$1:$I$2001,3,FALSE)</f>
        <v>brianblake@hotmail.com</v>
      </c>
      <c r="H411" t="str">
        <f>VLOOKUP(Table1[[#This Row],[Customer ID]],Customers!$A$1:$I$2001,7,FALSE)</f>
        <v>United Kingdom</v>
      </c>
      <c r="I411" t="str">
        <f>_xlfn.IFS(INDEX(Products!$A$1:$E$5,MATCH(Orders!$D411,Products!$A$1:$A$5,0),MATCH(Orders!I$1,Products!$A$1:$E$1,0))="Esp","Espresso",INDEX(Products!$A$1:$E$5,MATCH(Orders!$D411,Products!$A$1:$A$5,0),MATCH(Orders!I$1,Products!$A$1:$E$1,0))="Lat","Latte",INDEX(Products!$A$1:$E$5,MATCH(Orders!$D411,Products!$A$1:$A$5,0),MATCH(Orders!I$1,Products!$A$1:$E$1,0))="Moc","Mocha",INDEX(Products!$A$1:$E$5,MATCH(Orders!$D411,Products!$A$1:$A$5,0),MATCH(Orders!I$1,Products!$A$1:$E$1,0))="Am","Americano")</f>
        <v>Latte</v>
      </c>
      <c r="J411" t="str">
        <f>IF(INDEX(Products!$A$1:$E$5,MATCH(Orders!$D411,Products!$A$1:$A$5,0),MATCH(Orders!J$1,Products!$A$1:$E$1,0))="M","Medium",IF(INDEX(Products!$A$1:$E$5,MATCH(Orders!$D411,Products!$A$1:$A$5,0),MATCH(Orders!J$1,Products!$A$1:$E$1,0))="D","Dark","Light"))</f>
        <v>Dark</v>
      </c>
      <c r="K411" s="3">
        <f>INDEX(Products!$A$1:$E$5,MATCH(Orders!$D411,Products!$A$1:$A$5,0),MATCH(Orders!K$1,Products!$A$1:$E$1,0))</f>
        <v>2</v>
      </c>
      <c r="L411" s="5">
        <f>INDEX(Products!$A$1:$E$5,MATCH(Orders!$D411,Products!$A$1:$A$5,0),MATCH(Orders!L$1,Products!$A$1:$E$1,0))</f>
        <v>6.79</v>
      </c>
      <c r="M411" s="5">
        <f>Table1[[#This Row],[Unit Price]]*Table1[[#This Row],[Quantity]]</f>
        <v>20.37</v>
      </c>
      <c r="N411" t="str">
        <f>VLOOKUP(Table1[[#This Row],[Customer ID]],Customers!$A$1:$I$2001,9,FALSE)</f>
        <v>No</v>
      </c>
    </row>
    <row r="412" spans="1:14" x14ac:dyDescent="0.35">
      <c r="A412" t="s">
        <v>861</v>
      </c>
      <c r="B412" s="2">
        <v>45385</v>
      </c>
      <c r="C412" t="s">
        <v>862</v>
      </c>
      <c r="D412" t="s">
        <v>21</v>
      </c>
      <c r="E412">
        <v>4</v>
      </c>
      <c r="F412" t="str">
        <f>VLOOKUP(Table1[[#This Row],[Customer ID]],Customers!$A$1:$I$2001,2,FALSE)</f>
        <v>Melinda Garcia</v>
      </c>
      <c r="G412" t="str">
        <f>VLOOKUP(Table1[[#This Row],[Customer ID]],Customers!$A$1:$I$2001,3,FALSE)</f>
        <v>gregorymccullough@yahoo.com</v>
      </c>
      <c r="H412" t="str">
        <f>VLOOKUP(Table1[[#This Row],[Customer ID]],Customers!$A$1:$I$2001,7,FALSE)</f>
        <v>Ireland</v>
      </c>
      <c r="I412" t="str">
        <f>_xlfn.IFS(INDEX(Products!$A$1:$E$5,MATCH(Orders!$D412,Products!$A$1:$A$5,0),MATCH(Orders!I$1,Products!$A$1:$E$1,0))="Esp","Espresso",INDEX(Products!$A$1:$E$5,MATCH(Orders!$D412,Products!$A$1:$A$5,0),MATCH(Orders!I$1,Products!$A$1:$E$1,0))="Lat","Latte",INDEX(Products!$A$1:$E$5,MATCH(Orders!$D412,Products!$A$1:$A$5,0),MATCH(Orders!I$1,Products!$A$1:$E$1,0))="Moc","Mocha",INDEX(Products!$A$1:$E$5,MATCH(Orders!$D412,Products!$A$1:$A$5,0),MATCH(Orders!I$1,Products!$A$1:$E$1,0))="Am","Americano")</f>
        <v>Latte</v>
      </c>
      <c r="J412" t="str">
        <f>IF(INDEX(Products!$A$1:$E$5,MATCH(Orders!$D412,Products!$A$1:$A$5,0),MATCH(Orders!J$1,Products!$A$1:$E$1,0))="M","Medium",IF(INDEX(Products!$A$1:$E$5,MATCH(Orders!$D412,Products!$A$1:$A$5,0),MATCH(Orders!J$1,Products!$A$1:$E$1,0))="D","Dark","Light"))</f>
        <v>Dark</v>
      </c>
      <c r="K412" s="3">
        <f>INDEX(Products!$A$1:$E$5,MATCH(Orders!$D412,Products!$A$1:$A$5,0),MATCH(Orders!K$1,Products!$A$1:$E$1,0))</f>
        <v>2</v>
      </c>
      <c r="L412" s="5">
        <f>INDEX(Products!$A$1:$E$5,MATCH(Orders!$D412,Products!$A$1:$A$5,0),MATCH(Orders!L$1,Products!$A$1:$E$1,0))</f>
        <v>6.79</v>
      </c>
      <c r="M412" s="5">
        <f>Table1[[#This Row],[Unit Price]]*Table1[[#This Row],[Quantity]]</f>
        <v>27.16</v>
      </c>
      <c r="N412" t="str">
        <f>VLOOKUP(Table1[[#This Row],[Customer ID]],Customers!$A$1:$I$2001,9,FALSE)</f>
        <v>No</v>
      </c>
    </row>
    <row r="413" spans="1:14" x14ac:dyDescent="0.35">
      <c r="A413" t="s">
        <v>863</v>
      </c>
      <c r="B413" s="2">
        <v>45311</v>
      </c>
      <c r="C413" t="s">
        <v>864</v>
      </c>
      <c r="D413" t="s">
        <v>30</v>
      </c>
      <c r="E413">
        <v>1</v>
      </c>
      <c r="F413" t="str">
        <f>VLOOKUP(Table1[[#This Row],[Customer ID]],Customers!$A$1:$I$2001,2,FALSE)</f>
        <v>Rachael Peterson</v>
      </c>
      <c r="G413" t="str">
        <f>VLOOKUP(Table1[[#This Row],[Customer ID]],Customers!$A$1:$I$2001,3,FALSE)</f>
        <v>coreyrandall@brennan.com</v>
      </c>
      <c r="H413" t="str">
        <f>VLOOKUP(Table1[[#This Row],[Customer ID]],Customers!$A$1:$I$2001,7,FALSE)</f>
        <v>United States</v>
      </c>
      <c r="I413" t="str">
        <f>_xlfn.IFS(INDEX(Products!$A$1:$E$5,MATCH(Orders!$D413,Products!$A$1:$A$5,0),MATCH(Orders!I$1,Products!$A$1:$E$1,0))="Esp","Espresso",INDEX(Products!$A$1:$E$5,MATCH(Orders!$D413,Products!$A$1:$A$5,0),MATCH(Orders!I$1,Products!$A$1:$E$1,0))="Lat","Latte",INDEX(Products!$A$1:$E$5,MATCH(Orders!$D413,Products!$A$1:$A$5,0),MATCH(Orders!I$1,Products!$A$1:$E$1,0))="Moc","Mocha",INDEX(Products!$A$1:$E$5,MATCH(Orders!$D413,Products!$A$1:$A$5,0),MATCH(Orders!I$1,Products!$A$1:$E$1,0))="Am","Americano")</f>
        <v>Mocha</v>
      </c>
      <c r="J413" t="str">
        <f>IF(INDEX(Products!$A$1:$E$5,MATCH(Orders!$D413,Products!$A$1:$A$5,0),MATCH(Orders!J$1,Products!$A$1:$E$1,0))="M","Medium",IF(INDEX(Products!$A$1:$E$5,MATCH(Orders!$D413,Products!$A$1:$A$5,0),MATCH(Orders!J$1,Products!$A$1:$E$1,0))="D","Dark","Light"))</f>
        <v>Medium</v>
      </c>
      <c r="K413" s="3">
        <f>INDEX(Products!$A$1:$E$5,MATCH(Orders!$D413,Products!$A$1:$A$5,0),MATCH(Orders!K$1,Products!$A$1:$E$1,0))</f>
        <v>2</v>
      </c>
      <c r="L413" s="5">
        <f>INDEX(Products!$A$1:$E$5,MATCH(Orders!$D413,Products!$A$1:$A$5,0),MATCH(Orders!L$1,Products!$A$1:$E$1,0))</f>
        <v>5.35</v>
      </c>
      <c r="M413" s="5">
        <f>Table1[[#This Row],[Unit Price]]*Table1[[#This Row],[Quantity]]</f>
        <v>5.35</v>
      </c>
      <c r="N413" t="str">
        <f>VLOOKUP(Table1[[#This Row],[Customer ID]],Customers!$A$1:$I$2001,9,FALSE)</f>
        <v>Yes</v>
      </c>
    </row>
    <row r="414" spans="1:14" x14ac:dyDescent="0.35">
      <c r="A414" t="s">
        <v>865</v>
      </c>
      <c r="B414" s="2">
        <v>44936</v>
      </c>
      <c r="C414" t="s">
        <v>866</v>
      </c>
      <c r="D414" t="s">
        <v>40</v>
      </c>
      <c r="E414">
        <v>3</v>
      </c>
      <c r="F414" t="str">
        <f>VLOOKUP(Table1[[#This Row],[Customer ID]],Customers!$A$1:$I$2001,2,FALSE)</f>
        <v>Mr. Eric Floyd</v>
      </c>
      <c r="G414" t="str">
        <f>VLOOKUP(Table1[[#This Row],[Customer ID]],Customers!$A$1:$I$2001,3,FALSE)</f>
        <v>goodmansteve@garcia.com</v>
      </c>
      <c r="H414" t="str">
        <f>VLOOKUP(Table1[[#This Row],[Customer ID]],Customers!$A$1:$I$2001,7,FALSE)</f>
        <v>Canada</v>
      </c>
      <c r="I414" t="str">
        <f>_xlfn.IFS(INDEX(Products!$A$1:$E$5,MATCH(Orders!$D414,Products!$A$1:$A$5,0),MATCH(Orders!I$1,Products!$A$1:$E$1,0))="Esp","Espresso",INDEX(Products!$A$1:$E$5,MATCH(Orders!$D414,Products!$A$1:$A$5,0),MATCH(Orders!I$1,Products!$A$1:$E$1,0))="Lat","Latte",INDEX(Products!$A$1:$E$5,MATCH(Orders!$D414,Products!$A$1:$A$5,0),MATCH(Orders!I$1,Products!$A$1:$E$1,0))="Moc","Mocha",INDEX(Products!$A$1:$E$5,MATCH(Orders!$D414,Products!$A$1:$A$5,0),MATCH(Orders!I$1,Products!$A$1:$E$1,0))="Am","Americano")</f>
        <v>Americano</v>
      </c>
      <c r="J414" t="str">
        <f>IF(INDEX(Products!$A$1:$E$5,MATCH(Orders!$D414,Products!$A$1:$A$5,0),MATCH(Orders!J$1,Products!$A$1:$E$1,0))="M","Medium",IF(INDEX(Products!$A$1:$E$5,MATCH(Orders!$D414,Products!$A$1:$A$5,0),MATCH(Orders!J$1,Products!$A$1:$E$1,0))="D","Dark","Light"))</f>
        <v>Light</v>
      </c>
      <c r="K414" s="3">
        <f>INDEX(Products!$A$1:$E$5,MATCH(Orders!$D414,Products!$A$1:$A$5,0),MATCH(Orders!K$1,Products!$A$1:$E$1,0))</f>
        <v>1</v>
      </c>
      <c r="L414" s="5">
        <f>INDEX(Products!$A$1:$E$5,MATCH(Orders!$D414,Products!$A$1:$A$5,0),MATCH(Orders!L$1,Products!$A$1:$E$1,0))</f>
        <v>9.9499999999999993</v>
      </c>
      <c r="M414" s="5">
        <f>Table1[[#This Row],[Unit Price]]*Table1[[#This Row],[Quantity]]</f>
        <v>29.849999999999998</v>
      </c>
      <c r="N414" t="str">
        <f>VLOOKUP(Table1[[#This Row],[Customer ID]],Customers!$A$1:$I$2001,9,FALSE)</f>
        <v>No</v>
      </c>
    </row>
    <row r="415" spans="1:14" x14ac:dyDescent="0.35">
      <c r="A415" t="s">
        <v>867</v>
      </c>
      <c r="B415" s="2">
        <v>45576</v>
      </c>
      <c r="C415" t="s">
        <v>868</v>
      </c>
      <c r="D415" t="s">
        <v>40</v>
      </c>
      <c r="E415">
        <v>1</v>
      </c>
      <c r="F415" t="str">
        <f>VLOOKUP(Table1[[#This Row],[Customer ID]],Customers!$A$1:$I$2001,2,FALSE)</f>
        <v>Susan Clarke</v>
      </c>
      <c r="G415" t="str">
        <f>VLOOKUP(Table1[[#This Row],[Customer ID]],Customers!$A$1:$I$2001,3,FALSE)</f>
        <v>jacksonbrenda@brown.biz</v>
      </c>
      <c r="H415" t="str">
        <f>VLOOKUP(Table1[[#This Row],[Customer ID]],Customers!$A$1:$I$2001,7,FALSE)</f>
        <v>Ireland</v>
      </c>
      <c r="I415" t="str">
        <f>_xlfn.IFS(INDEX(Products!$A$1:$E$5,MATCH(Orders!$D415,Products!$A$1:$A$5,0),MATCH(Orders!I$1,Products!$A$1:$E$1,0))="Esp","Espresso",INDEX(Products!$A$1:$E$5,MATCH(Orders!$D415,Products!$A$1:$A$5,0),MATCH(Orders!I$1,Products!$A$1:$E$1,0))="Lat","Latte",INDEX(Products!$A$1:$E$5,MATCH(Orders!$D415,Products!$A$1:$A$5,0),MATCH(Orders!I$1,Products!$A$1:$E$1,0))="Moc","Mocha",INDEX(Products!$A$1:$E$5,MATCH(Orders!$D415,Products!$A$1:$A$5,0),MATCH(Orders!I$1,Products!$A$1:$E$1,0))="Am","Americano")</f>
        <v>Americano</v>
      </c>
      <c r="J415" t="str">
        <f>IF(INDEX(Products!$A$1:$E$5,MATCH(Orders!$D415,Products!$A$1:$A$5,0),MATCH(Orders!J$1,Products!$A$1:$E$1,0))="M","Medium",IF(INDEX(Products!$A$1:$E$5,MATCH(Orders!$D415,Products!$A$1:$A$5,0),MATCH(Orders!J$1,Products!$A$1:$E$1,0))="D","Dark","Light"))</f>
        <v>Light</v>
      </c>
      <c r="K415" s="3">
        <f>INDEX(Products!$A$1:$E$5,MATCH(Orders!$D415,Products!$A$1:$A$5,0),MATCH(Orders!K$1,Products!$A$1:$E$1,0))</f>
        <v>1</v>
      </c>
      <c r="L415" s="5">
        <f>INDEX(Products!$A$1:$E$5,MATCH(Orders!$D415,Products!$A$1:$A$5,0),MATCH(Orders!L$1,Products!$A$1:$E$1,0))</f>
        <v>9.9499999999999993</v>
      </c>
      <c r="M415" s="5">
        <f>Table1[[#This Row],[Unit Price]]*Table1[[#This Row],[Quantity]]</f>
        <v>9.9499999999999993</v>
      </c>
      <c r="N415" t="str">
        <f>VLOOKUP(Table1[[#This Row],[Customer ID]],Customers!$A$1:$I$2001,9,FALSE)</f>
        <v>No</v>
      </c>
    </row>
    <row r="416" spans="1:14" x14ac:dyDescent="0.35">
      <c r="A416" t="s">
        <v>869</v>
      </c>
      <c r="B416" s="2">
        <v>45182</v>
      </c>
      <c r="C416" t="s">
        <v>870</v>
      </c>
      <c r="D416" t="s">
        <v>15</v>
      </c>
      <c r="E416">
        <v>5</v>
      </c>
      <c r="F416" t="str">
        <f>VLOOKUP(Table1[[#This Row],[Customer ID]],Customers!$A$1:$I$2001,2,FALSE)</f>
        <v>Timothy Adams</v>
      </c>
      <c r="G416" t="str">
        <f>VLOOKUP(Table1[[#This Row],[Customer ID]],Customers!$A$1:$I$2001,3,FALSE)</f>
        <v>scotterin@bowers.com</v>
      </c>
      <c r="H416" t="str">
        <f>VLOOKUP(Table1[[#This Row],[Customer ID]],Customers!$A$1:$I$2001,7,FALSE)</f>
        <v>United Kingdom</v>
      </c>
      <c r="I416" t="str">
        <f>_xlfn.IFS(INDEX(Products!$A$1:$E$5,MATCH(Orders!$D416,Products!$A$1:$A$5,0),MATCH(Orders!I$1,Products!$A$1:$E$1,0))="Esp","Espresso",INDEX(Products!$A$1:$E$5,MATCH(Orders!$D416,Products!$A$1:$A$5,0),MATCH(Orders!I$1,Products!$A$1:$E$1,0))="Lat","Latte",INDEX(Products!$A$1:$E$5,MATCH(Orders!$D416,Products!$A$1:$A$5,0),MATCH(Orders!I$1,Products!$A$1:$E$1,0))="Moc","Mocha",INDEX(Products!$A$1:$E$5,MATCH(Orders!$D416,Products!$A$1:$A$5,0),MATCH(Orders!I$1,Products!$A$1:$E$1,0))="Am","Americano")</f>
        <v>Espresso</v>
      </c>
      <c r="J416" t="str">
        <f>IF(INDEX(Products!$A$1:$E$5,MATCH(Orders!$D416,Products!$A$1:$A$5,0),MATCH(Orders!J$1,Products!$A$1:$E$1,0))="M","Medium",IF(INDEX(Products!$A$1:$E$5,MATCH(Orders!$D416,Products!$A$1:$A$5,0),MATCH(Orders!J$1,Products!$A$1:$E$1,0))="D","Dark","Light"))</f>
        <v>Medium</v>
      </c>
      <c r="K416" s="3">
        <f>INDEX(Products!$A$1:$E$5,MATCH(Orders!$D416,Products!$A$1:$A$5,0),MATCH(Orders!K$1,Products!$A$1:$E$1,0))</f>
        <v>1.5</v>
      </c>
      <c r="L416" s="5">
        <f>INDEX(Products!$A$1:$E$5,MATCH(Orders!$D416,Products!$A$1:$A$5,0),MATCH(Orders!L$1,Products!$A$1:$E$1,0))</f>
        <v>8.18</v>
      </c>
      <c r="M416" s="5">
        <f>Table1[[#This Row],[Unit Price]]*Table1[[#This Row],[Quantity]]</f>
        <v>40.9</v>
      </c>
      <c r="N416" t="str">
        <f>VLOOKUP(Table1[[#This Row],[Customer ID]],Customers!$A$1:$I$2001,9,FALSE)</f>
        <v>Yes</v>
      </c>
    </row>
    <row r="417" spans="1:14" x14ac:dyDescent="0.35">
      <c r="A417" t="s">
        <v>871</v>
      </c>
      <c r="B417" s="2">
        <v>45103</v>
      </c>
      <c r="C417" t="s">
        <v>872</v>
      </c>
      <c r="D417" t="s">
        <v>40</v>
      </c>
      <c r="E417">
        <v>1</v>
      </c>
      <c r="F417" t="str">
        <f>VLOOKUP(Table1[[#This Row],[Customer ID]],Customers!$A$1:$I$2001,2,FALSE)</f>
        <v>Susan Miller</v>
      </c>
      <c r="G417" t="str">
        <f>VLOOKUP(Table1[[#This Row],[Customer ID]],Customers!$A$1:$I$2001,3,FALSE)</f>
        <v>kevinguzman@lopez.com</v>
      </c>
      <c r="H417" t="str">
        <f>VLOOKUP(Table1[[#This Row],[Customer ID]],Customers!$A$1:$I$2001,7,FALSE)</f>
        <v>United States</v>
      </c>
      <c r="I417" t="str">
        <f>_xlfn.IFS(INDEX(Products!$A$1:$E$5,MATCH(Orders!$D417,Products!$A$1:$A$5,0),MATCH(Orders!I$1,Products!$A$1:$E$1,0))="Esp","Espresso",INDEX(Products!$A$1:$E$5,MATCH(Orders!$D417,Products!$A$1:$A$5,0),MATCH(Orders!I$1,Products!$A$1:$E$1,0))="Lat","Latte",INDEX(Products!$A$1:$E$5,MATCH(Orders!$D417,Products!$A$1:$A$5,0),MATCH(Orders!I$1,Products!$A$1:$E$1,0))="Moc","Mocha",INDEX(Products!$A$1:$E$5,MATCH(Orders!$D417,Products!$A$1:$A$5,0),MATCH(Orders!I$1,Products!$A$1:$E$1,0))="Am","Americano")</f>
        <v>Americano</v>
      </c>
      <c r="J417" t="str">
        <f>IF(INDEX(Products!$A$1:$E$5,MATCH(Orders!$D417,Products!$A$1:$A$5,0),MATCH(Orders!J$1,Products!$A$1:$E$1,0))="M","Medium",IF(INDEX(Products!$A$1:$E$5,MATCH(Orders!$D417,Products!$A$1:$A$5,0),MATCH(Orders!J$1,Products!$A$1:$E$1,0))="D","Dark","Light"))</f>
        <v>Light</v>
      </c>
      <c r="K417" s="3">
        <f>INDEX(Products!$A$1:$E$5,MATCH(Orders!$D417,Products!$A$1:$A$5,0),MATCH(Orders!K$1,Products!$A$1:$E$1,0))</f>
        <v>1</v>
      </c>
      <c r="L417" s="5">
        <f>INDEX(Products!$A$1:$E$5,MATCH(Orders!$D417,Products!$A$1:$A$5,0),MATCH(Orders!L$1,Products!$A$1:$E$1,0))</f>
        <v>9.9499999999999993</v>
      </c>
      <c r="M417" s="5">
        <f>Table1[[#This Row],[Unit Price]]*Table1[[#This Row],[Quantity]]</f>
        <v>9.9499999999999993</v>
      </c>
      <c r="N417" t="str">
        <f>VLOOKUP(Table1[[#This Row],[Customer ID]],Customers!$A$1:$I$2001,9,FALSE)</f>
        <v>No</v>
      </c>
    </row>
    <row r="418" spans="1:14" x14ac:dyDescent="0.35">
      <c r="A418" t="s">
        <v>873</v>
      </c>
      <c r="B418" s="2">
        <v>45400</v>
      </c>
      <c r="C418" t="s">
        <v>874</v>
      </c>
      <c r="D418" t="s">
        <v>15</v>
      </c>
      <c r="E418">
        <v>3</v>
      </c>
      <c r="F418" t="str">
        <f>VLOOKUP(Table1[[#This Row],[Customer ID]],Customers!$A$1:$I$2001,2,FALSE)</f>
        <v>Garrett Dominguez</v>
      </c>
      <c r="G418" t="str">
        <f>VLOOKUP(Table1[[#This Row],[Customer ID]],Customers!$A$1:$I$2001,3,FALSE)</f>
        <v>jason04@hotmail.com</v>
      </c>
      <c r="H418" t="str">
        <f>VLOOKUP(Table1[[#This Row],[Customer ID]],Customers!$A$1:$I$2001,7,FALSE)</f>
        <v>Ireland</v>
      </c>
      <c r="I418" t="str">
        <f>_xlfn.IFS(INDEX(Products!$A$1:$E$5,MATCH(Orders!$D418,Products!$A$1:$A$5,0),MATCH(Orders!I$1,Products!$A$1:$E$1,0))="Esp","Espresso",INDEX(Products!$A$1:$E$5,MATCH(Orders!$D418,Products!$A$1:$A$5,0),MATCH(Orders!I$1,Products!$A$1:$E$1,0))="Lat","Latte",INDEX(Products!$A$1:$E$5,MATCH(Orders!$D418,Products!$A$1:$A$5,0),MATCH(Orders!I$1,Products!$A$1:$E$1,0))="Moc","Mocha",INDEX(Products!$A$1:$E$5,MATCH(Orders!$D418,Products!$A$1:$A$5,0),MATCH(Orders!I$1,Products!$A$1:$E$1,0))="Am","Americano")</f>
        <v>Espresso</v>
      </c>
      <c r="J418" t="str">
        <f>IF(INDEX(Products!$A$1:$E$5,MATCH(Orders!$D418,Products!$A$1:$A$5,0),MATCH(Orders!J$1,Products!$A$1:$E$1,0))="M","Medium",IF(INDEX(Products!$A$1:$E$5,MATCH(Orders!$D418,Products!$A$1:$A$5,0),MATCH(Orders!J$1,Products!$A$1:$E$1,0))="D","Dark","Light"))</f>
        <v>Medium</v>
      </c>
      <c r="K418" s="3">
        <f>INDEX(Products!$A$1:$E$5,MATCH(Orders!$D418,Products!$A$1:$A$5,0),MATCH(Orders!K$1,Products!$A$1:$E$1,0))</f>
        <v>1.5</v>
      </c>
      <c r="L418" s="5">
        <f>INDEX(Products!$A$1:$E$5,MATCH(Orders!$D418,Products!$A$1:$A$5,0),MATCH(Orders!L$1,Products!$A$1:$E$1,0))</f>
        <v>8.18</v>
      </c>
      <c r="M418" s="5">
        <f>Table1[[#This Row],[Unit Price]]*Table1[[#This Row],[Quantity]]</f>
        <v>24.54</v>
      </c>
      <c r="N418" t="str">
        <f>VLOOKUP(Table1[[#This Row],[Customer ID]],Customers!$A$1:$I$2001,9,FALSE)</f>
        <v>Yes</v>
      </c>
    </row>
    <row r="419" spans="1:14" x14ac:dyDescent="0.35">
      <c r="A419" t="s">
        <v>875</v>
      </c>
      <c r="B419" s="2">
        <v>45570</v>
      </c>
      <c r="C419" t="s">
        <v>876</v>
      </c>
      <c r="D419" t="s">
        <v>30</v>
      </c>
      <c r="E419">
        <v>4</v>
      </c>
      <c r="F419" t="str">
        <f>VLOOKUP(Table1[[#This Row],[Customer ID]],Customers!$A$1:$I$2001,2,FALSE)</f>
        <v>Jason Johnson</v>
      </c>
      <c r="G419" t="str">
        <f>VLOOKUP(Table1[[#This Row],[Customer ID]],Customers!$A$1:$I$2001,3,FALSE)</f>
        <v>millersarah@yahoo.com</v>
      </c>
      <c r="H419" t="str">
        <f>VLOOKUP(Table1[[#This Row],[Customer ID]],Customers!$A$1:$I$2001,7,FALSE)</f>
        <v>United States</v>
      </c>
      <c r="I419" t="str">
        <f>_xlfn.IFS(INDEX(Products!$A$1:$E$5,MATCH(Orders!$D419,Products!$A$1:$A$5,0),MATCH(Orders!I$1,Products!$A$1:$E$1,0))="Esp","Espresso",INDEX(Products!$A$1:$E$5,MATCH(Orders!$D419,Products!$A$1:$A$5,0),MATCH(Orders!I$1,Products!$A$1:$E$1,0))="Lat","Latte",INDEX(Products!$A$1:$E$5,MATCH(Orders!$D419,Products!$A$1:$A$5,0),MATCH(Orders!I$1,Products!$A$1:$E$1,0))="Moc","Mocha",INDEX(Products!$A$1:$E$5,MATCH(Orders!$D419,Products!$A$1:$A$5,0),MATCH(Orders!I$1,Products!$A$1:$E$1,0))="Am","Americano")</f>
        <v>Mocha</v>
      </c>
      <c r="J419" t="str">
        <f>IF(INDEX(Products!$A$1:$E$5,MATCH(Orders!$D419,Products!$A$1:$A$5,0),MATCH(Orders!J$1,Products!$A$1:$E$1,0))="M","Medium",IF(INDEX(Products!$A$1:$E$5,MATCH(Orders!$D419,Products!$A$1:$A$5,0),MATCH(Orders!J$1,Products!$A$1:$E$1,0))="D","Dark","Light"))</f>
        <v>Medium</v>
      </c>
      <c r="K419" s="3">
        <f>INDEX(Products!$A$1:$E$5,MATCH(Orders!$D419,Products!$A$1:$A$5,0),MATCH(Orders!K$1,Products!$A$1:$E$1,0))</f>
        <v>2</v>
      </c>
      <c r="L419" s="5">
        <f>INDEX(Products!$A$1:$E$5,MATCH(Orders!$D419,Products!$A$1:$A$5,0),MATCH(Orders!L$1,Products!$A$1:$E$1,0))</f>
        <v>5.35</v>
      </c>
      <c r="M419" s="5">
        <f>Table1[[#This Row],[Unit Price]]*Table1[[#This Row],[Quantity]]</f>
        <v>21.4</v>
      </c>
      <c r="N419" t="str">
        <f>VLOOKUP(Table1[[#This Row],[Customer ID]],Customers!$A$1:$I$2001,9,FALSE)</f>
        <v>No</v>
      </c>
    </row>
    <row r="420" spans="1:14" x14ac:dyDescent="0.35">
      <c r="A420" t="s">
        <v>877</v>
      </c>
      <c r="B420" s="2">
        <v>45566</v>
      </c>
      <c r="C420" t="s">
        <v>878</v>
      </c>
      <c r="D420" t="s">
        <v>15</v>
      </c>
      <c r="E420">
        <v>3</v>
      </c>
      <c r="F420" t="str">
        <f>VLOOKUP(Table1[[#This Row],[Customer ID]],Customers!$A$1:$I$2001,2,FALSE)</f>
        <v>Ashley Leonard</v>
      </c>
      <c r="G420" t="str">
        <f>VLOOKUP(Table1[[#This Row],[Customer ID]],Customers!$A$1:$I$2001,3,FALSE)</f>
        <v>spencerkatrina@gonzalez.com</v>
      </c>
      <c r="H420" t="str">
        <f>VLOOKUP(Table1[[#This Row],[Customer ID]],Customers!$A$1:$I$2001,7,FALSE)</f>
        <v>Canada</v>
      </c>
      <c r="I420" t="str">
        <f>_xlfn.IFS(INDEX(Products!$A$1:$E$5,MATCH(Orders!$D420,Products!$A$1:$A$5,0),MATCH(Orders!I$1,Products!$A$1:$E$1,0))="Esp","Espresso",INDEX(Products!$A$1:$E$5,MATCH(Orders!$D420,Products!$A$1:$A$5,0),MATCH(Orders!I$1,Products!$A$1:$E$1,0))="Lat","Latte",INDEX(Products!$A$1:$E$5,MATCH(Orders!$D420,Products!$A$1:$A$5,0),MATCH(Orders!I$1,Products!$A$1:$E$1,0))="Moc","Mocha",INDEX(Products!$A$1:$E$5,MATCH(Orders!$D420,Products!$A$1:$A$5,0),MATCH(Orders!I$1,Products!$A$1:$E$1,0))="Am","Americano")</f>
        <v>Espresso</v>
      </c>
      <c r="J420" t="str">
        <f>IF(INDEX(Products!$A$1:$E$5,MATCH(Orders!$D420,Products!$A$1:$A$5,0),MATCH(Orders!J$1,Products!$A$1:$E$1,0))="M","Medium",IF(INDEX(Products!$A$1:$E$5,MATCH(Orders!$D420,Products!$A$1:$A$5,0),MATCH(Orders!J$1,Products!$A$1:$E$1,0))="D","Dark","Light"))</f>
        <v>Medium</v>
      </c>
      <c r="K420" s="3">
        <f>INDEX(Products!$A$1:$E$5,MATCH(Orders!$D420,Products!$A$1:$A$5,0),MATCH(Orders!K$1,Products!$A$1:$E$1,0))</f>
        <v>1.5</v>
      </c>
      <c r="L420" s="5">
        <f>INDEX(Products!$A$1:$E$5,MATCH(Orders!$D420,Products!$A$1:$A$5,0),MATCH(Orders!L$1,Products!$A$1:$E$1,0))</f>
        <v>8.18</v>
      </c>
      <c r="M420" s="5">
        <f>Table1[[#This Row],[Unit Price]]*Table1[[#This Row],[Quantity]]</f>
        <v>24.54</v>
      </c>
      <c r="N420" t="str">
        <f>VLOOKUP(Table1[[#This Row],[Customer ID]],Customers!$A$1:$I$2001,9,FALSE)</f>
        <v>Yes</v>
      </c>
    </row>
    <row r="421" spans="1:14" x14ac:dyDescent="0.35">
      <c r="A421" t="s">
        <v>879</v>
      </c>
      <c r="B421" s="2">
        <v>45159</v>
      </c>
      <c r="C421" t="s">
        <v>880</v>
      </c>
      <c r="D421" t="s">
        <v>40</v>
      </c>
      <c r="E421">
        <v>3</v>
      </c>
      <c r="F421" t="str">
        <f>VLOOKUP(Table1[[#This Row],[Customer ID]],Customers!$A$1:$I$2001,2,FALSE)</f>
        <v>Nancy Ross</v>
      </c>
      <c r="G421" t="str">
        <f>VLOOKUP(Table1[[#This Row],[Customer ID]],Customers!$A$1:$I$2001,3,FALSE)</f>
        <v>barnesruth@gmail.com</v>
      </c>
      <c r="H421" t="str">
        <f>VLOOKUP(Table1[[#This Row],[Customer ID]],Customers!$A$1:$I$2001,7,FALSE)</f>
        <v>Australia</v>
      </c>
      <c r="I421" t="str">
        <f>_xlfn.IFS(INDEX(Products!$A$1:$E$5,MATCH(Orders!$D421,Products!$A$1:$A$5,0),MATCH(Orders!I$1,Products!$A$1:$E$1,0))="Esp","Espresso",INDEX(Products!$A$1:$E$5,MATCH(Orders!$D421,Products!$A$1:$A$5,0),MATCH(Orders!I$1,Products!$A$1:$E$1,0))="Lat","Latte",INDEX(Products!$A$1:$E$5,MATCH(Orders!$D421,Products!$A$1:$A$5,0),MATCH(Orders!I$1,Products!$A$1:$E$1,0))="Moc","Mocha",INDEX(Products!$A$1:$E$5,MATCH(Orders!$D421,Products!$A$1:$A$5,0),MATCH(Orders!I$1,Products!$A$1:$E$1,0))="Am","Americano")</f>
        <v>Americano</v>
      </c>
      <c r="J421" t="str">
        <f>IF(INDEX(Products!$A$1:$E$5,MATCH(Orders!$D421,Products!$A$1:$A$5,0),MATCH(Orders!J$1,Products!$A$1:$E$1,0))="M","Medium",IF(INDEX(Products!$A$1:$E$5,MATCH(Orders!$D421,Products!$A$1:$A$5,0),MATCH(Orders!J$1,Products!$A$1:$E$1,0))="D","Dark","Light"))</f>
        <v>Light</v>
      </c>
      <c r="K421" s="3">
        <f>INDEX(Products!$A$1:$E$5,MATCH(Orders!$D421,Products!$A$1:$A$5,0),MATCH(Orders!K$1,Products!$A$1:$E$1,0))</f>
        <v>1</v>
      </c>
      <c r="L421" s="5">
        <f>INDEX(Products!$A$1:$E$5,MATCH(Orders!$D421,Products!$A$1:$A$5,0),MATCH(Orders!L$1,Products!$A$1:$E$1,0))</f>
        <v>9.9499999999999993</v>
      </c>
      <c r="M421" s="5">
        <f>Table1[[#This Row],[Unit Price]]*Table1[[#This Row],[Quantity]]</f>
        <v>29.849999999999998</v>
      </c>
      <c r="N421" t="str">
        <f>VLOOKUP(Table1[[#This Row],[Customer ID]],Customers!$A$1:$I$2001,9,FALSE)</f>
        <v>Yes</v>
      </c>
    </row>
    <row r="422" spans="1:14" x14ac:dyDescent="0.35">
      <c r="A422" t="s">
        <v>881</v>
      </c>
      <c r="B422" s="2">
        <v>45175</v>
      </c>
      <c r="C422" t="s">
        <v>882</v>
      </c>
      <c r="D422" t="s">
        <v>30</v>
      </c>
      <c r="E422">
        <v>4</v>
      </c>
      <c r="F422" t="str">
        <f>VLOOKUP(Table1[[#This Row],[Customer ID]],Customers!$A$1:$I$2001,2,FALSE)</f>
        <v>Laura Montgomery</v>
      </c>
      <c r="G422" t="str">
        <f>VLOOKUP(Table1[[#This Row],[Customer ID]],Customers!$A$1:$I$2001,3,FALSE)</f>
        <v>natasha66@yahoo.com</v>
      </c>
      <c r="H422" t="str">
        <f>VLOOKUP(Table1[[#This Row],[Customer ID]],Customers!$A$1:$I$2001,7,FALSE)</f>
        <v>Canada</v>
      </c>
      <c r="I422" t="str">
        <f>_xlfn.IFS(INDEX(Products!$A$1:$E$5,MATCH(Orders!$D422,Products!$A$1:$A$5,0),MATCH(Orders!I$1,Products!$A$1:$E$1,0))="Esp","Espresso",INDEX(Products!$A$1:$E$5,MATCH(Orders!$D422,Products!$A$1:$A$5,0),MATCH(Orders!I$1,Products!$A$1:$E$1,0))="Lat","Latte",INDEX(Products!$A$1:$E$5,MATCH(Orders!$D422,Products!$A$1:$A$5,0),MATCH(Orders!I$1,Products!$A$1:$E$1,0))="Moc","Mocha",INDEX(Products!$A$1:$E$5,MATCH(Orders!$D422,Products!$A$1:$A$5,0),MATCH(Orders!I$1,Products!$A$1:$E$1,0))="Am","Americano")</f>
        <v>Mocha</v>
      </c>
      <c r="J422" t="str">
        <f>IF(INDEX(Products!$A$1:$E$5,MATCH(Orders!$D422,Products!$A$1:$A$5,0),MATCH(Orders!J$1,Products!$A$1:$E$1,0))="M","Medium",IF(INDEX(Products!$A$1:$E$5,MATCH(Orders!$D422,Products!$A$1:$A$5,0),MATCH(Orders!J$1,Products!$A$1:$E$1,0))="D","Dark","Light"))</f>
        <v>Medium</v>
      </c>
      <c r="K422" s="3">
        <f>INDEX(Products!$A$1:$E$5,MATCH(Orders!$D422,Products!$A$1:$A$5,0),MATCH(Orders!K$1,Products!$A$1:$E$1,0))</f>
        <v>2</v>
      </c>
      <c r="L422" s="5">
        <f>INDEX(Products!$A$1:$E$5,MATCH(Orders!$D422,Products!$A$1:$A$5,0),MATCH(Orders!L$1,Products!$A$1:$E$1,0))</f>
        <v>5.35</v>
      </c>
      <c r="M422" s="5">
        <f>Table1[[#This Row],[Unit Price]]*Table1[[#This Row],[Quantity]]</f>
        <v>21.4</v>
      </c>
      <c r="N422" t="str">
        <f>VLOOKUP(Table1[[#This Row],[Customer ID]],Customers!$A$1:$I$2001,9,FALSE)</f>
        <v>No</v>
      </c>
    </row>
    <row r="423" spans="1:14" x14ac:dyDescent="0.35">
      <c r="A423" t="s">
        <v>883</v>
      </c>
      <c r="B423" s="2">
        <v>44850</v>
      </c>
      <c r="C423" t="s">
        <v>884</v>
      </c>
      <c r="D423" t="s">
        <v>15</v>
      </c>
      <c r="E423">
        <v>4</v>
      </c>
      <c r="F423" t="str">
        <f>VLOOKUP(Table1[[#This Row],[Customer ID]],Customers!$A$1:$I$2001,2,FALSE)</f>
        <v>Richard Thomas</v>
      </c>
      <c r="G423" t="str">
        <f>VLOOKUP(Table1[[#This Row],[Customer ID]],Customers!$A$1:$I$2001,3,FALSE)</f>
        <v>dominguezjonathan@yahoo.com</v>
      </c>
      <c r="H423" t="str">
        <f>VLOOKUP(Table1[[#This Row],[Customer ID]],Customers!$A$1:$I$2001,7,FALSE)</f>
        <v>United States</v>
      </c>
      <c r="I423" t="str">
        <f>_xlfn.IFS(INDEX(Products!$A$1:$E$5,MATCH(Orders!$D423,Products!$A$1:$A$5,0),MATCH(Orders!I$1,Products!$A$1:$E$1,0))="Esp","Espresso",INDEX(Products!$A$1:$E$5,MATCH(Orders!$D423,Products!$A$1:$A$5,0),MATCH(Orders!I$1,Products!$A$1:$E$1,0))="Lat","Latte",INDEX(Products!$A$1:$E$5,MATCH(Orders!$D423,Products!$A$1:$A$5,0),MATCH(Orders!I$1,Products!$A$1:$E$1,0))="Moc","Mocha",INDEX(Products!$A$1:$E$5,MATCH(Orders!$D423,Products!$A$1:$A$5,0),MATCH(Orders!I$1,Products!$A$1:$E$1,0))="Am","Americano")</f>
        <v>Espresso</v>
      </c>
      <c r="J423" t="str">
        <f>IF(INDEX(Products!$A$1:$E$5,MATCH(Orders!$D423,Products!$A$1:$A$5,0),MATCH(Orders!J$1,Products!$A$1:$E$1,0))="M","Medium",IF(INDEX(Products!$A$1:$E$5,MATCH(Orders!$D423,Products!$A$1:$A$5,0),MATCH(Orders!J$1,Products!$A$1:$E$1,0))="D","Dark","Light"))</f>
        <v>Medium</v>
      </c>
      <c r="K423" s="3">
        <f>INDEX(Products!$A$1:$E$5,MATCH(Orders!$D423,Products!$A$1:$A$5,0),MATCH(Orders!K$1,Products!$A$1:$E$1,0))</f>
        <v>1.5</v>
      </c>
      <c r="L423" s="5">
        <f>INDEX(Products!$A$1:$E$5,MATCH(Orders!$D423,Products!$A$1:$A$5,0),MATCH(Orders!L$1,Products!$A$1:$E$1,0))</f>
        <v>8.18</v>
      </c>
      <c r="M423" s="5">
        <f>Table1[[#This Row],[Unit Price]]*Table1[[#This Row],[Quantity]]</f>
        <v>32.72</v>
      </c>
      <c r="N423" t="str">
        <f>VLOOKUP(Table1[[#This Row],[Customer ID]],Customers!$A$1:$I$2001,9,FALSE)</f>
        <v>Yes</v>
      </c>
    </row>
    <row r="424" spans="1:14" x14ac:dyDescent="0.35">
      <c r="A424" t="s">
        <v>885</v>
      </c>
      <c r="B424" s="2">
        <v>44731</v>
      </c>
      <c r="C424" t="s">
        <v>886</v>
      </c>
      <c r="D424" t="s">
        <v>40</v>
      </c>
      <c r="E424">
        <v>1</v>
      </c>
      <c r="F424" t="str">
        <f>VLOOKUP(Table1[[#This Row],[Customer ID]],Customers!$A$1:$I$2001,2,FALSE)</f>
        <v>Wayne Graham</v>
      </c>
      <c r="G424" t="str">
        <f>VLOOKUP(Table1[[#This Row],[Customer ID]],Customers!$A$1:$I$2001,3,FALSE)</f>
        <v>larellano@yahoo.com</v>
      </c>
      <c r="H424" t="str">
        <f>VLOOKUP(Table1[[#This Row],[Customer ID]],Customers!$A$1:$I$2001,7,FALSE)</f>
        <v>Australia</v>
      </c>
      <c r="I424" t="str">
        <f>_xlfn.IFS(INDEX(Products!$A$1:$E$5,MATCH(Orders!$D424,Products!$A$1:$A$5,0),MATCH(Orders!I$1,Products!$A$1:$E$1,0))="Esp","Espresso",INDEX(Products!$A$1:$E$5,MATCH(Orders!$D424,Products!$A$1:$A$5,0),MATCH(Orders!I$1,Products!$A$1:$E$1,0))="Lat","Latte",INDEX(Products!$A$1:$E$5,MATCH(Orders!$D424,Products!$A$1:$A$5,0),MATCH(Orders!I$1,Products!$A$1:$E$1,0))="Moc","Mocha",INDEX(Products!$A$1:$E$5,MATCH(Orders!$D424,Products!$A$1:$A$5,0),MATCH(Orders!I$1,Products!$A$1:$E$1,0))="Am","Americano")</f>
        <v>Americano</v>
      </c>
      <c r="J424" t="str">
        <f>IF(INDEX(Products!$A$1:$E$5,MATCH(Orders!$D424,Products!$A$1:$A$5,0),MATCH(Orders!J$1,Products!$A$1:$E$1,0))="M","Medium",IF(INDEX(Products!$A$1:$E$5,MATCH(Orders!$D424,Products!$A$1:$A$5,0),MATCH(Orders!J$1,Products!$A$1:$E$1,0))="D","Dark","Light"))</f>
        <v>Light</v>
      </c>
      <c r="K424" s="3">
        <f>INDEX(Products!$A$1:$E$5,MATCH(Orders!$D424,Products!$A$1:$A$5,0),MATCH(Orders!K$1,Products!$A$1:$E$1,0))</f>
        <v>1</v>
      </c>
      <c r="L424" s="5">
        <f>INDEX(Products!$A$1:$E$5,MATCH(Orders!$D424,Products!$A$1:$A$5,0),MATCH(Orders!L$1,Products!$A$1:$E$1,0))</f>
        <v>9.9499999999999993</v>
      </c>
      <c r="M424" s="5">
        <f>Table1[[#This Row],[Unit Price]]*Table1[[#This Row],[Quantity]]</f>
        <v>9.9499999999999993</v>
      </c>
      <c r="N424" t="str">
        <f>VLOOKUP(Table1[[#This Row],[Customer ID]],Customers!$A$1:$I$2001,9,FALSE)</f>
        <v>No</v>
      </c>
    </row>
    <row r="425" spans="1:14" x14ac:dyDescent="0.35">
      <c r="A425" t="s">
        <v>887</v>
      </c>
      <c r="B425" s="2">
        <v>45425</v>
      </c>
      <c r="C425" t="s">
        <v>888</v>
      </c>
      <c r="D425" t="s">
        <v>40</v>
      </c>
      <c r="E425">
        <v>4</v>
      </c>
      <c r="F425" t="str">
        <f>VLOOKUP(Table1[[#This Row],[Customer ID]],Customers!$A$1:$I$2001,2,FALSE)</f>
        <v>Kendra Erickson</v>
      </c>
      <c r="G425" t="str">
        <f>VLOOKUP(Table1[[#This Row],[Customer ID]],Customers!$A$1:$I$2001,3,FALSE)</f>
        <v>kerry57@hotmail.com</v>
      </c>
      <c r="H425" t="str">
        <f>VLOOKUP(Table1[[#This Row],[Customer ID]],Customers!$A$1:$I$2001,7,FALSE)</f>
        <v>Ireland</v>
      </c>
      <c r="I425" t="str">
        <f>_xlfn.IFS(INDEX(Products!$A$1:$E$5,MATCH(Orders!$D425,Products!$A$1:$A$5,0),MATCH(Orders!I$1,Products!$A$1:$E$1,0))="Esp","Espresso",INDEX(Products!$A$1:$E$5,MATCH(Orders!$D425,Products!$A$1:$A$5,0),MATCH(Orders!I$1,Products!$A$1:$E$1,0))="Lat","Latte",INDEX(Products!$A$1:$E$5,MATCH(Orders!$D425,Products!$A$1:$A$5,0),MATCH(Orders!I$1,Products!$A$1:$E$1,0))="Moc","Mocha",INDEX(Products!$A$1:$E$5,MATCH(Orders!$D425,Products!$A$1:$A$5,0),MATCH(Orders!I$1,Products!$A$1:$E$1,0))="Am","Americano")</f>
        <v>Americano</v>
      </c>
      <c r="J425" t="str">
        <f>IF(INDEX(Products!$A$1:$E$5,MATCH(Orders!$D425,Products!$A$1:$A$5,0),MATCH(Orders!J$1,Products!$A$1:$E$1,0))="M","Medium",IF(INDEX(Products!$A$1:$E$5,MATCH(Orders!$D425,Products!$A$1:$A$5,0),MATCH(Orders!J$1,Products!$A$1:$E$1,0))="D","Dark","Light"))</f>
        <v>Light</v>
      </c>
      <c r="K425" s="3">
        <f>INDEX(Products!$A$1:$E$5,MATCH(Orders!$D425,Products!$A$1:$A$5,0),MATCH(Orders!K$1,Products!$A$1:$E$1,0))</f>
        <v>1</v>
      </c>
      <c r="L425" s="5">
        <f>INDEX(Products!$A$1:$E$5,MATCH(Orders!$D425,Products!$A$1:$A$5,0),MATCH(Orders!L$1,Products!$A$1:$E$1,0))</f>
        <v>9.9499999999999993</v>
      </c>
      <c r="M425" s="5">
        <f>Table1[[#This Row],[Unit Price]]*Table1[[#This Row],[Quantity]]</f>
        <v>39.799999999999997</v>
      </c>
      <c r="N425" t="str">
        <f>VLOOKUP(Table1[[#This Row],[Customer ID]],Customers!$A$1:$I$2001,9,FALSE)</f>
        <v>No</v>
      </c>
    </row>
    <row r="426" spans="1:14" x14ac:dyDescent="0.35">
      <c r="A426" t="s">
        <v>889</v>
      </c>
      <c r="B426" s="2">
        <v>44928</v>
      </c>
      <c r="C426" t="s">
        <v>890</v>
      </c>
      <c r="D426" t="s">
        <v>40</v>
      </c>
      <c r="E426">
        <v>2</v>
      </c>
      <c r="F426" t="str">
        <f>VLOOKUP(Table1[[#This Row],[Customer ID]],Customers!$A$1:$I$2001,2,FALSE)</f>
        <v>Shannon Roth</v>
      </c>
      <c r="G426" t="str">
        <f>VLOOKUP(Table1[[#This Row],[Customer ID]],Customers!$A$1:$I$2001,3,FALSE)</f>
        <v>sjackson@nelson.biz</v>
      </c>
      <c r="H426" t="str">
        <f>VLOOKUP(Table1[[#This Row],[Customer ID]],Customers!$A$1:$I$2001,7,FALSE)</f>
        <v>Australia</v>
      </c>
      <c r="I426" t="str">
        <f>_xlfn.IFS(INDEX(Products!$A$1:$E$5,MATCH(Orders!$D426,Products!$A$1:$A$5,0),MATCH(Orders!I$1,Products!$A$1:$E$1,0))="Esp","Espresso",INDEX(Products!$A$1:$E$5,MATCH(Orders!$D426,Products!$A$1:$A$5,0),MATCH(Orders!I$1,Products!$A$1:$E$1,0))="Lat","Latte",INDEX(Products!$A$1:$E$5,MATCH(Orders!$D426,Products!$A$1:$A$5,0),MATCH(Orders!I$1,Products!$A$1:$E$1,0))="Moc","Mocha",INDEX(Products!$A$1:$E$5,MATCH(Orders!$D426,Products!$A$1:$A$5,0),MATCH(Orders!I$1,Products!$A$1:$E$1,0))="Am","Americano")</f>
        <v>Americano</v>
      </c>
      <c r="J426" t="str">
        <f>IF(INDEX(Products!$A$1:$E$5,MATCH(Orders!$D426,Products!$A$1:$A$5,0),MATCH(Orders!J$1,Products!$A$1:$E$1,0))="M","Medium",IF(INDEX(Products!$A$1:$E$5,MATCH(Orders!$D426,Products!$A$1:$A$5,0),MATCH(Orders!J$1,Products!$A$1:$E$1,0))="D","Dark","Light"))</f>
        <v>Light</v>
      </c>
      <c r="K426" s="3">
        <f>INDEX(Products!$A$1:$E$5,MATCH(Orders!$D426,Products!$A$1:$A$5,0),MATCH(Orders!K$1,Products!$A$1:$E$1,0))</f>
        <v>1</v>
      </c>
      <c r="L426" s="5">
        <f>INDEX(Products!$A$1:$E$5,MATCH(Orders!$D426,Products!$A$1:$A$5,0),MATCH(Orders!L$1,Products!$A$1:$E$1,0))</f>
        <v>9.9499999999999993</v>
      </c>
      <c r="M426" s="5">
        <f>Table1[[#This Row],[Unit Price]]*Table1[[#This Row],[Quantity]]</f>
        <v>19.899999999999999</v>
      </c>
      <c r="N426" t="str">
        <f>VLOOKUP(Table1[[#This Row],[Customer ID]],Customers!$A$1:$I$2001,9,FALSE)</f>
        <v>No</v>
      </c>
    </row>
    <row r="427" spans="1:14" x14ac:dyDescent="0.35">
      <c r="A427" t="s">
        <v>891</v>
      </c>
      <c r="B427" s="2">
        <v>45413</v>
      </c>
      <c r="C427" t="s">
        <v>892</v>
      </c>
      <c r="D427" t="s">
        <v>30</v>
      </c>
      <c r="E427">
        <v>2</v>
      </c>
      <c r="F427" t="str">
        <f>VLOOKUP(Table1[[#This Row],[Customer ID]],Customers!$A$1:$I$2001,2,FALSE)</f>
        <v>Brian Blackwell</v>
      </c>
      <c r="G427" t="str">
        <f>VLOOKUP(Table1[[#This Row],[Customer ID]],Customers!$A$1:$I$2001,3,FALSE)</f>
        <v>blopez@hotmail.com</v>
      </c>
      <c r="H427" t="str">
        <f>VLOOKUP(Table1[[#This Row],[Customer ID]],Customers!$A$1:$I$2001,7,FALSE)</f>
        <v>United Kingdom</v>
      </c>
      <c r="I427" t="str">
        <f>_xlfn.IFS(INDEX(Products!$A$1:$E$5,MATCH(Orders!$D427,Products!$A$1:$A$5,0),MATCH(Orders!I$1,Products!$A$1:$E$1,0))="Esp","Espresso",INDEX(Products!$A$1:$E$5,MATCH(Orders!$D427,Products!$A$1:$A$5,0),MATCH(Orders!I$1,Products!$A$1:$E$1,0))="Lat","Latte",INDEX(Products!$A$1:$E$5,MATCH(Orders!$D427,Products!$A$1:$A$5,0),MATCH(Orders!I$1,Products!$A$1:$E$1,0))="Moc","Mocha",INDEX(Products!$A$1:$E$5,MATCH(Orders!$D427,Products!$A$1:$A$5,0),MATCH(Orders!I$1,Products!$A$1:$E$1,0))="Am","Americano")</f>
        <v>Mocha</v>
      </c>
      <c r="J427" t="str">
        <f>IF(INDEX(Products!$A$1:$E$5,MATCH(Orders!$D427,Products!$A$1:$A$5,0),MATCH(Orders!J$1,Products!$A$1:$E$1,0))="M","Medium",IF(INDEX(Products!$A$1:$E$5,MATCH(Orders!$D427,Products!$A$1:$A$5,0),MATCH(Orders!J$1,Products!$A$1:$E$1,0))="D","Dark","Light"))</f>
        <v>Medium</v>
      </c>
      <c r="K427" s="3">
        <f>INDEX(Products!$A$1:$E$5,MATCH(Orders!$D427,Products!$A$1:$A$5,0),MATCH(Orders!K$1,Products!$A$1:$E$1,0))</f>
        <v>2</v>
      </c>
      <c r="L427" s="5">
        <f>INDEX(Products!$A$1:$E$5,MATCH(Orders!$D427,Products!$A$1:$A$5,0),MATCH(Orders!L$1,Products!$A$1:$E$1,0))</f>
        <v>5.35</v>
      </c>
      <c r="M427" s="5">
        <f>Table1[[#This Row],[Unit Price]]*Table1[[#This Row],[Quantity]]</f>
        <v>10.7</v>
      </c>
      <c r="N427" t="str">
        <f>VLOOKUP(Table1[[#This Row],[Customer ID]],Customers!$A$1:$I$2001,9,FALSE)</f>
        <v>No</v>
      </c>
    </row>
    <row r="428" spans="1:14" x14ac:dyDescent="0.35">
      <c r="A428" t="s">
        <v>893</v>
      </c>
      <c r="B428" s="2">
        <v>45203</v>
      </c>
      <c r="C428" t="s">
        <v>894</v>
      </c>
      <c r="D428" t="s">
        <v>40</v>
      </c>
      <c r="E428">
        <v>4</v>
      </c>
      <c r="F428" t="str">
        <f>VLOOKUP(Table1[[#This Row],[Customer ID]],Customers!$A$1:$I$2001,2,FALSE)</f>
        <v>Brenda Hill</v>
      </c>
      <c r="G428" t="str">
        <f>VLOOKUP(Table1[[#This Row],[Customer ID]],Customers!$A$1:$I$2001,3,FALSE)</f>
        <v>nicolethomas@lee.com</v>
      </c>
      <c r="H428" t="str">
        <f>VLOOKUP(Table1[[#This Row],[Customer ID]],Customers!$A$1:$I$2001,7,FALSE)</f>
        <v>Ireland</v>
      </c>
      <c r="I428" t="str">
        <f>_xlfn.IFS(INDEX(Products!$A$1:$E$5,MATCH(Orders!$D428,Products!$A$1:$A$5,0),MATCH(Orders!I$1,Products!$A$1:$E$1,0))="Esp","Espresso",INDEX(Products!$A$1:$E$5,MATCH(Orders!$D428,Products!$A$1:$A$5,0),MATCH(Orders!I$1,Products!$A$1:$E$1,0))="Lat","Latte",INDEX(Products!$A$1:$E$5,MATCH(Orders!$D428,Products!$A$1:$A$5,0),MATCH(Orders!I$1,Products!$A$1:$E$1,0))="Moc","Mocha",INDEX(Products!$A$1:$E$5,MATCH(Orders!$D428,Products!$A$1:$A$5,0),MATCH(Orders!I$1,Products!$A$1:$E$1,0))="Am","Americano")</f>
        <v>Americano</v>
      </c>
      <c r="J428" t="str">
        <f>IF(INDEX(Products!$A$1:$E$5,MATCH(Orders!$D428,Products!$A$1:$A$5,0),MATCH(Orders!J$1,Products!$A$1:$E$1,0))="M","Medium",IF(INDEX(Products!$A$1:$E$5,MATCH(Orders!$D428,Products!$A$1:$A$5,0),MATCH(Orders!J$1,Products!$A$1:$E$1,0))="D","Dark","Light"))</f>
        <v>Light</v>
      </c>
      <c r="K428" s="3">
        <f>INDEX(Products!$A$1:$E$5,MATCH(Orders!$D428,Products!$A$1:$A$5,0),MATCH(Orders!K$1,Products!$A$1:$E$1,0))</f>
        <v>1</v>
      </c>
      <c r="L428" s="5">
        <f>INDEX(Products!$A$1:$E$5,MATCH(Orders!$D428,Products!$A$1:$A$5,0),MATCH(Orders!L$1,Products!$A$1:$E$1,0))</f>
        <v>9.9499999999999993</v>
      </c>
      <c r="M428" s="5">
        <f>Table1[[#This Row],[Unit Price]]*Table1[[#This Row],[Quantity]]</f>
        <v>39.799999999999997</v>
      </c>
      <c r="N428" t="str">
        <f>VLOOKUP(Table1[[#This Row],[Customer ID]],Customers!$A$1:$I$2001,9,FALSE)</f>
        <v>Yes</v>
      </c>
    </row>
    <row r="429" spans="1:14" x14ac:dyDescent="0.35">
      <c r="A429" t="s">
        <v>895</v>
      </c>
      <c r="B429" s="2">
        <v>45354</v>
      </c>
      <c r="C429" t="s">
        <v>896</v>
      </c>
      <c r="D429" t="s">
        <v>15</v>
      </c>
      <c r="E429">
        <v>3</v>
      </c>
      <c r="F429" t="str">
        <f>VLOOKUP(Table1[[#This Row],[Customer ID]],Customers!$A$1:$I$2001,2,FALSE)</f>
        <v>David Walker</v>
      </c>
      <c r="G429" t="str">
        <f>VLOOKUP(Table1[[#This Row],[Customer ID]],Customers!$A$1:$I$2001,3,FALSE)</f>
        <v>george82@yahoo.com</v>
      </c>
      <c r="H429" t="str">
        <f>VLOOKUP(Table1[[#This Row],[Customer ID]],Customers!$A$1:$I$2001,7,FALSE)</f>
        <v>United States</v>
      </c>
      <c r="I429" t="str">
        <f>_xlfn.IFS(INDEX(Products!$A$1:$E$5,MATCH(Orders!$D429,Products!$A$1:$A$5,0),MATCH(Orders!I$1,Products!$A$1:$E$1,0))="Esp","Espresso",INDEX(Products!$A$1:$E$5,MATCH(Orders!$D429,Products!$A$1:$A$5,0),MATCH(Orders!I$1,Products!$A$1:$E$1,0))="Lat","Latte",INDEX(Products!$A$1:$E$5,MATCH(Orders!$D429,Products!$A$1:$A$5,0),MATCH(Orders!I$1,Products!$A$1:$E$1,0))="Moc","Mocha",INDEX(Products!$A$1:$E$5,MATCH(Orders!$D429,Products!$A$1:$A$5,0),MATCH(Orders!I$1,Products!$A$1:$E$1,0))="Am","Americano")</f>
        <v>Espresso</v>
      </c>
      <c r="J429" t="str">
        <f>IF(INDEX(Products!$A$1:$E$5,MATCH(Orders!$D429,Products!$A$1:$A$5,0),MATCH(Orders!J$1,Products!$A$1:$E$1,0))="M","Medium",IF(INDEX(Products!$A$1:$E$5,MATCH(Orders!$D429,Products!$A$1:$A$5,0),MATCH(Orders!J$1,Products!$A$1:$E$1,0))="D","Dark","Light"))</f>
        <v>Medium</v>
      </c>
      <c r="K429" s="3">
        <f>INDEX(Products!$A$1:$E$5,MATCH(Orders!$D429,Products!$A$1:$A$5,0),MATCH(Orders!K$1,Products!$A$1:$E$1,0))</f>
        <v>1.5</v>
      </c>
      <c r="L429" s="5">
        <f>INDEX(Products!$A$1:$E$5,MATCH(Orders!$D429,Products!$A$1:$A$5,0),MATCH(Orders!L$1,Products!$A$1:$E$1,0))</f>
        <v>8.18</v>
      </c>
      <c r="M429" s="5">
        <f>Table1[[#This Row],[Unit Price]]*Table1[[#This Row],[Quantity]]</f>
        <v>24.54</v>
      </c>
      <c r="N429" t="str">
        <f>VLOOKUP(Table1[[#This Row],[Customer ID]],Customers!$A$1:$I$2001,9,FALSE)</f>
        <v>No</v>
      </c>
    </row>
    <row r="430" spans="1:14" x14ac:dyDescent="0.35">
      <c r="A430" t="s">
        <v>897</v>
      </c>
      <c r="B430" s="2">
        <v>44707</v>
      </c>
      <c r="C430" t="s">
        <v>898</v>
      </c>
      <c r="D430" t="s">
        <v>21</v>
      </c>
      <c r="E430">
        <v>4</v>
      </c>
      <c r="F430" t="str">
        <f>VLOOKUP(Table1[[#This Row],[Customer ID]],Customers!$A$1:$I$2001,2,FALSE)</f>
        <v>Lisa Taylor</v>
      </c>
      <c r="G430" t="str">
        <f>VLOOKUP(Table1[[#This Row],[Customer ID]],Customers!$A$1:$I$2001,3,FALSE)</f>
        <v>thomascurry@gmail.com</v>
      </c>
      <c r="H430" t="str">
        <f>VLOOKUP(Table1[[#This Row],[Customer ID]],Customers!$A$1:$I$2001,7,FALSE)</f>
        <v>United Kingdom</v>
      </c>
      <c r="I430" t="str">
        <f>_xlfn.IFS(INDEX(Products!$A$1:$E$5,MATCH(Orders!$D430,Products!$A$1:$A$5,0),MATCH(Orders!I$1,Products!$A$1:$E$1,0))="Esp","Espresso",INDEX(Products!$A$1:$E$5,MATCH(Orders!$D430,Products!$A$1:$A$5,0),MATCH(Orders!I$1,Products!$A$1:$E$1,0))="Lat","Latte",INDEX(Products!$A$1:$E$5,MATCH(Orders!$D430,Products!$A$1:$A$5,0),MATCH(Orders!I$1,Products!$A$1:$E$1,0))="Moc","Mocha",INDEX(Products!$A$1:$E$5,MATCH(Orders!$D430,Products!$A$1:$A$5,0),MATCH(Orders!I$1,Products!$A$1:$E$1,0))="Am","Americano")</f>
        <v>Latte</v>
      </c>
      <c r="J430" t="str">
        <f>IF(INDEX(Products!$A$1:$E$5,MATCH(Orders!$D430,Products!$A$1:$A$5,0),MATCH(Orders!J$1,Products!$A$1:$E$1,0))="M","Medium",IF(INDEX(Products!$A$1:$E$5,MATCH(Orders!$D430,Products!$A$1:$A$5,0),MATCH(Orders!J$1,Products!$A$1:$E$1,0))="D","Dark","Light"))</f>
        <v>Dark</v>
      </c>
      <c r="K430" s="3">
        <f>INDEX(Products!$A$1:$E$5,MATCH(Orders!$D430,Products!$A$1:$A$5,0),MATCH(Orders!K$1,Products!$A$1:$E$1,0))</f>
        <v>2</v>
      </c>
      <c r="L430" s="5">
        <f>INDEX(Products!$A$1:$E$5,MATCH(Orders!$D430,Products!$A$1:$A$5,0),MATCH(Orders!L$1,Products!$A$1:$E$1,0))</f>
        <v>6.79</v>
      </c>
      <c r="M430" s="5">
        <f>Table1[[#This Row],[Unit Price]]*Table1[[#This Row],[Quantity]]</f>
        <v>27.16</v>
      </c>
      <c r="N430" t="str">
        <f>VLOOKUP(Table1[[#This Row],[Customer ID]],Customers!$A$1:$I$2001,9,FALSE)</f>
        <v>No</v>
      </c>
    </row>
    <row r="431" spans="1:14" x14ac:dyDescent="0.35">
      <c r="A431" t="s">
        <v>899</v>
      </c>
      <c r="B431" s="2">
        <v>45074</v>
      </c>
      <c r="C431" t="s">
        <v>900</v>
      </c>
      <c r="D431" t="s">
        <v>21</v>
      </c>
      <c r="E431">
        <v>2</v>
      </c>
      <c r="F431" t="str">
        <f>VLOOKUP(Table1[[#This Row],[Customer ID]],Customers!$A$1:$I$2001,2,FALSE)</f>
        <v>Claire Scott</v>
      </c>
      <c r="G431" t="str">
        <f>VLOOKUP(Table1[[#This Row],[Customer ID]],Customers!$A$1:$I$2001,3,FALSE)</f>
        <v>eperez@hunter.com</v>
      </c>
      <c r="H431" t="str">
        <f>VLOOKUP(Table1[[#This Row],[Customer ID]],Customers!$A$1:$I$2001,7,FALSE)</f>
        <v>Canada</v>
      </c>
      <c r="I431" t="str">
        <f>_xlfn.IFS(INDEX(Products!$A$1:$E$5,MATCH(Orders!$D431,Products!$A$1:$A$5,0),MATCH(Orders!I$1,Products!$A$1:$E$1,0))="Esp","Espresso",INDEX(Products!$A$1:$E$5,MATCH(Orders!$D431,Products!$A$1:$A$5,0),MATCH(Orders!I$1,Products!$A$1:$E$1,0))="Lat","Latte",INDEX(Products!$A$1:$E$5,MATCH(Orders!$D431,Products!$A$1:$A$5,0),MATCH(Orders!I$1,Products!$A$1:$E$1,0))="Moc","Mocha",INDEX(Products!$A$1:$E$5,MATCH(Orders!$D431,Products!$A$1:$A$5,0),MATCH(Orders!I$1,Products!$A$1:$E$1,0))="Am","Americano")</f>
        <v>Latte</v>
      </c>
      <c r="J431" t="str">
        <f>IF(INDEX(Products!$A$1:$E$5,MATCH(Orders!$D431,Products!$A$1:$A$5,0),MATCH(Orders!J$1,Products!$A$1:$E$1,0))="M","Medium",IF(INDEX(Products!$A$1:$E$5,MATCH(Orders!$D431,Products!$A$1:$A$5,0),MATCH(Orders!J$1,Products!$A$1:$E$1,0))="D","Dark","Light"))</f>
        <v>Dark</v>
      </c>
      <c r="K431" s="3">
        <f>INDEX(Products!$A$1:$E$5,MATCH(Orders!$D431,Products!$A$1:$A$5,0),MATCH(Orders!K$1,Products!$A$1:$E$1,0))</f>
        <v>2</v>
      </c>
      <c r="L431" s="5">
        <f>INDEX(Products!$A$1:$E$5,MATCH(Orders!$D431,Products!$A$1:$A$5,0),MATCH(Orders!L$1,Products!$A$1:$E$1,0))</f>
        <v>6.79</v>
      </c>
      <c r="M431" s="5">
        <f>Table1[[#This Row],[Unit Price]]*Table1[[#This Row],[Quantity]]</f>
        <v>13.58</v>
      </c>
      <c r="N431" t="str">
        <f>VLOOKUP(Table1[[#This Row],[Customer ID]],Customers!$A$1:$I$2001,9,FALSE)</f>
        <v>Yes</v>
      </c>
    </row>
    <row r="432" spans="1:14" x14ac:dyDescent="0.35">
      <c r="A432" t="s">
        <v>901</v>
      </c>
      <c r="B432" s="2">
        <v>44637</v>
      </c>
      <c r="C432" t="s">
        <v>902</v>
      </c>
      <c r="D432" t="s">
        <v>40</v>
      </c>
      <c r="E432">
        <v>2</v>
      </c>
      <c r="F432" t="str">
        <f>VLOOKUP(Table1[[#This Row],[Customer ID]],Customers!$A$1:$I$2001,2,FALSE)</f>
        <v>Sarah Ferguson</v>
      </c>
      <c r="G432" t="str">
        <f>VLOOKUP(Table1[[#This Row],[Customer ID]],Customers!$A$1:$I$2001,3,FALSE)</f>
        <v>lware@yahoo.com</v>
      </c>
      <c r="H432" t="str">
        <f>VLOOKUP(Table1[[#This Row],[Customer ID]],Customers!$A$1:$I$2001,7,FALSE)</f>
        <v>Ireland</v>
      </c>
      <c r="I432" t="str">
        <f>_xlfn.IFS(INDEX(Products!$A$1:$E$5,MATCH(Orders!$D432,Products!$A$1:$A$5,0),MATCH(Orders!I$1,Products!$A$1:$E$1,0))="Esp","Espresso",INDEX(Products!$A$1:$E$5,MATCH(Orders!$D432,Products!$A$1:$A$5,0),MATCH(Orders!I$1,Products!$A$1:$E$1,0))="Lat","Latte",INDEX(Products!$A$1:$E$5,MATCH(Orders!$D432,Products!$A$1:$A$5,0),MATCH(Orders!I$1,Products!$A$1:$E$1,0))="Moc","Mocha",INDEX(Products!$A$1:$E$5,MATCH(Orders!$D432,Products!$A$1:$A$5,0),MATCH(Orders!I$1,Products!$A$1:$E$1,0))="Am","Americano")</f>
        <v>Americano</v>
      </c>
      <c r="J432" t="str">
        <f>IF(INDEX(Products!$A$1:$E$5,MATCH(Orders!$D432,Products!$A$1:$A$5,0),MATCH(Orders!J$1,Products!$A$1:$E$1,0))="M","Medium",IF(INDEX(Products!$A$1:$E$5,MATCH(Orders!$D432,Products!$A$1:$A$5,0),MATCH(Orders!J$1,Products!$A$1:$E$1,0))="D","Dark","Light"))</f>
        <v>Light</v>
      </c>
      <c r="K432" s="3">
        <f>INDEX(Products!$A$1:$E$5,MATCH(Orders!$D432,Products!$A$1:$A$5,0),MATCH(Orders!K$1,Products!$A$1:$E$1,0))</f>
        <v>1</v>
      </c>
      <c r="L432" s="5">
        <f>INDEX(Products!$A$1:$E$5,MATCH(Orders!$D432,Products!$A$1:$A$5,0),MATCH(Orders!L$1,Products!$A$1:$E$1,0))</f>
        <v>9.9499999999999993</v>
      </c>
      <c r="M432" s="5">
        <f>Table1[[#This Row],[Unit Price]]*Table1[[#This Row],[Quantity]]</f>
        <v>19.899999999999999</v>
      </c>
      <c r="N432" t="str">
        <f>VLOOKUP(Table1[[#This Row],[Customer ID]],Customers!$A$1:$I$2001,9,FALSE)</f>
        <v>Yes</v>
      </c>
    </row>
    <row r="433" spans="1:14" x14ac:dyDescent="0.35">
      <c r="A433" t="s">
        <v>903</v>
      </c>
      <c r="B433" s="2">
        <v>44673</v>
      </c>
      <c r="C433" t="s">
        <v>904</v>
      </c>
      <c r="D433" t="s">
        <v>21</v>
      </c>
      <c r="E433">
        <v>2</v>
      </c>
      <c r="F433" t="str">
        <f>VLOOKUP(Table1[[#This Row],[Customer ID]],Customers!$A$1:$I$2001,2,FALSE)</f>
        <v>Amanda Stephens</v>
      </c>
      <c r="G433" t="str">
        <f>VLOOKUP(Table1[[#This Row],[Customer ID]],Customers!$A$1:$I$2001,3,FALSE)</f>
        <v>shernandez@rose.com</v>
      </c>
      <c r="H433" t="str">
        <f>VLOOKUP(Table1[[#This Row],[Customer ID]],Customers!$A$1:$I$2001,7,FALSE)</f>
        <v>Australia</v>
      </c>
      <c r="I433" t="str">
        <f>_xlfn.IFS(INDEX(Products!$A$1:$E$5,MATCH(Orders!$D433,Products!$A$1:$A$5,0),MATCH(Orders!I$1,Products!$A$1:$E$1,0))="Esp","Espresso",INDEX(Products!$A$1:$E$5,MATCH(Orders!$D433,Products!$A$1:$A$5,0),MATCH(Orders!I$1,Products!$A$1:$E$1,0))="Lat","Latte",INDEX(Products!$A$1:$E$5,MATCH(Orders!$D433,Products!$A$1:$A$5,0),MATCH(Orders!I$1,Products!$A$1:$E$1,0))="Moc","Mocha",INDEX(Products!$A$1:$E$5,MATCH(Orders!$D433,Products!$A$1:$A$5,0),MATCH(Orders!I$1,Products!$A$1:$E$1,0))="Am","Americano")</f>
        <v>Latte</v>
      </c>
      <c r="J433" t="str">
        <f>IF(INDEX(Products!$A$1:$E$5,MATCH(Orders!$D433,Products!$A$1:$A$5,0),MATCH(Orders!J$1,Products!$A$1:$E$1,0))="M","Medium",IF(INDEX(Products!$A$1:$E$5,MATCH(Orders!$D433,Products!$A$1:$A$5,0),MATCH(Orders!J$1,Products!$A$1:$E$1,0))="D","Dark","Light"))</f>
        <v>Dark</v>
      </c>
      <c r="K433" s="3">
        <f>INDEX(Products!$A$1:$E$5,MATCH(Orders!$D433,Products!$A$1:$A$5,0),MATCH(Orders!K$1,Products!$A$1:$E$1,0))</f>
        <v>2</v>
      </c>
      <c r="L433" s="5">
        <f>INDEX(Products!$A$1:$E$5,MATCH(Orders!$D433,Products!$A$1:$A$5,0),MATCH(Orders!L$1,Products!$A$1:$E$1,0))</f>
        <v>6.79</v>
      </c>
      <c r="M433" s="5">
        <f>Table1[[#This Row],[Unit Price]]*Table1[[#This Row],[Quantity]]</f>
        <v>13.58</v>
      </c>
      <c r="N433" t="str">
        <f>VLOOKUP(Table1[[#This Row],[Customer ID]],Customers!$A$1:$I$2001,9,FALSE)</f>
        <v>Yes</v>
      </c>
    </row>
    <row r="434" spans="1:14" x14ac:dyDescent="0.35">
      <c r="A434" t="s">
        <v>905</v>
      </c>
      <c r="B434" s="2">
        <v>45195</v>
      </c>
      <c r="C434" t="s">
        <v>906</v>
      </c>
      <c r="D434" t="s">
        <v>40</v>
      </c>
      <c r="E434">
        <v>2</v>
      </c>
      <c r="F434" t="str">
        <f>VLOOKUP(Table1[[#This Row],[Customer ID]],Customers!$A$1:$I$2001,2,FALSE)</f>
        <v>Beth Lynn</v>
      </c>
      <c r="G434" t="str">
        <f>VLOOKUP(Table1[[#This Row],[Customer ID]],Customers!$A$1:$I$2001,3,FALSE)</f>
        <v>johnnywebb@stone.com</v>
      </c>
      <c r="H434" t="str">
        <f>VLOOKUP(Table1[[#This Row],[Customer ID]],Customers!$A$1:$I$2001,7,FALSE)</f>
        <v>United Kingdom</v>
      </c>
      <c r="I434" t="str">
        <f>_xlfn.IFS(INDEX(Products!$A$1:$E$5,MATCH(Orders!$D434,Products!$A$1:$A$5,0),MATCH(Orders!I$1,Products!$A$1:$E$1,0))="Esp","Espresso",INDEX(Products!$A$1:$E$5,MATCH(Orders!$D434,Products!$A$1:$A$5,0),MATCH(Orders!I$1,Products!$A$1:$E$1,0))="Lat","Latte",INDEX(Products!$A$1:$E$5,MATCH(Orders!$D434,Products!$A$1:$A$5,0),MATCH(Orders!I$1,Products!$A$1:$E$1,0))="Moc","Mocha",INDEX(Products!$A$1:$E$5,MATCH(Orders!$D434,Products!$A$1:$A$5,0),MATCH(Orders!I$1,Products!$A$1:$E$1,0))="Am","Americano")</f>
        <v>Americano</v>
      </c>
      <c r="J434" t="str">
        <f>IF(INDEX(Products!$A$1:$E$5,MATCH(Orders!$D434,Products!$A$1:$A$5,0),MATCH(Orders!J$1,Products!$A$1:$E$1,0))="M","Medium",IF(INDEX(Products!$A$1:$E$5,MATCH(Orders!$D434,Products!$A$1:$A$5,0),MATCH(Orders!J$1,Products!$A$1:$E$1,0))="D","Dark","Light"))</f>
        <v>Light</v>
      </c>
      <c r="K434" s="3">
        <f>INDEX(Products!$A$1:$E$5,MATCH(Orders!$D434,Products!$A$1:$A$5,0),MATCH(Orders!K$1,Products!$A$1:$E$1,0))</f>
        <v>1</v>
      </c>
      <c r="L434" s="5">
        <f>INDEX(Products!$A$1:$E$5,MATCH(Orders!$D434,Products!$A$1:$A$5,0),MATCH(Orders!L$1,Products!$A$1:$E$1,0))</f>
        <v>9.9499999999999993</v>
      </c>
      <c r="M434" s="5">
        <f>Table1[[#This Row],[Unit Price]]*Table1[[#This Row],[Quantity]]</f>
        <v>19.899999999999999</v>
      </c>
      <c r="N434" t="str">
        <f>VLOOKUP(Table1[[#This Row],[Customer ID]],Customers!$A$1:$I$2001,9,FALSE)</f>
        <v>Yes</v>
      </c>
    </row>
    <row r="435" spans="1:14" x14ac:dyDescent="0.35">
      <c r="A435" t="s">
        <v>907</v>
      </c>
      <c r="B435" s="2">
        <v>44834</v>
      </c>
      <c r="C435" t="s">
        <v>908</v>
      </c>
      <c r="D435" t="s">
        <v>15</v>
      </c>
      <c r="E435">
        <v>2</v>
      </c>
      <c r="F435" t="str">
        <f>VLOOKUP(Table1[[#This Row],[Customer ID]],Customers!$A$1:$I$2001,2,FALSE)</f>
        <v>Mariah Smith</v>
      </c>
      <c r="G435" t="str">
        <f>VLOOKUP(Table1[[#This Row],[Customer ID]],Customers!$A$1:$I$2001,3,FALSE)</f>
        <v>hmorales@hotmail.com</v>
      </c>
      <c r="H435" t="str">
        <f>VLOOKUP(Table1[[#This Row],[Customer ID]],Customers!$A$1:$I$2001,7,FALSE)</f>
        <v>United States</v>
      </c>
      <c r="I435" t="str">
        <f>_xlfn.IFS(INDEX(Products!$A$1:$E$5,MATCH(Orders!$D435,Products!$A$1:$A$5,0),MATCH(Orders!I$1,Products!$A$1:$E$1,0))="Esp","Espresso",INDEX(Products!$A$1:$E$5,MATCH(Orders!$D435,Products!$A$1:$A$5,0),MATCH(Orders!I$1,Products!$A$1:$E$1,0))="Lat","Latte",INDEX(Products!$A$1:$E$5,MATCH(Orders!$D435,Products!$A$1:$A$5,0),MATCH(Orders!I$1,Products!$A$1:$E$1,0))="Moc","Mocha",INDEX(Products!$A$1:$E$5,MATCH(Orders!$D435,Products!$A$1:$A$5,0),MATCH(Orders!I$1,Products!$A$1:$E$1,0))="Am","Americano")</f>
        <v>Espresso</v>
      </c>
      <c r="J435" t="str">
        <f>IF(INDEX(Products!$A$1:$E$5,MATCH(Orders!$D435,Products!$A$1:$A$5,0),MATCH(Orders!J$1,Products!$A$1:$E$1,0))="M","Medium",IF(INDEX(Products!$A$1:$E$5,MATCH(Orders!$D435,Products!$A$1:$A$5,0),MATCH(Orders!J$1,Products!$A$1:$E$1,0))="D","Dark","Light"))</f>
        <v>Medium</v>
      </c>
      <c r="K435" s="3">
        <f>INDEX(Products!$A$1:$E$5,MATCH(Orders!$D435,Products!$A$1:$A$5,0),MATCH(Orders!K$1,Products!$A$1:$E$1,0))</f>
        <v>1.5</v>
      </c>
      <c r="L435" s="5">
        <f>INDEX(Products!$A$1:$E$5,MATCH(Orders!$D435,Products!$A$1:$A$5,0),MATCH(Orders!L$1,Products!$A$1:$E$1,0))</f>
        <v>8.18</v>
      </c>
      <c r="M435" s="5">
        <f>Table1[[#This Row],[Unit Price]]*Table1[[#This Row],[Quantity]]</f>
        <v>16.36</v>
      </c>
      <c r="N435" t="str">
        <f>VLOOKUP(Table1[[#This Row],[Customer ID]],Customers!$A$1:$I$2001,9,FALSE)</f>
        <v>No</v>
      </c>
    </row>
    <row r="436" spans="1:14" x14ac:dyDescent="0.35">
      <c r="A436" t="s">
        <v>909</v>
      </c>
      <c r="B436" s="2">
        <v>45444</v>
      </c>
      <c r="C436" t="s">
        <v>910</v>
      </c>
      <c r="D436" t="s">
        <v>21</v>
      </c>
      <c r="E436">
        <v>3</v>
      </c>
      <c r="F436" t="str">
        <f>VLOOKUP(Table1[[#This Row],[Customer ID]],Customers!$A$1:$I$2001,2,FALSE)</f>
        <v>Nichole Kramer</v>
      </c>
      <c r="G436" t="str">
        <f>VLOOKUP(Table1[[#This Row],[Customer ID]],Customers!$A$1:$I$2001,3,FALSE)</f>
        <v>wbauer@yahoo.com</v>
      </c>
      <c r="H436" t="str">
        <f>VLOOKUP(Table1[[#This Row],[Customer ID]],Customers!$A$1:$I$2001,7,FALSE)</f>
        <v>Canada</v>
      </c>
      <c r="I436" t="str">
        <f>_xlfn.IFS(INDEX(Products!$A$1:$E$5,MATCH(Orders!$D436,Products!$A$1:$A$5,0),MATCH(Orders!I$1,Products!$A$1:$E$1,0))="Esp","Espresso",INDEX(Products!$A$1:$E$5,MATCH(Orders!$D436,Products!$A$1:$A$5,0),MATCH(Orders!I$1,Products!$A$1:$E$1,0))="Lat","Latte",INDEX(Products!$A$1:$E$5,MATCH(Orders!$D436,Products!$A$1:$A$5,0),MATCH(Orders!I$1,Products!$A$1:$E$1,0))="Moc","Mocha",INDEX(Products!$A$1:$E$5,MATCH(Orders!$D436,Products!$A$1:$A$5,0),MATCH(Orders!I$1,Products!$A$1:$E$1,0))="Am","Americano")</f>
        <v>Latte</v>
      </c>
      <c r="J436" t="str">
        <f>IF(INDEX(Products!$A$1:$E$5,MATCH(Orders!$D436,Products!$A$1:$A$5,0),MATCH(Orders!J$1,Products!$A$1:$E$1,0))="M","Medium",IF(INDEX(Products!$A$1:$E$5,MATCH(Orders!$D436,Products!$A$1:$A$5,0),MATCH(Orders!J$1,Products!$A$1:$E$1,0))="D","Dark","Light"))</f>
        <v>Dark</v>
      </c>
      <c r="K436" s="3">
        <f>INDEX(Products!$A$1:$E$5,MATCH(Orders!$D436,Products!$A$1:$A$5,0),MATCH(Orders!K$1,Products!$A$1:$E$1,0))</f>
        <v>2</v>
      </c>
      <c r="L436" s="5">
        <f>INDEX(Products!$A$1:$E$5,MATCH(Orders!$D436,Products!$A$1:$A$5,0),MATCH(Orders!L$1,Products!$A$1:$E$1,0))</f>
        <v>6.79</v>
      </c>
      <c r="M436" s="5">
        <f>Table1[[#This Row],[Unit Price]]*Table1[[#This Row],[Quantity]]</f>
        <v>20.37</v>
      </c>
      <c r="N436" t="str">
        <f>VLOOKUP(Table1[[#This Row],[Customer ID]],Customers!$A$1:$I$2001,9,FALSE)</f>
        <v>No</v>
      </c>
    </row>
    <row r="437" spans="1:14" x14ac:dyDescent="0.35">
      <c r="A437" t="s">
        <v>911</v>
      </c>
      <c r="B437" s="2">
        <v>45313</v>
      </c>
      <c r="C437" t="s">
        <v>912</v>
      </c>
      <c r="D437" t="s">
        <v>15</v>
      </c>
      <c r="E437">
        <v>4</v>
      </c>
      <c r="F437" t="str">
        <f>VLOOKUP(Table1[[#This Row],[Customer ID]],Customers!$A$1:$I$2001,2,FALSE)</f>
        <v>Paul Miller</v>
      </c>
      <c r="G437" t="str">
        <f>VLOOKUP(Table1[[#This Row],[Customer ID]],Customers!$A$1:$I$2001,3,FALSE)</f>
        <v>vhall@rosario.net</v>
      </c>
      <c r="H437" t="str">
        <f>VLOOKUP(Table1[[#This Row],[Customer ID]],Customers!$A$1:$I$2001,7,FALSE)</f>
        <v>Canada</v>
      </c>
      <c r="I437" t="str">
        <f>_xlfn.IFS(INDEX(Products!$A$1:$E$5,MATCH(Orders!$D437,Products!$A$1:$A$5,0),MATCH(Orders!I$1,Products!$A$1:$E$1,0))="Esp","Espresso",INDEX(Products!$A$1:$E$5,MATCH(Orders!$D437,Products!$A$1:$A$5,0),MATCH(Orders!I$1,Products!$A$1:$E$1,0))="Lat","Latte",INDEX(Products!$A$1:$E$5,MATCH(Orders!$D437,Products!$A$1:$A$5,0),MATCH(Orders!I$1,Products!$A$1:$E$1,0))="Moc","Mocha",INDEX(Products!$A$1:$E$5,MATCH(Orders!$D437,Products!$A$1:$A$5,0),MATCH(Orders!I$1,Products!$A$1:$E$1,0))="Am","Americano")</f>
        <v>Espresso</v>
      </c>
      <c r="J437" t="str">
        <f>IF(INDEX(Products!$A$1:$E$5,MATCH(Orders!$D437,Products!$A$1:$A$5,0),MATCH(Orders!J$1,Products!$A$1:$E$1,0))="M","Medium",IF(INDEX(Products!$A$1:$E$5,MATCH(Orders!$D437,Products!$A$1:$A$5,0),MATCH(Orders!J$1,Products!$A$1:$E$1,0))="D","Dark","Light"))</f>
        <v>Medium</v>
      </c>
      <c r="K437" s="3">
        <f>INDEX(Products!$A$1:$E$5,MATCH(Orders!$D437,Products!$A$1:$A$5,0),MATCH(Orders!K$1,Products!$A$1:$E$1,0))</f>
        <v>1.5</v>
      </c>
      <c r="L437" s="5">
        <f>INDEX(Products!$A$1:$E$5,MATCH(Orders!$D437,Products!$A$1:$A$5,0),MATCH(Orders!L$1,Products!$A$1:$E$1,0))</f>
        <v>8.18</v>
      </c>
      <c r="M437" s="5">
        <f>Table1[[#This Row],[Unit Price]]*Table1[[#This Row],[Quantity]]</f>
        <v>32.72</v>
      </c>
      <c r="N437" t="str">
        <f>VLOOKUP(Table1[[#This Row],[Customer ID]],Customers!$A$1:$I$2001,9,FALSE)</f>
        <v>No</v>
      </c>
    </row>
    <row r="438" spans="1:14" x14ac:dyDescent="0.35">
      <c r="A438" t="s">
        <v>913</v>
      </c>
      <c r="B438" s="2">
        <v>44864</v>
      </c>
      <c r="C438" t="s">
        <v>914</v>
      </c>
      <c r="D438" t="s">
        <v>21</v>
      </c>
      <c r="E438">
        <v>5</v>
      </c>
      <c r="F438" t="str">
        <f>VLOOKUP(Table1[[#This Row],[Customer ID]],Customers!$A$1:$I$2001,2,FALSE)</f>
        <v>Alexander Walker</v>
      </c>
      <c r="G438" t="str">
        <f>VLOOKUP(Table1[[#This Row],[Customer ID]],Customers!$A$1:$I$2001,3,FALSE)</f>
        <v>morgan29@hayes.info</v>
      </c>
      <c r="H438" t="str">
        <f>VLOOKUP(Table1[[#This Row],[Customer ID]],Customers!$A$1:$I$2001,7,FALSE)</f>
        <v>Canada</v>
      </c>
      <c r="I438" t="str">
        <f>_xlfn.IFS(INDEX(Products!$A$1:$E$5,MATCH(Orders!$D438,Products!$A$1:$A$5,0),MATCH(Orders!I$1,Products!$A$1:$E$1,0))="Esp","Espresso",INDEX(Products!$A$1:$E$5,MATCH(Orders!$D438,Products!$A$1:$A$5,0),MATCH(Orders!I$1,Products!$A$1:$E$1,0))="Lat","Latte",INDEX(Products!$A$1:$E$5,MATCH(Orders!$D438,Products!$A$1:$A$5,0),MATCH(Orders!I$1,Products!$A$1:$E$1,0))="Moc","Mocha",INDEX(Products!$A$1:$E$5,MATCH(Orders!$D438,Products!$A$1:$A$5,0),MATCH(Orders!I$1,Products!$A$1:$E$1,0))="Am","Americano")</f>
        <v>Latte</v>
      </c>
      <c r="J438" t="str">
        <f>IF(INDEX(Products!$A$1:$E$5,MATCH(Orders!$D438,Products!$A$1:$A$5,0),MATCH(Orders!J$1,Products!$A$1:$E$1,0))="M","Medium",IF(INDEX(Products!$A$1:$E$5,MATCH(Orders!$D438,Products!$A$1:$A$5,0),MATCH(Orders!J$1,Products!$A$1:$E$1,0))="D","Dark","Light"))</f>
        <v>Dark</v>
      </c>
      <c r="K438" s="3">
        <f>INDEX(Products!$A$1:$E$5,MATCH(Orders!$D438,Products!$A$1:$A$5,0),MATCH(Orders!K$1,Products!$A$1:$E$1,0))</f>
        <v>2</v>
      </c>
      <c r="L438" s="5">
        <f>INDEX(Products!$A$1:$E$5,MATCH(Orders!$D438,Products!$A$1:$A$5,0),MATCH(Orders!L$1,Products!$A$1:$E$1,0))</f>
        <v>6.79</v>
      </c>
      <c r="M438" s="5">
        <f>Table1[[#This Row],[Unit Price]]*Table1[[#This Row],[Quantity]]</f>
        <v>33.950000000000003</v>
      </c>
      <c r="N438" t="str">
        <f>VLOOKUP(Table1[[#This Row],[Customer ID]],Customers!$A$1:$I$2001,9,FALSE)</f>
        <v>No</v>
      </c>
    </row>
    <row r="439" spans="1:14" x14ac:dyDescent="0.35">
      <c r="A439" t="s">
        <v>915</v>
      </c>
      <c r="B439" s="2">
        <v>45043</v>
      </c>
      <c r="C439" t="s">
        <v>916</v>
      </c>
      <c r="D439" t="s">
        <v>40</v>
      </c>
      <c r="E439">
        <v>1</v>
      </c>
      <c r="F439" t="str">
        <f>VLOOKUP(Table1[[#This Row],[Customer ID]],Customers!$A$1:$I$2001,2,FALSE)</f>
        <v>Scott Kelly</v>
      </c>
      <c r="G439" t="str">
        <f>VLOOKUP(Table1[[#This Row],[Customer ID]],Customers!$A$1:$I$2001,3,FALSE)</f>
        <v>muellercarla@gmail.com</v>
      </c>
      <c r="H439" t="str">
        <f>VLOOKUP(Table1[[#This Row],[Customer ID]],Customers!$A$1:$I$2001,7,FALSE)</f>
        <v>Canada</v>
      </c>
      <c r="I439" t="str">
        <f>_xlfn.IFS(INDEX(Products!$A$1:$E$5,MATCH(Orders!$D439,Products!$A$1:$A$5,0),MATCH(Orders!I$1,Products!$A$1:$E$1,0))="Esp","Espresso",INDEX(Products!$A$1:$E$5,MATCH(Orders!$D439,Products!$A$1:$A$5,0),MATCH(Orders!I$1,Products!$A$1:$E$1,0))="Lat","Latte",INDEX(Products!$A$1:$E$5,MATCH(Orders!$D439,Products!$A$1:$A$5,0),MATCH(Orders!I$1,Products!$A$1:$E$1,0))="Moc","Mocha",INDEX(Products!$A$1:$E$5,MATCH(Orders!$D439,Products!$A$1:$A$5,0),MATCH(Orders!I$1,Products!$A$1:$E$1,0))="Am","Americano")</f>
        <v>Americano</v>
      </c>
      <c r="J439" t="str">
        <f>IF(INDEX(Products!$A$1:$E$5,MATCH(Orders!$D439,Products!$A$1:$A$5,0),MATCH(Orders!J$1,Products!$A$1:$E$1,0))="M","Medium",IF(INDEX(Products!$A$1:$E$5,MATCH(Orders!$D439,Products!$A$1:$A$5,0),MATCH(Orders!J$1,Products!$A$1:$E$1,0))="D","Dark","Light"))</f>
        <v>Light</v>
      </c>
      <c r="K439" s="3">
        <f>INDEX(Products!$A$1:$E$5,MATCH(Orders!$D439,Products!$A$1:$A$5,0),MATCH(Orders!K$1,Products!$A$1:$E$1,0))</f>
        <v>1</v>
      </c>
      <c r="L439" s="5">
        <f>INDEX(Products!$A$1:$E$5,MATCH(Orders!$D439,Products!$A$1:$A$5,0),MATCH(Orders!L$1,Products!$A$1:$E$1,0))</f>
        <v>9.9499999999999993</v>
      </c>
      <c r="M439" s="5">
        <f>Table1[[#This Row],[Unit Price]]*Table1[[#This Row],[Quantity]]</f>
        <v>9.9499999999999993</v>
      </c>
      <c r="N439" t="str">
        <f>VLOOKUP(Table1[[#This Row],[Customer ID]],Customers!$A$1:$I$2001,9,FALSE)</f>
        <v>No</v>
      </c>
    </row>
    <row r="440" spans="1:14" x14ac:dyDescent="0.35">
      <c r="A440" t="s">
        <v>917</v>
      </c>
      <c r="B440" s="2">
        <v>45006</v>
      </c>
      <c r="C440" t="s">
        <v>918</v>
      </c>
      <c r="D440" t="s">
        <v>40</v>
      </c>
      <c r="E440">
        <v>1</v>
      </c>
      <c r="F440" t="str">
        <f>VLOOKUP(Table1[[#This Row],[Customer ID]],Customers!$A$1:$I$2001,2,FALSE)</f>
        <v>Jeremiah Alvarado</v>
      </c>
      <c r="G440" t="str">
        <f>VLOOKUP(Table1[[#This Row],[Customer ID]],Customers!$A$1:$I$2001,3,FALSE)</f>
        <v>ssullivan@huffman-le.com</v>
      </c>
      <c r="H440" t="str">
        <f>VLOOKUP(Table1[[#This Row],[Customer ID]],Customers!$A$1:$I$2001,7,FALSE)</f>
        <v>United States</v>
      </c>
      <c r="I440" t="str">
        <f>_xlfn.IFS(INDEX(Products!$A$1:$E$5,MATCH(Orders!$D440,Products!$A$1:$A$5,0),MATCH(Orders!I$1,Products!$A$1:$E$1,0))="Esp","Espresso",INDEX(Products!$A$1:$E$5,MATCH(Orders!$D440,Products!$A$1:$A$5,0),MATCH(Orders!I$1,Products!$A$1:$E$1,0))="Lat","Latte",INDEX(Products!$A$1:$E$5,MATCH(Orders!$D440,Products!$A$1:$A$5,0),MATCH(Orders!I$1,Products!$A$1:$E$1,0))="Moc","Mocha",INDEX(Products!$A$1:$E$5,MATCH(Orders!$D440,Products!$A$1:$A$5,0),MATCH(Orders!I$1,Products!$A$1:$E$1,0))="Am","Americano")</f>
        <v>Americano</v>
      </c>
      <c r="J440" t="str">
        <f>IF(INDEX(Products!$A$1:$E$5,MATCH(Orders!$D440,Products!$A$1:$A$5,0),MATCH(Orders!J$1,Products!$A$1:$E$1,0))="M","Medium",IF(INDEX(Products!$A$1:$E$5,MATCH(Orders!$D440,Products!$A$1:$A$5,0),MATCH(Orders!J$1,Products!$A$1:$E$1,0))="D","Dark","Light"))</f>
        <v>Light</v>
      </c>
      <c r="K440" s="3">
        <f>INDEX(Products!$A$1:$E$5,MATCH(Orders!$D440,Products!$A$1:$A$5,0),MATCH(Orders!K$1,Products!$A$1:$E$1,0))</f>
        <v>1</v>
      </c>
      <c r="L440" s="5">
        <f>INDEX(Products!$A$1:$E$5,MATCH(Orders!$D440,Products!$A$1:$A$5,0),MATCH(Orders!L$1,Products!$A$1:$E$1,0))</f>
        <v>9.9499999999999993</v>
      </c>
      <c r="M440" s="5">
        <f>Table1[[#This Row],[Unit Price]]*Table1[[#This Row],[Quantity]]</f>
        <v>9.9499999999999993</v>
      </c>
      <c r="N440" t="str">
        <f>VLOOKUP(Table1[[#This Row],[Customer ID]],Customers!$A$1:$I$2001,9,FALSE)</f>
        <v>Yes</v>
      </c>
    </row>
    <row r="441" spans="1:14" x14ac:dyDescent="0.35">
      <c r="A441" t="s">
        <v>919</v>
      </c>
      <c r="B441" s="2">
        <v>45350</v>
      </c>
      <c r="C441" t="s">
        <v>920</v>
      </c>
      <c r="D441" t="s">
        <v>15</v>
      </c>
      <c r="E441">
        <v>5</v>
      </c>
      <c r="F441" t="str">
        <f>VLOOKUP(Table1[[#This Row],[Customer ID]],Customers!$A$1:$I$2001,2,FALSE)</f>
        <v>Melissa Brown</v>
      </c>
      <c r="G441" t="str">
        <f>VLOOKUP(Table1[[#This Row],[Customer ID]],Customers!$A$1:$I$2001,3,FALSE)</f>
        <v>jonathan10@hotmail.com</v>
      </c>
      <c r="H441" t="str">
        <f>VLOOKUP(Table1[[#This Row],[Customer ID]],Customers!$A$1:$I$2001,7,FALSE)</f>
        <v>United States</v>
      </c>
      <c r="I441" t="str">
        <f>_xlfn.IFS(INDEX(Products!$A$1:$E$5,MATCH(Orders!$D441,Products!$A$1:$A$5,0),MATCH(Orders!I$1,Products!$A$1:$E$1,0))="Esp","Espresso",INDEX(Products!$A$1:$E$5,MATCH(Orders!$D441,Products!$A$1:$A$5,0),MATCH(Orders!I$1,Products!$A$1:$E$1,0))="Lat","Latte",INDEX(Products!$A$1:$E$5,MATCH(Orders!$D441,Products!$A$1:$A$5,0),MATCH(Orders!I$1,Products!$A$1:$E$1,0))="Moc","Mocha",INDEX(Products!$A$1:$E$5,MATCH(Orders!$D441,Products!$A$1:$A$5,0),MATCH(Orders!I$1,Products!$A$1:$E$1,0))="Am","Americano")</f>
        <v>Espresso</v>
      </c>
      <c r="J441" t="str">
        <f>IF(INDEX(Products!$A$1:$E$5,MATCH(Orders!$D441,Products!$A$1:$A$5,0),MATCH(Orders!J$1,Products!$A$1:$E$1,0))="M","Medium",IF(INDEX(Products!$A$1:$E$5,MATCH(Orders!$D441,Products!$A$1:$A$5,0),MATCH(Orders!J$1,Products!$A$1:$E$1,0))="D","Dark","Light"))</f>
        <v>Medium</v>
      </c>
      <c r="K441" s="3">
        <f>INDEX(Products!$A$1:$E$5,MATCH(Orders!$D441,Products!$A$1:$A$5,0),MATCH(Orders!K$1,Products!$A$1:$E$1,0))</f>
        <v>1.5</v>
      </c>
      <c r="L441" s="5">
        <f>INDEX(Products!$A$1:$E$5,MATCH(Orders!$D441,Products!$A$1:$A$5,0),MATCH(Orders!L$1,Products!$A$1:$E$1,0))</f>
        <v>8.18</v>
      </c>
      <c r="M441" s="5">
        <f>Table1[[#This Row],[Unit Price]]*Table1[[#This Row],[Quantity]]</f>
        <v>40.9</v>
      </c>
      <c r="N441" t="str">
        <f>VLOOKUP(Table1[[#This Row],[Customer ID]],Customers!$A$1:$I$2001,9,FALSE)</f>
        <v>Yes</v>
      </c>
    </row>
    <row r="442" spans="1:14" x14ac:dyDescent="0.35">
      <c r="A442" t="s">
        <v>921</v>
      </c>
      <c r="B442" s="2">
        <v>44586</v>
      </c>
      <c r="C442" t="s">
        <v>922</v>
      </c>
      <c r="D442" t="s">
        <v>15</v>
      </c>
      <c r="E442">
        <v>4</v>
      </c>
      <c r="F442" t="str">
        <f>VLOOKUP(Table1[[#This Row],[Customer ID]],Customers!$A$1:$I$2001,2,FALSE)</f>
        <v>Stephanie Perkins</v>
      </c>
      <c r="G442" t="str">
        <f>VLOOKUP(Table1[[#This Row],[Customer ID]],Customers!$A$1:$I$2001,3,FALSE)</f>
        <v>adriennefigueroa@hotmail.com</v>
      </c>
      <c r="H442" t="str">
        <f>VLOOKUP(Table1[[#This Row],[Customer ID]],Customers!$A$1:$I$2001,7,FALSE)</f>
        <v>Ireland</v>
      </c>
      <c r="I442" t="str">
        <f>_xlfn.IFS(INDEX(Products!$A$1:$E$5,MATCH(Orders!$D442,Products!$A$1:$A$5,0),MATCH(Orders!I$1,Products!$A$1:$E$1,0))="Esp","Espresso",INDEX(Products!$A$1:$E$5,MATCH(Orders!$D442,Products!$A$1:$A$5,0),MATCH(Orders!I$1,Products!$A$1:$E$1,0))="Lat","Latte",INDEX(Products!$A$1:$E$5,MATCH(Orders!$D442,Products!$A$1:$A$5,0),MATCH(Orders!I$1,Products!$A$1:$E$1,0))="Moc","Mocha",INDEX(Products!$A$1:$E$5,MATCH(Orders!$D442,Products!$A$1:$A$5,0),MATCH(Orders!I$1,Products!$A$1:$E$1,0))="Am","Americano")</f>
        <v>Espresso</v>
      </c>
      <c r="J442" t="str">
        <f>IF(INDEX(Products!$A$1:$E$5,MATCH(Orders!$D442,Products!$A$1:$A$5,0),MATCH(Orders!J$1,Products!$A$1:$E$1,0))="M","Medium",IF(INDEX(Products!$A$1:$E$5,MATCH(Orders!$D442,Products!$A$1:$A$5,0),MATCH(Orders!J$1,Products!$A$1:$E$1,0))="D","Dark","Light"))</f>
        <v>Medium</v>
      </c>
      <c r="K442" s="3">
        <f>INDEX(Products!$A$1:$E$5,MATCH(Orders!$D442,Products!$A$1:$A$5,0),MATCH(Orders!K$1,Products!$A$1:$E$1,0))</f>
        <v>1.5</v>
      </c>
      <c r="L442" s="5">
        <f>INDEX(Products!$A$1:$E$5,MATCH(Orders!$D442,Products!$A$1:$A$5,0),MATCH(Orders!L$1,Products!$A$1:$E$1,0))</f>
        <v>8.18</v>
      </c>
      <c r="M442" s="5">
        <f>Table1[[#This Row],[Unit Price]]*Table1[[#This Row],[Quantity]]</f>
        <v>32.72</v>
      </c>
      <c r="N442" t="str">
        <f>VLOOKUP(Table1[[#This Row],[Customer ID]],Customers!$A$1:$I$2001,9,FALSE)</f>
        <v>No</v>
      </c>
    </row>
    <row r="443" spans="1:14" x14ac:dyDescent="0.35">
      <c r="A443" t="s">
        <v>923</v>
      </c>
      <c r="B443" s="2">
        <v>44954</v>
      </c>
      <c r="C443" t="s">
        <v>924</v>
      </c>
      <c r="D443" t="s">
        <v>15</v>
      </c>
      <c r="E443">
        <v>4</v>
      </c>
      <c r="F443" t="str">
        <f>VLOOKUP(Table1[[#This Row],[Customer ID]],Customers!$A$1:$I$2001,2,FALSE)</f>
        <v>Matthew Berry</v>
      </c>
      <c r="G443" t="str">
        <f>VLOOKUP(Table1[[#This Row],[Customer ID]],Customers!$A$1:$I$2001,3,FALSE)</f>
        <v>leejoy@gmail.com</v>
      </c>
      <c r="H443" t="str">
        <f>VLOOKUP(Table1[[#This Row],[Customer ID]],Customers!$A$1:$I$2001,7,FALSE)</f>
        <v>Australia</v>
      </c>
      <c r="I443" t="str">
        <f>_xlfn.IFS(INDEX(Products!$A$1:$E$5,MATCH(Orders!$D443,Products!$A$1:$A$5,0),MATCH(Orders!I$1,Products!$A$1:$E$1,0))="Esp","Espresso",INDEX(Products!$A$1:$E$5,MATCH(Orders!$D443,Products!$A$1:$A$5,0),MATCH(Orders!I$1,Products!$A$1:$E$1,0))="Lat","Latte",INDEX(Products!$A$1:$E$5,MATCH(Orders!$D443,Products!$A$1:$A$5,0),MATCH(Orders!I$1,Products!$A$1:$E$1,0))="Moc","Mocha",INDEX(Products!$A$1:$E$5,MATCH(Orders!$D443,Products!$A$1:$A$5,0),MATCH(Orders!I$1,Products!$A$1:$E$1,0))="Am","Americano")</f>
        <v>Espresso</v>
      </c>
      <c r="J443" t="str">
        <f>IF(INDEX(Products!$A$1:$E$5,MATCH(Orders!$D443,Products!$A$1:$A$5,0),MATCH(Orders!J$1,Products!$A$1:$E$1,0))="M","Medium",IF(INDEX(Products!$A$1:$E$5,MATCH(Orders!$D443,Products!$A$1:$A$5,0),MATCH(Orders!J$1,Products!$A$1:$E$1,0))="D","Dark","Light"))</f>
        <v>Medium</v>
      </c>
      <c r="K443" s="3">
        <f>INDEX(Products!$A$1:$E$5,MATCH(Orders!$D443,Products!$A$1:$A$5,0),MATCH(Orders!K$1,Products!$A$1:$E$1,0))</f>
        <v>1.5</v>
      </c>
      <c r="L443" s="5">
        <f>INDEX(Products!$A$1:$E$5,MATCH(Orders!$D443,Products!$A$1:$A$5,0),MATCH(Orders!L$1,Products!$A$1:$E$1,0))</f>
        <v>8.18</v>
      </c>
      <c r="M443" s="5">
        <f>Table1[[#This Row],[Unit Price]]*Table1[[#This Row],[Quantity]]</f>
        <v>32.72</v>
      </c>
      <c r="N443" t="str">
        <f>VLOOKUP(Table1[[#This Row],[Customer ID]],Customers!$A$1:$I$2001,9,FALSE)</f>
        <v>Yes</v>
      </c>
    </row>
    <row r="444" spans="1:14" x14ac:dyDescent="0.35">
      <c r="A444" t="s">
        <v>925</v>
      </c>
      <c r="B444" s="2">
        <v>44835</v>
      </c>
      <c r="C444" t="s">
        <v>926</v>
      </c>
      <c r="D444" t="s">
        <v>30</v>
      </c>
      <c r="E444">
        <v>3</v>
      </c>
      <c r="F444" t="str">
        <f>VLOOKUP(Table1[[#This Row],[Customer ID]],Customers!$A$1:$I$2001,2,FALSE)</f>
        <v>Jonathan Randall</v>
      </c>
      <c r="G444" t="str">
        <f>VLOOKUP(Table1[[#This Row],[Customer ID]],Customers!$A$1:$I$2001,3,FALSE)</f>
        <v>trevor22@hotmail.com</v>
      </c>
      <c r="H444" t="str">
        <f>VLOOKUP(Table1[[#This Row],[Customer ID]],Customers!$A$1:$I$2001,7,FALSE)</f>
        <v>United Kingdom</v>
      </c>
      <c r="I444" t="str">
        <f>_xlfn.IFS(INDEX(Products!$A$1:$E$5,MATCH(Orders!$D444,Products!$A$1:$A$5,0),MATCH(Orders!I$1,Products!$A$1:$E$1,0))="Esp","Espresso",INDEX(Products!$A$1:$E$5,MATCH(Orders!$D444,Products!$A$1:$A$5,0),MATCH(Orders!I$1,Products!$A$1:$E$1,0))="Lat","Latte",INDEX(Products!$A$1:$E$5,MATCH(Orders!$D444,Products!$A$1:$A$5,0),MATCH(Orders!I$1,Products!$A$1:$E$1,0))="Moc","Mocha",INDEX(Products!$A$1:$E$5,MATCH(Orders!$D444,Products!$A$1:$A$5,0),MATCH(Orders!I$1,Products!$A$1:$E$1,0))="Am","Americano")</f>
        <v>Mocha</v>
      </c>
      <c r="J444" t="str">
        <f>IF(INDEX(Products!$A$1:$E$5,MATCH(Orders!$D444,Products!$A$1:$A$5,0),MATCH(Orders!J$1,Products!$A$1:$E$1,0))="M","Medium",IF(INDEX(Products!$A$1:$E$5,MATCH(Orders!$D444,Products!$A$1:$A$5,0),MATCH(Orders!J$1,Products!$A$1:$E$1,0))="D","Dark","Light"))</f>
        <v>Medium</v>
      </c>
      <c r="K444" s="3">
        <f>INDEX(Products!$A$1:$E$5,MATCH(Orders!$D444,Products!$A$1:$A$5,0),MATCH(Orders!K$1,Products!$A$1:$E$1,0))</f>
        <v>2</v>
      </c>
      <c r="L444" s="5">
        <f>INDEX(Products!$A$1:$E$5,MATCH(Orders!$D444,Products!$A$1:$A$5,0),MATCH(Orders!L$1,Products!$A$1:$E$1,0))</f>
        <v>5.35</v>
      </c>
      <c r="M444" s="5">
        <f>Table1[[#This Row],[Unit Price]]*Table1[[#This Row],[Quantity]]</f>
        <v>16.049999999999997</v>
      </c>
      <c r="N444" t="str">
        <f>VLOOKUP(Table1[[#This Row],[Customer ID]],Customers!$A$1:$I$2001,9,FALSE)</f>
        <v>Yes</v>
      </c>
    </row>
    <row r="445" spans="1:14" x14ac:dyDescent="0.35">
      <c r="A445" t="s">
        <v>927</v>
      </c>
      <c r="B445" s="2">
        <v>44930</v>
      </c>
      <c r="C445" t="s">
        <v>928</v>
      </c>
      <c r="D445" t="s">
        <v>40</v>
      </c>
      <c r="E445">
        <v>3</v>
      </c>
      <c r="F445" t="str">
        <f>VLOOKUP(Table1[[#This Row],[Customer ID]],Customers!$A$1:$I$2001,2,FALSE)</f>
        <v>Mr. Logan Johnson</v>
      </c>
      <c r="G445" t="str">
        <f>VLOOKUP(Table1[[#This Row],[Customer ID]],Customers!$A$1:$I$2001,3,FALSE)</f>
        <v>derek13@yahoo.com</v>
      </c>
      <c r="H445" t="str">
        <f>VLOOKUP(Table1[[#This Row],[Customer ID]],Customers!$A$1:$I$2001,7,FALSE)</f>
        <v>Australia</v>
      </c>
      <c r="I445" t="str">
        <f>_xlfn.IFS(INDEX(Products!$A$1:$E$5,MATCH(Orders!$D445,Products!$A$1:$A$5,0),MATCH(Orders!I$1,Products!$A$1:$E$1,0))="Esp","Espresso",INDEX(Products!$A$1:$E$5,MATCH(Orders!$D445,Products!$A$1:$A$5,0),MATCH(Orders!I$1,Products!$A$1:$E$1,0))="Lat","Latte",INDEX(Products!$A$1:$E$5,MATCH(Orders!$D445,Products!$A$1:$A$5,0),MATCH(Orders!I$1,Products!$A$1:$E$1,0))="Moc","Mocha",INDEX(Products!$A$1:$E$5,MATCH(Orders!$D445,Products!$A$1:$A$5,0),MATCH(Orders!I$1,Products!$A$1:$E$1,0))="Am","Americano")</f>
        <v>Americano</v>
      </c>
      <c r="J445" t="str">
        <f>IF(INDEX(Products!$A$1:$E$5,MATCH(Orders!$D445,Products!$A$1:$A$5,0),MATCH(Orders!J$1,Products!$A$1:$E$1,0))="M","Medium",IF(INDEX(Products!$A$1:$E$5,MATCH(Orders!$D445,Products!$A$1:$A$5,0),MATCH(Orders!J$1,Products!$A$1:$E$1,0))="D","Dark","Light"))</f>
        <v>Light</v>
      </c>
      <c r="K445" s="3">
        <f>INDEX(Products!$A$1:$E$5,MATCH(Orders!$D445,Products!$A$1:$A$5,0),MATCH(Orders!K$1,Products!$A$1:$E$1,0))</f>
        <v>1</v>
      </c>
      <c r="L445" s="5">
        <f>INDEX(Products!$A$1:$E$5,MATCH(Orders!$D445,Products!$A$1:$A$5,0),MATCH(Orders!L$1,Products!$A$1:$E$1,0))</f>
        <v>9.9499999999999993</v>
      </c>
      <c r="M445" s="5">
        <f>Table1[[#This Row],[Unit Price]]*Table1[[#This Row],[Quantity]]</f>
        <v>29.849999999999998</v>
      </c>
      <c r="N445" t="str">
        <f>VLOOKUP(Table1[[#This Row],[Customer ID]],Customers!$A$1:$I$2001,9,FALSE)</f>
        <v>Yes</v>
      </c>
    </row>
    <row r="446" spans="1:14" x14ac:dyDescent="0.35">
      <c r="A446" t="s">
        <v>929</v>
      </c>
      <c r="B446" s="2">
        <v>45319</v>
      </c>
      <c r="C446" t="s">
        <v>930</v>
      </c>
      <c r="D446" t="s">
        <v>40</v>
      </c>
      <c r="E446">
        <v>1</v>
      </c>
      <c r="F446" t="str">
        <f>VLOOKUP(Table1[[#This Row],[Customer ID]],Customers!$A$1:$I$2001,2,FALSE)</f>
        <v>Michelle Cole</v>
      </c>
      <c r="G446" t="str">
        <f>VLOOKUP(Table1[[#This Row],[Customer ID]],Customers!$A$1:$I$2001,3,FALSE)</f>
        <v>kelli28@luna.net</v>
      </c>
      <c r="H446" t="str">
        <f>VLOOKUP(Table1[[#This Row],[Customer ID]],Customers!$A$1:$I$2001,7,FALSE)</f>
        <v>Canada</v>
      </c>
      <c r="I446" t="str">
        <f>_xlfn.IFS(INDEX(Products!$A$1:$E$5,MATCH(Orders!$D446,Products!$A$1:$A$5,0),MATCH(Orders!I$1,Products!$A$1:$E$1,0))="Esp","Espresso",INDEX(Products!$A$1:$E$5,MATCH(Orders!$D446,Products!$A$1:$A$5,0),MATCH(Orders!I$1,Products!$A$1:$E$1,0))="Lat","Latte",INDEX(Products!$A$1:$E$5,MATCH(Orders!$D446,Products!$A$1:$A$5,0),MATCH(Orders!I$1,Products!$A$1:$E$1,0))="Moc","Mocha",INDEX(Products!$A$1:$E$5,MATCH(Orders!$D446,Products!$A$1:$A$5,0),MATCH(Orders!I$1,Products!$A$1:$E$1,0))="Am","Americano")</f>
        <v>Americano</v>
      </c>
      <c r="J446" t="str">
        <f>IF(INDEX(Products!$A$1:$E$5,MATCH(Orders!$D446,Products!$A$1:$A$5,0),MATCH(Orders!J$1,Products!$A$1:$E$1,0))="M","Medium",IF(INDEX(Products!$A$1:$E$5,MATCH(Orders!$D446,Products!$A$1:$A$5,0),MATCH(Orders!J$1,Products!$A$1:$E$1,0))="D","Dark","Light"))</f>
        <v>Light</v>
      </c>
      <c r="K446" s="3">
        <f>INDEX(Products!$A$1:$E$5,MATCH(Orders!$D446,Products!$A$1:$A$5,0),MATCH(Orders!K$1,Products!$A$1:$E$1,0))</f>
        <v>1</v>
      </c>
      <c r="L446" s="5">
        <f>INDEX(Products!$A$1:$E$5,MATCH(Orders!$D446,Products!$A$1:$A$5,0),MATCH(Orders!L$1,Products!$A$1:$E$1,0))</f>
        <v>9.9499999999999993</v>
      </c>
      <c r="M446" s="5">
        <f>Table1[[#This Row],[Unit Price]]*Table1[[#This Row],[Quantity]]</f>
        <v>9.9499999999999993</v>
      </c>
      <c r="N446" t="str">
        <f>VLOOKUP(Table1[[#This Row],[Customer ID]],Customers!$A$1:$I$2001,9,FALSE)</f>
        <v>Yes</v>
      </c>
    </row>
    <row r="447" spans="1:14" x14ac:dyDescent="0.35">
      <c r="A447" t="s">
        <v>931</v>
      </c>
      <c r="B447" s="2">
        <v>44796</v>
      </c>
      <c r="C447" t="s">
        <v>932</v>
      </c>
      <c r="D447" t="s">
        <v>21</v>
      </c>
      <c r="E447">
        <v>3</v>
      </c>
      <c r="F447" t="str">
        <f>VLOOKUP(Table1[[#This Row],[Customer ID]],Customers!$A$1:$I$2001,2,FALSE)</f>
        <v>Meagan Hester</v>
      </c>
      <c r="G447" t="str">
        <f>VLOOKUP(Table1[[#This Row],[Customer ID]],Customers!$A$1:$I$2001,3,FALSE)</f>
        <v>nhicks@hotmail.com</v>
      </c>
      <c r="H447" t="str">
        <f>VLOOKUP(Table1[[#This Row],[Customer ID]],Customers!$A$1:$I$2001,7,FALSE)</f>
        <v>Australia</v>
      </c>
      <c r="I447" t="str">
        <f>_xlfn.IFS(INDEX(Products!$A$1:$E$5,MATCH(Orders!$D447,Products!$A$1:$A$5,0),MATCH(Orders!I$1,Products!$A$1:$E$1,0))="Esp","Espresso",INDEX(Products!$A$1:$E$5,MATCH(Orders!$D447,Products!$A$1:$A$5,0),MATCH(Orders!I$1,Products!$A$1:$E$1,0))="Lat","Latte",INDEX(Products!$A$1:$E$5,MATCH(Orders!$D447,Products!$A$1:$A$5,0),MATCH(Orders!I$1,Products!$A$1:$E$1,0))="Moc","Mocha",INDEX(Products!$A$1:$E$5,MATCH(Orders!$D447,Products!$A$1:$A$5,0),MATCH(Orders!I$1,Products!$A$1:$E$1,0))="Am","Americano")</f>
        <v>Latte</v>
      </c>
      <c r="J447" t="str">
        <f>IF(INDEX(Products!$A$1:$E$5,MATCH(Orders!$D447,Products!$A$1:$A$5,0),MATCH(Orders!J$1,Products!$A$1:$E$1,0))="M","Medium",IF(INDEX(Products!$A$1:$E$5,MATCH(Orders!$D447,Products!$A$1:$A$5,0),MATCH(Orders!J$1,Products!$A$1:$E$1,0))="D","Dark","Light"))</f>
        <v>Dark</v>
      </c>
      <c r="K447" s="3">
        <f>INDEX(Products!$A$1:$E$5,MATCH(Orders!$D447,Products!$A$1:$A$5,0),MATCH(Orders!K$1,Products!$A$1:$E$1,0))</f>
        <v>2</v>
      </c>
      <c r="L447" s="5">
        <f>INDEX(Products!$A$1:$E$5,MATCH(Orders!$D447,Products!$A$1:$A$5,0),MATCH(Orders!L$1,Products!$A$1:$E$1,0))</f>
        <v>6.79</v>
      </c>
      <c r="M447" s="5">
        <f>Table1[[#This Row],[Unit Price]]*Table1[[#This Row],[Quantity]]</f>
        <v>20.37</v>
      </c>
      <c r="N447" t="str">
        <f>VLOOKUP(Table1[[#This Row],[Customer ID]],Customers!$A$1:$I$2001,9,FALSE)</f>
        <v>No</v>
      </c>
    </row>
    <row r="448" spans="1:14" x14ac:dyDescent="0.35">
      <c r="A448" t="s">
        <v>933</v>
      </c>
      <c r="B448" s="2">
        <v>45202</v>
      </c>
      <c r="C448" t="s">
        <v>934</v>
      </c>
      <c r="D448" t="s">
        <v>40</v>
      </c>
      <c r="E448">
        <v>3</v>
      </c>
      <c r="F448" t="str">
        <f>VLOOKUP(Table1[[#This Row],[Customer ID]],Customers!$A$1:$I$2001,2,FALSE)</f>
        <v>Michael Lane</v>
      </c>
      <c r="G448" t="str">
        <f>VLOOKUP(Table1[[#This Row],[Customer ID]],Customers!$A$1:$I$2001,3,FALSE)</f>
        <v>diananelson@hotmail.com</v>
      </c>
      <c r="H448" t="str">
        <f>VLOOKUP(Table1[[#This Row],[Customer ID]],Customers!$A$1:$I$2001,7,FALSE)</f>
        <v>United States</v>
      </c>
      <c r="I448" t="str">
        <f>_xlfn.IFS(INDEX(Products!$A$1:$E$5,MATCH(Orders!$D448,Products!$A$1:$A$5,0),MATCH(Orders!I$1,Products!$A$1:$E$1,0))="Esp","Espresso",INDEX(Products!$A$1:$E$5,MATCH(Orders!$D448,Products!$A$1:$A$5,0),MATCH(Orders!I$1,Products!$A$1:$E$1,0))="Lat","Latte",INDEX(Products!$A$1:$E$5,MATCH(Orders!$D448,Products!$A$1:$A$5,0),MATCH(Orders!I$1,Products!$A$1:$E$1,0))="Moc","Mocha",INDEX(Products!$A$1:$E$5,MATCH(Orders!$D448,Products!$A$1:$A$5,0),MATCH(Orders!I$1,Products!$A$1:$E$1,0))="Am","Americano")</f>
        <v>Americano</v>
      </c>
      <c r="J448" t="str">
        <f>IF(INDEX(Products!$A$1:$E$5,MATCH(Orders!$D448,Products!$A$1:$A$5,0),MATCH(Orders!J$1,Products!$A$1:$E$1,0))="M","Medium",IF(INDEX(Products!$A$1:$E$5,MATCH(Orders!$D448,Products!$A$1:$A$5,0),MATCH(Orders!J$1,Products!$A$1:$E$1,0))="D","Dark","Light"))</f>
        <v>Light</v>
      </c>
      <c r="K448" s="3">
        <f>INDEX(Products!$A$1:$E$5,MATCH(Orders!$D448,Products!$A$1:$A$5,0),MATCH(Orders!K$1,Products!$A$1:$E$1,0))</f>
        <v>1</v>
      </c>
      <c r="L448" s="5">
        <f>INDEX(Products!$A$1:$E$5,MATCH(Orders!$D448,Products!$A$1:$A$5,0),MATCH(Orders!L$1,Products!$A$1:$E$1,0))</f>
        <v>9.9499999999999993</v>
      </c>
      <c r="M448" s="5">
        <f>Table1[[#This Row],[Unit Price]]*Table1[[#This Row],[Quantity]]</f>
        <v>29.849999999999998</v>
      </c>
      <c r="N448" t="str">
        <f>VLOOKUP(Table1[[#This Row],[Customer ID]],Customers!$A$1:$I$2001,9,FALSE)</f>
        <v>Yes</v>
      </c>
    </row>
    <row r="449" spans="1:14" x14ac:dyDescent="0.35">
      <c r="A449" t="s">
        <v>935</v>
      </c>
      <c r="B449" s="2">
        <v>45422</v>
      </c>
      <c r="C449" t="s">
        <v>936</v>
      </c>
      <c r="D449" t="s">
        <v>15</v>
      </c>
      <c r="E449">
        <v>5</v>
      </c>
      <c r="F449" t="str">
        <f>VLOOKUP(Table1[[#This Row],[Customer ID]],Customers!$A$1:$I$2001,2,FALSE)</f>
        <v>Kyle Wright</v>
      </c>
      <c r="G449" t="str">
        <f>VLOOKUP(Table1[[#This Row],[Customer ID]],Customers!$A$1:$I$2001,3,FALSE)</f>
        <v>xthomas@hotmail.com</v>
      </c>
      <c r="H449" t="str">
        <f>VLOOKUP(Table1[[#This Row],[Customer ID]],Customers!$A$1:$I$2001,7,FALSE)</f>
        <v>Australia</v>
      </c>
      <c r="I449" t="str">
        <f>_xlfn.IFS(INDEX(Products!$A$1:$E$5,MATCH(Orders!$D449,Products!$A$1:$A$5,0),MATCH(Orders!I$1,Products!$A$1:$E$1,0))="Esp","Espresso",INDEX(Products!$A$1:$E$5,MATCH(Orders!$D449,Products!$A$1:$A$5,0),MATCH(Orders!I$1,Products!$A$1:$E$1,0))="Lat","Latte",INDEX(Products!$A$1:$E$5,MATCH(Orders!$D449,Products!$A$1:$A$5,0),MATCH(Orders!I$1,Products!$A$1:$E$1,0))="Moc","Mocha",INDEX(Products!$A$1:$E$5,MATCH(Orders!$D449,Products!$A$1:$A$5,0),MATCH(Orders!I$1,Products!$A$1:$E$1,0))="Am","Americano")</f>
        <v>Espresso</v>
      </c>
      <c r="J449" t="str">
        <f>IF(INDEX(Products!$A$1:$E$5,MATCH(Orders!$D449,Products!$A$1:$A$5,0),MATCH(Orders!J$1,Products!$A$1:$E$1,0))="M","Medium",IF(INDEX(Products!$A$1:$E$5,MATCH(Orders!$D449,Products!$A$1:$A$5,0),MATCH(Orders!J$1,Products!$A$1:$E$1,0))="D","Dark","Light"))</f>
        <v>Medium</v>
      </c>
      <c r="K449" s="3">
        <f>INDEX(Products!$A$1:$E$5,MATCH(Orders!$D449,Products!$A$1:$A$5,0),MATCH(Orders!K$1,Products!$A$1:$E$1,0))</f>
        <v>1.5</v>
      </c>
      <c r="L449" s="5">
        <f>INDEX(Products!$A$1:$E$5,MATCH(Orders!$D449,Products!$A$1:$A$5,0),MATCH(Orders!L$1,Products!$A$1:$E$1,0))</f>
        <v>8.18</v>
      </c>
      <c r="M449" s="5">
        <f>Table1[[#This Row],[Unit Price]]*Table1[[#This Row],[Quantity]]</f>
        <v>40.9</v>
      </c>
      <c r="N449" t="str">
        <f>VLOOKUP(Table1[[#This Row],[Customer ID]],Customers!$A$1:$I$2001,9,FALSE)</f>
        <v>No</v>
      </c>
    </row>
    <row r="450" spans="1:14" x14ac:dyDescent="0.35">
      <c r="A450" t="s">
        <v>937</v>
      </c>
      <c r="B450" s="2">
        <v>45235</v>
      </c>
      <c r="C450" t="s">
        <v>938</v>
      </c>
      <c r="D450" t="s">
        <v>21</v>
      </c>
      <c r="E450">
        <v>2</v>
      </c>
      <c r="F450" t="str">
        <f>VLOOKUP(Table1[[#This Row],[Customer ID]],Customers!$A$1:$I$2001,2,FALSE)</f>
        <v>Julie Moore</v>
      </c>
      <c r="G450" t="str">
        <f>VLOOKUP(Table1[[#This Row],[Customer ID]],Customers!$A$1:$I$2001,3,FALSE)</f>
        <v>castilloshane@barnett.net</v>
      </c>
      <c r="H450" t="str">
        <f>VLOOKUP(Table1[[#This Row],[Customer ID]],Customers!$A$1:$I$2001,7,FALSE)</f>
        <v>Canada</v>
      </c>
      <c r="I450" t="str">
        <f>_xlfn.IFS(INDEX(Products!$A$1:$E$5,MATCH(Orders!$D450,Products!$A$1:$A$5,0),MATCH(Orders!I$1,Products!$A$1:$E$1,0))="Esp","Espresso",INDEX(Products!$A$1:$E$5,MATCH(Orders!$D450,Products!$A$1:$A$5,0),MATCH(Orders!I$1,Products!$A$1:$E$1,0))="Lat","Latte",INDEX(Products!$A$1:$E$5,MATCH(Orders!$D450,Products!$A$1:$A$5,0),MATCH(Orders!I$1,Products!$A$1:$E$1,0))="Moc","Mocha",INDEX(Products!$A$1:$E$5,MATCH(Orders!$D450,Products!$A$1:$A$5,0),MATCH(Orders!I$1,Products!$A$1:$E$1,0))="Am","Americano")</f>
        <v>Latte</v>
      </c>
      <c r="J450" t="str">
        <f>IF(INDEX(Products!$A$1:$E$5,MATCH(Orders!$D450,Products!$A$1:$A$5,0),MATCH(Orders!J$1,Products!$A$1:$E$1,0))="M","Medium",IF(INDEX(Products!$A$1:$E$5,MATCH(Orders!$D450,Products!$A$1:$A$5,0),MATCH(Orders!J$1,Products!$A$1:$E$1,0))="D","Dark","Light"))</f>
        <v>Dark</v>
      </c>
      <c r="K450" s="3">
        <f>INDEX(Products!$A$1:$E$5,MATCH(Orders!$D450,Products!$A$1:$A$5,0),MATCH(Orders!K$1,Products!$A$1:$E$1,0))</f>
        <v>2</v>
      </c>
      <c r="L450" s="5">
        <f>INDEX(Products!$A$1:$E$5,MATCH(Orders!$D450,Products!$A$1:$A$5,0),MATCH(Orders!L$1,Products!$A$1:$E$1,0))</f>
        <v>6.79</v>
      </c>
      <c r="M450" s="5">
        <f>Table1[[#This Row],[Unit Price]]*Table1[[#This Row],[Quantity]]</f>
        <v>13.58</v>
      </c>
      <c r="N450" t="str">
        <f>VLOOKUP(Table1[[#This Row],[Customer ID]],Customers!$A$1:$I$2001,9,FALSE)</f>
        <v>No</v>
      </c>
    </row>
    <row r="451" spans="1:14" x14ac:dyDescent="0.35">
      <c r="A451" t="s">
        <v>939</v>
      </c>
      <c r="B451" s="2">
        <v>44837</v>
      </c>
      <c r="C451" t="s">
        <v>940</v>
      </c>
      <c r="D451" t="s">
        <v>30</v>
      </c>
      <c r="E451">
        <v>1</v>
      </c>
      <c r="F451" t="str">
        <f>VLOOKUP(Table1[[#This Row],[Customer ID]],Customers!$A$1:$I$2001,2,FALSE)</f>
        <v>Kelly Watson</v>
      </c>
      <c r="G451" t="str">
        <f>VLOOKUP(Table1[[#This Row],[Customer ID]],Customers!$A$1:$I$2001,3,FALSE)</f>
        <v>jennifercastro@wilson-dixon.net</v>
      </c>
      <c r="H451" t="str">
        <f>VLOOKUP(Table1[[#This Row],[Customer ID]],Customers!$A$1:$I$2001,7,FALSE)</f>
        <v>Ireland</v>
      </c>
      <c r="I451" t="str">
        <f>_xlfn.IFS(INDEX(Products!$A$1:$E$5,MATCH(Orders!$D451,Products!$A$1:$A$5,0),MATCH(Orders!I$1,Products!$A$1:$E$1,0))="Esp","Espresso",INDEX(Products!$A$1:$E$5,MATCH(Orders!$D451,Products!$A$1:$A$5,0),MATCH(Orders!I$1,Products!$A$1:$E$1,0))="Lat","Latte",INDEX(Products!$A$1:$E$5,MATCH(Orders!$D451,Products!$A$1:$A$5,0),MATCH(Orders!I$1,Products!$A$1:$E$1,0))="Moc","Mocha",INDEX(Products!$A$1:$E$5,MATCH(Orders!$D451,Products!$A$1:$A$5,0),MATCH(Orders!I$1,Products!$A$1:$E$1,0))="Am","Americano")</f>
        <v>Mocha</v>
      </c>
      <c r="J451" t="str">
        <f>IF(INDEX(Products!$A$1:$E$5,MATCH(Orders!$D451,Products!$A$1:$A$5,0),MATCH(Orders!J$1,Products!$A$1:$E$1,0))="M","Medium",IF(INDEX(Products!$A$1:$E$5,MATCH(Orders!$D451,Products!$A$1:$A$5,0),MATCH(Orders!J$1,Products!$A$1:$E$1,0))="D","Dark","Light"))</f>
        <v>Medium</v>
      </c>
      <c r="K451" s="3">
        <f>INDEX(Products!$A$1:$E$5,MATCH(Orders!$D451,Products!$A$1:$A$5,0),MATCH(Orders!K$1,Products!$A$1:$E$1,0))</f>
        <v>2</v>
      </c>
      <c r="L451" s="5">
        <f>INDEX(Products!$A$1:$E$5,MATCH(Orders!$D451,Products!$A$1:$A$5,0),MATCH(Orders!L$1,Products!$A$1:$E$1,0))</f>
        <v>5.35</v>
      </c>
      <c r="M451" s="5">
        <f>Table1[[#This Row],[Unit Price]]*Table1[[#This Row],[Quantity]]</f>
        <v>5.35</v>
      </c>
      <c r="N451" t="str">
        <f>VLOOKUP(Table1[[#This Row],[Customer ID]],Customers!$A$1:$I$2001,9,FALSE)</f>
        <v>Yes</v>
      </c>
    </row>
    <row r="452" spans="1:14" x14ac:dyDescent="0.35">
      <c r="A452" t="s">
        <v>941</v>
      </c>
      <c r="B452" s="2">
        <v>44593</v>
      </c>
      <c r="C452" t="s">
        <v>942</v>
      </c>
      <c r="D452" t="s">
        <v>40</v>
      </c>
      <c r="E452">
        <v>3</v>
      </c>
      <c r="F452" t="str">
        <f>VLOOKUP(Table1[[#This Row],[Customer ID]],Customers!$A$1:$I$2001,2,FALSE)</f>
        <v>Marco Olson</v>
      </c>
      <c r="G452" t="str">
        <f>VLOOKUP(Table1[[#This Row],[Customer ID]],Customers!$A$1:$I$2001,3,FALSE)</f>
        <v>frank34@yahoo.com</v>
      </c>
      <c r="H452" t="str">
        <f>VLOOKUP(Table1[[#This Row],[Customer ID]],Customers!$A$1:$I$2001,7,FALSE)</f>
        <v>Ireland</v>
      </c>
      <c r="I452" t="str">
        <f>_xlfn.IFS(INDEX(Products!$A$1:$E$5,MATCH(Orders!$D452,Products!$A$1:$A$5,0),MATCH(Orders!I$1,Products!$A$1:$E$1,0))="Esp","Espresso",INDEX(Products!$A$1:$E$5,MATCH(Orders!$D452,Products!$A$1:$A$5,0),MATCH(Orders!I$1,Products!$A$1:$E$1,0))="Lat","Latte",INDEX(Products!$A$1:$E$5,MATCH(Orders!$D452,Products!$A$1:$A$5,0),MATCH(Orders!I$1,Products!$A$1:$E$1,0))="Moc","Mocha",INDEX(Products!$A$1:$E$5,MATCH(Orders!$D452,Products!$A$1:$A$5,0),MATCH(Orders!I$1,Products!$A$1:$E$1,0))="Am","Americano")</f>
        <v>Americano</v>
      </c>
      <c r="J452" t="str">
        <f>IF(INDEX(Products!$A$1:$E$5,MATCH(Orders!$D452,Products!$A$1:$A$5,0),MATCH(Orders!J$1,Products!$A$1:$E$1,0))="M","Medium",IF(INDEX(Products!$A$1:$E$5,MATCH(Orders!$D452,Products!$A$1:$A$5,0),MATCH(Orders!J$1,Products!$A$1:$E$1,0))="D","Dark","Light"))</f>
        <v>Light</v>
      </c>
      <c r="K452" s="3">
        <f>INDEX(Products!$A$1:$E$5,MATCH(Orders!$D452,Products!$A$1:$A$5,0),MATCH(Orders!K$1,Products!$A$1:$E$1,0))</f>
        <v>1</v>
      </c>
      <c r="L452" s="5">
        <f>INDEX(Products!$A$1:$E$5,MATCH(Orders!$D452,Products!$A$1:$A$5,0),MATCH(Orders!L$1,Products!$A$1:$E$1,0))</f>
        <v>9.9499999999999993</v>
      </c>
      <c r="M452" s="5">
        <f>Table1[[#This Row],[Unit Price]]*Table1[[#This Row],[Quantity]]</f>
        <v>29.849999999999998</v>
      </c>
      <c r="N452" t="str">
        <f>VLOOKUP(Table1[[#This Row],[Customer ID]],Customers!$A$1:$I$2001,9,FALSE)</f>
        <v>No</v>
      </c>
    </row>
    <row r="453" spans="1:14" x14ac:dyDescent="0.35">
      <c r="A453" t="s">
        <v>943</v>
      </c>
      <c r="B453" s="2">
        <v>45392</v>
      </c>
      <c r="C453" t="s">
        <v>944</v>
      </c>
      <c r="D453" t="s">
        <v>21</v>
      </c>
      <c r="E453">
        <v>4</v>
      </c>
      <c r="F453" t="str">
        <f>VLOOKUP(Table1[[#This Row],[Customer ID]],Customers!$A$1:$I$2001,2,FALSE)</f>
        <v>Jeffrey Bryant</v>
      </c>
      <c r="G453" t="str">
        <f>VLOOKUP(Table1[[#This Row],[Customer ID]],Customers!$A$1:$I$2001,3,FALSE)</f>
        <v>ifernandez@mendoza.com</v>
      </c>
      <c r="H453" t="str">
        <f>VLOOKUP(Table1[[#This Row],[Customer ID]],Customers!$A$1:$I$2001,7,FALSE)</f>
        <v>Canada</v>
      </c>
      <c r="I453" t="str">
        <f>_xlfn.IFS(INDEX(Products!$A$1:$E$5,MATCH(Orders!$D453,Products!$A$1:$A$5,0),MATCH(Orders!I$1,Products!$A$1:$E$1,0))="Esp","Espresso",INDEX(Products!$A$1:$E$5,MATCH(Orders!$D453,Products!$A$1:$A$5,0),MATCH(Orders!I$1,Products!$A$1:$E$1,0))="Lat","Latte",INDEX(Products!$A$1:$E$5,MATCH(Orders!$D453,Products!$A$1:$A$5,0),MATCH(Orders!I$1,Products!$A$1:$E$1,0))="Moc","Mocha",INDEX(Products!$A$1:$E$5,MATCH(Orders!$D453,Products!$A$1:$A$5,0),MATCH(Orders!I$1,Products!$A$1:$E$1,0))="Am","Americano")</f>
        <v>Latte</v>
      </c>
      <c r="J453" t="str">
        <f>IF(INDEX(Products!$A$1:$E$5,MATCH(Orders!$D453,Products!$A$1:$A$5,0),MATCH(Orders!J$1,Products!$A$1:$E$1,0))="M","Medium",IF(INDEX(Products!$A$1:$E$5,MATCH(Orders!$D453,Products!$A$1:$A$5,0),MATCH(Orders!J$1,Products!$A$1:$E$1,0))="D","Dark","Light"))</f>
        <v>Dark</v>
      </c>
      <c r="K453" s="3">
        <f>INDEX(Products!$A$1:$E$5,MATCH(Orders!$D453,Products!$A$1:$A$5,0),MATCH(Orders!K$1,Products!$A$1:$E$1,0))</f>
        <v>2</v>
      </c>
      <c r="L453" s="5">
        <f>INDEX(Products!$A$1:$E$5,MATCH(Orders!$D453,Products!$A$1:$A$5,0),MATCH(Orders!L$1,Products!$A$1:$E$1,0))</f>
        <v>6.79</v>
      </c>
      <c r="M453" s="5">
        <f>Table1[[#This Row],[Unit Price]]*Table1[[#This Row],[Quantity]]</f>
        <v>27.16</v>
      </c>
      <c r="N453" t="str">
        <f>VLOOKUP(Table1[[#This Row],[Customer ID]],Customers!$A$1:$I$2001,9,FALSE)</f>
        <v>No</v>
      </c>
    </row>
    <row r="454" spans="1:14" x14ac:dyDescent="0.35">
      <c r="A454" t="s">
        <v>945</v>
      </c>
      <c r="B454" s="2">
        <v>45140</v>
      </c>
      <c r="C454" t="s">
        <v>946</v>
      </c>
      <c r="D454" t="s">
        <v>30</v>
      </c>
      <c r="E454">
        <v>1</v>
      </c>
      <c r="F454" t="str">
        <f>VLOOKUP(Table1[[#This Row],[Customer ID]],Customers!$A$1:$I$2001,2,FALSE)</f>
        <v>Dustin George</v>
      </c>
      <c r="G454" t="str">
        <f>VLOOKUP(Table1[[#This Row],[Customer ID]],Customers!$A$1:$I$2001,3,FALSE)</f>
        <v>silvakathryn@hotmail.com</v>
      </c>
      <c r="H454" t="str">
        <f>VLOOKUP(Table1[[#This Row],[Customer ID]],Customers!$A$1:$I$2001,7,FALSE)</f>
        <v>Canada</v>
      </c>
      <c r="I454" t="str">
        <f>_xlfn.IFS(INDEX(Products!$A$1:$E$5,MATCH(Orders!$D454,Products!$A$1:$A$5,0),MATCH(Orders!I$1,Products!$A$1:$E$1,0))="Esp","Espresso",INDEX(Products!$A$1:$E$5,MATCH(Orders!$D454,Products!$A$1:$A$5,0),MATCH(Orders!I$1,Products!$A$1:$E$1,0))="Lat","Latte",INDEX(Products!$A$1:$E$5,MATCH(Orders!$D454,Products!$A$1:$A$5,0),MATCH(Orders!I$1,Products!$A$1:$E$1,0))="Moc","Mocha",INDEX(Products!$A$1:$E$5,MATCH(Orders!$D454,Products!$A$1:$A$5,0),MATCH(Orders!I$1,Products!$A$1:$E$1,0))="Am","Americano")</f>
        <v>Mocha</v>
      </c>
      <c r="J454" t="str">
        <f>IF(INDEX(Products!$A$1:$E$5,MATCH(Orders!$D454,Products!$A$1:$A$5,0),MATCH(Orders!J$1,Products!$A$1:$E$1,0))="M","Medium",IF(INDEX(Products!$A$1:$E$5,MATCH(Orders!$D454,Products!$A$1:$A$5,0),MATCH(Orders!J$1,Products!$A$1:$E$1,0))="D","Dark","Light"))</f>
        <v>Medium</v>
      </c>
      <c r="K454" s="3">
        <f>INDEX(Products!$A$1:$E$5,MATCH(Orders!$D454,Products!$A$1:$A$5,0),MATCH(Orders!K$1,Products!$A$1:$E$1,0))</f>
        <v>2</v>
      </c>
      <c r="L454" s="5">
        <f>INDEX(Products!$A$1:$E$5,MATCH(Orders!$D454,Products!$A$1:$A$5,0),MATCH(Orders!L$1,Products!$A$1:$E$1,0))</f>
        <v>5.35</v>
      </c>
      <c r="M454" s="5">
        <f>Table1[[#This Row],[Unit Price]]*Table1[[#This Row],[Quantity]]</f>
        <v>5.35</v>
      </c>
      <c r="N454" t="str">
        <f>VLOOKUP(Table1[[#This Row],[Customer ID]],Customers!$A$1:$I$2001,9,FALSE)</f>
        <v>No</v>
      </c>
    </row>
    <row r="455" spans="1:14" x14ac:dyDescent="0.35">
      <c r="A455" t="s">
        <v>947</v>
      </c>
      <c r="B455" s="2">
        <v>44580</v>
      </c>
      <c r="C455" t="s">
        <v>948</v>
      </c>
      <c r="D455" t="s">
        <v>15</v>
      </c>
      <c r="E455">
        <v>5</v>
      </c>
      <c r="F455" t="str">
        <f>VLOOKUP(Table1[[#This Row],[Customer ID]],Customers!$A$1:$I$2001,2,FALSE)</f>
        <v>Donald Sims</v>
      </c>
      <c r="G455" t="str">
        <f>VLOOKUP(Table1[[#This Row],[Customer ID]],Customers!$A$1:$I$2001,3,FALSE)</f>
        <v>reedwayne@thomas-mann.com</v>
      </c>
      <c r="H455" t="str">
        <f>VLOOKUP(Table1[[#This Row],[Customer ID]],Customers!$A$1:$I$2001,7,FALSE)</f>
        <v>United Kingdom</v>
      </c>
      <c r="I455" t="str">
        <f>_xlfn.IFS(INDEX(Products!$A$1:$E$5,MATCH(Orders!$D455,Products!$A$1:$A$5,0),MATCH(Orders!I$1,Products!$A$1:$E$1,0))="Esp","Espresso",INDEX(Products!$A$1:$E$5,MATCH(Orders!$D455,Products!$A$1:$A$5,0),MATCH(Orders!I$1,Products!$A$1:$E$1,0))="Lat","Latte",INDEX(Products!$A$1:$E$5,MATCH(Orders!$D455,Products!$A$1:$A$5,0),MATCH(Orders!I$1,Products!$A$1:$E$1,0))="Moc","Mocha",INDEX(Products!$A$1:$E$5,MATCH(Orders!$D455,Products!$A$1:$A$5,0),MATCH(Orders!I$1,Products!$A$1:$E$1,0))="Am","Americano")</f>
        <v>Espresso</v>
      </c>
      <c r="J455" t="str">
        <f>IF(INDEX(Products!$A$1:$E$5,MATCH(Orders!$D455,Products!$A$1:$A$5,0),MATCH(Orders!J$1,Products!$A$1:$E$1,0))="M","Medium",IF(INDEX(Products!$A$1:$E$5,MATCH(Orders!$D455,Products!$A$1:$A$5,0),MATCH(Orders!J$1,Products!$A$1:$E$1,0))="D","Dark","Light"))</f>
        <v>Medium</v>
      </c>
      <c r="K455" s="3">
        <f>INDEX(Products!$A$1:$E$5,MATCH(Orders!$D455,Products!$A$1:$A$5,0),MATCH(Orders!K$1,Products!$A$1:$E$1,0))</f>
        <v>1.5</v>
      </c>
      <c r="L455" s="5">
        <f>INDEX(Products!$A$1:$E$5,MATCH(Orders!$D455,Products!$A$1:$A$5,0),MATCH(Orders!L$1,Products!$A$1:$E$1,0))</f>
        <v>8.18</v>
      </c>
      <c r="M455" s="5">
        <f>Table1[[#This Row],[Unit Price]]*Table1[[#This Row],[Quantity]]</f>
        <v>40.9</v>
      </c>
      <c r="N455" t="str">
        <f>VLOOKUP(Table1[[#This Row],[Customer ID]],Customers!$A$1:$I$2001,9,FALSE)</f>
        <v>No</v>
      </c>
    </row>
    <row r="456" spans="1:14" x14ac:dyDescent="0.35">
      <c r="A456" t="s">
        <v>949</v>
      </c>
      <c r="B456" s="2">
        <v>45103</v>
      </c>
      <c r="C456" t="s">
        <v>950</v>
      </c>
      <c r="D456" t="s">
        <v>21</v>
      </c>
      <c r="E456">
        <v>4</v>
      </c>
      <c r="F456" t="str">
        <f>VLOOKUP(Table1[[#This Row],[Customer ID]],Customers!$A$1:$I$2001,2,FALSE)</f>
        <v>Felicia Lambert</v>
      </c>
      <c r="G456" t="str">
        <f>VLOOKUP(Table1[[#This Row],[Customer ID]],Customers!$A$1:$I$2001,3,FALSE)</f>
        <v>huffmanmadison@gmail.com</v>
      </c>
      <c r="H456" t="str">
        <f>VLOOKUP(Table1[[#This Row],[Customer ID]],Customers!$A$1:$I$2001,7,FALSE)</f>
        <v>United Kingdom</v>
      </c>
      <c r="I456" t="str">
        <f>_xlfn.IFS(INDEX(Products!$A$1:$E$5,MATCH(Orders!$D456,Products!$A$1:$A$5,0),MATCH(Orders!I$1,Products!$A$1:$E$1,0))="Esp","Espresso",INDEX(Products!$A$1:$E$5,MATCH(Orders!$D456,Products!$A$1:$A$5,0),MATCH(Orders!I$1,Products!$A$1:$E$1,0))="Lat","Latte",INDEX(Products!$A$1:$E$5,MATCH(Orders!$D456,Products!$A$1:$A$5,0),MATCH(Orders!I$1,Products!$A$1:$E$1,0))="Moc","Mocha",INDEX(Products!$A$1:$E$5,MATCH(Orders!$D456,Products!$A$1:$A$5,0),MATCH(Orders!I$1,Products!$A$1:$E$1,0))="Am","Americano")</f>
        <v>Latte</v>
      </c>
      <c r="J456" t="str">
        <f>IF(INDEX(Products!$A$1:$E$5,MATCH(Orders!$D456,Products!$A$1:$A$5,0),MATCH(Orders!J$1,Products!$A$1:$E$1,0))="M","Medium",IF(INDEX(Products!$A$1:$E$5,MATCH(Orders!$D456,Products!$A$1:$A$5,0),MATCH(Orders!J$1,Products!$A$1:$E$1,0))="D","Dark","Light"))</f>
        <v>Dark</v>
      </c>
      <c r="K456" s="3">
        <f>INDEX(Products!$A$1:$E$5,MATCH(Orders!$D456,Products!$A$1:$A$5,0),MATCH(Orders!K$1,Products!$A$1:$E$1,0))</f>
        <v>2</v>
      </c>
      <c r="L456" s="5">
        <f>INDEX(Products!$A$1:$E$5,MATCH(Orders!$D456,Products!$A$1:$A$5,0),MATCH(Orders!L$1,Products!$A$1:$E$1,0))</f>
        <v>6.79</v>
      </c>
      <c r="M456" s="5">
        <f>Table1[[#This Row],[Unit Price]]*Table1[[#This Row],[Quantity]]</f>
        <v>27.16</v>
      </c>
      <c r="N456" t="str">
        <f>VLOOKUP(Table1[[#This Row],[Customer ID]],Customers!$A$1:$I$2001,9,FALSE)</f>
        <v>Yes</v>
      </c>
    </row>
    <row r="457" spans="1:14" x14ac:dyDescent="0.35">
      <c r="A457" t="s">
        <v>951</v>
      </c>
      <c r="B457" s="2">
        <v>44768</v>
      </c>
      <c r="C457" t="s">
        <v>952</v>
      </c>
      <c r="D457" t="s">
        <v>21</v>
      </c>
      <c r="E457">
        <v>1</v>
      </c>
      <c r="F457" t="str">
        <f>VLOOKUP(Table1[[#This Row],[Customer ID]],Customers!$A$1:$I$2001,2,FALSE)</f>
        <v>Lori Bryant</v>
      </c>
      <c r="G457" t="str">
        <f>VLOOKUP(Table1[[#This Row],[Customer ID]],Customers!$A$1:$I$2001,3,FALSE)</f>
        <v>jay68@gmail.com</v>
      </c>
      <c r="H457" t="str">
        <f>VLOOKUP(Table1[[#This Row],[Customer ID]],Customers!$A$1:$I$2001,7,FALSE)</f>
        <v>Canada</v>
      </c>
      <c r="I457" t="str">
        <f>_xlfn.IFS(INDEX(Products!$A$1:$E$5,MATCH(Orders!$D457,Products!$A$1:$A$5,0),MATCH(Orders!I$1,Products!$A$1:$E$1,0))="Esp","Espresso",INDEX(Products!$A$1:$E$5,MATCH(Orders!$D457,Products!$A$1:$A$5,0),MATCH(Orders!I$1,Products!$A$1:$E$1,0))="Lat","Latte",INDEX(Products!$A$1:$E$5,MATCH(Orders!$D457,Products!$A$1:$A$5,0),MATCH(Orders!I$1,Products!$A$1:$E$1,0))="Moc","Mocha",INDEX(Products!$A$1:$E$5,MATCH(Orders!$D457,Products!$A$1:$A$5,0),MATCH(Orders!I$1,Products!$A$1:$E$1,0))="Am","Americano")</f>
        <v>Latte</v>
      </c>
      <c r="J457" t="str">
        <f>IF(INDEX(Products!$A$1:$E$5,MATCH(Orders!$D457,Products!$A$1:$A$5,0),MATCH(Orders!J$1,Products!$A$1:$E$1,0))="M","Medium",IF(INDEX(Products!$A$1:$E$5,MATCH(Orders!$D457,Products!$A$1:$A$5,0),MATCH(Orders!J$1,Products!$A$1:$E$1,0))="D","Dark","Light"))</f>
        <v>Dark</v>
      </c>
      <c r="K457" s="3">
        <f>INDEX(Products!$A$1:$E$5,MATCH(Orders!$D457,Products!$A$1:$A$5,0),MATCH(Orders!K$1,Products!$A$1:$E$1,0))</f>
        <v>2</v>
      </c>
      <c r="L457" s="5">
        <f>INDEX(Products!$A$1:$E$5,MATCH(Orders!$D457,Products!$A$1:$A$5,0),MATCH(Orders!L$1,Products!$A$1:$E$1,0))</f>
        <v>6.79</v>
      </c>
      <c r="M457" s="5">
        <f>Table1[[#This Row],[Unit Price]]*Table1[[#This Row],[Quantity]]</f>
        <v>6.79</v>
      </c>
      <c r="N457" t="str">
        <f>VLOOKUP(Table1[[#This Row],[Customer ID]],Customers!$A$1:$I$2001,9,FALSE)</f>
        <v>Yes</v>
      </c>
    </row>
    <row r="458" spans="1:14" x14ac:dyDescent="0.35">
      <c r="A458" t="s">
        <v>953</v>
      </c>
      <c r="B458" s="2">
        <v>45233</v>
      </c>
      <c r="C458" t="s">
        <v>954</v>
      </c>
      <c r="D458" t="s">
        <v>30</v>
      </c>
      <c r="E458">
        <v>1</v>
      </c>
      <c r="F458" t="str">
        <f>VLOOKUP(Table1[[#This Row],[Customer ID]],Customers!$A$1:$I$2001,2,FALSE)</f>
        <v>Maria Burke</v>
      </c>
      <c r="G458" t="str">
        <f>VLOOKUP(Table1[[#This Row],[Customer ID]],Customers!$A$1:$I$2001,3,FALSE)</f>
        <v>sburton@hernandez-alexander.org</v>
      </c>
      <c r="H458" t="str">
        <f>VLOOKUP(Table1[[#This Row],[Customer ID]],Customers!$A$1:$I$2001,7,FALSE)</f>
        <v>Australia</v>
      </c>
      <c r="I458" t="str">
        <f>_xlfn.IFS(INDEX(Products!$A$1:$E$5,MATCH(Orders!$D458,Products!$A$1:$A$5,0),MATCH(Orders!I$1,Products!$A$1:$E$1,0))="Esp","Espresso",INDEX(Products!$A$1:$E$5,MATCH(Orders!$D458,Products!$A$1:$A$5,0),MATCH(Orders!I$1,Products!$A$1:$E$1,0))="Lat","Latte",INDEX(Products!$A$1:$E$5,MATCH(Orders!$D458,Products!$A$1:$A$5,0),MATCH(Orders!I$1,Products!$A$1:$E$1,0))="Moc","Mocha",INDEX(Products!$A$1:$E$5,MATCH(Orders!$D458,Products!$A$1:$A$5,0),MATCH(Orders!I$1,Products!$A$1:$E$1,0))="Am","Americano")</f>
        <v>Mocha</v>
      </c>
      <c r="J458" t="str">
        <f>IF(INDEX(Products!$A$1:$E$5,MATCH(Orders!$D458,Products!$A$1:$A$5,0),MATCH(Orders!J$1,Products!$A$1:$E$1,0))="M","Medium",IF(INDEX(Products!$A$1:$E$5,MATCH(Orders!$D458,Products!$A$1:$A$5,0),MATCH(Orders!J$1,Products!$A$1:$E$1,0))="D","Dark","Light"))</f>
        <v>Medium</v>
      </c>
      <c r="K458" s="3">
        <f>INDEX(Products!$A$1:$E$5,MATCH(Orders!$D458,Products!$A$1:$A$5,0),MATCH(Orders!K$1,Products!$A$1:$E$1,0))</f>
        <v>2</v>
      </c>
      <c r="L458" s="5">
        <f>INDEX(Products!$A$1:$E$5,MATCH(Orders!$D458,Products!$A$1:$A$5,0),MATCH(Orders!L$1,Products!$A$1:$E$1,0))</f>
        <v>5.35</v>
      </c>
      <c r="M458" s="5">
        <f>Table1[[#This Row],[Unit Price]]*Table1[[#This Row],[Quantity]]</f>
        <v>5.35</v>
      </c>
      <c r="N458" t="str">
        <f>VLOOKUP(Table1[[#This Row],[Customer ID]],Customers!$A$1:$I$2001,9,FALSE)</f>
        <v>No</v>
      </c>
    </row>
    <row r="459" spans="1:14" x14ac:dyDescent="0.35">
      <c r="A459" t="s">
        <v>955</v>
      </c>
      <c r="B459" s="2">
        <v>45579</v>
      </c>
      <c r="C459" t="s">
        <v>956</v>
      </c>
      <c r="D459" t="s">
        <v>21</v>
      </c>
      <c r="E459">
        <v>5</v>
      </c>
      <c r="F459" t="str">
        <f>VLOOKUP(Table1[[#This Row],[Customer ID]],Customers!$A$1:$I$2001,2,FALSE)</f>
        <v>Christopher Norton</v>
      </c>
      <c r="G459" t="str">
        <f>VLOOKUP(Table1[[#This Row],[Customer ID]],Customers!$A$1:$I$2001,3,FALSE)</f>
        <v>johnsonrachel@hotmail.com</v>
      </c>
      <c r="H459" t="str">
        <f>VLOOKUP(Table1[[#This Row],[Customer ID]],Customers!$A$1:$I$2001,7,FALSE)</f>
        <v>Ireland</v>
      </c>
      <c r="I459" t="str">
        <f>_xlfn.IFS(INDEX(Products!$A$1:$E$5,MATCH(Orders!$D459,Products!$A$1:$A$5,0),MATCH(Orders!I$1,Products!$A$1:$E$1,0))="Esp","Espresso",INDEX(Products!$A$1:$E$5,MATCH(Orders!$D459,Products!$A$1:$A$5,0),MATCH(Orders!I$1,Products!$A$1:$E$1,0))="Lat","Latte",INDEX(Products!$A$1:$E$5,MATCH(Orders!$D459,Products!$A$1:$A$5,0),MATCH(Orders!I$1,Products!$A$1:$E$1,0))="Moc","Mocha",INDEX(Products!$A$1:$E$5,MATCH(Orders!$D459,Products!$A$1:$A$5,0),MATCH(Orders!I$1,Products!$A$1:$E$1,0))="Am","Americano")</f>
        <v>Latte</v>
      </c>
      <c r="J459" t="str">
        <f>IF(INDEX(Products!$A$1:$E$5,MATCH(Orders!$D459,Products!$A$1:$A$5,0),MATCH(Orders!J$1,Products!$A$1:$E$1,0))="M","Medium",IF(INDEX(Products!$A$1:$E$5,MATCH(Orders!$D459,Products!$A$1:$A$5,0),MATCH(Orders!J$1,Products!$A$1:$E$1,0))="D","Dark","Light"))</f>
        <v>Dark</v>
      </c>
      <c r="K459" s="3">
        <f>INDEX(Products!$A$1:$E$5,MATCH(Orders!$D459,Products!$A$1:$A$5,0),MATCH(Orders!K$1,Products!$A$1:$E$1,0))</f>
        <v>2</v>
      </c>
      <c r="L459" s="5">
        <f>INDEX(Products!$A$1:$E$5,MATCH(Orders!$D459,Products!$A$1:$A$5,0),MATCH(Orders!L$1,Products!$A$1:$E$1,0))</f>
        <v>6.79</v>
      </c>
      <c r="M459" s="5">
        <f>Table1[[#This Row],[Unit Price]]*Table1[[#This Row],[Quantity]]</f>
        <v>33.950000000000003</v>
      </c>
      <c r="N459" t="str">
        <f>VLOOKUP(Table1[[#This Row],[Customer ID]],Customers!$A$1:$I$2001,9,FALSE)</f>
        <v>Yes</v>
      </c>
    </row>
    <row r="460" spans="1:14" x14ac:dyDescent="0.35">
      <c r="A460" t="s">
        <v>957</v>
      </c>
      <c r="B460" s="2">
        <v>44772</v>
      </c>
      <c r="C460" t="s">
        <v>958</v>
      </c>
      <c r="D460" t="s">
        <v>30</v>
      </c>
      <c r="E460">
        <v>3</v>
      </c>
      <c r="F460" t="str">
        <f>VLOOKUP(Table1[[#This Row],[Customer ID]],Customers!$A$1:$I$2001,2,FALSE)</f>
        <v>Kenneth Smith</v>
      </c>
      <c r="G460" t="str">
        <f>VLOOKUP(Table1[[#This Row],[Customer ID]],Customers!$A$1:$I$2001,3,FALSE)</f>
        <v>judithanderson@vega.com</v>
      </c>
      <c r="H460" t="str">
        <f>VLOOKUP(Table1[[#This Row],[Customer ID]],Customers!$A$1:$I$2001,7,FALSE)</f>
        <v>Australia</v>
      </c>
      <c r="I460" t="str">
        <f>_xlfn.IFS(INDEX(Products!$A$1:$E$5,MATCH(Orders!$D460,Products!$A$1:$A$5,0),MATCH(Orders!I$1,Products!$A$1:$E$1,0))="Esp","Espresso",INDEX(Products!$A$1:$E$5,MATCH(Orders!$D460,Products!$A$1:$A$5,0),MATCH(Orders!I$1,Products!$A$1:$E$1,0))="Lat","Latte",INDEX(Products!$A$1:$E$5,MATCH(Orders!$D460,Products!$A$1:$A$5,0),MATCH(Orders!I$1,Products!$A$1:$E$1,0))="Moc","Mocha",INDEX(Products!$A$1:$E$5,MATCH(Orders!$D460,Products!$A$1:$A$5,0),MATCH(Orders!I$1,Products!$A$1:$E$1,0))="Am","Americano")</f>
        <v>Mocha</v>
      </c>
      <c r="J460" t="str">
        <f>IF(INDEX(Products!$A$1:$E$5,MATCH(Orders!$D460,Products!$A$1:$A$5,0),MATCH(Orders!J$1,Products!$A$1:$E$1,0))="M","Medium",IF(INDEX(Products!$A$1:$E$5,MATCH(Orders!$D460,Products!$A$1:$A$5,0),MATCH(Orders!J$1,Products!$A$1:$E$1,0))="D","Dark","Light"))</f>
        <v>Medium</v>
      </c>
      <c r="K460" s="3">
        <f>INDEX(Products!$A$1:$E$5,MATCH(Orders!$D460,Products!$A$1:$A$5,0),MATCH(Orders!K$1,Products!$A$1:$E$1,0))</f>
        <v>2</v>
      </c>
      <c r="L460" s="5">
        <f>INDEX(Products!$A$1:$E$5,MATCH(Orders!$D460,Products!$A$1:$A$5,0),MATCH(Orders!L$1,Products!$A$1:$E$1,0))</f>
        <v>5.35</v>
      </c>
      <c r="M460" s="5">
        <f>Table1[[#This Row],[Unit Price]]*Table1[[#This Row],[Quantity]]</f>
        <v>16.049999999999997</v>
      </c>
      <c r="N460" t="str">
        <f>VLOOKUP(Table1[[#This Row],[Customer ID]],Customers!$A$1:$I$2001,9,FALSE)</f>
        <v>Yes</v>
      </c>
    </row>
    <row r="461" spans="1:14" x14ac:dyDescent="0.35">
      <c r="A461" t="s">
        <v>959</v>
      </c>
      <c r="B461" s="2">
        <v>45483</v>
      </c>
      <c r="C461" t="s">
        <v>960</v>
      </c>
      <c r="D461" t="s">
        <v>21</v>
      </c>
      <c r="E461">
        <v>3</v>
      </c>
      <c r="F461" t="str">
        <f>VLOOKUP(Table1[[#This Row],[Customer ID]],Customers!$A$1:$I$2001,2,FALSE)</f>
        <v>Mrs. Lori Middleton</v>
      </c>
      <c r="G461" t="str">
        <f>VLOOKUP(Table1[[#This Row],[Customer ID]],Customers!$A$1:$I$2001,3,FALSE)</f>
        <v>jenniferlee@hotmail.com</v>
      </c>
      <c r="H461" t="str">
        <f>VLOOKUP(Table1[[#This Row],[Customer ID]],Customers!$A$1:$I$2001,7,FALSE)</f>
        <v>Canada</v>
      </c>
      <c r="I461" t="str">
        <f>_xlfn.IFS(INDEX(Products!$A$1:$E$5,MATCH(Orders!$D461,Products!$A$1:$A$5,0),MATCH(Orders!I$1,Products!$A$1:$E$1,0))="Esp","Espresso",INDEX(Products!$A$1:$E$5,MATCH(Orders!$D461,Products!$A$1:$A$5,0),MATCH(Orders!I$1,Products!$A$1:$E$1,0))="Lat","Latte",INDEX(Products!$A$1:$E$5,MATCH(Orders!$D461,Products!$A$1:$A$5,0),MATCH(Orders!I$1,Products!$A$1:$E$1,0))="Moc","Mocha",INDEX(Products!$A$1:$E$5,MATCH(Orders!$D461,Products!$A$1:$A$5,0),MATCH(Orders!I$1,Products!$A$1:$E$1,0))="Am","Americano")</f>
        <v>Latte</v>
      </c>
      <c r="J461" t="str">
        <f>IF(INDEX(Products!$A$1:$E$5,MATCH(Orders!$D461,Products!$A$1:$A$5,0),MATCH(Orders!J$1,Products!$A$1:$E$1,0))="M","Medium",IF(INDEX(Products!$A$1:$E$5,MATCH(Orders!$D461,Products!$A$1:$A$5,0),MATCH(Orders!J$1,Products!$A$1:$E$1,0))="D","Dark","Light"))</f>
        <v>Dark</v>
      </c>
      <c r="K461" s="3">
        <f>INDEX(Products!$A$1:$E$5,MATCH(Orders!$D461,Products!$A$1:$A$5,0),MATCH(Orders!K$1,Products!$A$1:$E$1,0))</f>
        <v>2</v>
      </c>
      <c r="L461" s="5">
        <f>INDEX(Products!$A$1:$E$5,MATCH(Orders!$D461,Products!$A$1:$A$5,0),MATCH(Orders!L$1,Products!$A$1:$E$1,0))</f>
        <v>6.79</v>
      </c>
      <c r="M461" s="5">
        <f>Table1[[#This Row],[Unit Price]]*Table1[[#This Row],[Quantity]]</f>
        <v>20.37</v>
      </c>
      <c r="N461" t="str">
        <f>VLOOKUP(Table1[[#This Row],[Customer ID]],Customers!$A$1:$I$2001,9,FALSE)</f>
        <v>No</v>
      </c>
    </row>
    <row r="462" spans="1:14" x14ac:dyDescent="0.35">
      <c r="A462" t="s">
        <v>961</v>
      </c>
      <c r="B462" s="2">
        <v>44998</v>
      </c>
      <c r="C462" t="s">
        <v>962</v>
      </c>
      <c r="D462" t="s">
        <v>21</v>
      </c>
      <c r="E462">
        <v>3</v>
      </c>
      <c r="F462" t="str">
        <f>VLOOKUP(Table1[[#This Row],[Customer ID]],Customers!$A$1:$I$2001,2,FALSE)</f>
        <v>Ryan Berry II</v>
      </c>
      <c r="G462" t="str">
        <f>VLOOKUP(Table1[[#This Row],[Customer ID]],Customers!$A$1:$I$2001,3,FALSE)</f>
        <v>diazbrandy@nelson.com</v>
      </c>
      <c r="H462" t="str">
        <f>VLOOKUP(Table1[[#This Row],[Customer ID]],Customers!$A$1:$I$2001,7,FALSE)</f>
        <v>United States</v>
      </c>
      <c r="I462" t="str">
        <f>_xlfn.IFS(INDEX(Products!$A$1:$E$5,MATCH(Orders!$D462,Products!$A$1:$A$5,0),MATCH(Orders!I$1,Products!$A$1:$E$1,0))="Esp","Espresso",INDEX(Products!$A$1:$E$5,MATCH(Orders!$D462,Products!$A$1:$A$5,0),MATCH(Orders!I$1,Products!$A$1:$E$1,0))="Lat","Latte",INDEX(Products!$A$1:$E$5,MATCH(Orders!$D462,Products!$A$1:$A$5,0),MATCH(Orders!I$1,Products!$A$1:$E$1,0))="Moc","Mocha",INDEX(Products!$A$1:$E$5,MATCH(Orders!$D462,Products!$A$1:$A$5,0),MATCH(Orders!I$1,Products!$A$1:$E$1,0))="Am","Americano")</f>
        <v>Latte</v>
      </c>
      <c r="J462" t="str">
        <f>IF(INDEX(Products!$A$1:$E$5,MATCH(Orders!$D462,Products!$A$1:$A$5,0),MATCH(Orders!J$1,Products!$A$1:$E$1,0))="M","Medium",IF(INDEX(Products!$A$1:$E$5,MATCH(Orders!$D462,Products!$A$1:$A$5,0),MATCH(Orders!J$1,Products!$A$1:$E$1,0))="D","Dark","Light"))</f>
        <v>Dark</v>
      </c>
      <c r="K462" s="3">
        <f>INDEX(Products!$A$1:$E$5,MATCH(Orders!$D462,Products!$A$1:$A$5,0),MATCH(Orders!K$1,Products!$A$1:$E$1,0))</f>
        <v>2</v>
      </c>
      <c r="L462" s="5">
        <f>INDEX(Products!$A$1:$E$5,MATCH(Orders!$D462,Products!$A$1:$A$5,0),MATCH(Orders!L$1,Products!$A$1:$E$1,0))</f>
        <v>6.79</v>
      </c>
      <c r="M462" s="5">
        <f>Table1[[#This Row],[Unit Price]]*Table1[[#This Row],[Quantity]]</f>
        <v>20.37</v>
      </c>
      <c r="N462" t="str">
        <f>VLOOKUP(Table1[[#This Row],[Customer ID]],Customers!$A$1:$I$2001,9,FALSE)</f>
        <v>No</v>
      </c>
    </row>
    <row r="463" spans="1:14" x14ac:dyDescent="0.35">
      <c r="A463" t="s">
        <v>963</v>
      </c>
      <c r="B463" s="2">
        <v>45419</v>
      </c>
      <c r="C463" t="s">
        <v>964</v>
      </c>
      <c r="D463" t="s">
        <v>40</v>
      </c>
      <c r="E463">
        <v>2</v>
      </c>
      <c r="F463" t="str">
        <f>VLOOKUP(Table1[[#This Row],[Customer ID]],Customers!$A$1:$I$2001,2,FALSE)</f>
        <v>Karen Barr</v>
      </c>
      <c r="G463" t="str">
        <f>VLOOKUP(Table1[[#This Row],[Customer ID]],Customers!$A$1:$I$2001,3,FALSE)</f>
        <v>zacharymontgomery@vargas.info</v>
      </c>
      <c r="H463" t="str">
        <f>VLOOKUP(Table1[[#This Row],[Customer ID]],Customers!$A$1:$I$2001,7,FALSE)</f>
        <v>Ireland</v>
      </c>
      <c r="I463" t="str">
        <f>_xlfn.IFS(INDEX(Products!$A$1:$E$5,MATCH(Orders!$D463,Products!$A$1:$A$5,0),MATCH(Orders!I$1,Products!$A$1:$E$1,0))="Esp","Espresso",INDEX(Products!$A$1:$E$5,MATCH(Orders!$D463,Products!$A$1:$A$5,0),MATCH(Orders!I$1,Products!$A$1:$E$1,0))="Lat","Latte",INDEX(Products!$A$1:$E$5,MATCH(Orders!$D463,Products!$A$1:$A$5,0),MATCH(Orders!I$1,Products!$A$1:$E$1,0))="Moc","Mocha",INDEX(Products!$A$1:$E$5,MATCH(Orders!$D463,Products!$A$1:$A$5,0),MATCH(Orders!I$1,Products!$A$1:$E$1,0))="Am","Americano")</f>
        <v>Americano</v>
      </c>
      <c r="J463" t="str">
        <f>IF(INDEX(Products!$A$1:$E$5,MATCH(Orders!$D463,Products!$A$1:$A$5,0),MATCH(Orders!J$1,Products!$A$1:$E$1,0))="M","Medium",IF(INDEX(Products!$A$1:$E$5,MATCH(Orders!$D463,Products!$A$1:$A$5,0),MATCH(Orders!J$1,Products!$A$1:$E$1,0))="D","Dark","Light"))</f>
        <v>Light</v>
      </c>
      <c r="K463" s="3">
        <f>INDEX(Products!$A$1:$E$5,MATCH(Orders!$D463,Products!$A$1:$A$5,0),MATCH(Orders!K$1,Products!$A$1:$E$1,0))</f>
        <v>1</v>
      </c>
      <c r="L463" s="5">
        <f>INDEX(Products!$A$1:$E$5,MATCH(Orders!$D463,Products!$A$1:$A$5,0),MATCH(Orders!L$1,Products!$A$1:$E$1,0))</f>
        <v>9.9499999999999993</v>
      </c>
      <c r="M463" s="5">
        <f>Table1[[#This Row],[Unit Price]]*Table1[[#This Row],[Quantity]]</f>
        <v>19.899999999999999</v>
      </c>
      <c r="N463" t="str">
        <f>VLOOKUP(Table1[[#This Row],[Customer ID]],Customers!$A$1:$I$2001,9,FALSE)</f>
        <v>Yes</v>
      </c>
    </row>
    <row r="464" spans="1:14" x14ac:dyDescent="0.35">
      <c r="A464" t="s">
        <v>965</v>
      </c>
      <c r="B464" s="2">
        <v>44714</v>
      </c>
      <c r="C464" t="s">
        <v>966</v>
      </c>
      <c r="D464" t="s">
        <v>15</v>
      </c>
      <c r="E464">
        <v>5</v>
      </c>
      <c r="F464" t="str">
        <f>VLOOKUP(Table1[[#This Row],[Customer ID]],Customers!$A$1:$I$2001,2,FALSE)</f>
        <v>Mary Chavez MD</v>
      </c>
      <c r="G464" t="str">
        <f>VLOOKUP(Table1[[#This Row],[Customer ID]],Customers!$A$1:$I$2001,3,FALSE)</f>
        <v>lwyatt@carroll.biz</v>
      </c>
      <c r="H464" t="str">
        <f>VLOOKUP(Table1[[#This Row],[Customer ID]],Customers!$A$1:$I$2001,7,FALSE)</f>
        <v>United States</v>
      </c>
      <c r="I464" t="str">
        <f>_xlfn.IFS(INDEX(Products!$A$1:$E$5,MATCH(Orders!$D464,Products!$A$1:$A$5,0),MATCH(Orders!I$1,Products!$A$1:$E$1,0))="Esp","Espresso",INDEX(Products!$A$1:$E$5,MATCH(Orders!$D464,Products!$A$1:$A$5,0),MATCH(Orders!I$1,Products!$A$1:$E$1,0))="Lat","Latte",INDEX(Products!$A$1:$E$5,MATCH(Orders!$D464,Products!$A$1:$A$5,0),MATCH(Orders!I$1,Products!$A$1:$E$1,0))="Moc","Mocha",INDEX(Products!$A$1:$E$5,MATCH(Orders!$D464,Products!$A$1:$A$5,0),MATCH(Orders!I$1,Products!$A$1:$E$1,0))="Am","Americano")</f>
        <v>Espresso</v>
      </c>
      <c r="J464" t="str">
        <f>IF(INDEX(Products!$A$1:$E$5,MATCH(Orders!$D464,Products!$A$1:$A$5,0),MATCH(Orders!J$1,Products!$A$1:$E$1,0))="M","Medium",IF(INDEX(Products!$A$1:$E$5,MATCH(Orders!$D464,Products!$A$1:$A$5,0),MATCH(Orders!J$1,Products!$A$1:$E$1,0))="D","Dark","Light"))</f>
        <v>Medium</v>
      </c>
      <c r="K464" s="3">
        <f>INDEX(Products!$A$1:$E$5,MATCH(Orders!$D464,Products!$A$1:$A$5,0),MATCH(Orders!K$1,Products!$A$1:$E$1,0))</f>
        <v>1.5</v>
      </c>
      <c r="L464" s="5">
        <f>INDEX(Products!$A$1:$E$5,MATCH(Orders!$D464,Products!$A$1:$A$5,0),MATCH(Orders!L$1,Products!$A$1:$E$1,0))</f>
        <v>8.18</v>
      </c>
      <c r="M464" s="5">
        <f>Table1[[#This Row],[Unit Price]]*Table1[[#This Row],[Quantity]]</f>
        <v>40.9</v>
      </c>
      <c r="N464" t="str">
        <f>VLOOKUP(Table1[[#This Row],[Customer ID]],Customers!$A$1:$I$2001,9,FALSE)</f>
        <v>Yes</v>
      </c>
    </row>
    <row r="465" spans="1:14" x14ac:dyDescent="0.35">
      <c r="A465" t="s">
        <v>967</v>
      </c>
      <c r="B465" s="2">
        <v>44588</v>
      </c>
      <c r="C465" t="s">
        <v>968</v>
      </c>
      <c r="D465" t="s">
        <v>30</v>
      </c>
      <c r="E465">
        <v>1</v>
      </c>
      <c r="F465" t="str">
        <f>VLOOKUP(Table1[[#This Row],[Customer ID]],Customers!$A$1:$I$2001,2,FALSE)</f>
        <v>Frank Flores</v>
      </c>
      <c r="G465" t="str">
        <f>VLOOKUP(Table1[[#This Row],[Customer ID]],Customers!$A$1:$I$2001,3,FALSE)</f>
        <v>brandon39@mayer-hurst.org</v>
      </c>
      <c r="H465" t="str">
        <f>VLOOKUP(Table1[[#This Row],[Customer ID]],Customers!$A$1:$I$2001,7,FALSE)</f>
        <v>United States</v>
      </c>
      <c r="I465" t="str">
        <f>_xlfn.IFS(INDEX(Products!$A$1:$E$5,MATCH(Orders!$D465,Products!$A$1:$A$5,0),MATCH(Orders!I$1,Products!$A$1:$E$1,0))="Esp","Espresso",INDEX(Products!$A$1:$E$5,MATCH(Orders!$D465,Products!$A$1:$A$5,0),MATCH(Orders!I$1,Products!$A$1:$E$1,0))="Lat","Latte",INDEX(Products!$A$1:$E$5,MATCH(Orders!$D465,Products!$A$1:$A$5,0),MATCH(Orders!I$1,Products!$A$1:$E$1,0))="Moc","Mocha",INDEX(Products!$A$1:$E$5,MATCH(Orders!$D465,Products!$A$1:$A$5,0),MATCH(Orders!I$1,Products!$A$1:$E$1,0))="Am","Americano")</f>
        <v>Mocha</v>
      </c>
      <c r="J465" t="str">
        <f>IF(INDEX(Products!$A$1:$E$5,MATCH(Orders!$D465,Products!$A$1:$A$5,0),MATCH(Orders!J$1,Products!$A$1:$E$1,0))="M","Medium",IF(INDEX(Products!$A$1:$E$5,MATCH(Orders!$D465,Products!$A$1:$A$5,0),MATCH(Orders!J$1,Products!$A$1:$E$1,0))="D","Dark","Light"))</f>
        <v>Medium</v>
      </c>
      <c r="K465" s="3">
        <f>INDEX(Products!$A$1:$E$5,MATCH(Orders!$D465,Products!$A$1:$A$5,0),MATCH(Orders!K$1,Products!$A$1:$E$1,0))</f>
        <v>2</v>
      </c>
      <c r="L465" s="5">
        <f>INDEX(Products!$A$1:$E$5,MATCH(Orders!$D465,Products!$A$1:$A$5,0),MATCH(Orders!L$1,Products!$A$1:$E$1,0))</f>
        <v>5.35</v>
      </c>
      <c r="M465" s="5">
        <f>Table1[[#This Row],[Unit Price]]*Table1[[#This Row],[Quantity]]</f>
        <v>5.35</v>
      </c>
      <c r="N465" t="str">
        <f>VLOOKUP(Table1[[#This Row],[Customer ID]],Customers!$A$1:$I$2001,9,FALSE)</f>
        <v>Yes</v>
      </c>
    </row>
    <row r="466" spans="1:14" x14ac:dyDescent="0.35">
      <c r="A466" t="s">
        <v>969</v>
      </c>
      <c r="B466" s="2">
        <v>45087</v>
      </c>
      <c r="C466" t="s">
        <v>970</v>
      </c>
      <c r="D466" t="s">
        <v>30</v>
      </c>
      <c r="E466">
        <v>3</v>
      </c>
      <c r="F466" t="str">
        <f>VLOOKUP(Table1[[#This Row],[Customer ID]],Customers!$A$1:$I$2001,2,FALSE)</f>
        <v>Colleen Dunn</v>
      </c>
      <c r="G466" t="str">
        <f>VLOOKUP(Table1[[#This Row],[Customer ID]],Customers!$A$1:$I$2001,3,FALSE)</f>
        <v>anthony06@gmail.com</v>
      </c>
      <c r="H466" t="str">
        <f>VLOOKUP(Table1[[#This Row],[Customer ID]],Customers!$A$1:$I$2001,7,FALSE)</f>
        <v>Ireland</v>
      </c>
      <c r="I466" t="str">
        <f>_xlfn.IFS(INDEX(Products!$A$1:$E$5,MATCH(Orders!$D466,Products!$A$1:$A$5,0),MATCH(Orders!I$1,Products!$A$1:$E$1,0))="Esp","Espresso",INDEX(Products!$A$1:$E$5,MATCH(Orders!$D466,Products!$A$1:$A$5,0),MATCH(Orders!I$1,Products!$A$1:$E$1,0))="Lat","Latte",INDEX(Products!$A$1:$E$5,MATCH(Orders!$D466,Products!$A$1:$A$5,0),MATCH(Orders!I$1,Products!$A$1:$E$1,0))="Moc","Mocha",INDEX(Products!$A$1:$E$5,MATCH(Orders!$D466,Products!$A$1:$A$5,0),MATCH(Orders!I$1,Products!$A$1:$E$1,0))="Am","Americano")</f>
        <v>Mocha</v>
      </c>
      <c r="J466" t="str">
        <f>IF(INDEX(Products!$A$1:$E$5,MATCH(Orders!$D466,Products!$A$1:$A$5,0),MATCH(Orders!J$1,Products!$A$1:$E$1,0))="M","Medium",IF(INDEX(Products!$A$1:$E$5,MATCH(Orders!$D466,Products!$A$1:$A$5,0),MATCH(Orders!J$1,Products!$A$1:$E$1,0))="D","Dark","Light"))</f>
        <v>Medium</v>
      </c>
      <c r="K466" s="3">
        <f>INDEX(Products!$A$1:$E$5,MATCH(Orders!$D466,Products!$A$1:$A$5,0),MATCH(Orders!K$1,Products!$A$1:$E$1,0))</f>
        <v>2</v>
      </c>
      <c r="L466" s="5">
        <f>INDEX(Products!$A$1:$E$5,MATCH(Orders!$D466,Products!$A$1:$A$5,0),MATCH(Orders!L$1,Products!$A$1:$E$1,0))</f>
        <v>5.35</v>
      </c>
      <c r="M466" s="5">
        <f>Table1[[#This Row],[Unit Price]]*Table1[[#This Row],[Quantity]]</f>
        <v>16.049999999999997</v>
      </c>
      <c r="N466" t="str">
        <f>VLOOKUP(Table1[[#This Row],[Customer ID]],Customers!$A$1:$I$2001,9,FALSE)</f>
        <v>No</v>
      </c>
    </row>
    <row r="467" spans="1:14" x14ac:dyDescent="0.35">
      <c r="A467" t="s">
        <v>971</v>
      </c>
      <c r="B467" s="2">
        <v>44744</v>
      </c>
      <c r="C467" t="s">
        <v>972</v>
      </c>
      <c r="D467" t="s">
        <v>40</v>
      </c>
      <c r="E467">
        <v>3</v>
      </c>
      <c r="F467" t="str">
        <f>VLOOKUP(Table1[[#This Row],[Customer ID]],Customers!$A$1:$I$2001,2,FALSE)</f>
        <v>Dawn Rivera</v>
      </c>
      <c r="G467" t="str">
        <f>VLOOKUP(Table1[[#This Row],[Customer ID]],Customers!$A$1:$I$2001,3,FALSE)</f>
        <v>rossjoseph@yahoo.com</v>
      </c>
      <c r="H467" t="str">
        <f>VLOOKUP(Table1[[#This Row],[Customer ID]],Customers!$A$1:$I$2001,7,FALSE)</f>
        <v>Australia</v>
      </c>
      <c r="I467" t="str">
        <f>_xlfn.IFS(INDEX(Products!$A$1:$E$5,MATCH(Orders!$D467,Products!$A$1:$A$5,0),MATCH(Orders!I$1,Products!$A$1:$E$1,0))="Esp","Espresso",INDEX(Products!$A$1:$E$5,MATCH(Orders!$D467,Products!$A$1:$A$5,0),MATCH(Orders!I$1,Products!$A$1:$E$1,0))="Lat","Latte",INDEX(Products!$A$1:$E$5,MATCH(Orders!$D467,Products!$A$1:$A$5,0),MATCH(Orders!I$1,Products!$A$1:$E$1,0))="Moc","Mocha",INDEX(Products!$A$1:$E$5,MATCH(Orders!$D467,Products!$A$1:$A$5,0),MATCH(Orders!I$1,Products!$A$1:$E$1,0))="Am","Americano")</f>
        <v>Americano</v>
      </c>
      <c r="J467" t="str">
        <f>IF(INDEX(Products!$A$1:$E$5,MATCH(Orders!$D467,Products!$A$1:$A$5,0),MATCH(Orders!J$1,Products!$A$1:$E$1,0))="M","Medium",IF(INDEX(Products!$A$1:$E$5,MATCH(Orders!$D467,Products!$A$1:$A$5,0),MATCH(Orders!J$1,Products!$A$1:$E$1,0))="D","Dark","Light"))</f>
        <v>Light</v>
      </c>
      <c r="K467" s="3">
        <f>INDEX(Products!$A$1:$E$5,MATCH(Orders!$D467,Products!$A$1:$A$5,0),MATCH(Orders!K$1,Products!$A$1:$E$1,0))</f>
        <v>1</v>
      </c>
      <c r="L467" s="5">
        <f>INDEX(Products!$A$1:$E$5,MATCH(Orders!$D467,Products!$A$1:$A$5,0),MATCH(Orders!L$1,Products!$A$1:$E$1,0))</f>
        <v>9.9499999999999993</v>
      </c>
      <c r="M467" s="5">
        <f>Table1[[#This Row],[Unit Price]]*Table1[[#This Row],[Quantity]]</f>
        <v>29.849999999999998</v>
      </c>
      <c r="N467" t="str">
        <f>VLOOKUP(Table1[[#This Row],[Customer ID]],Customers!$A$1:$I$2001,9,FALSE)</f>
        <v>Yes</v>
      </c>
    </row>
    <row r="468" spans="1:14" x14ac:dyDescent="0.35">
      <c r="A468" t="s">
        <v>973</v>
      </c>
      <c r="B468" s="2">
        <v>45343</v>
      </c>
      <c r="C468" t="s">
        <v>974</v>
      </c>
      <c r="D468" t="s">
        <v>40</v>
      </c>
      <c r="E468">
        <v>1</v>
      </c>
      <c r="F468" t="str">
        <f>VLOOKUP(Table1[[#This Row],[Customer ID]],Customers!$A$1:$I$2001,2,FALSE)</f>
        <v>Catherine Stewart</v>
      </c>
      <c r="G468" t="str">
        <f>VLOOKUP(Table1[[#This Row],[Customer ID]],Customers!$A$1:$I$2001,3,FALSE)</f>
        <v>johnnybender@gmail.com</v>
      </c>
      <c r="H468" t="str">
        <f>VLOOKUP(Table1[[#This Row],[Customer ID]],Customers!$A$1:$I$2001,7,FALSE)</f>
        <v>United Kingdom</v>
      </c>
      <c r="I468" t="str">
        <f>_xlfn.IFS(INDEX(Products!$A$1:$E$5,MATCH(Orders!$D468,Products!$A$1:$A$5,0),MATCH(Orders!I$1,Products!$A$1:$E$1,0))="Esp","Espresso",INDEX(Products!$A$1:$E$5,MATCH(Orders!$D468,Products!$A$1:$A$5,0),MATCH(Orders!I$1,Products!$A$1:$E$1,0))="Lat","Latte",INDEX(Products!$A$1:$E$5,MATCH(Orders!$D468,Products!$A$1:$A$5,0),MATCH(Orders!I$1,Products!$A$1:$E$1,0))="Moc","Mocha",INDEX(Products!$A$1:$E$5,MATCH(Orders!$D468,Products!$A$1:$A$5,0),MATCH(Orders!I$1,Products!$A$1:$E$1,0))="Am","Americano")</f>
        <v>Americano</v>
      </c>
      <c r="J468" t="str">
        <f>IF(INDEX(Products!$A$1:$E$5,MATCH(Orders!$D468,Products!$A$1:$A$5,0),MATCH(Orders!J$1,Products!$A$1:$E$1,0))="M","Medium",IF(INDEX(Products!$A$1:$E$5,MATCH(Orders!$D468,Products!$A$1:$A$5,0),MATCH(Orders!J$1,Products!$A$1:$E$1,0))="D","Dark","Light"))</f>
        <v>Light</v>
      </c>
      <c r="K468" s="3">
        <f>INDEX(Products!$A$1:$E$5,MATCH(Orders!$D468,Products!$A$1:$A$5,0),MATCH(Orders!K$1,Products!$A$1:$E$1,0))</f>
        <v>1</v>
      </c>
      <c r="L468" s="5">
        <f>INDEX(Products!$A$1:$E$5,MATCH(Orders!$D468,Products!$A$1:$A$5,0),MATCH(Orders!L$1,Products!$A$1:$E$1,0))</f>
        <v>9.9499999999999993</v>
      </c>
      <c r="M468" s="5">
        <f>Table1[[#This Row],[Unit Price]]*Table1[[#This Row],[Quantity]]</f>
        <v>9.9499999999999993</v>
      </c>
      <c r="N468" t="str">
        <f>VLOOKUP(Table1[[#This Row],[Customer ID]],Customers!$A$1:$I$2001,9,FALSE)</f>
        <v>Yes</v>
      </c>
    </row>
    <row r="469" spans="1:14" x14ac:dyDescent="0.35">
      <c r="A469" t="s">
        <v>975</v>
      </c>
      <c r="B469" s="2">
        <v>44804</v>
      </c>
      <c r="C469" t="s">
        <v>976</v>
      </c>
      <c r="D469" t="s">
        <v>40</v>
      </c>
      <c r="E469">
        <v>5</v>
      </c>
      <c r="F469" t="str">
        <f>VLOOKUP(Table1[[#This Row],[Customer ID]],Customers!$A$1:$I$2001,2,FALSE)</f>
        <v>James Webb</v>
      </c>
      <c r="G469" t="str">
        <f>VLOOKUP(Table1[[#This Row],[Customer ID]],Customers!$A$1:$I$2001,3,FALSE)</f>
        <v>ksimpson@davis.com</v>
      </c>
      <c r="H469" t="str">
        <f>VLOOKUP(Table1[[#This Row],[Customer ID]],Customers!$A$1:$I$2001,7,FALSE)</f>
        <v>United Kingdom</v>
      </c>
      <c r="I469" t="str">
        <f>_xlfn.IFS(INDEX(Products!$A$1:$E$5,MATCH(Orders!$D469,Products!$A$1:$A$5,0),MATCH(Orders!I$1,Products!$A$1:$E$1,0))="Esp","Espresso",INDEX(Products!$A$1:$E$5,MATCH(Orders!$D469,Products!$A$1:$A$5,0),MATCH(Orders!I$1,Products!$A$1:$E$1,0))="Lat","Latte",INDEX(Products!$A$1:$E$5,MATCH(Orders!$D469,Products!$A$1:$A$5,0),MATCH(Orders!I$1,Products!$A$1:$E$1,0))="Moc","Mocha",INDEX(Products!$A$1:$E$5,MATCH(Orders!$D469,Products!$A$1:$A$5,0),MATCH(Orders!I$1,Products!$A$1:$E$1,0))="Am","Americano")</f>
        <v>Americano</v>
      </c>
      <c r="J469" t="str">
        <f>IF(INDEX(Products!$A$1:$E$5,MATCH(Orders!$D469,Products!$A$1:$A$5,0),MATCH(Orders!J$1,Products!$A$1:$E$1,0))="M","Medium",IF(INDEX(Products!$A$1:$E$5,MATCH(Orders!$D469,Products!$A$1:$A$5,0),MATCH(Orders!J$1,Products!$A$1:$E$1,0))="D","Dark","Light"))</f>
        <v>Light</v>
      </c>
      <c r="K469" s="3">
        <f>INDEX(Products!$A$1:$E$5,MATCH(Orders!$D469,Products!$A$1:$A$5,0),MATCH(Orders!K$1,Products!$A$1:$E$1,0))</f>
        <v>1</v>
      </c>
      <c r="L469" s="5">
        <f>INDEX(Products!$A$1:$E$5,MATCH(Orders!$D469,Products!$A$1:$A$5,0),MATCH(Orders!L$1,Products!$A$1:$E$1,0))</f>
        <v>9.9499999999999993</v>
      </c>
      <c r="M469" s="5">
        <f>Table1[[#This Row],[Unit Price]]*Table1[[#This Row],[Quantity]]</f>
        <v>49.75</v>
      </c>
      <c r="N469" t="str">
        <f>VLOOKUP(Table1[[#This Row],[Customer ID]],Customers!$A$1:$I$2001,9,FALSE)</f>
        <v>No</v>
      </c>
    </row>
    <row r="470" spans="1:14" x14ac:dyDescent="0.35">
      <c r="A470" t="s">
        <v>977</v>
      </c>
      <c r="B470" s="2">
        <v>44554</v>
      </c>
      <c r="C470" t="s">
        <v>978</v>
      </c>
      <c r="D470" t="s">
        <v>40</v>
      </c>
      <c r="E470">
        <v>1</v>
      </c>
      <c r="F470" t="str">
        <f>VLOOKUP(Table1[[#This Row],[Customer ID]],Customers!$A$1:$I$2001,2,FALSE)</f>
        <v>Shawn Wilson</v>
      </c>
      <c r="G470" t="str">
        <f>VLOOKUP(Table1[[#This Row],[Customer ID]],Customers!$A$1:$I$2001,3,FALSE)</f>
        <v>jessica96@mosley-bernard.net</v>
      </c>
      <c r="H470" t="str">
        <f>VLOOKUP(Table1[[#This Row],[Customer ID]],Customers!$A$1:$I$2001,7,FALSE)</f>
        <v>Ireland</v>
      </c>
      <c r="I470" t="str">
        <f>_xlfn.IFS(INDEX(Products!$A$1:$E$5,MATCH(Orders!$D470,Products!$A$1:$A$5,0),MATCH(Orders!I$1,Products!$A$1:$E$1,0))="Esp","Espresso",INDEX(Products!$A$1:$E$5,MATCH(Orders!$D470,Products!$A$1:$A$5,0),MATCH(Orders!I$1,Products!$A$1:$E$1,0))="Lat","Latte",INDEX(Products!$A$1:$E$5,MATCH(Orders!$D470,Products!$A$1:$A$5,0),MATCH(Orders!I$1,Products!$A$1:$E$1,0))="Moc","Mocha",INDEX(Products!$A$1:$E$5,MATCH(Orders!$D470,Products!$A$1:$A$5,0),MATCH(Orders!I$1,Products!$A$1:$E$1,0))="Am","Americano")</f>
        <v>Americano</v>
      </c>
      <c r="J470" t="str">
        <f>IF(INDEX(Products!$A$1:$E$5,MATCH(Orders!$D470,Products!$A$1:$A$5,0),MATCH(Orders!J$1,Products!$A$1:$E$1,0))="M","Medium",IF(INDEX(Products!$A$1:$E$5,MATCH(Orders!$D470,Products!$A$1:$A$5,0),MATCH(Orders!J$1,Products!$A$1:$E$1,0))="D","Dark","Light"))</f>
        <v>Light</v>
      </c>
      <c r="K470" s="3">
        <f>INDEX(Products!$A$1:$E$5,MATCH(Orders!$D470,Products!$A$1:$A$5,0),MATCH(Orders!K$1,Products!$A$1:$E$1,0))</f>
        <v>1</v>
      </c>
      <c r="L470" s="5">
        <f>INDEX(Products!$A$1:$E$5,MATCH(Orders!$D470,Products!$A$1:$A$5,0),MATCH(Orders!L$1,Products!$A$1:$E$1,0))</f>
        <v>9.9499999999999993</v>
      </c>
      <c r="M470" s="5">
        <f>Table1[[#This Row],[Unit Price]]*Table1[[#This Row],[Quantity]]</f>
        <v>9.9499999999999993</v>
      </c>
      <c r="N470" t="str">
        <f>VLOOKUP(Table1[[#This Row],[Customer ID]],Customers!$A$1:$I$2001,9,FALSE)</f>
        <v>No</v>
      </c>
    </row>
    <row r="471" spans="1:14" x14ac:dyDescent="0.35">
      <c r="A471" t="s">
        <v>979</v>
      </c>
      <c r="B471" s="2">
        <v>44812</v>
      </c>
      <c r="C471" t="s">
        <v>980</v>
      </c>
      <c r="D471" t="s">
        <v>21</v>
      </c>
      <c r="E471">
        <v>4</v>
      </c>
      <c r="F471" t="str">
        <f>VLOOKUP(Table1[[#This Row],[Customer ID]],Customers!$A$1:$I$2001,2,FALSE)</f>
        <v>Ashley Moss</v>
      </c>
      <c r="G471" t="str">
        <f>VLOOKUP(Table1[[#This Row],[Customer ID]],Customers!$A$1:$I$2001,3,FALSE)</f>
        <v>rosscharlotte@yahoo.com</v>
      </c>
      <c r="H471" t="str">
        <f>VLOOKUP(Table1[[#This Row],[Customer ID]],Customers!$A$1:$I$2001,7,FALSE)</f>
        <v>Canada</v>
      </c>
      <c r="I471" t="str">
        <f>_xlfn.IFS(INDEX(Products!$A$1:$E$5,MATCH(Orders!$D471,Products!$A$1:$A$5,0),MATCH(Orders!I$1,Products!$A$1:$E$1,0))="Esp","Espresso",INDEX(Products!$A$1:$E$5,MATCH(Orders!$D471,Products!$A$1:$A$5,0),MATCH(Orders!I$1,Products!$A$1:$E$1,0))="Lat","Latte",INDEX(Products!$A$1:$E$5,MATCH(Orders!$D471,Products!$A$1:$A$5,0),MATCH(Orders!I$1,Products!$A$1:$E$1,0))="Moc","Mocha",INDEX(Products!$A$1:$E$5,MATCH(Orders!$D471,Products!$A$1:$A$5,0),MATCH(Orders!I$1,Products!$A$1:$E$1,0))="Am","Americano")</f>
        <v>Latte</v>
      </c>
      <c r="J471" t="str">
        <f>IF(INDEX(Products!$A$1:$E$5,MATCH(Orders!$D471,Products!$A$1:$A$5,0),MATCH(Orders!J$1,Products!$A$1:$E$1,0))="M","Medium",IF(INDEX(Products!$A$1:$E$5,MATCH(Orders!$D471,Products!$A$1:$A$5,0),MATCH(Orders!J$1,Products!$A$1:$E$1,0))="D","Dark","Light"))</f>
        <v>Dark</v>
      </c>
      <c r="K471" s="3">
        <f>INDEX(Products!$A$1:$E$5,MATCH(Orders!$D471,Products!$A$1:$A$5,0),MATCH(Orders!K$1,Products!$A$1:$E$1,0))</f>
        <v>2</v>
      </c>
      <c r="L471" s="5">
        <f>INDEX(Products!$A$1:$E$5,MATCH(Orders!$D471,Products!$A$1:$A$5,0),MATCH(Orders!L$1,Products!$A$1:$E$1,0))</f>
        <v>6.79</v>
      </c>
      <c r="M471" s="5">
        <f>Table1[[#This Row],[Unit Price]]*Table1[[#This Row],[Quantity]]</f>
        <v>27.16</v>
      </c>
      <c r="N471" t="str">
        <f>VLOOKUP(Table1[[#This Row],[Customer ID]],Customers!$A$1:$I$2001,9,FALSE)</f>
        <v>No</v>
      </c>
    </row>
    <row r="472" spans="1:14" x14ac:dyDescent="0.35">
      <c r="A472" t="s">
        <v>981</v>
      </c>
      <c r="B472" s="2">
        <v>44522</v>
      </c>
      <c r="C472" t="s">
        <v>982</v>
      </c>
      <c r="D472" t="s">
        <v>30</v>
      </c>
      <c r="E472">
        <v>5</v>
      </c>
      <c r="F472" t="str">
        <f>VLOOKUP(Table1[[#This Row],[Customer ID]],Customers!$A$1:$I$2001,2,FALSE)</f>
        <v>Misty Coleman</v>
      </c>
      <c r="G472" t="str">
        <f>VLOOKUP(Table1[[#This Row],[Customer ID]],Customers!$A$1:$I$2001,3,FALSE)</f>
        <v>uperez@yahoo.com</v>
      </c>
      <c r="H472" t="str">
        <f>VLOOKUP(Table1[[#This Row],[Customer ID]],Customers!$A$1:$I$2001,7,FALSE)</f>
        <v>Ireland</v>
      </c>
      <c r="I472" t="str">
        <f>_xlfn.IFS(INDEX(Products!$A$1:$E$5,MATCH(Orders!$D472,Products!$A$1:$A$5,0),MATCH(Orders!I$1,Products!$A$1:$E$1,0))="Esp","Espresso",INDEX(Products!$A$1:$E$5,MATCH(Orders!$D472,Products!$A$1:$A$5,0),MATCH(Orders!I$1,Products!$A$1:$E$1,0))="Lat","Latte",INDEX(Products!$A$1:$E$5,MATCH(Orders!$D472,Products!$A$1:$A$5,0),MATCH(Orders!I$1,Products!$A$1:$E$1,0))="Moc","Mocha",INDEX(Products!$A$1:$E$5,MATCH(Orders!$D472,Products!$A$1:$A$5,0),MATCH(Orders!I$1,Products!$A$1:$E$1,0))="Am","Americano")</f>
        <v>Mocha</v>
      </c>
      <c r="J472" t="str">
        <f>IF(INDEX(Products!$A$1:$E$5,MATCH(Orders!$D472,Products!$A$1:$A$5,0),MATCH(Orders!J$1,Products!$A$1:$E$1,0))="M","Medium",IF(INDEX(Products!$A$1:$E$5,MATCH(Orders!$D472,Products!$A$1:$A$5,0),MATCH(Orders!J$1,Products!$A$1:$E$1,0))="D","Dark","Light"))</f>
        <v>Medium</v>
      </c>
      <c r="K472" s="3">
        <f>INDEX(Products!$A$1:$E$5,MATCH(Orders!$D472,Products!$A$1:$A$5,0),MATCH(Orders!K$1,Products!$A$1:$E$1,0))</f>
        <v>2</v>
      </c>
      <c r="L472" s="5">
        <f>INDEX(Products!$A$1:$E$5,MATCH(Orders!$D472,Products!$A$1:$A$5,0),MATCH(Orders!L$1,Products!$A$1:$E$1,0))</f>
        <v>5.35</v>
      </c>
      <c r="M472" s="5">
        <f>Table1[[#This Row],[Unit Price]]*Table1[[#This Row],[Quantity]]</f>
        <v>26.75</v>
      </c>
      <c r="N472" t="str">
        <f>VLOOKUP(Table1[[#This Row],[Customer ID]],Customers!$A$1:$I$2001,9,FALSE)</f>
        <v>No</v>
      </c>
    </row>
    <row r="473" spans="1:14" x14ac:dyDescent="0.35">
      <c r="A473" t="s">
        <v>983</v>
      </c>
      <c r="B473" s="2">
        <v>45538</v>
      </c>
      <c r="C473" t="s">
        <v>984</v>
      </c>
      <c r="D473" t="s">
        <v>21</v>
      </c>
      <c r="E473">
        <v>4</v>
      </c>
      <c r="F473" t="str">
        <f>VLOOKUP(Table1[[#This Row],[Customer ID]],Customers!$A$1:$I$2001,2,FALSE)</f>
        <v>Brian Torres</v>
      </c>
      <c r="G473" t="str">
        <f>VLOOKUP(Table1[[#This Row],[Customer ID]],Customers!$A$1:$I$2001,3,FALSE)</f>
        <v>angelica74@hotmail.com</v>
      </c>
      <c r="H473" t="str">
        <f>VLOOKUP(Table1[[#This Row],[Customer ID]],Customers!$A$1:$I$2001,7,FALSE)</f>
        <v>Australia</v>
      </c>
      <c r="I473" t="str">
        <f>_xlfn.IFS(INDEX(Products!$A$1:$E$5,MATCH(Orders!$D473,Products!$A$1:$A$5,0),MATCH(Orders!I$1,Products!$A$1:$E$1,0))="Esp","Espresso",INDEX(Products!$A$1:$E$5,MATCH(Orders!$D473,Products!$A$1:$A$5,0),MATCH(Orders!I$1,Products!$A$1:$E$1,0))="Lat","Latte",INDEX(Products!$A$1:$E$5,MATCH(Orders!$D473,Products!$A$1:$A$5,0),MATCH(Orders!I$1,Products!$A$1:$E$1,0))="Moc","Mocha",INDEX(Products!$A$1:$E$5,MATCH(Orders!$D473,Products!$A$1:$A$5,0),MATCH(Orders!I$1,Products!$A$1:$E$1,0))="Am","Americano")</f>
        <v>Latte</v>
      </c>
      <c r="J473" t="str">
        <f>IF(INDEX(Products!$A$1:$E$5,MATCH(Orders!$D473,Products!$A$1:$A$5,0),MATCH(Orders!J$1,Products!$A$1:$E$1,0))="M","Medium",IF(INDEX(Products!$A$1:$E$5,MATCH(Orders!$D473,Products!$A$1:$A$5,0),MATCH(Orders!J$1,Products!$A$1:$E$1,0))="D","Dark","Light"))</f>
        <v>Dark</v>
      </c>
      <c r="K473" s="3">
        <f>INDEX(Products!$A$1:$E$5,MATCH(Orders!$D473,Products!$A$1:$A$5,0),MATCH(Orders!K$1,Products!$A$1:$E$1,0))</f>
        <v>2</v>
      </c>
      <c r="L473" s="5">
        <f>INDEX(Products!$A$1:$E$5,MATCH(Orders!$D473,Products!$A$1:$A$5,0),MATCH(Orders!L$1,Products!$A$1:$E$1,0))</f>
        <v>6.79</v>
      </c>
      <c r="M473" s="5">
        <f>Table1[[#This Row],[Unit Price]]*Table1[[#This Row],[Quantity]]</f>
        <v>27.16</v>
      </c>
      <c r="N473" t="str">
        <f>VLOOKUP(Table1[[#This Row],[Customer ID]],Customers!$A$1:$I$2001,9,FALSE)</f>
        <v>No</v>
      </c>
    </row>
    <row r="474" spans="1:14" x14ac:dyDescent="0.35">
      <c r="A474" t="s">
        <v>985</v>
      </c>
      <c r="B474" s="2">
        <v>45537</v>
      </c>
      <c r="C474" t="s">
        <v>986</v>
      </c>
      <c r="D474" t="s">
        <v>40</v>
      </c>
      <c r="E474">
        <v>4</v>
      </c>
      <c r="F474" t="str">
        <f>VLOOKUP(Table1[[#This Row],[Customer ID]],Customers!$A$1:$I$2001,2,FALSE)</f>
        <v>Ronald Martinez</v>
      </c>
      <c r="G474" t="str">
        <f>VLOOKUP(Table1[[#This Row],[Customer ID]],Customers!$A$1:$I$2001,3,FALSE)</f>
        <v>iansnow@dodson.com</v>
      </c>
      <c r="H474" t="str">
        <f>VLOOKUP(Table1[[#This Row],[Customer ID]],Customers!$A$1:$I$2001,7,FALSE)</f>
        <v>United States</v>
      </c>
      <c r="I474" t="str">
        <f>_xlfn.IFS(INDEX(Products!$A$1:$E$5,MATCH(Orders!$D474,Products!$A$1:$A$5,0),MATCH(Orders!I$1,Products!$A$1:$E$1,0))="Esp","Espresso",INDEX(Products!$A$1:$E$5,MATCH(Orders!$D474,Products!$A$1:$A$5,0),MATCH(Orders!I$1,Products!$A$1:$E$1,0))="Lat","Latte",INDEX(Products!$A$1:$E$5,MATCH(Orders!$D474,Products!$A$1:$A$5,0),MATCH(Orders!I$1,Products!$A$1:$E$1,0))="Moc","Mocha",INDEX(Products!$A$1:$E$5,MATCH(Orders!$D474,Products!$A$1:$A$5,0),MATCH(Orders!I$1,Products!$A$1:$E$1,0))="Am","Americano")</f>
        <v>Americano</v>
      </c>
      <c r="J474" t="str">
        <f>IF(INDEX(Products!$A$1:$E$5,MATCH(Orders!$D474,Products!$A$1:$A$5,0),MATCH(Orders!J$1,Products!$A$1:$E$1,0))="M","Medium",IF(INDEX(Products!$A$1:$E$5,MATCH(Orders!$D474,Products!$A$1:$A$5,0),MATCH(Orders!J$1,Products!$A$1:$E$1,0))="D","Dark","Light"))</f>
        <v>Light</v>
      </c>
      <c r="K474" s="3">
        <f>INDEX(Products!$A$1:$E$5,MATCH(Orders!$D474,Products!$A$1:$A$5,0),MATCH(Orders!K$1,Products!$A$1:$E$1,0))</f>
        <v>1</v>
      </c>
      <c r="L474" s="5">
        <f>INDEX(Products!$A$1:$E$5,MATCH(Orders!$D474,Products!$A$1:$A$5,0),MATCH(Orders!L$1,Products!$A$1:$E$1,0))</f>
        <v>9.9499999999999993</v>
      </c>
      <c r="M474" s="5">
        <f>Table1[[#This Row],[Unit Price]]*Table1[[#This Row],[Quantity]]</f>
        <v>39.799999999999997</v>
      </c>
      <c r="N474" t="str">
        <f>VLOOKUP(Table1[[#This Row],[Customer ID]],Customers!$A$1:$I$2001,9,FALSE)</f>
        <v>No</v>
      </c>
    </row>
    <row r="475" spans="1:14" x14ac:dyDescent="0.35">
      <c r="A475" t="s">
        <v>987</v>
      </c>
      <c r="B475" s="2">
        <v>44535</v>
      </c>
      <c r="C475" t="s">
        <v>988</v>
      </c>
      <c r="D475" t="s">
        <v>30</v>
      </c>
      <c r="E475">
        <v>3</v>
      </c>
      <c r="F475" t="str">
        <f>VLOOKUP(Table1[[#This Row],[Customer ID]],Customers!$A$1:$I$2001,2,FALSE)</f>
        <v>Lauren Murray</v>
      </c>
      <c r="G475" t="str">
        <f>VLOOKUP(Table1[[#This Row],[Customer ID]],Customers!$A$1:$I$2001,3,FALSE)</f>
        <v>scolon@gmail.com</v>
      </c>
      <c r="H475" t="str">
        <f>VLOOKUP(Table1[[#This Row],[Customer ID]],Customers!$A$1:$I$2001,7,FALSE)</f>
        <v>United States</v>
      </c>
      <c r="I475" t="str">
        <f>_xlfn.IFS(INDEX(Products!$A$1:$E$5,MATCH(Orders!$D475,Products!$A$1:$A$5,0),MATCH(Orders!I$1,Products!$A$1:$E$1,0))="Esp","Espresso",INDEX(Products!$A$1:$E$5,MATCH(Orders!$D475,Products!$A$1:$A$5,0),MATCH(Orders!I$1,Products!$A$1:$E$1,0))="Lat","Latte",INDEX(Products!$A$1:$E$5,MATCH(Orders!$D475,Products!$A$1:$A$5,0),MATCH(Orders!I$1,Products!$A$1:$E$1,0))="Moc","Mocha",INDEX(Products!$A$1:$E$5,MATCH(Orders!$D475,Products!$A$1:$A$5,0),MATCH(Orders!I$1,Products!$A$1:$E$1,0))="Am","Americano")</f>
        <v>Mocha</v>
      </c>
      <c r="J475" t="str">
        <f>IF(INDEX(Products!$A$1:$E$5,MATCH(Orders!$D475,Products!$A$1:$A$5,0),MATCH(Orders!J$1,Products!$A$1:$E$1,0))="M","Medium",IF(INDEX(Products!$A$1:$E$5,MATCH(Orders!$D475,Products!$A$1:$A$5,0),MATCH(Orders!J$1,Products!$A$1:$E$1,0))="D","Dark","Light"))</f>
        <v>Medium</v>
      </c>
      <c r="K475" s="3">
        <f>INDEX(Products!$A$1:$E$5,MATCH(Orders!$D475,Products!$A$1:$A$5,0),MATCH(Orders!K$1,Products!$A$1:$E$1,0))</f>
        <v>2</v>
      </c>
      <c r="L475" s="5">
        <f>INDEX(Products!$A$1:$E$5,MATCH(Orders!$D475,Products!$A$1:$A$5,0),MATCH(Orders!L$1,Products!$A$1:$E$1,0))</f>
        <v>5.35</v>
      </c>
      <c r="M475" s="5">
        <f>Table1[[#This Row],[Unit Price]]*Table1[[#This Row],[Quantity]]</f>
        <v>16.049999999999997</v>
      </c>
      <c r="N475" t="str">
        <f>VLOOKUP(Table1[[#This Row],[Customer ID]],Customers!$A$1:$I$2001,9,FALSE)</f>
        <v>Yes</v>
      </c>
    </row>
    <row r="476" spans="1:14" x14ac:dyDescent="0.35">
      <c r="A476" t="s">
        <v>989</v>
      </c>
      <c r="B476" s="2">
        <v>45328</v>
      </c>
      <c r="C476" t="s">
        <v>990</v>
      </c>
      <c r="D476" t="s">
        <v>30</v>
      </c>
      <c r="E476">
        <v>2</v>
      </c>
      <c r="F476" t="str">
        <f>VLOOKUP(Table1[[#This Row],[Customer ID]],Customers!$A$1:$I$2001,2,FALSE)</f>
        <v>Cody Johnson</v>
      </c>
      <c r="G476" t="str">
        <f>VLOOKUP(Table1[[#This Row],[Customer ID]],Customers!$A$1:$I$2001,3,FALSE)</f>
        <v>simonjessica@harris.com</v>
      </c>
      <c r="H476" t="str">
        <f>VLOOKUP(Table1[[#This Row],[Customer ID]],Customers!$A$1:$I$2001,7,FALSE)</f>
        <v>Ireland</v>
      </c>
      <c r="I476" t="str">
        <f>_xlfn.IFS(INDEX(Products!$A$1:$E$5,MATCH(Orders!$D476,Products!$A$1:$A$5,0),MATCH(Orders!I$1,Products!$A$1:$E$1,0))="Esp","Espresso",INDEX(Products!$A$1:$E$5,MATCH(Orders!$D476,Products!$A$1:$A$5,0),MATCH(Orders!I$1,Products!$A$1:$E$1,0))="Lat","Latte",INDEX(Products!$A$1:$E$5,MATCH(Orders!$D476,Products!$A$1:$A$5,0),MATCH(Orders!I$1,Products!$A$1:$E$1,0))="Moc","Mocha",INDEX(Products!$A$1:$E$5,MATCH(Orders!$D476,Products!$A$1:$A$5,0),MATCH(Orders!I$1,Products!$A$1:$E$1,0))="Am","Americano")</f>
        <v>Mocha</v>
      </c>
      <c r="J476" t="str">
        <f>IF(INDEX(Products!$A$1:$E$5,MATCH(Orders!$D476,Products!$A$1:$A$5,0),MATCH(Orders!J$1,Products!$A$1:$E$1,0))="M","Medium",IF(INDEX(Products!$A$1:$E$5,MATCH(Orders!$D476,Products!$A$1:$A$5,0),MATCH(Orders!J$1,Products!$A$1:$E$1,0))="D","Dark","Light"))</f>
        <v>Medium</v>
      </c>
      <c r="K476" s="3">
        <f>INDEX(Products!$A$1:$E$5,MATCH(Orders!$D476,Products!$A$1:$A$5,0),MATCH(Orders!K$1,Products!$A$1:$E$1,0))</f>
        <v>2</v>
      </c>
      <c r="L476" s="5">
        <f>INDEX(Products!$A$1:$E$5,MATCH(Orders!$D476,Products!$A$1:$A$5,0),MATCH(Orders!L$1,Products!$A$1:$E$1,0))</f>
        <v>5.35</v>
      </c>
      <c r="M476" s="5">
        <f>Table1[[#This Row],[Unit Price]]*Table1[[#This Row],[Quantity]]</f>
        <v>10.7</v>
      </c>
      <c r="N476" t="str">
        <f>VLOOKUP(Table1[[#This Row],[Customer ID]],Customers!$A$1:$I$2001,9,FALSE)</f>
        <v>No</v>
      </c>
    </row>
    <row r="477" spans="1:14" x14ac:dyDescent="0.35">
      <c r="A477" t="s">
        <v>991</v>
      </c>
      <c r="B477" s="2">
        <v>45593</v>
      </c>
      <c r="C477" t="s">
        <v>992</v>
      </c>
      <c r="D477" t="s">
        <v>15</v>
      </c>
      <c r="E477">
        <v>4</v>
      </c>
      <c r="F477" t="str">
        <f>VLOOKUP(Table1[[#This Row],[Customer ID]],Customers!$A$1:$I$2001,2,FALSE)</f>
        <v>Ryan Johnson</v>
      </c>
      <c r="G477" t="str">
        <f>VLOOKUP(Table1[[#This Row],[Customer ID]],Customers!$A$1:$I$2001,3,FALSE)</f>
        <v>ebenjamin@yahoo.com</v>
      </c>
      <c r="H477" t="str">
        <f>VLOOKUP(Table1[[#This Row],[Customer ID]],Customers!$A$1:$I$2001,7,FALSE)</f>
        <v>Canada</v>
      </c>
      <c r="I477" t="str">
        <f>_xlfn.IFS(INDEX(Products!$A$1:$E$5,MATCH(Orders!$D477,Products!$A$1:$A$5,0),MATCH(Orders!I$1,Products!$A$1:$E$1,0))="Esp","Espresso",INDEX(Products!$A$1:$E$5,MATCH(Orders!$D477,Products!$A$1:$A$5,0),MATCH(Orders!I$1,Products!$A$1:$E$1,0))="Lat","Latte",INDEX(Products!$A$1:$E$5,MATCH(Orders!$D477,Products!$A$1:$A$5,0),MATCH(Orders!I$1,Products!$A$1:$E$1,0))="Moc","Mocha",INDEX(Products!$A$1:$E$5,MATCH(Orders!$D477,Products!$A$1:$A$5,0),MATCH(Orders!I$1,Products!$A$1:$E$1,0))="Am","Americano")</f>
        <v>Espresso</v>
      </c>
      <c r="J477" t="str">
        <f>IF(INDEX(Products!$A$1:$E$5,MATCH(Orders!$D477,Products!$A$1:$A$5,0),MATCH(Orders!J$1,Products!$A$1:$E$1,0))="M","Medium",IF(INDEX(Products!$A$1:$E$5,MATCH(Orders!$D477,Products!$A$1:$A$5,0),MATCH(Orders!J$1,Products!$A$1:$E$1,0))="D","Dark","Light"))</f>
        <v>Medium</v>
      </c>
      <c r="K477" s="3">
        <f>INDEX(Products!$A$1:$E$5,MATCH(Orders!$D477,Products!$A$1:$A$5,0),MATCH(Orders!K$1,Products!$A$1:$E$1,0))</f>
        <v>1.5</v>
      </c>
      <c r="L477" s="5">
        <f>INDEX(Products!$A$1:$E$5,MATCH(Orders!$D477,Products!$A$1:$A$5,0),MATCH(Orders!L$1,Products!$A$1:$E$1,0))</f>
        <v>8.18</v>
      </c>
      <c r="M477" s="5">
        <f>Table1[[#This Row],[Unit Price]]*Table1[[#This Row],[Quantity]]</f>
        <v>32.72</v>
      </c>
      <c r="N477" t="str">
        <f>VLOOKUP(Table1[[#This Row],[Customer ID]],Customers!$A$1:$I$2001,9,FALSE)</f>
        <v>No</v>
      </c>
    </row>
    <row r="478" spans="1:14" x14ac:dyDescent="0.35">
      <c r="A478" t="s">
        <v>993</v>
      </c>
      <c r="B478" s="2">
        <v>45602</v>
      </c>
      <c r="C478" t="s">
        <v>994</v>
      </c>
      <c r="D478" t="s">
        <v>40</v>
      </c>
      <c r="E478">
        <v>2</v>
      </c>
      <c r="F478" t="str">
        <f>VLOOKUP(Table1[[#This Row],[Customer ID]],Customers!$A$1:$I$2001,2,FALSE)</f>
        <v>Barbara Perez</v>
      </c>
      <c r="G478" t="str">
        <f>VLOOKUP(Table1[[#This Row],[Customer ID]],Customers!$A$1:$I$2001,3,FALSE)</f>
        <v>klopez@hotmail.com</v>
      </c>
      <c r="H478" t="str">
        <f>VLOOKUP(Table1[[#This Row],[Customer ID]],Customers!$A$1:$I$2001,7,FALSE)</f>
        <v>United Kingdom</v>
      </c>
      <c r="I478" t="str">
        <f>_xlfn.IFS(INDEX(Products!$A$1:$E$5,MATCH(Orders!$D478,Products!$A$1:$A$5,0),MATCH(Orders!I$1,Products!$A$1:$E$1,0))="Esp","Espresso",INDEX(Products!$A$1:$E$5,MATCH(Orders!$D478,Products!$A$1:$A$5,0),MATCH(Orders!I$1,Products!$A$1:$E$1,0))="Lat","Latte",INDEX(Products!$A$1:$E$5,MATCH(Orders!$D478,Products!$A$1:$A$5,0),MATCH(Orders!I$1,Products!$A$1:$E$1,0))="Moc","Mocha",INDEX(Products!$A$1:$E$5,MATCH(Orders!$D478,Products!$A$1:$A$5,0),MATCH(Orders!I$1,Products!$A$1:$E$1,0))="Am","Americano")</f>
        <v>Americano</v>
      </c>
      <c r="J478" t="str">
        <f>IF(INDEX(Products!$A$1:$E$5,MATCH(Orders!$D478,Products!$A$1:$A$5,0),MATCH(Orders!J$1,Products!$A$1:$E$1,0))="M","Medium",IF(INDEX(Products!$A$1:$E$5,MATCH(Orders!$D478,Products!$A$1:$A$5,0),MATCH(Orders!J$1,Products!$A$1:$E$1,0))="D","Dark","Light"))</f>
        <v>Light</v>
      </c>
      <c r="K478" s="3">
        <f>INDEX(Products!$A$1:$E$5,MATCH(Orders!$D478,Products!$A$1:$A$5,0),MATCH(Orders!K$1,Products!$A$1:$E$1,0))</f>
        <v>1</v>
      </c>
      <c r="L478" s="5">
        <f>INDEX(Products!$A$1:$E$5,MATCH(Orders!$D478,Products!$A$1:$A$5,0),MATCH(Orders!L$1,Products!$A$1:$E$1,0))</f>
        <v>9.9499999999999993</v>
      </c>
      <c r="M478" s="5">
        <f>Table1[[#This Row],[Unit Price]]*Table1[[#This Row],[Quantity]]</f>
        <v>19.899999999999999</v>
      </c>
      <c r="N478" t="str">
        <f>VLOOKUP(Table1[[#This Row],[Customer ID]],Customers!$A$1:$I$2001,9,FALSE)</f>
        <v>No</v>
      </c>
    </row>
    <row r="479" spans="1:14" x14ac:dyDescent="0.35">
      <c r="A479" t="s">
        <v>995</v>
      </c>
      <c r="B479" s="2">
        <v>45090</v>
      </c>
      <c r="C479" t="s">
        <v>996</v>
      </c>
      <c r="D479" t="s">
        <v>15</v>
      </c>
      <c r="E479">
        <v>4</v>
      </c>
      <c r="F479" t="str">
        <f>VLOOKUP(Table1[[#This Row],[Customer ID]],Customers!$A$1:$I$2001,2,FALSE)</f>
        <v>Michael Johnson</v>
      </c>
      <c r="G479" t="str">
        <f>VLOOKUP(Table1[[#This Row],[Customer ID]],Customers!$A$1:$I$2001,3,FALSE)</f>
        <v>bnguyen@moore-tran.com</v>
      </c>
      <c r="H479" t="str">
        <f>VLOOKUP(Table1[[#This Row],[Customer ID]],Customers!$A$1:$I$2001,7,FALSE)</f>
        <v>United Kingdom</v>
      </c>
      <c r="I479" t="str">
        <f>_xlfn.IFS(INDEX(Products!$A$1:$E$5,MATCH(Orders!$D479,Products!$A$1:$A$5,0),MATCH(Orders!I$1,Products!$A$1:$E$1,0))="Esp","Espresso",INDEX(Products!$A$1:$E$5,MATCH(Orders!$D479,Products!$A$1:$A$5,0),MATCH(Orders!I$1,Products!$A$1:$E$1,0))="Lat","Latte",INDEX(Products!$A$1:$E$5,MATCH(Orders!$D479,Products!$A$1:$A$5,0),MATCH(Orders!I$1,Products!$A$1:$E$1,0))="Moc","Mocha",INDEX(Products!$A$1:$E$5,MATCH(Orders!$D479,Products!$A$1:$A$5,0),MATCH(Orders!I$1,Products!$A$1:$E$1,0))="Am","Americano")</f>
        <v>Espresso</v>
      </c>
      <c r="J479" t="str">
        <f>IF(INDEX(Products!$A$1:$E$5,MATCH(Orders!$D479,Products!$A$1:$A$5,0),MATCH(Orders!J$1,Products!$A$1:$E$1,0))="M","Medium",IF(INDEX(Products!$A$1:$E$5,MATCH(Orders!$D479,Products!$A$1:$A$5,0),MATCH(Orders!J$1,Products!$A$1:$E$1,0))="D","Dark","Light"))</f>
        <v>Medium</v>
      </c>
      <c r="K479" s="3">
        <f>INDEX(Products!$A$1:$E$5,MATCH(Orders!$D479,Products!$A$1:$A$5,0),MATCH(Orders!K$1,Products!$A$1:$E$1,0))</f>
        <v>1.5</v>
      </c>
      <c r="L479" s="5">
        <f>INDEX(Products!$A$1:$E$5,MATCH(Orders!$D479,Products!$A$1:$A$5,0),MATCH(Orders!L$1,Products!$A$1:$E$1,0))</f>
        <v>8.18</v>
      </c>
      <c r="M479" s="5">
        <f>Table1[[#This Row],[Unit Price]]*Table1[[#This Row],[Quantity]]</f>
        <v>32.72</v>
      </c>
      <c r="N479" t="str">
        <f>VLOOKUP(Table1[[#This Row],[Customer ID]],Customers!$A$1:$I$2001,9,FALSE)</f>
        <v>No</v>
      </c>
    </row>
    <row r="480" spans="1:14" x14ac:dyDescent="0.35">
      <c r="A480" t="s">
        <v>997</v>
      </c>
      <c r="B480" s="2">
        <v>44848</v>
      </c>
      <c r="C480" t="s">
        <v>998</v>
      </c>
      <c r="D480" t="s">
        <v>40</v>
      </c>
      <c r="E480">
        <v>5</v>
      </c>
      <c r="F480" t="str">
        <f>VLOOKUP(Table1[[#This Row],[Customer ID]],Customers!$A$1:$I$2001,2,FALSE)</f>
        <v>Carlos Russell</v>
      </c>
      <c r="G480" t="str">
        <f>VLOOKUP(Table1[[#This Row],[Customer ID]],Customers!$A$1:$I$2001,3,FALSE)</f>
        <v>danielsalejandra@fuller.biz</v>
      </c>
      <c r="H480" t="str">
        <f>VLOOKUP(Table1[[#This Row],[Customer ID]],Customers!$A$1:$I$2001,7,FALSE)</f>
        <v>United Kingdom</v>
      </c>
      <c r="I480" t="str">
        <f>_xlfn.IFS(INDEX(Products!$A$1:$E$5,MATCH(Orders!$D480,Products!$A$1:$A$5,0),MATCH(Orders!I$1,Products!$A$1:$E$1,0))="Esp","Espresso",INDEX(Products!$A$1:$E$5,MATCH(Orders!$D480,Products!$A$1:$A$5,0),MATCH(Orders!I$1,Products!$A$1:$E$1,0))="Lat","Latte",INDEX(Products!$A$1:$E$5,MATCH(Orders!$D480,Products!$A$1:$A$5,0),MATCH(Orders!I$1,Products!$A$1:$E$1,0))="Moc","Mocha",INDEX(Products!$A$1:$E$5,MATCH(Orders!$D480,Products!$A$1:$A$5,0),MATCH(Orders!I$1,Products!$A$1:$E$1,0))="Am","Americano")</f>
        <v>Americano</v>
      </c>
      <c r="J480" t="str">
        <f>IF(INDEX(Products!$A$1:$E$5,MATCH(Orders!$D480,Products!$A$1:$A$5,0),MATCH(Orders!J$1,Products!$A$1:$E$1,0))="M","Medium",IF(INDEX(Products!$A$1:$E$5,MATCH(Orders!$D480,Products!$A$1:$A$5,0),MATCH(Orders!J$1,Products!$A$1:$E$1,0))="D","Dark","Light"))</f>
        <v>Light</v>
      </c>
      <c r="K480" s="3">
        <f>INDEX(Products!$A$1:$E$5,MATCH(Orders!$D480,Products!$A$1:$A$5,0),MATCH(Orders!K$1,Products!$A$1:$E$1,0))</f>
        <v>1</v>
      </c>
      <c r="L480" s="5">
        <f>INDEX(Products!$A$1:$E$5,MATCH(Orders!$D480,Products!$A$1:$A$5,0),MATCH(Orders!L$1,Products!$A$1:$E$1,0))</f>
        <v>9.9499999999999993</v>
      </c>
      <c r="M480" s="5">
        <f>Table1[[#This Row],[Unit Price]]*Table1[[#This Row],[Quantity]]</f>
        <v>49.75</v>
      </c>
      <c r="N480" t="str">
        <f>VLOOKUP(Table1[[#This Row],[Customer ID]],Customers!$A$1:$I$2001,9,FALSE)</f>
        <v>No</v>
      </c>
    </row>
    <row r="481" spans="1:14" x14ac:dyDescent="0.35">
      <c r="A481" t="s">
        <v>999</v>
      </c>
      <c r="B481" s="2">
        <v>45473</v>
      </c>
      <c r="C481" t="s">
        <v>1000</v>
      </c>
      <c r="D481" t="s">
        <v>40</v>
      </c>
      <c r="E481">
        <v>3</v>
      </c>
      <c r="F481" t="str">
        <f>VLOOKUP(Table1[[#This Row],[Customer ID]],Customers!$A$1:$I$2001,2,FALSE)</f>
        <v>Jonathan Nguyen</v>
      </c>
      <c r="G481" t="str">
        <f>VLOOKUP(Table1[[#This Row],[Customer ID]],Customers!$A$1:$I$2001,3,FALSE)</f>
        <v>casey54@patterson-baker.info</v>
      </c>
      <c r="H481" t="str">
        <f>VLOOKUP(Table1[[#This Row],[Customer ID]],Customers!$A$1:$I$2001,7,FALSE)</f>
        <v>United Kingdom</v>
      </c>
      <c r="I481" t="str">
        <f>_xlfn.IFS(INDEX(Products!$A$1:$E$5,MATCH(Orders!$D481,Products!$A$1:$A$5,0),MATCH(Orders!I$1,Products!$A$1:$E$1,0))="Esp","Espresso",INDEX(Products!$A$1:$E$5,MATCH(Orders!$D481,Products!$A$1:$A$5,0),MATCH(Orders!I$1,Products!$A$1:$E$1,0))="Lat","Latte",INDEX(Products!$A$1:$E$5,MATCH(Orders!$D481,Products!$A$1:$A$5,0),MATCH(Orders!I$1,Products!$A$1:$E$1,0))="Moc","Mocha",INDEX(Products!$A$1:$E$5,MATCH(Orders!$D481,Products!$A$1:$A$5,0),MATCH(Orders!I$1,Products!$A$1:$E$1,0))="Am","Americano")</f>
        <v>Americano</v>
      </c>
      <c r="J481" t="str">
        <f>IF(INDEX(Products!$A$1:$E$5,MATCH(Orders!$D481,Products!$A$1:$A$5,0),MATCH(Orders!J$1,Products!$A$1:$E$1,0))="M","Medium",IF(INDEX(Products!$A$1:$E$5,MATCH(Orders!$D481,Products!$A$1:$A$5,0),MATCH(Orders!J$1,Products!$A$1:$E$1,0))="D","Dark","Light"))</f>
        <v>Light</v>
      </c>
      <c r="K481" s="3">
        <f>INDEX(Products!$A$1:$E$5,MATCH(Orders!$D481,Products!$A$1:$A$5,0),MATCH(Orders!K$1,Products!$A$1:$E$1,0))</f>
        <v>1</v>
      </c>
      <c r="L481" s="5">
        <f>INDEX(Products!$A$1:$E$5,MATCH(Orders!$D481,Products!$A$1:$A$5,0),MATCH(Orders!L$1,Products!$A$1:$E$1,0))</f>
        <v>9.9499999999999993</v>
      </c>
      <c r="M481" s="5">
        <f>Table1[[#This Row],[Unit Price]]*Table1[[#This Row],[Quantity]]</f>
        <v>29.849999999999998</v>
      </c>
      <c r="N481" t="str">
        <f>VLOOKUP(Table1[[#This Row],[Customer ID]],Customers!$A$1:$I$2001,9,FALSE)</f>
        <v>No</v>
      </c>
    </row>
    <row r="482" spans="1:14" x14ac:dyDescent="0.35">
      <c r="A482" t="s">
        <v>1001</v>
      </c>
      <c r="B482" s="2">
        <v>45129</v>
      </c>
      <c r="C482" t="s">
        <v>1002</v>
      </c>
      <c r="D482" t="s">
        <v>30</v>
      </c>
      <c r="E482">
        <v>2</v>
      </c>
      <c r="F482" t="str">
        <f>VLOOKUP(Table1[[#This Row],[Customer ID]],Customers!$A$1:$I$2001,2,FALSE)</f>
        <v>Taylor Harris</v>
      </c>
      <c r="G482" t="str">
        <f>VLOOKUP(Table1[[#This Row],[Customer ID]],Customers!$A$1:$I$2001,3,FALSE)</f>
        <v>ericmaldonado@stone-kelly.com</v>
      </c>
      <c r="H482" t="str">
        <f>VLOOKUP(Table1[[#This Row],[Customer ID]],Customers!$A$1:$I$2001,7,FALSE)</f>
        <v>Australia</v>
      </c>
      <c r="I482" t="str">
        <f>_xlfn.IFS(INDEX(Products!$A$1:$E$5,MATCH(Orders!$D482,Products!$A$1:$A$5,0),MATCH(Orders!I$1,Products!$A$1:$E$1,0))="Esp","Espresso",INDEX(Products!$A$1:$E$5,MATCH(Orders!$D482,Products!$A$1:$A$5,0),MATCH(Orders!I$1,Products!$A$1:$E$1,0))="Lat","Latte",INDEX(Products!$A$1:$E$5,MATCH(Orders!$D482,Products!$A$1:$A$5,0),MATCH(Orders!I$1,Products!$A$1:$E$1,0))="Moc","Mocha",INDEX(Products!$A$1:$E$5,MATCH(Orders!$D482,Products!$A$1:$A$5,0),MATCH(Orders!I$1,Products!$A$1:$E$1,0))="Am","Americano")</f>
        <v>Mocha</v>
      </c>
      <c r="J482" t="str">
        <f>IF(INDEX(Products!$A$1:$E$5,MATCH(Orders!$D482,Products!$A$1:$A$5,0),MATCH(Orders!J$1,Products!$A$1:$E$1,0))="M","Medium",IF(INDEX(Products!$A$1:$E$5,MATCH(Orders!$D482,Products!$A$1:$A$5,0),MATCH(Orders!J$1,Products!$A$1:$E$1,0))="D","Dark","Light"))</f>
        <v>Medium</v>
      </c>
      <c r="K482" s="3">
        <f>INDEX(Products!$A$1:$E$5,MATCH(Orders!$D482,Products!$A$1:$A$5,0),MATCH(Orders!K$1,Products!$A$1:$E$1,0))</f>
        <v>2</v>
      </c>
      <c r="L482" s="5">
        <f>INDEX(Products!$A$1:$E$5,MATCH(Orders!$D482,Products!$A$1:$A$5,0),MATCH(Orders!L$1,Products!$A$1:$E$1,0))</f>
        <v>5.35</v>
      </c>
      <c r="M482" s="5">
        <f>Table1[[#This Row],[Unit Price]]*Table1[[#This Row],[Quantity]]</f>
        <v>10.7</v>
      </c>
      <c r="N482" t="str">
        <f>VLOOKUP(Table1[[#This Row],[Customer ID]],Customers!$A$1:$I$2001,9,FALSE)</f>
        <v>Yes</v>
      </c>
    </row>
    <row r="483" spans="1:14" x14ac:dyDescent="0.35">
      <c r="A483" t="s">
        <v>1003</v>
      </c>
      <c r="B483" s="2">
        <v>45513</v>
      </c>
      <c r="C483" t="s">
        <v>1004</v>
      </c>
      <c r="D483" t="s">
        <v>21</v>
      </c>
      <c r="E483">
        <v>1</v>
      </c>
      <c r="F483" t="str">
        <f>VLOOKUP(Table1[[#This Row],[Customer ID]],Customers!$A$1:$I$2001,2,FALSE)</f>
        <v>Jodi Melton</v>
      </c>
      <c r="G483" t="str">
        <f>VLOOKUP(Table1[[#This Row],[Customer ID]],Customers!$A$1:$I$2001,3,FALSE)</f>
        <v>redwards@gmail.com</v>
      </c>
      <c r="H483" t="str">
        <f>VLOOKUP(Table1[[#This Row],[Customer ID]],Customers!$A$1:$I$2001,7,FALSE)</f>
        <v>Canada</v>
      </c>
      <c r="I483" t="str">
        <f>_xlfn.IFS(INDEX(Products!$A$1:$E$5,MATCH(Orders!$D483,Products!$A$1:$A$5,0),MATCH(Orders!I$1,Products!$A$1:$E$1,0))="Esp","Espresso",INDEX(Products!$A$1:$E$5,MATCH(Orders!$D483,Products!$A$1:$A$5,0),MATCH(Orders!I$1,Products!$A$1:$E$1,0))="Lat","Latte",INDEX(Products!$A$1:$E$5,MATCH(Orders!$D483,Products!$A$1:$A$5,0),MATCH(Orders!I$1,Products!$A$1:$E$1,0))="Moc","Mocha",INDEX(Products!$A$1:$E$5,MATCH(Orders!$D483,Products!$A$1:$A$5,0),MATCH(Orders!I$1,Products!$A$1:$E$1,0))="Am","Americano")</f>
        <v>Latte</v>
      </c>
      <c r="J483" t="str">
        <f>IF(INDEX(Products!$A$1:$E$5,MATCH(Orders!$D483,Products!$A$1:$A$5,0),MATCH(Orders!J$1,Products!$A$1:$E$1,0))="M","Medium",IF(INDEX(Products!$A$1:$E$5,MATCH(Orders!$D483,Products!$A$1:$A$5,0),MATCH(Orders!J$1,Products!$A$1:$E$1,0))="D","Dark","Light"))</f>
        <v>Dark</v>
      </c>
      <c r="K483" s="3">
        <f>INDEX(Products!$A$1:$E$5,MATCH(Orders!$D483,Products!$A$1:$A$5,0),MATCH(Orders!K$1,Products!$A$1:$E$1,0))</f>
        <v>2</v>
      </c>
      <c r="L483" s="5">
        <f>INDEX(Products!$A$1:$E$5,MATCH(Orders!$D483,Products!$A$1:$A$5,0),MATCH(Orders!L$1,Products!$A$1:$E$1,0))</f>
        <v>6.79</v>
      </c>
      <c r="M483" s="5">
        <f>Table1[[#This Row],[Unit Price]]*Table1[[#This Row],[Quantity]]</f>
        <v>6.79</v>
      </c>
      <c r="N483" t="str">
        <f>VLOOKUP(Table1[[#This Row],[Customer ID]],Customers!$A$1:$I$2001,9,FALSE)</f>
        <v>No</v>
      </c>
    </row>
    <row r="484" spans="1:14" x14ac:dyDescent="0.35">
      <c r="A484" t="s">
        <v>1005</v>
      </c>
      <c r="B484" s="2">
        <v>44979</v>
      </c>
      <c r="C484" t="s">
        <v>1006</v>
      </c>
      <c r="D484" t="s">
        <v>21</v>
      </c>
      <c r="E484">
        <v>1</v>
      </c>
      <c r="F484" t="str">
        <f>VLOOKUP(Table1[[#This Row],[Customer ID]],Customers!$A$1:$I$2001,2,FALSE)</f>
        <v>Paige Williams</v>
      </c>
      <c r="G484" t="str">
        <f>VLOOKUP(Table1[[#This Row],[Customer ID]],Customers!$A$1:$I$2001,3,FALSE)</f>
        <v>patricia16@gmail.com</v>
      </c>
      <c r="H484" t="str">
        <f>VLOOKUP(Table1[[#This Row],[Customer ID]],Customers!$A$1:$I$2001,7,FALSE)</f>
        <v>Australia</v>
      </c>
      <c r="I484" t="str">
        <f>_xlfn.IFS(INDEX(Products!$A$1:$E$5,MATCH(Orders!$D484,Products!$A$1:$A$5,0),MATCH(Orders!I$1,Products!$A$1:$E$1,0))="Esp","Espresso",INDEX(Products!$A$1:$E$5,MATCH(Orders!$D484,Products!$A$1:$A$5,0),MATCH(Orders!I$1,Products!$A$1:$E$1,0))="Lat","Latte",INDEX(Products!$A$1:$E$5,MATCH(Orders!$D484,Products!$A$1:$A$5,0),MATCH(Orders!I$1,Products!$A$1:$E$1,0))="Moc","Mocha",INDEX(Products!$A$1:$E$5,MATCH(Orders!$D484,Products!$A$1:$A$5,0),MATCH(Orders!I$1,Products!$A$1:$E$1,0))="Am","Americano")</f>
        <v>Latte</v>
      </c>
      <c r="J484" t="str">
        <f>IF(INDEX(Products!$A$1:$E$5,MATCH(Orders!$D484,Products!$A$1:$A$5,0),MATCH(Orders!J$1,Products!$A$1:$E$1,0))="M","Medium",IF(INDEX(Products!$A$1:$E$5,MATCH(Orders!$D484,Products!$A$1:$A$5,0),MATCH(Orders!J$1,Products!$A$1:$E$1,0))="D","Dark","Light"))</f>
        <v>Dark</v>
      </c>
      <c r="K484" s="3">
        <f>INDEX(Products!$A$1:$E$5,MATCH(Orders!$D484,Products!$A$1:$A$5,0),MATCH(Orders!K$1,Products!$A$1:$E$1,0))</f>
        <v>2</v>
      </c>
      <c r="L484" s="5">
        <f>INDEX(Products!$A$1:$E$5,MATCH(Orders!$D484,Products!$A$1:$A$5,0),MATCH(Orders!L$1,Products!$A$1:$E$1,0))</f>
        <v>6.79</v>
      </c>
      <c r="M484" s="5">
        <f>Table1[[#This Row],[Unit Price]]*Table1[[#This Row],[Quantity]]</f>
        <v>6.79</v>
      </c>
      <c r="N484" t="str">
        <f>VLOOKUP(Table1[[#This Row],[Customer ID]],Customers!$A$1:$I$2001,9,FALSE)</f>
        <v>No</v>
      </c>
    </row>
    <row r="485" spans="1:14" x14ac:dyDescent="0.35">
      <c r="A485" t="s">
        <v>1007</v>
      </c>
      <c r="B485" s="2">
        <v>45128</v>
      </c>
      <c r="C485" t="s">
        <v>1008</v>
      </c>
      <c r="D485" t="s">
        <v>40</v>
      </c>
      <c r="E485">
        <v>2</v>
      </c>
      <c r="F485" t="str">
        <f>VLOOKUP(Table1[[#This Row],[Customer ID]],Customers!$A$1:$I$2001,2,FALSE)</f>
        <v>Michael Meyers</v>
      </c>
      <c r="G485" t="str">
        <f>VLOOKUP(Table1[[#This Row],[Customer ID]],Customers!$A$1:$I$2001,3,FALSE)</f>
        <v>nrobertson@mclaughlin-rich.com</v>
      </c>
      <c r="H485" t="str">
        <f>VLOOKUP(Table1[[#This Row],[Customer ID]],Customers!$A$1:$I$2001,7,FALSE)</f>
        <v>Canada</v>
      </c>
      <c r="I485" t="str">
        <f>_xlfn.IFS(INDEX(Products!$A$1:$E$5,MATCH(Orders!$D485,Products!$A$1:$A$5,0),MATCH(Orders!I$1,Products!$A$1:$E$1,0))="Esp","Espresso",INDEX(Products!$A$1:$E$5,MATCH(Orders!$D485,Products!$A$1:$A$5,0),MATCH(Orders!I$1,Products!$A$1:$E$1,0))="Lat","Latte",INDEX(Products!$A$1:$E$5,MATCH(Orders!$D485,Products!$A$1:$A$5,0),MATCH(Orders!I$1,Products!$A$1:$E$1,0))="Moc","Mocha",INDEX(Products!$A$1:$E$5,MATCH(Orders!$D485,Products!$A$1:$A$5,0),MATCH(Orders!I$1,Products!$A$1:$E$1,0))="Am","Americano")</f>
        <v>Americano</v>
      </c>
      <c r="J485" t="str">
        <f>IF(INDEX(Products!$A$1:$E$5,MATCH(Orders!$D485,Products!$A$1:$A$5,0),MATCH(Orders!J$1,Products!$A$1:$E$1,0))="M","Medium",IF(INDEX(Products!$A$1:$E$5,MATCH(Orders!$D485,Products!$A$1:$A$5,0),MATCH(Orders!J$1,Products!$A$1:$E$1,0))="D","Dark","Light"))</f>
        <v>Light</v>
      </c>
      <c r="K485" s="3">
        <f>INDEX(Products!$A$1:$E$5,MATCH(Orders!$D485,Products!$A$1:$A$5,0),MATCH(Orders!K$1,Products!$A$1:$E$1,0))</f>
        <v>1</v>
      </c>
      <c r="L485" s="5">
        <f>INDEX(Products!$A$1:$E$5,MATCH(Orders!$D485,Products!$A$1:$A$5,0),MATCH(Orders!L$1,Products!$A$1:$E$1,0))</f>
        <v>9.9499999999999993</v>
      </c>
      <c r="M485" s="5">
        <f>Table1[[#This Row],[Unit Price]]*Table1[[#This Row],[Quantity]]</f>
        <v>19.899999999999999</v>
      </c>
      <c r="N485" t="str">
        <f>VLOOKUP(Table1[[#This Row],[Customer ID]],Customers!$A$1:$I$2001,9,FALSE)</f>
        <v>Yes</v>
      </c>
    </row>
    <row r="486" spans="1:14" x14ac:dyDescent="0.35">
      <c r="A486" t="s">
        <v>1009</v>
      </c>
      <c r="B486" s="2">
        <v>44878</v>
      </c>
      <c r="C486" t="s">
        <v>1010</v>
      </c>
      <c r="D486" t="s">
        <v>15</v>
      </c>
      <c r="E486">
        <v>4</v>
      </c>
      <c r="F486" t="str">
        <f>VLOOKUP(Table1[[#This Row],[Customer ID]],Customers!$A$1:$I$2001,2,FALSE)</f>
        <v>Jon Davila</v>
      </c>
      <c r="G486" t="str">
        <f>VLOOKUP(Table1[[#This Row],[Customer ID]],Customers!$A$1:$I$2001,3,FALSE)</f>
        <v>karenolson@brown.com</v>
      </c>
      <c r="H486" t="str">
        <f>VLOOKUP(Table1[[#This Row],[Customer ID]],Customers!$A$1:$I$2001,7,FALSE)</f>
        <v>Australia</v>
      </c>
      <c r="I486" t="str">
        <f>_xlfn.IFS(INDEX(Products!$A$1:$E$5,MATCH(Orders!$D486,Products!$A$1:$A$5,0),MATCH(Orders!I$1,Products!$A$1:$E$1,0))="Esp","Espresso",INDEX(Products!$A$1:$E$5,MATCH(Orders!$D486,Products!$A$1:$A$5,0),MATCH(Orders!I$1,Products!$A$1:$E$1,0))="Lat","Latte",INDEX(Products!$A$1:$E$5,MATCH(Orders!$D486,Products!$A$1:$A$5,0),MATCH(Orders!I$1,Products!$A$1:$E$1,0))="Moc","Mocha",INDEX(Products!$A$1:$E$5,MATCH(Orders!$D486,Products!$A$1:$A$5,0),MATCH(Orders!I$1,Products!$A$1:$E$1,0))="Am","Americano")</f>
        <v>Espresso</v>
      </c>
      <c r="J486" t="str">
        <f>IF(INDEX(Products!$A$1:$E$5,MATCH(Orders!$D486,Products!$A$1:$A$5,0),MATCH(Orders!J$1,Products!$A$1:$E$1,0))="M","Medium",IF(INDEX(Products!$A$1:$E$5,MATCH(Orders!$D486,Products!$A$1:$A$5,0),MATCH(Orders!J$1,Products!$A$1:$E$1,0))="D","Dark","Light"))</f>
        <v>Medium</v>
      </c>
      <c r="K486" s="3">
        <f>INDEX(Products!$A$1:$E$5,MATCH(Orders!$D486,Products!$A$1:$A$5,0),MATCH(Orders!K$1,Products!$A$1:$E$1,0))</f>
        <v>1.5</v>
      </c>
      <c r="L486" s="5">
        <f>INDEX(Products!$A$1:$E$5,MATCH(Orders!$D486,Products!$A$1:$A$5,0),MATCH(Orders!L$1,Products!$A$1:$E$1,0))</f>
        <v>8.18</v>
      </c>
      <c r="M486" s="5">
        <f>Table1[[#This Row],[Unit Price]]*Table1[[#This Row],[Quantity]]</f>
        <v>32.72</v>
      </c>
      <c r="N486" t="str">
        <f>VLOOKUP(Table1[[#This Row],[Customer ID]],Customers!$A$1:$I$2001,9,FALSE)</f>
        <v>No</v>
      </c>
    </row>
    <row r="487" spans="1:14" x14ac:dyDescent="0.35">
      <c r="A487" t="s">
        <v>1011</v>
      </c>
      <c r="B487" s="2">
        <v>44906</v>
      </c>
      <c r="C487" t="s">
        <v>1012</v>
      </c>
      <c r="D487" t="s">
        <v>40</v>
      </c>
      <c r="E487">
        <v>3</v>
      </c>
      <c r="F487" t="str">
        <f>VLOOKUP(Table1[[#This Row],[Customer ID]],Customers!$A$1:$I$2001,2,FALSE)</f>
        <v>Roger Fisher</v>
      </c>
      <c r="G487" t="str">
        <f>VLOOKUP(Table1[[#This Row],[Customer ID]],Customers!$A$1:$I$2001,3,FALSE)</f>
        <v>tjones@yahoo.com</v>
      </c>
      <c r="H487" t="str">
        <f>VLOOKUP(Table1[[#This Row],[Customer ID]],Customers!$A$1:$I$2001,7,FALSE)</f>
        <v>United States</v>
      </c>
      <c r="I487" t="str">
        <f>_xlfn.IFS(INDEX(Products!$A$1:$E$5,MATCH(Orders!$D487,Products!$A$1:$A$5,0),MATCH(Orders!I$1,Products!$A$1:$E$1,0))="Esp","Espresso",INDEX(Products!$A$1:$E$5,MATCH(Orders!$D487,Products!$A$1:$A$5,0),MATCH(Orders!I$1,Products!$A$1:$E$1,0))="Lat","Latte",INDEX(Products!$A$1:$E$5,MATCH(Orders!$D487,Products!$A$1:$A$5,0),MATCH(Orders!I$1,Products!$A$1:$E$1,0))="Moc","Mocha",INDEX(Products!$A$1:$E$5,MATCH(Orders!$D487,Products!$A$1:$A$5,0),MATCH(Orders!I$1,Products!$A$1:$E$1,0))="Am","Americano")</f>
        <v>Americano</v>
      </c>
      <c r="J487" t="str">
        <f>IF(INDEX(Products!$A$1:$E$5,MATCH(Orders!$D487,Products!$A$1:$A$5,0),MATCH(Orders!J$1,Products!$A$1:$E$1,0))="M","Medium",IF(INDEX(Products!$A$1:$E$5,MATCH(Orders!$D487,Products!$A$1:$A$5,0),MATCH(Orders!J$1,Products!$A$1:$E$1,0))="D","Dark","Light"))</f>
        <v>Light</v>
      </c>
      <c r="K487" s="3">
        <f>INDEX(Products!$A$1:$E$5,MATCH(Orders!$D487,Products!$A$1:$A$5,0),MATCH(Orders!K$1,Products!$A$1:$E$1,0))</f>
        <v>1</v>
      </c>
      <c r="L487" s="5">
        <f>INDEX(Products!$A$1:$E$5,MATCH(Orders!$D487,Products!$A$1:$A$5,0),MATCH(Orders!L$1,Products!$A$1:$E$1,0))</f>
        <v>9.9499999999999993</v>
      </c>
      <c r="M487" s="5">
        <f>Table1[[#This Row],[Unit Price]]*Table1[[#This Row],[Quantity]]</f>
        <v>29.849999999999998</v>
      </c>
      <c r="N487" t="str">
        <f>VLOOKUP(Table1[[#This Row],[Customer ID]],Customers!$A$1:$I$2001,9,FALSE)</f>
        <v>Yes</v>
      </c>
    </row>
    <row r="488" spans="1:14" x14ac:dyDescent="0.35">
      <c r="A488" t="s">
        <v>1013</v>
      </c>
      <c r="B488" s="2">
        <v>45504</v>
      </c>
      <c r="C488" t="s">
        <v>1014</v>
      </c>
      <c r="D488" t="s">
        <v>40</v>
      </c>
      <c r="E488">
        <v>2</v>
      </c>
      <c r="F488" t="str">
        <f>VLOOKUP(Table1[[#This Row],[Customer ID]],Customers!$A$1:$I$2001,2,FALSE)</f>
        <v>Yvette Gray</v>
      </c>
      <c r="G488" t="str">
        <f>VLOOKUP(Table1[[#This Row],[Customer ID]],Customers!$A$1:$I$2001,3,FALSE)</f>
        <v>pcrawford@silva-rice.com</v>
      </c>
      <c r="H488" t="str">
        <f>VLOOKUP(Table1[[#This Row],[Customer ID]],Customers!$A$1:$I$2001,7,FALSE)</f>
        <v>United States</v>
      </c>
      <c r="I488" t="str">
        <f>_xlfn.IFS(INDEX(Products!$A$1:$E$5,MATCH(Orders!$D488,Products!$A$1:$A$5,0),MATCH(Orders!I$1,Products!$A$1:$E$1,0))="Esp","Espresso",INDEX(Products!$A$1:$E$5,MATCH(Orders!$D488,Products!$A$1:$A$5,0),MATCH(Orders!I$1,Products!$A$1:$E$1,0))="Lat","Latte",INDEX(Products!$A$1:$E$5,MATCH(Orders!$D488,Products!$A$1:$A$5,0),MATCH(Orders!I$1,Products!$A$1:$E$1,0))="Moc","Mocha",INDEX(Products!$A$1:$E$5,MATCH(Orders!$D488,Products!$A$1:$A$5,0),MATCH(Orders!I$1,Products!$A$1:$E$1,0))="Am","Americano")</f>
        <v>Americano</v>
      </c>
      <c r="J488" t="str">
        <f>IF(INDEX(Products!$A$1:$E$5,MATCH(Orders!$D488,Products!$A$1:$A$5,0),MATCH(Orders!J$1,Products!$A$1:$E$1,0))="M","Medium",IF(INDEX(Products!$A$1:$E$5,MATCH(Orders!$D488,Products!$A$1:$A$5,0),MATCH(Orders!J$1,Products!$A$1:$E$1,0))="D","Dark","Light"))</f>
        <v>Light</v>
      </c>
      <c r="K488" s="3">
        <f>INDEX(Products!$A$1:$E$5,MATCH(Orders!$D488,Products!$A$1:$A$5,0),MATCH(Orders!K$1,Products!$A$1:$E$1,0))</f>
        <v>1</v>
      </c>
      <c r="L488" s="5">
        <f>INDEX(Products!$A$1:$E$5,MATCH(Orders!$D488,Products!$A$1:$A$5,0),MATCH(Orders!L$1,Products!$A$1:$E$1,0))</f>
        <v>9.9499999999999993</v>
      </c>
      <c r="M488" s="5">
        <f>Table1[[#This Row],[Unit Price]]*Table1[[#This Row],[Quantity]]</f>
        <v>19.899999999999999</v>
      </c>
      <c r="N488" t="str">
        <f>VLOOKUP(Table1[[#This Row],[Customer ID]],Customers!$A$1:$I$2001,9,FALSE)</f>
        <v>No</v>
      </c>
    </row>
    <row r="489" spans="1:14" x14ac:dyDescent="0.35">
      <c r="A489" t="s">
        <v>1015</v>
      </c>
      <c r="B489" s="2">
        <v>44860</v>
      </c>
      <c r="C489" t="s">
        <v>1016</v>
      </c>
      <c r="D489" t="s">
        <v>15</v>
      </c>
      <c r="E489">
        <v>1</v>
      </c>
      <c r="F489" t="str">
        <f>VLOOKUP(Table1[[#This Row],[Customer ID]],Customers!$A$1:$I$2001,2,FALSE)</f>
        <v>Cassidy Jones</v>
      </c>
      <c r="G489" t="str">
        <f>VLOOKUP(Table1[[#This Row],[Customer ID]],Customers!$A$1:$I$2001,3,FALSE)</f>
        <v>ecortez@heath.com</v>
      </c>
      <c r="H489" t="str">
        <f>VLOOKUP(Table1[[#This Row],[Customer ID]],Customers!$A$1:$I$2001,7,FALSE)</f>
        <v>United Kingdom</v>
      </c>
      <c r="I489" t="str">
        <f>_xlfn.IFS(INDEX(Products!$A$1:$E$5,MATCH(Orders!$D489,Products!$A$1:$A$5,0),MATCH(Orders!I$1,Products!$A$1:$E$1,0))="Esp","Espresso",INDEX(Products!$A$1:$E$5,MATCH(Orders!$D489,Products!$A$1:$A$5,0),MATCH(Orders!I$1,Products!$A$1:$E$1,0))="Lat","Latte",INDEX(Products!$A$1:$E$5,MATCH(Orders!$D489,Products!$A$1:$A$5,0),MATCH(Orders!I$1,Products!$A$1:$E$1,0))="Moc","Mocha",INDEX(Products!$A$1:$E$5,MATCH(Orders!$D489,Products!$A$1:$A$5,0),MATCH(Orders!I$1,Products!$A$1:$E$1,0))="Am","Americano")</f>
        <v>Espresso</v>
      </c>
      <c r="J489" t="str">
        <f>IF(INDEX(Products!$A$1:$E$5,MATCH(Orders!$D489,Products!$A$1:$A$5,0),MATCH(Orders!J$1,Products!$A$1:$E$1,0))="M","Medium",IF(INDEX(Products!$A$1:$E$5,MATCH(Orders!$D489,Products!$A$1:$A$5,0),MATCH(Orders!J$1,Products!$A$1:$E$1,0))="D","Dark","Light"))</f>
        <v>Medium</v>
      </c>
      <c r="K489" s="3">
        <f>INDEX(Products!$A$1:$E$5,MATCH(Orders!$D489,Products!$A$1:$A$5,0),MATCH(Orders!K$1,Products!$A$1:$E$1,0))</f>
        <v>1.5</v>
      </c>
      <c r="L489" s="5">
        <f>INDEX(Products!$A$1:$E$5,MATCH(Orders!$D489,Products!$A$1:$A$5,0),MATCH(Orders!L$1,Products!$A$1:$E$1,0))</f>
        <v>8.18</v>
      </c>
      <c r="M489" s="5">
        <f>Table1[[#This Row],[Unit Price]]*Table1[[#This Row],[Quantity]]</f>
        <v>8.18</v>
      </c>
      <c r="N489" t="str">
        <f>VLOOKUP(Table1[[#This Row],[Customer ID]],Customers!$A$1:$I$2001,9,FALSE)</f>
        <v>No</v>
      </c>
    </row>
    <row r="490" spans="1:14" x14ac:dyDescent="0.35">
      <c r="A490" t="s">
        <v>1017</v>
      </c>
      <c r="B490" s="2">
        <v>45192</v>
      </c>
      <c r="C490" t="s">
        <v>1018</v>
      </c>
      <c r="D490" t="s">
        <v>15</v>
      </c>
      <c r="E490">
        <v>5</v>
      </c>
      <c r="F490" t="str">
        <f>VLOOKUP(Table1[[#This Row],[Customer ID]],Customers!$A$1:$I$2001,2,FALSE)</f>
        <v>Janice Collins</v>
      </c>
      <c r="G490" t="str">
        <f>VLOOKUP(Table1[[#This Row],[Customer ID]],Customers!$A$1:$I$2001,3,FALSE)</f>
        <v>salinasdavid@williams.org</v>
      </c>
      <c r="H490" t="str">
        <f>VLOOKUP(Table1[[#This Row],[Customer ID]],Customers!$A$1:$I$2001,7,FALSE)</f>
        <v>United Kingdom</v>
      </c>
      <c r="I490" t="str">
        <f>_xlfn.IFS(INDEX(Products!$A$1:$E$5,MATCH(Orders!$D490,Products!$A$1:$A$5,0),MATCH(Orders!I$1,Products!$A$1:$E$1,0))="Esp","Espresso",INDEX(Products!$A$1:$E$5,MATCH(Orders!$D490,Products!$A$1:$A$5,0),MATCH(Orders!I$1,Products!$A$1:$E$1,0))="Lat","Latte",INDEX(Products!$A$1:$E$5,MATCH(Orders!$D490,Products!$A$1:$A$5,0),MATCH(Orders!I$1,Products!$A$1:$E$1,0))="Moc","Mocha",INDEX(Products!$A$1:$E$5,MATCH(Orders!$D490,Products!$A$1:$A$5,0),MATCH(Orders!I$1,Products!$A$1:$E$1,0))="Am","Americano")</f>
        <v>Espresso</v>
      </c>
      <c r="J490" t="str">
        <f>IF(INDEX(Products!$A$1:$E$5,MATCH(Orders!$D490,Products!$A$1:$A$5,0),MATCH(Orders!J$1,Products!$A$1:$E$1,0))="M","Medium",IF(INDEX(Products!$A$1:$E$5,MATCH(Orders!$D490,Products!$A$1:$A$5,0),MATCH(Orders!J$1,Products!$A$1:$E$1,0))="D","Dark","Light"))</f>
        <v>Medium</v>
      </c>
      <c r="K490" s="3">
        <f>INDEX(Products!$A$1:$E$5,MATCH(Orders!$D490,Products!$A$1:$A$5,0),MATCH(Orders!K$1,Products!$A$1:$E$1,0))</f>
        <v>1.5</v>
      </c>
      <c r="L490" s="5">
        <f>INDEX(Products!$A$1:$E$5,MATCH(Orders!$D490,Products!$A$1:$A$5,0),MATCH(Orders!L$1,Products!$A$1:$E$1,0))</f>
        <v>8.18</v>
      </c>
      <c r="M490" s="5">
        <f>Table1[[#This Row],[Unit Price]]*Table1[[#This Row],[Quantity]]</f>
        <v>40.9</v>
      </c>
      <c r="N490" t="str">
        <f>VLOOKUP(Table1[[#This Row],[Customer ID]],Customers!$A$1:$I$2001,9,FALSE)</f>
        <v>Yes</v>
      </c>
    </row>
    <row r="491" spans="1:14" x14ac:dyDescent="0.35">
      <c r="A491" t="s">
        <v>1019</v>
      </c>
      <c r="B491" s="2">
        <v>45225</v>
      </c>
      <c r="C491" t="s">
        <v>1020</v>
      </c>
      <c r="D491" t="s">
        <v>21</v>
      </c>
      <c r="E491">
        <v>5</v>
      </c>
      <c r="F491" t="str">
        <f>VLOOKUP(Table1[[#This Row],[Customer ID]],Customers!$A$1:$I$2001,2,FALSE)</f>
        <v>Michelle Hart</v>
      </c>
      <c r="G491" t="str">
        <f>VLOOKUP(Table1[[#This Row],[Customer ID]],Customers!$A$1:$I$2001,3,FALSE)</f>
        <v>melindapatterson@rodriguez.com</v>
      </c>
      <c r="H491" t="str">
        <f>VLOOKUP(Table1[[#This Row],[Customer ID]],Customers!$A$1:$I$2001,7,FALSE)</f>
        <v>Ireland</v>
      </c>
      <c r="I491" t="str">
        <f>_xlfn.IFS(INDEX(Products!$A$1:$E$5,MATCH(Orders!$D491,Products!$A$1:$A$5,0),MATCH(Orders!I$1,Products!$A$1:$E$1,0))="Esp","Espresso",INDEX(Products!$A$1:$E$5,MATCH(Orders!$D491,Products!$A$1:$A$5,0),MATCH(Orders!I$1,Products!$A$1:$E$1,0))="Lat","Latte",INDEX(Products!$A$1:$E$5,MATCH(Orders!$D491,Products!$A$1:$A$5,0),MATCH(Orders!I$1,Products!$A$1:$E$1,0))="Moc","Mocha",INDEX(Products!$A$1:$E$5,MATCH(Orders!$D491,Products!$A$1:$A$5,0),MATCH(Orders!I$1,Products!$A$1:$E$1,0))="Am","Americano")</f>
        <v>Latte</v>
      </c>
      <c r="J491" t="str">
        <f>IF(INDEX(Products!$A$1:$E$5,MATCH(Orders!$D491,Products!$A$1:$A$5,0),MATCH(Orders!J$1,Products!$A$1:$E$1,0))="M","Medium",IF(INDEX(Products!$A$1:$E$5,MATCH(Orders!$D491,Products!$A$1:$A$5,0),MATCH(Orders!J$1,Products!$A$1:$E$1,0))="D","Dark","Light"))</f>
        <v>Dark</v>
      </c>
      <c r="K491" s="3">
        <f>INDEX(Products!$A$1:$E$5,MATCH(Orders!$D491,Products!$A$1:$A$5,0),MATCH(Orders!K$1,Products!$A$1:$E$1,0))</f>
        <v>2</v>
      </c>
      <c r="L491" s="5">
        <f>INDEX(Products!$A$1:$E$5,MATCH(Orders!$D491,Products!$A$1:$A$5,0),MATCH(Orders!L$1,Products!$A$1:$E$1,0))</f>
        <v>6.79</v>
      </c>
      <c r="M491" s="5">
        <f>Table1[[#This Row],[Unit Price]]*Table1[[#This Row],[Quantity]]</f>
        <v>33.950000000000003</v>
      </c>
      <c r="N491" t="str">
        <f>VLOOKUP(Table1[[#This Row],[Customer ID]],Customers!$A$1:$I$2001,9,FALSE)</f>
        <v>Yes</v>
      </c>
    </row>
    <row r="492" spans="1:14" x14ac:dyDescent="0.35">
      <c r="A492" t="s">
        <v>1022</v>
      </c>
      <c r="B492" s="2">
        <v>44683</v>
      </c>
      <c r="C492" t="s">
        <v>1023</v>
      </c>
      <c r="D492" t="s">
        <v>40</v>
      </c>
      <c r="E492">
        <v>3</v>
      </c>
      <c r="F492" t="str">
        <f>VLOOKUP(Table1[[#This Row],[Customer ID]],Customers!$A$1:$I$2001,2,FALSE)</f>
        <v>Anne Sherman</v>
      </c>
      <c r="G492" t="str">
        <f>VLOOKUP(Table1[[#This Row],[Customer ID]],Customers!$A$1:$I$2001,3,FALSE)</f>
        <v>timlevy@meyer.com</v>
      </c>
      <c r="H492" t="str">
        <f>VLOOKUP(Table1[[#This Row],[Customer ID]],Customers!$A$1:$I$2001,7,FALSE)</f>
        <v>Canada</v>
      </c>
      <c r="I492" t="str">
        <f>_xlfn.IFS(INDEX(Products!$A$1:$E$5,MATCH(Orders!$D492,Products!$A$1:$A$5,0),MATCH(Orders!I$1,Products!$A$1:$E$1,0))="Esp","Espresso",INDEX(Products!$A$1:$E$5,MATCH(Orders!$D492,Products!$A$1:$A$5,0),MATCH(Orders!I$1,Products!$A$1:$E$1,0))="Lat","Latte",INDEX(Products!$A$1:$E$5,MATCH(Orders!$D492,Products!$A$1:$A$5,0),MATCH(Orders!I$1,Products!$A$1:$E$1,0))="Moc","Mocha",INDEX(Products!$A$1:$E$5,MATCH(Orders!$D492,Products!$A$1:$A$5,0),MATCH(Orders!I$1,Products!$A$1:$E$1,0))="Am","Americano")</f>
        <v>Americano</v>
      </c>
      <c r="J492" t="str">
        <f>IF(INDEX(Products!$A$1:$E$5,MATCH(Orders!$D492,Products!$A$1:$A$5,0),MATCH(Orders!J$1,Products!$A$1:$E$1,0))="M","Medium",IF(INDEX(Products!$A$1:$E$5,MATCH(Orders!$D492,Products!$A$1:$A$5,0),MATCH(Orders!J$1,Products!$A$1:$E$1,0))="D","Dark","Light"))</f>
        <v>Light</v>
      </c>
      <c r="K492" s="3">
        <f>INDEX(Products!$A$1:$E$5,MATCH(Orders!$D492,Products!$A$1:$A$5,0),MATCH(Orders!K$1,Products!$A$1:$E$1,0))</f>
        <v>1</v>
      </c>
      <c r="L492" s="5">
        <f>INDEX(Products!$A$1:$E$5,MATCH(Orders!$D492,Products!$A$1:$A$5,0),MATCH(Orders!L$1,Products!$A$1:$E$1,0))</f>
        <v>9.9499999999999993</v>
      </c>
      <c r="M492" s="5">
        <f>Table1[[#This Row],[Unit Price]]*Table1[[#This Row],[Quantity]]</f>
        <v>29.849999999999998</v>
      </c>
      <c r="N492" t="str">
        <f>VLOOKUP(Table1[[#This Row],[Customer ID]],Customers!$A$1:$I$2001,9,FALSE)</f>
        <v>No</v>
      </c>
    </row>
    <row r="493" spans="1:14" x14ac:dyDescent="0.35">
      <c r="A493" t="s">
        <v>1024</v>
      </c>
      <c r="B493" s="2">
        <v>45485</v>
      </c>
      <c r="C493" t="s">
        <v>1025</v>
      </c>
      <c r="D493" t="s">
        <v>21</v>
      </c>
      <c r="E493">
        <v>2</v>
      </c>
      <c r="F493" t="str">
        <f>VLOOKUP(Table1[[#This Row],[Customer ID]],Customers!$A$1:$I$2001,2,FALSE)</f>
        <v>Kendra Ramirez</v>
      </c>
      <c r="G493" t="str">
        <f>VLOOKUP(Table1[[#This Row],[Customer ID]],Customers!$A$1:$I$2001,3,FALSE)</f>
        <v>marshdiana@yahoo.com</v>
      </c>
      <c r="H493" t="str">
        <f>VLOOKUP(Table1[[#This Row],[Customer ID]],Customers!$A$1:$I$2001,7,FALSE)</f>
        <v>United Kingdom</v>
      </c>
      <c r="I493" t="str">
        <f>_xlfn.IFS(INDEX(Products!$A$1:$E$5,MATCH(Orders!$D493,Products!$A$1:$A$5,0),MATCH(Orders!I$1,Products!$A$1:$E$1,0))="Esp","Espresso",INDEX(Products!$A$1:$E$5,MATCH(Orders!$D493,Products!$A$1:$A$5,0),MATCH(Orders!I$1,Products!$A$1:$E$1,0))="Lat","Latte",INDEX(Products!$A$1:$E$5,MATCH(Orders!$D493,Products!$A$1:$A$5,0),MATCH(Orders!I$1,Products!$A$1:$E$1,0))="Moc","Mocha",INDEX(Products!$A$1:$E$5,MATCH(Orders!$D493,Products!$A$1:$A$5,0),MATCH(Orders!I$1,Products!$A$1:$E$1,0))="Am","Americano")</f>
        <v>Latte</v>
      </c>
      <c r="J493" t="str">
        <f>IF(INDEX(Products!$A$1:$E$5,MATCH(Orders!$D493,Products!$A$1:$A$5,0),MATCH(Orders!J$1,Products!$A$1:$E$1,0))="M","Medium",IF(INDEX(Products!$A$1:$E$5,MATCH(Orders!$D493,Products!$A$1:$A$5,0),MATCH(Orders!J$1,Products!$A$1:$E$1,0))="D","Dark","Light"))</f>
        <v>Dark</v>
      </c>
      <c r="K493" s="3">
        <f>INDEX(Products!$A$1:$E$5,MATCH(Orders!$D493,Products!$A$1:$A$5,0),MATCH(Orders!K$1,Products!$A$1:$E$1,0))</f>
        <v>2</v>
      </c>
      <c r="L493" s="5">
        <f>INDEX(Products!$A$1:$E$5,MATCH(Orders!$D493,Products!$A$1:$A$5,0),MATCH(Orders!L$1,Products!$A$1:$E$1,0))</f>
        <v>6.79</v>
      </c>
      <c r="M493" s="5">
        <f>Table1[[#This Row],[Unit Price]]*Table1[[#This Row],[Quantity]]</f>
        <v>13.58</v>
      </c>
      <c r="N493" t="str">
        <f>VLOOKUP(Table1[[#This Row],[Customer ID]],Customers!$A$1:$I$2001,9,FALSE)</f>
        <v>Yes</v>
      </c>
    </row>
    <row r="494" spans="1:14" x14ac:dyDescent="0.35">
      <c r="A494" t="s">
        <v>1026</v>
      </c>
      <c r="B494" s="2">
        <v>44985</v>
      </c>
      <c r="C494" t="s">
        <v>1027</v>
      </c>
      <c r="D494" t="s">
        <v>40</v>
      </c>
      <c r="E494">
        <v>3</v>
      </c>
      <c r="F494" t="str">
        <f>VLOOKUP(Table1[[#This Row],[Customer ID]],Customers!$A$1:$I$2001,2,FALSE)</f>
        <v>Lisa Clements</v>
      </c>
      <c r="G494" t="str">
        <f>VLOOKUP(Table1[[#This Row],[Customer ID]],Customers!$A$1:$I$2001,3,FALSE)</f>
        <v>nscott@yang.com</v>
      </c>
      <c r="H494" t="str">
        <f>VLOOKUP(Table1[[#This Row],[Customer ID]],Customers!$A$1:$I$2001,7,FALSE)</f>
        <v>Australia</v>
      </c>
      <c r="I494" t="str">
        <f>_xlfn.IFS(INDEX(Products!$A$1:$E$5,MATCH(Orders!$D494,Products!$A$1:$A$5,0),MATCH(Orders!I$1,Products!$A$1:$E$1,0))="Esp","Espresso",INDEX(Products!$A$1:$E$5,MATCH(Orders!$D494,Products!$A$1:$A$5,0),MATCH(Orders!I$1,Products!$A$1:$E$1,0))="Lat","Latte",INDEX(Products!$A$1:$E$5,MATCH(Orders!$D494,Products!$A$1:$A$5,0),MATCH(Orders!I$1,Products!$A$1:$E$1,0))="Moc","Mocha",INDEX(Products!$A$1:$E$5,MATCH(Orders!$D494,Products!$A$1:$A$5,0),MATCH(Orders!I$1,Products!$A$1:$E$1,0))="Am","Americano")</f>
        <v>Americano</v>
      </c>
      <c r="J494" t="str">
        <f>IF(INDEX(Products!$A$1:$E$5,MATCH(Orders!$D494,Products!$A$1:$A$5,0),MATCH(Orders!J$1,Products!$A$1:$E$1,0))="M","Medium",IF(INDEX(Products!$A$1:$E$5,MATCH(Orders!$D494,Products!$A$1:$A$5,0),MATCH(Orders!J$1,Products!$A$1:$E$1,0))="D","Dark","Light"))</f>
        <v>Light</v>
      </c>
      <c r="K494" s="3">
        <f>INDEX(Products!$A$1:$E$5,MATCH(Orders!$D494,Products!$A$1:$A$5,0),MATCH(Orders!K$1,Products!$A$1:$E$1,0))</f>
        <v>1</v>
      </c>
      <c r="L494" s="5">
        <f>INDEX(Products!$A$1:$E$5,MATCH(Orders!$D494,Products!$A$1:$A$5,0),MATCH(Orders!L$1,Products!$A$1:$E$1,0))</f>
        <v>9.9499999999999993</v>
      </c>
      <c r="M494" s="5">
        <f>Table1[[#This Row],[Unit Price]]*Table1[[#This Row],[Quantity]]</f>
        <v>29.849999999999998</v>
      </c>
      <c r="N494" t="str">
        <f>VLOOKUP(Table1[[#This Row],[Customer ID]],Customers!$A$1:$I$2001,9,FALSE)</f>
        <v>No</v>
      </c>
    </row>
    <row r="495" spans="1:14" x14ac:dyDescent="0.35">
      <c r="A495" t="s">
        <v>1028</v>
      </c>
      <c r="B495" s="2">
        <v>44869</v>
      </c>
      <c r="C495" t="s">
        <v>1029</v>
      </c>
      <c r="D495" t="s">
        <v>40</v>
      </c>
      <c r="E495">
        <v>1</v>
      </c>
      <c r="F495" t="str">
        <f>VLOOKUP(Table1[[#This Row],[Customer ID]],Customers!$A$1:$I$2001,2,FALSE)</f>
        <v>Adam Johnson</v>
      </c>
      <c r="G495" t="str">
        <f>VLOOKUP(Table1[[#This Row],[Customer ID]],Customers!$A$1:$I$2001,3,FALSE)</f>
        <v>andersonallison@hutchinson.info</v>
      </c>
      <c r="H495" t="str">
        <f>VLOOKUP(Table1[[#This Row],[Customer ID]],Customers!$A$1:$I$2001,7,FALSE)</f>
        <v>United States</v>
      </c>
      <c r="I495" t="str">
        <f>_xlfn.IFS(INDEX(Products!$A$1:$E$5,MATCH(Orders!$D495,Products!$A$1:$A$5,0),MATCH(Orders!I$1,Products!$A$1:$E$1,0))="Esp","Espresso",INDEX(Products!$A$1:$E$5,MATCH(Orders!$D495,Products!$A$1:$A$5,0),MATCH(Orders!I$1,Products!$A$1:$E$1,0))="Lat","Latte",INDEX(Products!$A$1:$E$5,MATCH(Orders!$D495,Products!$A$1:$A$5,0),MATCH(Orders!I$1,Products!$A$1:$E$1,0))="Moc","Mocha",INDEX(Products!$A$1:$E$5,MATCH(Orders!$D495,Products!$A$1:$A$5,0),MATCH(Orders!I$1,Products!$A$1:$E$1,0))="Am","Americano")</f>
        <v>Americano</v>
      </c>
      <c r="J495" t="str">
        <f>IF(INDEX(Products!$A$1:$E$5,MATCH(Orders!$D495,Products!$A$1:$A$5,0),MATCH(Orders!J$1,Products!$A$1:$E$1,0))="M","Medium",IF(INDEX(Products!$A$1:$E$5,MATCH(Orders!$D495,Products!$A$1:$A$5,0),MATCH(Orders!J$1,Products!$A$1:$E$1,0))="D","Dark","Light"))</f>
        <v>Light</v>
      </c>
      <c r="K495" s="3">
        <f>INDEX(Products!$A$1:$E$5,MATCH(Orders!$D495,Products!$A$1:$A$5,0),MATCH(Orders!K$1,Products!$A$1:$E$1,0))</f>
        <v>1</v>
      </c>
      <c r="L495" s="5">
        <f>INDEX(Products!$A$1:$E$5,MATCH(Orders!$D495,Products!$A$1:$A$5,0),MATCH(Orders!L$1,Products!$A$1:$E$1,0))</f>
        <v>9.9499999999999993</v>
      </c>
      <c r="M495" s="5">
        <f>Table1[[#This Row],[Unit Price]]*Table1[[#This Row],[Quantity]]</f>
        <v>9.9499999999999993</v>
      </c>
      <c r="N495" t="str">
        <f>VLOOKUP(Table1[[#This Row],[Customer ID]],Customers!$A$1:$I$2001,9,FALSE)</f>
        <v>No</v>
      </c>
    </row>
    <row r="496" spans="1:14" x14ac:dyDescent="0.35">
      <c r="A496" t="s">
        <v>1030</v>
      </c>
      <c r="B496" s="2">
        <v>45188</v>
      </c>
      <c r="C496" t="s">
        <v>1031</v>
      </c>
      <c r="D496" t="s">
        <v>21</v>
      </c>
      <c r="E496">
        <v>2</v>
      </c>
      <c r="F496" t="str">
        <f>VLOOKUP(Table1[[#This Row],[Customer ID]],Customers!$A$1:$I$2001,2,FALSE)</f>
        <v>Brittany Brown</v>
      </c>
      <c r="G496" t="str">
        <f>VLOOKUP(Table1[[#This Row],[Customer ID]],Customers!$A$1:$I$2001,3,FALSE)</f>
        <v>nicolereyes@gmail.com</v>
      </c>
      <c r="H496" t="str">
        <f>VLOOKUP(Table1[[#This Row],[Customer ID]],Customers!$A$1:$I$2001,7,FALSE)</f>
        <v>United States</v>
      </c>
      <c r="I496" t="str">
        <f>_xlfn.IFS(INDEX(Products!$A$1:$E$5,MATCH(Orders!$D496,Products!$A$1:$A$5,0),MATCH(Orders!I$1,Products!$A$1:$E$1,0))="Esp","Espresso",INDEX(Products!$A$1:$E$5,MATCH(Orders!$D496,Products!$A$1:$A$5,0),MATCH(Orders!I$1,Products!$A$1:$E$1,0))="Lat","Latte",INDEX(Products!$A$1:$E$5,MATCH(Orders!$D496,Products!$A$1:$A$5,0),MATCH(Orders!I$1,Products!$A$1:$E$1,0))="Moc","Mocha",INDEX(Products!$A$1:$E$5,MATCH(Orders!$D496,Products!$A$1:$A$5,0),MATCH(Orders!I$1,Products!$A$1:$E$1,0))="Am","Americano")</f>
        <v>Latte</v>
      </c>
      <c r="J496" t="str">
        <f>IF(INDEX(Products!$A$1:$E$5,MATCH(Orders!$D496,Products!$A$1:$A$5,0),MATCH(Orders!J$1,Products!$A$1:$E$1,0))="M","Medium",IF(INDEX(Products!$A$1:$E$5,MATCH(Orders!$D496,Products!$A$1:$A$5,0),MATCH(Orders!J$1,Products!$A$1:$E$1,0))="D","Dark","Light"))</f>
        <v>Dark</v>
      </c>
      <c r="K496" s="3">
        <f>INDEX(Products!$A$1:$E$5,MATCH(Orders!$D496,Products!$A$1:$A$5,0),MATCH(Orders!K$1,Products!$A$1:$E$1,0))</f>
        <v>2</v>
      </c>
      <c r="L496" s="5">
        <f>INDEX(Products!$A$1:$E$5,MATCH(Orders!$D496,Products!$A$1:$A$5,0),MATCH(Orders!L$1,Products!$A$1:$E$1,0))</f>
        <v>6.79</v>
      </c>
      <c r="M496" s="5">
        <f>Table1[[#This Row],[Unit Price]]*Table1[[#This Row],[Quantity]]</f>
        <v>13.58</v>
      </c>
      <c r="N496" t="str">
        <f>VLOOKUP(Table1[[#This Row],[Customer ID]],Customers!$A$1:$I$2001,9,FALSE)</f>
        <v>Yes</v>
      </c>
    </row>
    <row r="497" spans="1:14" x14ac:dyDescent="0.35">
      <c r="A497" t="s">
        <v>1032</v>
      </c>
      <c r="B497" s="2">
        <v>45357</v>
      </c>
      <c r="C497" t="s">
        <v>1033</v>
      </c>
      <c r="D497" t="s">
        <v>30</v>
      </c>
      <c r="E497">
        <v>2</v>
      </c>
      <c r="F497" t="str">
        <f>VLOOKUP(Table1[[#This Row],[Customer ID]],Customers!$A$1:$I$2001,2,FALSE)</f>
        <v>Jeffrey Kemp</v>
      </c>
      <c r="G497" t="str">
        <f>VLOOKUP(Table1[[#This Row],[Customer ID]],Customers!$A$1:$I$2001,3,FALSE)</f>
        <v>hannah12@butler.com</v>
      </c>
      <c r="H497" t="str">
        <f>VLOOKUP(Table1[[#This Row],[Customer ID]],Customers!$A$1:$I$2001,7,FALSE)</f>
        <v>Canada</v>
      </c>
      <c r="I497" t="str">
        <f>_xlfn.IFS(INDEX(Products!$A$1:$E$5,MATCH(Orders!$D497,Products!$A$1:$A$5,0),MATCH(Orders!I$1,Products!$A$1:$E$1,0))="Esp","Espresso",INDEX(Products!$A$1:$E$5,MATCH(Orders!$D497,Products!$A$1:$A$5,0),MATCH(Orders!I$1,Products!$A$1:$E$1,0))="Lat","Latte",INDEX(Products!$A$1:$E$5,MATCH(Orders!$D497,Products!$A$1:$A$5,0),MATCH(Orders!I$1,Products!$A$1:$E$1,0))="Moc","Mocha",INDEX(Products!$A$1:$E$5,MATCH(Orders!$D497,Products!$A$1:$A$5,0),MATCH(Orders!I$1,Products!$A$1:$E$1,0))="Am","Americano")</f>
        <v>Mocha</v>
      </c>
      <c r="J497" t="str">
        <f>IF(INDEX(Products!$A$1:$E$5,MATCH(Orders!$D497,Products!$A$1:$A$5,0),MATCH(Orders!J$1,Products!$A$1:$E$1,0))="M","Medium",IF(INDEX(Products!$A$1:$E$5,MATCH(Orders!$D497,Products!$A$1:$A$5,0),MATCH(Orders!J$1,Products!$A$1:$E$1,0))="D","Dark","Light"))</f>
        <v>Medium</v>
      </c>
      <c r="K497" s="3">
        <f>INDEX(Products!$A$1:$E$5,MATCH(Orders!$D497,Products!$A$1:$A$5,0),MATCH(Orders!K$1,Products!$A$1:$E$1,0))</f>
        <v>2</v>
      </c>
      <c r="L497" s="5">
        <f>INDEX(Products!$A$1:$E$5,MATCH(Orders!$D497,Products!$A$1:$A$5,0),MATCH(Orders!L$1,Products!$A$1:$E$1,0))</f>
        <v>5.35</v>
      </c>
      <c r="M497" s="5">
        <f>Table1[[#This Row],[Unit Price]]*Table1[[#This Row],[Quantity]]</f>
        <v>10.7</v>
      </c>
      <c r="N497" t="str">
        <f>VLOOKUP(Table1[[#This Row],[Customer ID]],Customers!$A$1:$I$2001,9,FALSE)</f>
        <v>No</v>
      </c>
    </row>
    <row r="498" spans="1:14" x14ac:dyDescent="0.35">
      <c r="A498" t="s">
        <v>1034</v>
      </c>
      <c r="B498" s="2">
        <v>44510</v>
      </c>
      <c r="C498" t="s">
        <v>1035</v>
      </c>
      <c r="D498" t="s">
        <v>15</v>
      </c>
      <c r="E498">
        <v>3</v>
      </c>
      <c r="F498" t="str">
        <f>VLOOKUP(Table1[[#This Row],[Customer ID]],Customers!$A$1:$I$2001,2,FALSE)</f>
        <v>David Lopez</v>
      </c>
      <c r="G498" t="str">
        <f>VLOOKUP(Table1[[#This Row],[Customer ID]],Customers!$A$1:$I$2001,3,FALSE)</f>
        <v>awatkins@yahoo.com</v>
      </c>
      <c r="H498" t="str">
        <f>VLOOKUP(Table1[[#This Row],[Customer ID]],Customers!$A$1:$I$2001,7,FALSE)</f>
        <v>Ireland</v>
      </c>
      <c r="I498" t="str">
        <f>_xlfn.IFS(INDEX(Products!$A$1:$E$5,MATCH(Orders!$D498,Products!$A$1:$A$5,0),MATCH(Orders!I$1,Products!$A$1:$E$1,0))="Esp","Espresso",INDEX(Products!$A$1:$E$5,MATCH(Orders!$D498,Products!$A$1:$A$5,0),MATCH(Orders!I$1,Products!$A$1:$E$1,0))="Lat","Latte",INDEX(Products!$A$1:$E$5,MATCH(Orders!$D498,Products!$A$1:$A$5,0),MATCH(Orders!I$1,Products!$A$1:$E$1,0))="Moc","Mocha",INDEX(Products!$A$1:$E$5,MATCH(Orders!$D498,Products!$A$1:$A$5,0),MATCH(Orders!I$1,Products!$A$1:$E$1,0))="Am","Americano")</f>
        <v>Espresso</v>
      </c>
      <c r="J498" t="str">
        <f>IF(INDEX(Products!$A$1:$E$5,MATCH(Orders!$D498,Products!$A$1:$A$5,0),MATCH(Orders!J$1,Products!$A$1:$E$1,0))="M","Medium",IF(INDEX(Products!$A$1:$E$5,MATCH(Orders!$D498,Products!$A$1:$A$5,0),MATCH(Orders!J$1,Products!$A$1:$E$1,0))="D","Dark","Light"))</f>
        <v>Medium</v>
      </c>
      <c r="K498" s="3">
        <f>INDEX(Products!$A$1:$E$5,MATCH(Orders!$D498,Products!$A$1:$A$5,0),MATCH(Orders!K$1,Products!$A$1:$E$1,0))</f>
        <v>1.5</v>
      </c>
      <c r="L498" s="5">
        <f>INDEX(Products!$A$1:$E$5,MATCH(Orders!$D498,Products!$A$1:$A$5,0),MATCH(Orders!L$1,Products!$A$1:$E$1,0))</f>
        <v>8.18</v>
      </c>
      <c r="M498" s="5">
        <f>Table1[[#This Row],[Unit Price]]*Table1[[#This Row],[Quantity]]</f>
        <v>24.54</v>
      </c>
      <c r="N498" t="str">
        <f>VLOOKUP(Table1[[#This Row],[Customer ID]],Customers!$A$1:$I$2001,9,FALSE)</f>
        <v>Yes</v>
      </c>
    </row>
    <row r="499" spans="1:14" x14ac:dyDescent="0.35">
      <c r="A499" t="s">
        <v>1036</v>
      </c>
      <c r="B499" s="2">
        <v>44573</v>
      </c>
      <c r="C499" t="s">
        <v>1037</v>
      </c>
      <c r="D499" t="s">
        <v>40</v>
      </c>
      <c r="E499">
        <v>4</v>
      </c>
      <c r="F499" t="str">
        <f>VLOOKUP(Table1[[#This Row],[Customer ID]],Customers!$A$1:$I$2001,2,FALSE)</f>
        <v>Christopher Simpson</v>
      </c>
      <c r="G499" t="str">
        <f>VLOOKUP(Table1[[#This Row],[Customer ID]],Customers!$A$1:$I$2001,3,FALSE)</f>
        <v>hawkinsjoshua@johnson.info</v>
      </c>
      <c r="H499" t="str">
        <f>VLOOKUP(Table1[[#This Row],[Customer ID]],Customers!$A$1:$I$2001,7,FALSE)</f>
        <v>Ireland</v>
      </c>
      <c r="I499" t="str">
        <f>_xlfn.IFS(INDEX(Products!$A$1:$E$5,MATCH(Orders!$D499,Products!$A$1:$A$5,0),MATCH(Orders!I$1,Products!$A$1:$E$1,0))="Esp","Espresso",INDEX(Products!$A$1:$E$5,MATCH(Orders!$D499,Products!$A$1:$A$5,0),MATCH(Orders!I$1,Products!$A$1:$E$1,0))="Lat","Latte",INDEX(Products!$A$1:$E$5,MATCH(Orders!$D499,Products!$A$1:$A$5,0),MATCH(Orders!I$1,Products!$A$1:$E$1,0))="Moc","Mocha",INDEX(Products!$A$1:$E$5,MATCH(Orders!$D499,Products!$A$1:$A$5,0),MATCH(Orders!I$1,Products!$A$1:$E$1,0))="Am","Americano")</f>
        <v>Americano</v>
      </c>
      <c r="J499" t="str">
        <f>IF(INDEX(Products!$A$1:$E$5,MATCH(Orders!$D499,Products!$A$1:$A$5,0),MATCH(Orders!J$1,Products!$A$1:$E$1,0))="M","Medium",IF(INDEX(Products!$A$1:$E$5,MATCH(Orders!$D499,Products!$A$1:$A$5,0),MATCH(Orders!J$1,Products!$A$1:$E$1,0))="D","Dark","Light"))</f>
        <v>Light</v>
      </c>
      <c r="K499" s="3">
        <f>INDEX(Products!$A$1:$E$5,MATCH(Orders!$D499,Products!$A$1:$A$5,0),MATCH(Orders!K$1,Products!$A$1:$E$1,0))</f>
        <v>1</v>
      </c>
      <c r="L499" s="5">
        <f>INDEX(Products!$A$1:$E$5,MATCH(Orders!$D499,Products!$A$1:$A$5,0),MATCH(Orders!L$1,Products!$A$1:$E$1,0))</f>
        <v>9.9499999999999993</v>
      </c>
      <c r="M499" s="5">
        <f>Table1[[#This Row],[Unit Price]]*Table1[[#This Row],[Quantity]]</f>
        <v>39.799999999999997</v>
      </c>
      <c r="N499" t="str">
        <f>VLOOKUP(Table1[[#This Row],[Customer ID]],Customers!$A$1:$I$2001,9,FALSE)</f>
        <v>No</v>
      </c>
    </row>
    <row r="500" spans="1:14" x14ac:dyDescent="0.35">
      <c r="A500" t="s">
        <v>1038</v>
      </c>
      <c r="B500" s="2">
        <v>45319</v>
      </c>
      <c r="C500" t="s">
        <v>1039</v>
      </c>
      <c r="D500" t="s">
        <v>30</v>
      </c>
      <c r="E500">
        <v>4</v>
      </c>
      <c r="F500" t="str">
        <f>VLOOKUP(Table1[[#This Row],[Customer ID]],Customers!$A$1:$I$2001,2,FALSE)</f>
        <v>Joshua Peters</v>
      </c>
      <c r="G500" t="str">
        <f>VLOOKUP(Table1[[#This Row],[Customer ID]],Customers!$A$1:$I$2001,3,FALSE)</f>
        <v>wujason@andrews-perez.com</v>
      </c>
      <c r="H500" t="str">
        <f>VLOOKUP(Table1[[#This Row],[Customer ID]],Customers!$A$1:$I$2001,7,FALSE)</f>
        <v>Ireland</v>
      </c>
      <c r="I500" t="str">
        <f>_xlfn.IFS(INDEX(Products!$A$1:$E$5,MATCH(Orders!$D500,Products!$A$1:$A$5,0),MATCH(Orders!I$1,Products!$A$1:$E$1,0))="Esp","Espresso",INDEX(Products!$A$1:$E$5,MATCH(Orders!$D500,Products!$A$1:$A$5,0),MATCH(Orders!I$1,Products!$A$1:$E$1,0))="Lat","Latte",INDEX(Products!$A$1:$E$5,MATCH(Orders!$D500,Products!$A$1:$A$5,0),MATCH(Orders!I$1,Products!$A$1:$E$1,0))="Moc","Mocha",INDEX(Products!$A$1:$E$5,MATCH(Orders!$D500,Products!$A$1:$A$5,0),MATCH(Orders!I$1,Products!$A$1:$E$1,0))="Am","Americano")</f>
        <v>Mocha</v>
      </c>
      <c r="J500" t="str">
        <f>IF(INDEX(Products!$A$1:$E$5,MATCH(Orders!$D500,Products!$A$1:$A$5,0),MATCH(Orders!J$1,Products!$A$1:$E$1,0))="M","Medium",IF(INDEX(Products!$A$1:$E$5,MATCH(Orders!$D500,Products!$A$1:$A$5,0),MATCH(Orders!J$1,Products!$A$1:$E$1,0))="D","Dark","Light"))</f>
        <v>Medium</v>
      </c>
      <c r="K500" s="3">
        <f>INDEX(Products!$A$1:$E$5,MATCH(Orders!$D500,Products!$A$1:$A$5,0),MATCH(Orders!K$1,Products!$A$1:$E$1,0))</f>
        <v>2</v>
      </c>
      <c r="L500" s="5">
        <f>INDEX(Products!$A$1:$E$5,MATCH(Orders!$D500,Products!$A$1:$A$5,0),MATCH(Orders!L$1,Products!$A$1:$E$1,0))</f>
        <v>5.35</v>
      </c>
      <c r="M500" s="5">
        <f>Table1[[#This Row],[Unit Price]]*Table1[[#This Row],[Quantity]]</f>
        <v>21.4</v>
      </c>
      <c r="N500" t="str">
        <f>VLOOKUP(Table1[[#This Row],[Customer ID]],Customers!$A$1:$I$2001,9,FALSE)</f>
        <v>Yes</v>
      </c>
    </row>
    <row r="501" spans="1:14" x14ac:dyDescent="0.35">
      <c r="A501" t="s">
        <v>1040</v>
      </c>
      <c r="B501" s="2">
        <v>45075</v>
      </c>
      <c r="C501" t="s">
        <v>1041</v>
      </c>
      <c r="D501" t="s">
        <v>15</v>
      </c>
      <c r="E501">
        <v>3</v>
      </c>
      <c r="F501" t="str">
        <f>VLOOKUP(Table1[[#This Row],[Customer ID]],Customers!$A$1:$I$2001,2,FALSE)</f>
        <v>Lisa Preston</v>
      </c>
      <c r="G501" t="str">
        <f>VLOOKUP(Table1[[#This Row],[Customer ID]],Customers!$A$1:$I$2001,3,FALSE)</f>
        <v>qshaw@newman.info</v>
      </c>
      <c r="H501" t="str">
        <f>VLOOKUP(Table1[[#This Row],[Customer ID]],Customers!$A$1:$I$2001,7,FALSE)</f>
        <v>Australia</v>
      </c>
      <c r="I501" t="str">
        <f>_xlfn.IFS(INDEX(Products!$A$1:$E$5,MATCH(Orders!$D501,Products!$A$1:$A$5,0),MATCH(Orders!I$1,Products!$A$1:$E$1,0))="Esp","Espresso",INDEX(Products!$A$1:$E$5,MATCH(Orders!$D501,Products!$A$1:$A$5,0),MATCH(Orders!I$1,Products!$A$1:$E$1,0))="Lat","Latte",INDEX(Products!$A$1:$E$5,MATCH(Orders!$D501,Products!$A$1:$A$5,0),MATCH(Orders!I$1,Products!$A$1:$E$1,0))="Moc","Mocha",INDEX(Products!$A$1:$E$5,MATCH(Orders!$D501,Products!$A$1:$A$5,0),MATCH(Orders!I$1,Products!$A$1:$E$1,0))="Am","Americano")</f>
        <v>Espresso</v>
      </c>
      <c r="J501" t="str">
        <f>IF(INDEX(Products!$A$1:$E$5,MATCH(Orders!$D501,Products!$A$1:$A$5,0),MATCH(Orders!J$1,Products!$A$1:$E$1,0))="M","Medium",IF(INDEX(Products!$A$1:$E$5,MATCH(Orders!$D501,Products!$A$1:$A$5,0),MATCH(Orders!J$1,Products!$A$1:$E$1,0))="D","Dark","Light"))</f>
        <v>Medium</v>
      </c>
      <c r="K501" s="3">
        <f>INDEX(Products!$A$1:$E$5,MATCH(Orders!$D501,Products!$A$1:$A$5,0),MATCH(Orders!K$1,Products!$A$1:$E$1,0))</f>
        <v>1.5</v>
      </c>
      <c r="L501" s="5">
        <f>INDEX(Products!$A$1:$E$5,MATCH(Orders!$D501,Products!$A$1:$A$5,0),MATCH(Orders!L$1,Products!$A$1:$E$1,0))</f>
        <v>8.18</v>
      </c>
      <c r="M501" s="5">
        <f>Table1[[#This Row],[Unit Price]]*Table1[[#This Row],[Quantity]]</f>
        <v>24.54</v>
      </c>
      <c r="N501" t="str">
        <f>VLOOKUP(Table1[[#This Row],[Customer ID]],Customers!$A$1:$I$2001,9,FALSE)</f>
        <v>No</v>
      </c>
    </row>
    <row r="502" spans="1:14" x14ac:dyDescent="0.35">
      <c r="A502" t="s">
        <v>1042</v>
      </c>
      <c r="B502" s="2">
        <v>45241</v>
      </c>
      <c r="C502" t="s">
        <v>1043</v>
      </c>
      <c r="D502" t="s">
        <v>30</v>
      </c>
      <c r="E502">
        <v>4</v>
      </c>
      <c r="F502" t="str">
        <f>VLOOKUP(Table1[[#This Row],[Customer ID]],Customers!$A$1:$I$2001,2,FALSE)</f>
        <v>Kenneth Martinez</v>
      </c>
      <c r="G502" t="str">
        <f>VLOOKUP(Table1[[#This Row],[Customer ID]],Customers!$A$1:$I$2001,3,FALSE)</f>
        <v>daniellecastro@yahoo.com</v>
      </c>
      <c r="H502" t="str">
        <f>VLOOKUP(Table1[[#This Row],[Customer ID]],Customers!$A$1:$I$2001,7,FALSE)</f>
        <v>Canada</v>
      </c>
      <c r="I502" t="str">
        <f>_xlfn.IFS(INDEX(Products!$A$1:$E$5,MATCH(Orders!$D502,Products!$A$1:$A$5,0),MATCH(Orders!I$1,Products!$A$1:$E$1,0))="Esp","Espresso",INDEX(Products!$A$1:$E$5,MATCH(Orders!$D502,Products!$A$1:$A$5,0),MATCH(Orders!I$1,Products!$A$1:$E$1,0))="Lat","Latte",INDEX(Products!$A$1:$E$5,MATCH(Orders!$D502,Products!$A$1:$A$5,0),MATCH(Orders!I$1,Products!$A$1:$E$1,0))="Moc","Mocha",INDEX(Products!$A$1:$E$5,MATCH(Orders!$D502,Products!$A$1:$A$5,0),MATCH(Orders!I$1,Products!$A$1:$E$1,0))="Am","Americano")</f>
        <v>Mocha</v>
      </c>
      <c r="J502" t="str">
        <f>IF(INDEX(Products!$A$1:$E$5,MATCH(Orders!$D502,Products!$A$1:$A$5,0),MATCH(Orders!J$1,Products!$A$1:$E$1,0))="M","Medium",IF(INDEX(Products!$A$1:$E$5,MATCH(Orders!$D502,Products!$A$1:$A$5,0),MATCH(Orders!J$1,Products!$A$1:$E$1,0))="D","Dark","Light"))</f>
        <v>Medium</v>
      </c>
      <c r="K502" s="3">
        <f>INDEX(Products!$A$1:$E$5,MATCH(Orders!$D502,Products!$A$1:$A$5,0),MATCH(Orders!K$1,Products!$A$1:$E$1,0))</f>
        <v>2</v>
      </c>
      <c r="L502" s="5">
        <f>INDEX(Products!$A$1:$E$5,MATCH(Orders!$D502,Products!$A$1:$A$5,0),MATCH(Orders!L$1,Products!$A$1:$E$1,0))</f>
        <v>5.35</v>
      </c>
      <c r="M502" s="5">
        <f>Table1[[#This Row],[Unit Price]]*Table1[[#This Row],[Quantity]]</f>
        <v>21.4</v>
      </c>
      <c r="N502" t="str">
        <f>VLOOKUP(Table1[[#This Row],[Customer ID]],Customers!$A$1:$I$2001,9,FALSE)</f>
        <v>No</v>
      </c>
    </row>
    <row r="503" spans="1:14" x14ac:dyDescent="0.35">
      <c r="A503" t="s">
        <v>1044</v>
      </c>
      <c r="B503" s="2">
        <v>44981</v>
      </c>
      <c r="C503" t="s">
        <v>1045</v>
      </c>
      <c r="D503" t="s">
        <v>15</v>
      </c>
      <c r="E503">
        <v>3</v>
      </c>
      <c r="F503" t="str">
        <f>VLOOKUP(Table1[[#This Row],[Customer ID]],Customers!$A$1:$I$2001,2,FALSE)</f>
        <v>Susan Ibarra</v>
      </c>
      <c r="G503" t="str">
        <f>VLOOKUP(Table1[[#This Row],[Customer ID]],Customers!$A$1:$I$2001,3,FALSE)</f>
        <v>elizabethtaylor@roberts-perry.com</v>
      </c>
      <c r="H503" t="str">
        <f>VLOOKUP(Table1[[#This Row],[Customer ID]],Customers!$A$1:$I$2001,7,FALSE)</f>
        <v>United Kingdom</v>
      </c>
      <c r="I503" t="str">
        <f>_xlfn.IFS(INDEX(Products!$A$1:$E$5,MATCH(Orders!$D503,Products!$A$1:$A$5,0),MATCH(Orders!I$1,Products!$A$1:$E$1,0))="Esp","Espresso",INDEX(Products!$A$1:$E$5,MATCH(Orders!$D503,Products!$A$1:$A$5,0),MATCH(Orders!I$1,Products!$A$1:$E$1,0))="Lat","Latte",INDEX(Products!$A$1:$E$5,MATCH(Orders!$D503,Products!$A$1:$A$5,0),MATCH(Orders!I$1,Products!$A$1:$E$1,0))="Moc","Mocha",INDEX(Products!$A$1:$E$5,MATCH(Orders!$D503,Products!$A$1:$A$5,0),MATCH(Orders!I$1,Products!$A$1:$E$1,0))="Am","Americano")</f>
        <v>Espresso</v>
      </c>
      <c r="J503" t="str">
        <f>IF(INDEX(Products!$A$1:$E$5,MATCH(Orders!$D503,Products!$A$1:$A$5,0),MATCH(Orders!J$1,Products!$A$1:$E$1,0))="M","Medium",IF(INDEX(Products!$A$1:$E$5,MATCH(Orders!$D503,Products!$A$1:$A$5,0),MATCH(Orders!J$1,Products!$A$1:$E$1,0))="D","Dark","Light"))</f>
        <v>Medium</v>
      </c>
      <c r="K503" s="3">
        <f>INDEX(Products!$A$1:$E$5,MATCH(Orders!$D503,Products!$A$1:$A$5,0),MATCH(Orders!K$1,Products!$A$1:$E$1,0))</f>
        <v>1.5</v>
      </c>
      <c r="L503" s="5">
        <f>INDEX(Products!$A$1:$E$5,MATCH(Orders!$D503,Products!$A$1:$A$5,0),MATCH(Orders!L$1,Products!$A$1:$E$1,0))</f>
        <v>8.18</v>
      </c>
      <c r="M503" s="5">
        <f>Table1[[#This Row],[Unit Price]]*Table1[[#This Row],[Quantity]]</f>
        <v>24.54</v>
      </c>
      <c r="N503" t="str">
        <f>VLOOKUP(Table1[[#This Row],[Customer ID]],Customers!$A$1:$I$2001,9,FALSE)</f>
        <v>Yes</v>
      </c>
    </row>
    <row r="504" spans="1:14" x14ac:dyDescent="0.35">
      <c r="A504" t="s">
        <v>1046</v>
      </c>
      <c r="B504" s="2">
        <v>45594</v>
      </c>
      <c r="C504" t="s">
        <v>1047</v>
      </c>
      <c r="D504" t="s">
        <v>15</v>
      </c>
      <c r="E504">
        <v>4</v>
      </c>
      <c r="F504" t="str">
        <f>VLOOKUP(Table1[[#This Row],[Customer ID]],Customers!$A$1:$I$2001,2,FALSE)</f>
        <v>Carolyn Armstrong</v>
      </c>
      <c r="G504" t="str">
        <f>VLOOKUP(Table1[[#This Row],[Customer ID]],Customers!$A$1:$I$2001,3,FALSE)</f>
        <v>sheppardsean@yahoo.com</v>
      </c>
      <c r="H504" t="str">
        <f>VLOOKUP(Table1[[#This Row],[Customer ID]],Customers!$A$1:$I$2001,7,FALSE)</f>
        <v>Australia</v>
      </c>
      <c r="I504" t="str">
        <f>_xlfn.IFS(INDEX(Products!$A$1:$E$5,MATCH(Orders!$D504,Products!$A$1:$A$5,0),MATCH(Orders!I$1,Products!$A$1:$E$1,0))="Esp","Espresso",INDEX(Products!$A$1:$E$5,MATCH(Orders!$D504,Products!$A$1:$A$5,0),MATCH(Orders!I$1,Products!$A$1:$E$1,0))="Lat","Latte",INDEX(Products!$A$1:$E$5,MATCH(Orders!$D504,Products!$A$1:$A$5,0),MATCH(Orders!I$1,Products!$A$1:$E$1,0))="Moc","Mocha",INDEX(Products!$A$1:$E$5,MATCH(Orders!$D504,Products!$A$1:$A$5,0),MATCH(Orders!I$1,Products!$A$1:$E$1,0))="Am","Americano")</f>
        <v>Espresso</v>
      </c>
      <c r="J504" t="str">
        <f>IF(INDEX(Products!$A$1:$E$5,MATCH(Orders!$D504,Products!$A$1:$A$5,0),MATCH(Orders!J$1,Products!$A$1:$E$1,0))="M","Medium",IF(INDEX(Products!$A$1:$E$5,MATCH(Orders!$D504,Products!$A$1:$A$5,0),MATCH(Orders!J$1,Products!$A$1:$E$1,0))="D","Dark","Light"))</f>
        <v>Medium</v>
      </c>
      <c r="K504" s="3">
        <f>INDEX(Products!$A$1:$E$5,MATCH(Orders!$D504,Products!$A$1:$A$5,0),MATCH(Orders!K$1,Products!$A$1:$E$1,0))</f>
        <v>1.5</v>
      </c>
      <c r="L504" s="5">
        <f>INDEX(Products!$A$1:$E$5,MATCH(Orders!$D504,Products!$A$1:$A$5,0),MATCH(Orders!L$1,Products!$A$1:$E$1,0))</f>
        <v>8.18</v>
      </c>
      <c r="M504" s="5">
        <f>Table1[[#This Row],[Unit Price]]*Table1[[#This Row],[Quantity]]</f>
        <v>32.72</v>
      </c>
      <c r="N504" t="str">
        <f>VLOOKUP(Table1[[#This Row],[Customer ID]],Customers!$A$1:$I$2001,9,FALSE)</f>
        <v>No</v>
      </c>
    </row>
    <row r="505" spans="1:14" x14ac:dyDescent="0.35">
      <c r="A505" t="s">
        <v>1048</v>
      </c>
      <c r="B505" s="2">
        <v>45071</v>
      </c>
      <c r="C505" t="s">
        <v>1049</v>
      </c>
      <c r="D505" t="s">
        <v>21</v>
      </c>
      <c r="E505">
        <v>3</v>
      </c>
      <c r="F505" t="str">
        <f>VLOOKUP(Table1[[#This Row],[Customer ID]],Customers!$A$1:$I$2001,2,FALSE)</f>
        <v>Rebecca Williams</v>
      </c>
      <c r="G505" t="str">
        <f>VLOOKUP(Table1[[#This Row],[Customer ID]],Customers!$A$1:$I$2001,3,FALSE)</f>
        <v>heather46@cook.info</v>
      </c>
      <c r="H505" t="str">
        <f>VLOOKUP(Table1[[#This Row],[Customer ID]],Customers!$A$1:$I$2001,7,FALSE)</f>
        <v>United Kingdom</v>
      </c>
      <c r="I505" t="str">
        <f>_xlfn.IFS(INDEX(Products!$A$1:$E$5,MATCH(Orders!$D505,Products!$A$1:$A$5,0),MATCH(Orders!I$1,Products!$A$1:$E$1,0))="Esp","Espresso",INDEX(Products!$A$1:$E$5,MATCH(Orders!$D505,Products!$A$1:$A$5,0),MATCH(Orders!I$1,Products!$A$1:$E$1,0))="Lat","Latte",INDEX(Products!$A$1:$E$5,MATCH(Orders!$D505,Products!$A$1:$A$5,0),MATCH(Orders!I$1,Products!$A$1:$E$1,0))="Moc","Mocha",INDEX(Products!$A$1:$E$5,MATCH(Orders!$D505,Products!$A$1:$A$5,0),MATCH(Orders!I$1,Products!$A$1:$E$1,0))="Am","Americano")</f>
        <v>Latte</v>
      </c>
      <c r="J505" t="str">
        <f>IF(INDEX(Products!$A$1:$E$5,MATCH(Orders!$D505,Products!$A$1:$A$5,0),MATCH(Orders!J$1,Products!$A$1:$E$1,0))="M","Medium",IF(INDEX(Products!$A$1:$E$5,MATCH(Orders!$D505,Products!$A$1:$A$5,0),MATCH(Orders!J$1,Products!$A$1:$E$1,0))="D","Dark","Light"))</f>
        <v>Dark</v>
      </c>
      <c r="K505" s="3">
        <f>INDEX(Products!$A$1:$E$5,MATCH(Orders!$D505,Products!$A$1:$A$5,0),MATCH(Orders!K$1,Products!$A$1:$E$1,0))</f>
        <v>2</v>
      </c>
      <c r="L505" s="5">
        <f>INDEX(Products!$A$1:$E$5,MATCH(Orders!$D505,Products!$A$1:$A$5,0),MATCH(Orders!L$1,Products!$A$1:$E$1,0))</f>
        <v>6.79</v>
      </c>
      <c r="M505" s="5">
        <f>Table1[[#This Row],[Unit Price]]*Table1[[#This Row],[Quantity]]</f>
        <v>20.37</v>
      </c>
      <c r="N505" t="str">
        <f>VLOOKUP(Table1[[#This Row],[Customer ID]],Customers!$A$1:$I$2001,9,FALSE)</f>
        <v>Yes</v>
      </c>
    </row>
    <row r="506" spans="1:14" x14ac:dyDescent="0.35">
      <c r="A506" t="s">
        <v>1050</v>
      </c>
      <c r="B506" s="2">
        <v>44733</v>
      </c>
      <c r="C506" t="s">
        <v>1051</v>
      </c>
      <c r="D506" t="s">
        <v>30</v>
      </c>
      <c r="E506">
        <v>2</v>
      </c>
      <c r="F506" t="str">
        <f>VLOOKUP(Table1[[#This Row],[Customer ID]],Customers!$A$1:$I$2001,2,FALSE)</f>
        <v>Ryan Johnson</v>
      </c>
      <c r="G506" t="str">
        <f>VLOOKUP(Table1[[#This Row],[Customer ID]],Customers!$A$1:$I$2001,3,FALSE)</f>
        <v>thomasanderson@gmail.com</v>
      </c>
      <c r="H506" t="str">
        <f>VLOOKUP(Table1[[#This Row],[Customer ID]],Customers!$A$1:$I$2001,7,FALSE)</f>
        <v>United States</v>
      </c>
      <c r="I506" t="str">
        <f>_xlfn.IFS(INDEX(Products!$A$1:$E$5,MATCH(Orders!$D506,Products!$A$1:$A$5,0),MATCH(Orders!I$1,Products!$A$1:$E$1,0))="Esp","Espresso",INDEX(Products!$A$1:$E$5,MATCH(Orders!$D506,Products!$A$1:$A$5,0),MATCH(Orders!I$1,Products!$A$1:$E$1,0))="Lat","Latte",INDEX(Products!$A$1:$E$5,MATCH(Orders!$D506,Products!$A$1:$A$5,0),MATCH(Orders!I$1,Products!$A$1:$E$1,0))="Moc","Mocha",INDEX(Products!$A$1:$E$5,MATCH(Orders!$D506,Products!$A$1:$A$5,0),MATCH(Orders!I$1,Products!$A$1:$E$1,0))="Am","Americano")</f>
        <v>Mocha</v>
      </c>
      <c r="J506" t="str">
        <f>IF(INDEX(Products!$A$1:$E$5,MATCH(Orders!$D506,Products!$A$1:$A$5,0),MATCH(Orders!J$1,Products!$A$1:$E$1,0))="M","Medium",IF(INDEX(Products!$A$1:$E$5,MATCH(Orders!$D506,Products!$A$1:$A$5,0),MATCH(Orders!J$1,Products!$A$1:$E$1,0))="D","Dark","Light"))</f>
        <v>Medium</v>
      </c>
      <c r="K506" s="3">
        <f>INDEX(Products!$A$1:$E$5,MATCH(Orders!$D506,Products!$A$1:$A$5,0),MATCH(Orders!K$1,Products!$A$1:$E$1,0))</f>
        <v>2</v>
      </c>
      <c r="L506" s="5">
        <f>INDEX(Products!$A$1:$E$5,MATCH(Orders!$D506,Products!$A$1:$A$5,0),MATCH(Orders!L$1,Products!$A$1:$E$1,0))</f>
        <v>5.35</v>
      </c>
      <c r="M506" s="5">
        <f>Table1[[#This Row],[Unit Price]]*Table1[[#This Row],[Quantity]]</f>
        <v>10.7</v>
      </c>
      <c r="N506" t="str">
        <f>VLOOKUP(Table1[[#This Row],[Customer ID]],Customers!$A$1:$I$2001,9,FALSE)</f>
        <v>Yes</v>
      </c>
    </row>
    <row r="507" spans="1:14" x14ac:dyDescent="0.35">
      <c r="A507" t="s">
        <v>1052</v>
      </c>
      <c r="B507" s="2">
        <v>45303</v>
      </c>
      <c r="C507" t="s">
        <v>1053</v>
      </c>
      <c r="D507" t="s">
        <v>15</v>
      </c>
      <c r="E507">
        <v>3</v>
      </c>
      <c r="F507" t="str">
        <f>VLOOKUP(Table1[[#This Row],[Customer ID]],Customers!$A$1:$I$2001,2,FALSE)</f>
        <v>Priscilla Johnson</v>
      </c>
      <c r="G507" t="str">
        <f>VLOOKUP(Table1[[#This Row],[Customer ID]],Customers!$A$1:$I$2001,3,FALSE)</f>
        <v>arroyoshawna@yahoo.com</v>
      </c>
      <c r="H507" t="str">
        <f>VLOOKUP(Table1[[#This Row],[Customer ID]],Customers!$A$1:$I$2001,7,FALSE)</f>
        <v>Australia</v>
      </c>
      <c r="I507" t="str">
        <f>_xlfn.IFS(INDEX(Products!$A$1:$E$5,MATCH(Orders!$D507,Products!$A$1:$A$5,0),MATCH(Orders!I$1,Products!$A$1:$E$1,0))="Esp","Espresso",INDEX(Products!$A$1:$E$5,MATCH(Orders!$D507,Products!$A$1:$A$5,0),MATCH(Orders!I$1,Products!$A$1:$E$1,0))="Lat","Latte",INDEX(Products!$A$1:$E$5,MATCH(Orders!$D507,Products!$A$1:$A$5,0),MATCH(Orders!I$1,Products!$A$1:$E$1,0))="Moc","Mocha",INDEX(Products!$A$1:$E$5,MATCH(Orders!$D507,Products!$A$1:$A$5,0),MATCH(Orders!I$1,Products!$A$1:$E$1,0))="Am","Americano")</f>
        <v>Espresso</v>
      </c>
      <c r="J507" t="str">
        <f>IF(INDEX(Products!$A$1:$E$5,MATCH(Orders!$D507,Products!$A$1:$A$5,0),MATCH(Orders!J$1,Products!$A$1:$E$1,0))="M","Medium",IF(INDEX(Products!$A$1:$E$5,MATCH(Orders!$D507,Products!$A$1:$A$5,0),MATCH(Orders!J$1,Products!$A$1:$E$1,0))="D","Dark","Light"))</f>
        <v>Medium</v>
      </c>
      <c r="K507" s="3">
        <f>INDEX(Products!$A$1:$E$5,MATCH(Orders!$D507,Products!$A$1:$A$5,0),MATCH(Orders!K$1,Products!$A$1:$E$1,0))</f>
        <v>1.5</v>
      </c>
      <c r="L507" s="5">
        <f>INDEX(Products!$A$1:$E$5,MATCH(Orders!$D507,Products!$A$1:$A$5,0),MATCH(Orders!L$1,Products!$A$1:$E$1,0))</f>
        <v>8.18</v>
      </c>
      <c r="M507" s="5">
        <f>Table1[[#This Row],[Unit Price]]*Table1[[#This Row],[Quantity]]</f>
        <v>24.54</v>
      </c>
      <c r="N507" t="str">
        <f>VLOOKUP(Table1[[#This Row],[Customer ID]],Customers!$A$1:$I$2001,9,FALSE)</f>
        <v>No</v>
      </c>
    </row>
    <row r="508" spans="1:14" x14ac:dyDescent="0.35">
      <c r="A508" t="s">
        <v>1054</v>
      </c>
      <c r="B508" s="2">
        <v>45571</v>
      </c>
      <c r="C508" t="s">
        <v>1055</v>
      </c>
      <c r="D508" t="s">
        <v>40</v>
      </c>
      <c r="E508">
        <v>4</v>
      </c>
      <c r="F508" t="str">
        <f>VLOOKUP(Table1[[#This Row],[Customer ID]],Customers!$A$1:$I$2001,2,FALSE)</f>
        <v>Brittany Harris</v>
      </c>
      <c r="G508" t="str">
        <f>VLOOKUP(Table1[[#This Row],[Customer ID]],Customers!$A$1:$I$2001,3,FALSE)</f>
        <v>hallkristy@gmail.com</v>
      </c>
      <c r="H508" t="str">
        <f>VLOOKUP(Table1[[#This Row],[Customer ID]],Customers!$A$1:$I$2001,7,FALSE)</f>
        <v>Australia</v>
      </c>
      <c r="I508" t="str">
        <f>_xlfn.IFS(INDEX(Products!$A$1:$E$5,MATCH(Orders!$D508,Products!$A$1:$A$5,0),MATCH(Orders!I$1,Products!$A$1:$E$1,0))="Esp","Espresso",INDEX(Products!$A$1:$E$5,MATCH(Orders!$D508,Products!$A$1:$A$5,0),MATCH(Orders!I$1,Products!$A$1:$E$1,0))="Lat","Latte",INDEX(Products!$A$1:$E$5,MATCH(Orders!$D508,Products!$A$1:$A$5,0),MATCH(Orders!I$1,Products!$A$1:$E$1,0))="Moc","Mocha",INDEX(Products!$A$1:$E$5,MATCH(Orders!$D508,Products!$A$1:$A$5,0),MATCH(Orders!I$1,Products!$A$1:$E$1,0))="Am","Americano")</f>
        <v>Americano</v>
      </c>
      <c r="J508" t="str">
        <f>IF(INDEX(Products!$A$1:$E$5,MATCH(Orders!$D508,Products!$A$1:$A$5,0),MATCH(Orders!J$1,Products!$A$1:$E$1,0))="M","Medium",IF(INDEX(Products!$A$1:$E$5,MATCH(Orders!$D508,Products!$A$1:$A$5,0),MATCH(Orders!J$1,Products!$A$1:$E$1,0))="D","Dark","Light"))</f>
        <v>Light</v>
      </c>
      <c r="K508" s="3">
        <f>INDEX(Products!$A$1:$E$5,MATCH(Orders!$D508,Products!$A$1:$A$5,0),MATCH(Orders!K$1,Products!$A$1:$E$1,0))</f>
        <v>1</v>
      </c>
      <c r="L508" s="5">
        <f>INDEX(Products!$A$1:$E$5,MATCH(Orders!$D508,Products!$A$1:$A$5,0),MATCH(Orders!L$1,Products!$A$1:$E$1,0))</f>
        <v>9.9499999999999993</v>
      </c>
      <c r="M508" s="5">
        <f>Table1[[#This Row],[Unit Price]]*Table1[[#This Row],[Quantity]]</f>
        <v>39.799999999999997</v>
      </c>
      <c r="N508" t="str">
        <f>VLOOKUP(Table1[[#This Row],[Customer ID]],Customers!$A$1:$I$2001,9,FALSE)</f>
        <v>No</v>
      </c>
    </row>
    <row r="509" spans="1:14" x14ac:dyDescent="0.35">
      <c r="A509" t="s">
        <v>1056</v>
      </c>
      <c r="B509" s="2">
        <v>45533</v>
      </c>
      <c r="C509" t="s">
        <v>1057</v>
      </c>
      <c r="D509" t="s">
        <v>30</v>
      </c>
      <c r="E509">
        <v>3</v>
      </c>
      <c r="F509" t="str">
        <f>VLOOKUP(Table1[[#This Row],[Customer ID]],Customers!$A$1:$I$2001,2,FALSE)</f>
        <v>Scott Ward</v>
      </c>
      <c r="G509" t="str">
        <f>VLOOKUP(Table1[[#This Row],[Customer ID]],Customers!$A$1:$I$2001,3,FALSE)</f>
        <v>vdyer@hotmail.com</v>
      </c>
      <c r="H509" t="str">
        <f>VLOOKUP(Table1[[#This Row],[Customer ID]],Customers!$A$1:$I$2001,7,FALSE)</f>
        <v>United States</v>
      </c>
      <c r="I509" t="str">
        <f>_xlfn.IFS(INDEX(Products!$A$1:$E$5,MATCH(Orders!$D509,Products!$A$1:$A$5,0),MATCH(Orders!I$1,Products!$A$1:$E$1,0))="Esp","Espresso",INDEX(Products!$A$1:$E$5,MATCH(Orders!$D509,Products!$A$1:$A$5,0),MATCH(Orders!I$1,Products!$A$1:$E$1,0))="Lat","Latte",INDEX(Products!$A$1:$E$5,MATCH(Orders!$D509,Products!$A$1:$A$5,0),MATCH(Orders!I$1,Products!$A$1:$E$1,0))="Moc","Mocha",INDEX(Products!$A$1:$E$5,MATCH(Orders!$D509,Products!$A$1:$A$5,0),MATCH(Orders!I$1,Products!$A$1:$E$1,0))="Am","Americano")</f>
        <v>Mocha</v>
      </c>
      <c r="J509" t="str">
        <f>IF(INDEX(Products!$A$1:$E$5,MATCH(Orders!$D509,Products!$A$1:$A$5,0),MATCH(Orders!J$1,Products!$A$1:$E$1,0))="M","Medium",IF(INDEX(Products!$A$1:$E$5,MATCH(Orders!$D509,Products!$A$1:$A$5,0),MATCH(Orders!J$1,Products!$A$1:$E$1,0))="D","Dark","Light"))</f>
        <v>Medium</v>
      </c>
      <c r="K509" s="3">
        <f>INDEX(Products!$A$1:$E$5,MATCH(Orders!$D509,Products!$A$1:$A$5,0),MATCH(Orders!K$1,Products!$A$1:$E$1,0))</f>
        <v>2</v>
      </c>
      <c r="L509" s="5">
        <f>INDEX(Products!$A$1:$E$5,MATCH(Orders!$D509,Products!$A$1:$A$5,0),MATCH(Orders!L$1,Products!$A$1:$E$1,0))</f>
        <v>5.35</v>
      </c>
      <c r="M509" s="5">
        <f>Table1[[#This Row],[Unit Price]]*Table1[[#This Row],[Quantity]]</f>
        <v>16.049999999999997</v>
      </c>
      <c r="N509" t="str">
        <f>VLOOKUP(Table1[[#This Row],[Customer ID]],Customers!$A$1:$I$2001,9,FALSE)</f>
        <v>No</v>
      </c>
    </row>
    <row r="510" spans="1:14" x14ac:dyDescent="0.35">
      <c r="A510" t="s">
        <v>1058</v>
      </c>
      <c r="B510" s="2">
        <v>45576</v>
      </c>
      <c r="C510" t="s">
        <v>1059</v>
      </c>
      <c r="D510" t="s">
        <v>40</v>
      </c>
      <c r="E510">
        <v>1</v>
      </c>
      <c r="F510" t="str">
        <f>VLOOKUP(Table1[[#This Row],[Customer ID]],Customers!$A$1:$I$2001,2,FALSE)</f>
        <v>Christopher Stephens</v>
      </c>
      <c r="G510" t="str">
        <f>VLOOKUP(Table1[[#This Row],[Customer ID]],Customers!$A$1:$I$2001,3,FALSE)</f>
        <v>tiffanylopez@rangel.com</v>
      </c>
      <c r="H510" t="str">
        <f>VLOOKUP(Table1[[#This Row],[Customer ID]],Customers!$A$1:$I$2001,7,FALSE)</f>
        <v>United Kingdom</v>
      </c>
      <c r="I510" t="str">
        <f>_xlfn.IFS(INDEX(Products!$A$1:$E$5,MATCH(Orders!$D510,Products!$A$1:$A$5,0),MATCH(Orders!I$1,Products!$A$1:$E$1,0))="Esp","Espresso",INDEX(Products!$A$1:$E$5,MATCH(Orders!$D510,Products!$A$1:$A$5,0),MATCH(Orders!I$1,Products!$A$1:$E$1,0))="Lat","Latte",INDEX(Products!$A$1:$E$5,MATCH(Orders!$D510,Products!$A$1:$A$5,0),MATCH(Orders!I$1,Products!$A$1:$E$1,0))="Moc","Mocha",INDEX(Products!$A$1:$E$5,MATCH(Orders!$D510,Products!$A$1:$A$5,0),MATCH(Orders!I$1,Products!$A$1:$E$1,0))="Am","Americano")</f>
        <v>Americano</v>
      </c>
      <c r="J510" t="str">
        <f>IF(INDEX(Products!$A$1:$E$5,MATCH(Orders!$D510,Products!$A$1:$A$5,0),MATCH(Orders!J$1,Products!$A$1:$E$1,0))="M","Medium",IF(INDEX(Products!$A$1:$E$5,MATCH(Orders!$D510,Products!$A$1:$A$5,0),MATCH(Orders!J$1,Products!$A$1:$E$1,0))="D","Dark","Light"))</f>
        <v>Light</v>
      </c>
      <c r="K510" s="3">
        <f>INDEX(Products!$A$1:$E$5,MATCH(Orders!$D510,Products!$A$1:$A$5,0),MATCH(Orders!K$1,Products!$A$1:$E$1,0))</f>
        <v>1</v>
      </c>
      <c r="L510" s="5">
        <f>INDEX(Products!$A$1:$E$5,MATCH(Orders!$D510,Products!$A$1:$A$5,0),MATCH(Orders!L$1,Products!$A$1:$E$1,0))</f>
        <v>9.9499999999999993</v>
      </c>
      <c r="M510" s="5">
        <f>Table1[[#This Row],[Unit Price]]*Table1[[#This Row],[Quantity]]</f>
        <v>9.9499999999999993</v>
      </c>
      <c r="N510" t="str">
        <f>VLOOKUP(Table1[[#This Row],[Customer ID]],Customers!$A$1:$I$2001,9,FALSE)</f>
        <v>Yes</v>
      </c>
    </row>
    <row r="511" spans="1:14" x14ac:dyDescent="0.35">
      <c r="A511" t="s">
        <v>1060</v>
      </c>
      <c r="B511" s="2">
        <v>44521</v>
      </c>
      <c r="C511" t="s">
        <v>1061</v>
      </c>
      <c r="D511" t="s">
        <v>30</v>
      </c>
      <c r="E511">
        <v>2</v>
      </c>
      <c r="F511" t="str">
        <f>VLOOKUP(Table1[[#This Row],[Customer ID]],Customers!$A$1:$I$2001,2,FALSE)</f>
        <v>Stephen Valdez</v>
      </c>
      <c r="G511" t="str">
        <f>VLOOKUP(Table1[[#This Row],[Customer ID]],Customers!$A$1:$I$2001,3,FALSE)</f>
        <v>krausematthew@jensen-knapp.com</v>
      </c>
      <c r="H511" t="str">
        <f>VLOOKUP(Table1[[#This Row],[Customer ID]],Customers!$A$1:$I$2001,7,FALSE)</f>
        <v>Canada</v>
      </c>
      <c r="I511" t="str">
        <f>_xlfn.IFS(INDEX(Products!$A$1:$E$5,MATCH(Orders!$D511,Products!$A$1:$A$5,0),MATCH(Orders!I$1,Products!$A$1:$E$1,0))="Esp","Espresso",INDEX(Products!$A$1:$E$5,MATCH(Orders!$D511,Products!$A$1:$A$5,0),MATCH(Orders!I$1,Products!$A$1:$E$1,0))="Lat","Latte",INDEX(Products!$A$1:$E$5,MATCH(Orders!$D511,Products!$A$1:$A$5,0),MATCH(Orders!I$1,Products!$A$1:$E$1,0))="Moc","Mocha",INDEX(Products!$A$1:$E$5,MATCH(Orders!$D511,Products!$A$1:$A$5,0),MATCH(Orders!I$1,Products!$A$1:$E$1,0))="Am","Americano")</f>
        <v>Mocha</v>
      </c>
      <c r="J511" t="str">
        <f>IF(INDEX(Products!$A$1:$E$5,MATCH(Orders!$D511,Products!$A$1:$A$5,0),MATCH(Orders!J$1,Products!$A$1:$E$1,0))="M","Medium",IF(INDEX(Products!$A$1:$E$5,MATCH(Orders!$D511,Products!$A$1:$A$5,0),MATCH(Orders!J$1,Products!$A$1:$E$1,0))="D","Dark","Light"))</f>
        <v>Medium</v>
      </c>
      <c r="K511" s="3">
        <f>INDEX(Products!$A$1:$E$5,MATCH(Orders!$D511,Products!$A$1:$A$5,0),MATCH(Orders!K$1,Products!$A$1:$E$1,0))</f>
        <v>2</v>
      </c>
      <c r="L511" s="5">
        <f>INDEX(Products!$A$1:$E$5,MATCH(Orders!$D511,Products!$A$1:$A$5,0),MATCH(Orders!L$1,Products!$A$1:$E$1,0))</f>
        <v>5.35</v>
      </c>
      <c r="M511" s="5">
        <f>Table1[[#This Row],[Unit Price]]*Table1[[#This Row],[Quantity]]</f>
        <v>10.7</v>
      </c>
      <c r="N511" t="str">
        <f>VLOOKUP(Table1[[#This Row],[Customer ID]],Customers!$A$1:$I$2001,9,FALSE)</f>
        <v>No</v>
      </c>
    </row>
    <row r="512" spans="1:14" x14ac:dyDescent="0.35">
      <c r="A512" t="s">
        <v>1062</v>
      </c>
      <c r="B512" s="2">
        <v>44655</v>
      </c>
      <c r="C512" t="s">
        <v>1063</v>
      </c>
      <c r="D512" t="s">
        <v>15</v>
      </c>
      <c r="E512">
        <v>5</v>
      </c>
      <c r="F512" t="str">
        <f>VLOOKUP(Table1[[#This Row],[Customer ID]],Customers!$A$1:$I$2001,2,FALSE)</f>
        <v>Christopher Baker</v>
      </c>
      <c r="G512" t="str">
        <f>VLOOKUP(Table1[[#This Row],[Customer ID]],Customers!$A$1:$I$2001,3,FALSE)</f>
        <v>sylvia06@gutierrez.biz</v>
      </c>
      <c r="H512" t="str">
        <f>VLOOKUP(Table1[[#This Row],[Customer ID]],Customers!$A$1:$I$2001,7,FALSE)</f>
        <v>Ireland</v>
      </c>
      <c r="I512" t="str">
        <f>_xlfn.IFS(INDEX(Products!$A$1:$E$5,MATCH(Orders!$D512,Products!$A$1:$A$5,0),MATCH(Orders!I$1,Products!$A$1:$E$1,0))="Esp","Espresso",INDEX(Products!$A$1:$E$5,MATCH(Orders!$D512,Products!$A$1:$A$5,0),MATCH(Orders!I$1,Products!$A$1:$E$1,0))="Lat","Latte",INDEX(Products!$A$1:$E$5,MATCH(Orders!$D512,Products!$A$1:$A$5,0),MATCH(Orders!I$1,Products!$A$1:$E$1,0))="Moc","Mocha",INDEX(Products!$A$1:$E$5,MATCH(Orders!$D512,Products!$A$1:$A$5,0),MATCH(Orders!I$1,Products!$A$1:$E$1,0))="Am","Americano")</f>
        <v>Espresso</v>
      </c>
      <c r="J512" t="str">
        <f>IF(INDEX(Products!$A$1:$E$5,MATCH(Orders!$D512,Products!$A$1:$A$5,0),MATCH(Orders!J$1,Products!$A$1:$E$1,0))="M","Medium",IF(INDEX(Products!$A$1:$E$5,MATCH(Orders!$D512,Products!$A$1:$A$5,0),MATCH(Orders!J$1,Products!$A$1:$E$1,0))="D","Dark","Light"))</f>
        <v>Medium</v>
      </c>
      <c r="K512" s="3">
        <f>INDEX(Products!$A$1:$E$5,MATCH(Orders!$D512,Products!$A$1:$A$5,0),MATCH(Orders!K$1,Products!$A$1:$E$1,0))</f>
        <v>1.5</v>
      </c>
      <c r="L512" s="5">
        <f>INDEX(Products!$A$1:$E$5,MATCH(Orders!$D512,Products!$A$1:$A$5,0),MATCH(Orders!L$1,Products!$A$1:$E$1,0))</f>
        <v>8.18</v>
      </c>
      <c r="M512" s="5">
        <f>Table1[[#This Row],[Unit Price]]*Table1[[#This Row],[Quantity]]</f>
        <v>40.9</v>
      </c>
      <c r="N512" t="str">
        <f>VLOOKUP(Table1[[#This Row],[Customer ID]],Customers!$A$1:$I$2001,9,FALSE)</f>
        <v>No</v>
      </c>
    </row>
    <row r="513" spans="1:14" x14ac:dyDescent="0.35">
      <c r="A513" t="s">
        <v>1065</v>
      </c>
      <c r="B513" s="2">
        <v>44929</v>
      </c>
      <c r="C513" t="s">
        <v>1066</v>
      </c>
      <c r="D513" t="s">
        <v>30</v>
      </c>
      <c r="E513">
        <v>3</v>
      </c>
      <c r="F513" t="str">
        <f>VLOOKUP(Table1[[#This Row],[Customer ID]],Customers!$A$1:$I$2001,2,FALSE)</f>
        <v>Erin Larsen</v>
      </c>
      <c r="G513" t="str">
        <f>VLOOKUP(Table1[[#This Row],[Customer ID]],Customers!$A$1:$I$2001,3,FALSE)</f>
        <v>haleytorres@yahoo.com</v>
      </c>
      <c r="H513" t="str">
        <f>VLOOKUP(Table1[[#This Row],[Customer ID]],Customers!$A$1:$I$2001,7,FALSE)</f>
        <v>United States</v>
      </c>
      <c r="I513" t="str">
        <f>_xlfn.IFS(INDEX(Products!$A$1:$E$5,MATCH(Orders!$D513,Products!$A$1:$A$5,0),MATCH(Orders!I$1,Products!$A$1:$E$1,0))="Esp","Espresso",INDEX(Products!$A$1:$E$5,MATCH(Orders!$D513,Products!$A$1:$A$5,0),MATCH(Orders!I$1,Products!$A$1:$E$1,0))="Lat","Latte",INDEX(Products!$A$1:$E$5,MATCH(Orders!$D513,Products!$A$1:$A$5,0),MATCH(Orders!I$1,Products!$A$1:$E$1,0))="Moc","Mocha",INDEX(Products!$A$1:$E$5,MATCH(Orders!$D513,Products!$A$1:$A$5,0),MATCH(Orders!I$1,Products!$A$1:$E$1,0))="Am","Americano")</f>
        <v>Mocha</v>
      </c>
      <c r="J513" t="str">
        <f>IF(INDEX(Products!$A$1:$E$5,MATCH(Orders!$D513,Products!$A$1:$A$5,0),MATCH(Orders!J$1,Products!$A$1:$E$1,0))="M","Medium",IF(INDEX(Products!$A$1:$E$5,MATCH(Orders!$D513,Products!$A$1:$A$5,0),MATCH(Orders!J$1,Products!$A$1:$E$1,0))="D","Dark","Light"))</f>
        <v>Medium</v>
      </c>
      <c r="K513" s="3">
        <f>INDEX(Products!$A$1:$E$5,MATCH(Orders!$D513,Products!$A$1:$A$5,0),MATCH(Orders!K$1,Products!$A$1:$E$1,0))</f>
        <v>2</v>
      </c>
      <c r="L513" s="5">
        <f>INDEX(Products!$A$1:$E$5,MATCH(Orders!$D513,Products!$A$1:$A$5,0),MATCH(Orders!L$1,Products!$A$1:$E$1,0))</f>
        <v>5.35</v>
      </c>
      <c r="M513" s="5">
        <f>Table1[[#This Row],[Unit Price]]*Table1[[#This Row],[Quantity]]</f>
        <v>16.049999999999997</v>
      </c>
      <c r="N513" t="str">
        <f>VLOOKUP(Table1[[#This Row],[Customer ID]],Customers!$A$1:$I$2001,9,FALSE)</f>
        <v>Yes</v>
      </c>
    </row>
    <row r="514" spans="1:14" x14ac:dyDescent="0.35">
      <c r="A514" t="s">
        <v>1067</v>
      </c>
      <c r="B514" s="2">
        <v>45394</v>
      </c>
      <c r="C514" t="s">
        <v>1068</v>
      </c>
      <c r="D514" t="s">
        <v>21</v>
      </c>
      <c r="E514">
        <v>5</v>
      </c>
      <c r="F514" t="str">
        <f>VLOOKUP(Table1[[#This Row],[Customer ID]],Customers!$A$1:$I$2001,2,FALSE)</f>
        <v>Elizabeth Boyd</v>
      </c>
      <c r="G514" t="str">
        <f>VLOOKUP(Table1[[#This Row],[Customer ID]],Customers!$A$1:$I$2001,3,FALSE)</f>
        <v>michellewarner@montgomery.com</v>
      </c>
      <c r="H514" t="str">
        <f>VLOOKUP(Table1[[#This Row],[Customer ID]],Customers!$A$1:$I$2001,7,FALSE)</f>
        <v>Canada</v>
      </c>
      <c r="I514" t="str">
        <f>_xlfn.IFS(INDEX(Products!$A$1:$E$5,MATCH(Orders!$D514,Products!$A$1:$A$5,0),MATCH(Orders!I$1,Products!$A$1:$E$1,0))="Esp","Espresso",INDEX(Products!$A$1:$E$5,MATCH(Orders!$D514,Products!$A$1:$A$5,0),MATCH(Orders!I$1,Products!$A$1:$E$1,0))="Lat","Latte",INDEX(Products!$A$1:$E$5,MATCH(Orders!$D514,Products!$A$1:$A$5,0),MATCH(Orders!I$1,Products!$A$1:$E$1,0))="Moc","Mocha",INDEX(Products!$A$1:$E$5,MATCH(Orders!$D514,Products!$A$1:$A$5,0),MATCH(Orders!I$1,Products!$A$1:$E$1,0))="Am","Americano")</f>
        <v>Latte</v>
      </c>
      <c r="J514" t="str">
        <f>IF(INDEX(Products!$A$1:$E$5,MATCH(Orders!$D514,Products!$A$1:$A$5,0),MATCH(Orders!J$1,Products!$A$1:$E$1,0))="M","Medium",IF(INDEX(Products!$A$1:$E$5,MATCH(Orders!$D514,Products!$A$1:$A$5,0),MATCH(Orders!J$1,Products!$A$1:$E$1,0))="D","Dark","Light"))</f>
        <v>Dark</v>
      </c>
      <c r="K514" s="3">
        <f>INDEX(Products!$A$1:$E$5,MATCH(Orders!$D514,Products!$A$1:$A$5,0),MATCH(Orders!K$1,Products!$A$1:$E$1,0))</f>
        <v>2</v>
      </c>
      <c r="L514" s="5">
        <f>INDEX(Products!$A$1:$E$5,MATCH(Orders!$D514,Products!$A$1:$A$5,0),MATCH(Orders!L$1,Products!$A$1:$E$1,0))</f>
        <v>6.79</v>
      </c>
      <c r="M514" s="5">
        <f>Table1[[#This Row],[Unit Price]]*Table1[[#This Row],[Quantity]]</f>
        <v>33.950000000000003</v>
      </c>
      <c r="N514" t="str">
        <f>VLOOKUP(Table1[[#This Row],[Customer ID]],Customers!$A$1:$I$2001,9,FALSE)</f>
        <v>No</v>
      </c>
    </row>
    <row r="515" spans="1:14" x14ac:dyDescent="0.35">
      <c r="A515" t="s">
        <v>1069</v>
      </c>
      <c r="B515" s="2">
        <v>44673</v>
      </c>
      <c r="C515" t="s">
        <v>1070</v>
      </c>
      <c r="D515" t="s">
        <v>15</v>
      </c>
      <c r="E515">
        <v>3</v>
      </c>
      <c r="F515" t="str">
        <f>VLOOKUP(Table1[[#This Row],[Customer ID]],Customers!$A$1:$I$2001,2,FALSE)</f>
        <v>Tammy Hardy</v>
      </c>
      <c r="G515" t="str">
        <f>VLOOKUP(Table1[[#This Row],[Customer ID]],Customers!$A$1:$I$2001,3,FALSE)</f>
        <v>medinamitchell@hotmail.com</v>
      </c>
      <c r="H515" t="str">
        <f>VLOOKUP(Table1[[#This Row],[Customer ID]],Customers!$A$1:$I$2001,7,FALSE)</f>
        <v>Ireland</v>
      </c>
      <c r="I515" t="str">
        <f>_xlfn.IFS(INDEX(Products!$A$1:$E$5,MATCH(Orders!$D515,Products!$A$1:$A$5,0),MATCH(Orders!I$1,Products!$A$1:$E$1,0))="Esp","Espresso",INDEX(Products!$A$1:$E$5,MATCH(Orders!$D515,Products!$A$1:$A$5,0),MATCH(Orders!I$1,Products!$A$1:$E$1,0))="Lat","Latte",INDEX(Products!$A$1:$E$5,MATCH(Orders!$D515,Products!$A$1:$A$5,0),MATCH(Orders!I$1,Products!$A$1:$E$1,0))="Moc","Mocha",INDEX(Products!$A$1:$E$5,MATCH(Orders!$D515,Products!$A$1:$A$5,0),MATCH(Orders!I$1,Products!$A$1:$E$1,0))="Am","Americano")</f>
        <v>Espresso</v>
      </c>
      <c r="J515" t="str">
        <f>IF(INDEX(Products!$A$1:$E$5,MATCH(Orders!$D515,Products!$A$1:$A$5,0),MATCH(Orders!J$1,Products!$A$1:$E$1,0))="M","Medium",IF(INDEX(Products!$A$1:$E$5,MATCH(Orders!$D515,Products!$A$1:$A$5,0),MATCH(Orders!J$1,Products!$A$1:$E$1,0))="D","Dark","Light"))</f>
        <v>Medium</v>
      </c>
      <c r="K515" s="3">
        <f>INDEX(Products!$A$1:$E$5,MATCH(Orders!$D515,Products!$A$1:$A$5,0),MATCH(Orders!K$1,Products!$A$1:$E$1,0))</f>
        <v>1.5</v>
      </c>
      <c r="L515" s="5">
        <f>INDEX(Products!$A$1:$E$5,MATCH(Orders!$D515,Products!$A$1:$A$5,0),MATCH(Orders!L$1,Products!$A$1:$E$1,0))</f>
        <v>8.18</v>
      </c>
      <c r="M515" s="5">
        <f>Table1[[#This Row],[Unit Price]]*Table1[[#This Row],[Quantity]]</f>
        <v>24.54</v>
      </c>
      <c r="N515" t="str">
        <f>VLOOKUP(Table1[[#This Row],[Customer ID]],Customers!$A$1:$I$2001,9,FALSE)</f>
        <v>Yes</v>
      </c>
    </row>
    <row r="516" spans="1:14" x14ac:dyDescent="0.35">
      <c r="A516" t="s">
        <v>1071</v>
      </c>
      <c r="B516" s="2">
        <v>44631</v>
      </c>
      <c r="C516" t="s">
        <v>1072</v>
      </c>
      <c r="D516" t="s">
        <v>30</v>
      </c>
      <c r="E516">
        <v>4</v>
      </c>
      <c r="F516" t="str">
        <f>VLOOKUP(Table1[[#This Row],[Customer ID]],Customers!$A$1:$I$2001,2,FALSE)</f>
        <v>Bradley Osborn</v>
      </c>
      <c r="G516" t="str">
        <f>VLOOKUP(Table1[[#This Row],[Customer ID]],Customers!$A$1:$I$2001,3,FALSE)</f>
        <v>thomas48@roberts-haynes.org</v>
      </c>
      <c r="H516" t="str">
        <f>VLOOKUP(Table1[[#This Row],[Customer ID]],Customers!$A$1:$I$2001,7,FALSE)</f>
        <v>Ireland</v>
      </c>
      <c r="I516" t="str">
        <f>_xlfn.IFS(INDEX(Products!$A$1:$E$5,MATCH(Orders!$D516,Products!$A$1:$A$5,0),MATCH(Orders!I$1,Products!$A$1:$E$1,0))="Esp","Espresso",INDEX(Products!$A$1:$E$5,MATCH(Orders!$D516,Products!$A$1:$A$5,0),MATCH(Orders!I$1,Products!$A$1:$E$1,0))="Lat","Latte",INDEX(Products!$A$1:$E$5,MATCH(Orders!$D516,Products!$A$1:$A$5,0),MATCH(Orders!I$1,Products!$A$1:$E$1,0))="Moc","Mocha",INDEX(Products!$A$1:$E$5,MATCH(Orders!$D516,Products!$A$1:$A$5,0),MATCH(Orders!I$1,Products!$A$1:$E$1,0))="Am","Americano")</f>
        <v>Mocha</v>
      </c>
      <c r="J516" t="str">
        <f>IF(INDEX(Products!$A$1:$E$5,MATCH(Orders!$D516,Products!$A$1:$A$5,0),MATCH(Orders!J$1,Products!$A$1:$E$1,0))="M","Medium",IF(INDEX(Products!$A$1:$E$5,MATCH(Orders!$D516,Products!$A$1:$A$5,0),MATCH(Orders!J$1,Products!$A$1:$E$1,0))="D","Dark","Light"))</f>
        <v>Medium</v>
      </c>
      <c r="K516" s="3">
        <f>INDEX(Products!$A$1:$E$5,MATCH(Orders!$D516,Products!$A$1:$A$5,0),MATCH(Orders!K$1,Products!$A$1:$E$1,0))</f>
        <v>2</v>
      </c>
      <c r="L516" s="5">
        <f>INDEX(Products!$A$1:$E$5,MATCH(Orders!$D516,Products!$A$1:$A$5,0),MATCH(Orders!L$1,Products!$A$1:$E$1,0))</f>
        <v>5.35</v>
      </c>
      <c r="M516" s="5">
        <f>Table1[[#This Row],[Unit Price]]*Table1[[#This Row],[Quantity]]</f>
        <v>21.4</v>
      </c>
      <c r="N516" t="str">
        <f>VLOOKUP(Table1[[#This Row],[Customer ID]],Customers!$A$1:$I$2001,9,FALSE)</f>
        <v>Yes</v>
      </c>
    </row>
    <row r="517" spans="1:14" x14ac:dyDescent="0.35">
      <c r="A517" t="s">
        <v>1073</v>
      </c>
      <c r="B517" s="2">
        <v>44744</v>
      </c>
      <c r="C517" t="s">
        <v>1074</v>
      </c>
      <c r="D517" t="s">
        <v>15</v>
      </c>
      <c r="E517">
        <v>4</v>
      </c>
      <c r="F517" t="str">
        <f>VLOOKUP(Table1[[#This Row],[Customer ID]],Customers!$A$1:$I$2001,2,FALSE)</f>
        <v>James Campbell</v>
      </c>
      <c r="G517" t="str">
        <f>VLOOKUP(Table1[[#This Row],[Customer ID]],Customers!$A$1:$I$2001,3,FALSE)</f>
        <v>jamesbond@gmail.com</v>
      </c>
      <c r="H517" t="str">
        <f>VLOOKUP(Table1[[#This Row],[Customer ID]],Customers!$A$1:$I$2001,7,FALSE)</f>
        <v>United States</v>
      </c>
      <c r="I517" t="str">
        <f>_xlfn.IFS(INDEX(Products!$A$1:$E$5,MATCH(Orders!$D517,Products!$A$1:$A$5,0),MATCH(Orders!I$1,Products!$A$1:$E$1,0))="Esp","Espresso",INDEX(Products!$A$1:$E$5,MATCH(Orders!$D517,Products!$A$1:$A$5,0),MATCH(Orders!I$1,Products!$A$1:$E$1,0))="Lat","Latte",INDEX(Products!$A$1:$E$5,MATCH(Orders!$D517,Products!$A$1:$A$5,0),MATCH(Orders!I$1,Products!$A$1:$E$1,0))="Moc","Mocha",INDEX(Products!$A$1:$E$5,MATCH(Orders!$D517,Products!$A$1:$A$5,0),MATCH(Orders!I$1,Products!$A$1:$E$1,0))="Am","Americano")</f>
        <v>Espresso</v>
      </c>
      <c r="J517" t="str">
        <f>IF(INDEX(Products!$A$1:$E$5,MATCH(Orders!$D517,Products!$A$1:$A$5,0),MATCH(Orders!J$1,Products!$A$1:$E$1,0))="M","Medium",IF(INDEX(Products!$A$1:$E$5,MATCH(Orders!$D517,Products!$A$1:$A$5,0),MATCH(Orders!J$1,Products!$A$1:$E$1,0))="D","Dark","Light"))</f>
        <v>Medium</v>
      </c>
      <c r="K517" s="3">
        <f>INDEX(Products!$A$1:$E$5,MATCH(Orders!$D517,Products!$A$1:$A$5,0),MATCH(Orders!K$1,Products!$A$1:$E$1,0))</f>
        <v>1.5</v>
      </c>
      <c r="L517" s="5">
        <f>INDEX(Products!$A$1:$E$5,MATCH(Orders!$D517,Products!$A$1:$A$5,0),MATCH(Orders!L$1,Products!$A$1:$E$1,0))</f>
        <v>8.18</v>
      </c>
      <c r="M517" s="5">
        <f>Table1[[#This Row],[Unit Price]]*Table1[[#This Row],[Quantity]]</f>
        <v>32.72</v>
      </c>
      <c r="N517" t="str">
        <f>VLOOKUP(Table1[[#This Row],[Customer ID]],Customers!$A$1:$I$2001,9,FALSE)</f>
        <v>No</v>
      </c>
    </row>
    <row r="518" spans="1:14" x14ac:dyDescent="0.35">
      <c r="A518" t="s">
        <v>1075</v>
      </c>
      <c r="B518" s="2">
        <v>44779</v>
      </c>
      <c r="C518" t="s">
        <v>1076</v>
      </c>
      <c r="D518" t="s">
        <v>15</v>
      </c>
      <c r="E518">
        <v>1</v>
      </c>
      <c r="F518" t="str">
        <f>VLOOKUP(Table1[[#This Row],[Customer ID]],Customers!$A$1:$I$2001,2,FALSE)</f>
        <v>Tina Hicks</v>
      </c>
      <c r="G518" t="str">
        <f>VLOOKUP(Table1[[#This Row],[Customer ID]],Customers!$A$1:$I$2001,3,FALSE)</f>
        <v>terrellsusan@crawford-terry.com</v>
      </c>
      <c r="H518" t="str">
        <f>VLOOKUP(Table1[[#This Row],[Customer ID]],Customers!$A$1:$I$2001,7,FALSE)</f>
        <v>United Kingdom</v>
      </c>
      <c r="I518" t="str">
        <f>_xlfn.IFS(INDEX(Products!$A$1:$E$5,MATCH(Orders!$D518,Products!$A$1:$A$5,0),MATCH(Orders!I$1,Products!$A$1:$E$1,0))="Esp","Espresso",INDEX(Products!$A$1:$E$5,MATCH(Orders!$D518,Products!$A$1:$A$5,0),MATCH(Orders!I$1,Products!$A$1:$E$1,0))="Lat","Latte",INDEX(Products!$A$1:$E$5,MATCH(Orders!$D518,Products!$A$1:$A$5,0),MATCH(Orders!I$1,Products!$A$1:$E$1,0))="Moc","Mocha",INDEX(Products!$A$1:$E$5,MATCH(Orders!$D518,Products!$A$1:$A$5,0),MATCH(Orders!I$1,Products!$A$1:$E$1,0))="Am","Americano")</f>
        <v>Espresso</v>
      </c>
      <c r="J518" t="str">
        <f>IF(INDEX(Products!$A$1:$E$5,MATCH(Orders!$D518,Products!$A$1:$A$5,0),MATCH(Orders!J$1,Products!$A$1:$E$1,0))="M","Medium",IF(INDEX(Products!$A$1:$E$5,MATCH(Orders!$D518,Products!$A$1:$A$5,0),MATCH(Orders!J$1,Products!$A$1:$E$1,0))="D","Dark","Light"))</f>
        <v>Medium</v>
      </c>
      <c r="K518" s="3">
        <f>INDEX(Products!$A$1:$E$5,MATCH(Orders!$D518,Products!$A$1:$A$5,0),MATCH(Orders!K$1,Products!$A$1:$E$1,0))</f>
        <v>1.5</v>
      </c>
      <c r="L518" s="5">
        <f>INDEX(Products!$A$1:$E$5,MATCH(Orders!$D518,Products!$A$1:$A$5,0),MATCH(Orders!L$1,Products!$A$1:$E$1,0))</f>
        <v>8.18</v>
      </c>
      <c r="M518" s="5">
        <f>Table1[[#This Row],[Unit Price]]*Table1[[#This Row],[Quantity]]</f>
        <v>8.18</v>
      </c>
      <c r="N518" t="str">
        <f>VLOOKUP(Table1[[#This Row],[Customer ID]],Customers!$A$1:$I$2001,9,FALSE)</f>
        <v>Yes</v>
      </c>
    </row>
    <row r="519" spans="1:14" x14ac:dyDescent="0.35">
      <c r="A519" t="s">
        <v>1077</v>
      </c>
      <c r="B519" s="2">
        <v>45081</v>
      </c>
      <c r="C519" t="s">
        <v>1078</v>
      </c>
      <c r="D519" t="s">
        <v>15</v>
      </c>
      <c r="E519">
        <v>4</v>
      </c>
      <c r="F519" t="str">
        <f>VLOOKUP(Table1[[#This Row],[Customer ID]],Customers!$A$1:$I$2001,2,FALSE)</f>
        <v>Michelle Wright</v>
      </c>
      <c r="G519" t="str">
        <f>VLOOKUP(Table1[[#This Row],[Customer ID]],Customers!$A$1:$I$2001,3,FALSE)</f>
        <v>boyerbrittney@bridges-miller.info</v>
      </c>
      <c r="H519" t="str">
        <f>VLOOKUP(Table1[[#This Row],[Customer ID]],Customers!$A$1:$I$2001,7,FALSE)</f>
        <v>United Kingdom</v>
      </c>
      <c r="I519" t="str">
        <f>_xlfn.IFS(INDEX(Products!$A$1:$E$5,MATCH(Orders!$D519,Products!$A$1:$A$5,0),MATCH(Orders!I$1,Products!$A$1:$E$1,0))="Esp","Espresso",INDEX(Products!$A$1:$E$5,MATCH(Orders!$D519,Products!$A$1:$A$5,0),MATCH(Orders!I$1,Products!$A$1:$E$1,0))="Lat","Latte",INDEX(Products!$A$1:$E$5,MATCH(Orders!$D519,Products!$A$1:$A$5,0),MATCH(Orders!I$1,Products!$A$1:$E$1,0))="Moc","Mocha",INDEX(Products!$A$1:$E$5,MATCH(Orders!$D519,Products!$A$1:$A$5,0),MATCH(Orders!I$1,Products!$A$1:$E$1,0))="Am","Americano")</f>
        <v>Espresso</v>
      </c>
      <c r="J519" t="str">
        <f>IF(INDEX(Products!$A$1:$E$5,MATCH(Orders!$D519,Products!$A$1:$A$5,0),MATCH(Orders!J$1,Products!$A$1:$E$1,0))="M","Medium",IF(INDEX(Products!$A$1:$E$5,MATCH(Orders!$D519,Products!$A$1:$A$5,0),MATCH(Orders!J$1,Products!$A$1:$E$1,0))="D","Dark","Light"))</f>
        <v>Medium</v>
      </c>
      <c r="K519" s="3">
        <f>INDEX(Products!$A$1:$E$5,MATCH(Orders!$D519,Products!$A$1:$A$5,0),MATCH(Orders!K$1,Products!$A$1:$E$1,0))</f>
        <v>1.5</v>
      </c>
      <c r="L519" s="5">
        <f>INDEX(Products!$A$1:$E$5,MATCH(Orders!$D519,Products!$A$1:$A$5,0),MATCH(Orders!L$1,Products!$A$1:$E$1,0))</f>
        <v>8.18</v>
      </c>
      <c r="M519" s="5">
        <f>Table1[[#This Row],[Unit Price]]*Table1[[#This Row],[Quantity]]</f>
        <v>32.72</v>
      </c>
      <c r="N519" t="str">
        <f>VLOOKUP(Table1[[#This Row],[Customer ID]],Customers!$A$1:$I$2001,9,FALSE)</f>
        <v>No</v>
      </c>
    </row>
    <row r="520" spans="1:14" x14ac:dyDescent="0.35">
      <c r="A520" t="s">
        <v>1079</v>
      </c>
      <c r="B520" s="2">
        <v>45598</v>
      </c>
      <c r="C520" t="s">
        <v>1080</v>
      </c>
      <c r="D520" t="s">
        <v>30</v>
      </c>
      <c r="E520">
        <v>3</v>
      </c>
      <c r="F520" t="str">
        <f>VLOOKUP(Table1[[#This Row],[Customer ID]],Customers!$A$1:$I$2001,2,FALSE)</f>
        <v>Danielle Khan</v>
      </c>
      <c r="G520" t="str">
        <f>VLOOKUP(Table1[[#This Row],[Customer ID]],Customers!$A$1:$I$2001,3,FALSE)</f>
        <v>mpowell@davidson.com</v>
      </c>
      <c r="H520" t="str">
        <f>VLOOKUP(Table1[[#This Row],[Customer ID]],Customers!$A$1:$I$2001,7,FALSE)</f>
        <v>United Kingdom</v>
      </c>
      <c r="I520" t="str">
        <f>_xlfn.IFS(INDEX(Products!$A$1:$E$5,MATCH(Orders!$D520,Products!$A$1:$A$5,0),MATCH(Orders!I$1,Products!$A$1:$E$1,0))="Esp","Espresso",INDEX(Products!$A$1:$E$5,MATCH(Orders!$D520,Products!$A$1:$A$5,0),MATCH(Orders!I$1,Products!$A$1:$E$1,0))="Lat","Latte",INDEX(Products!$A$1:$E$5,MATCH(Orders!$D520,Products!$A$1:$A$5,0),MATCH(Orders!I$1,Products!$A$1:$E$1,0))="Moc","Mocha",INDEX(Products!$A$1:$E$5,MATCH(Orders!$D520,Products!$A$1:$A$5,0),MATCH(Orders!I$1,Products!$A$1:$E$1,0))="Am","Americano")</f>
        <v>Mocha</v>
      </c>
      <c r="J520" t="str">
        <f>IF(INDEX(Products!$A$1:$E$5,MATCH(Orders!$D520,Products!$A$1:$A$5,0),MATCH(Orders!J$1,Products!$A$1:$E$1,0))="M","Medium",IF(INDEX(Products!$A$1:$E$5,MATCH(Orders!$D520,Products!$A$1:$A$5,0),MATCH(Orders!J$1,Products!$A$1:$E$1,0))="D","Dark","Light"))</f>
        <v>Medium</v>
      </c>
      <c r="K520" s="3">
        <f>INDEX(Products!$A$1:$E$5,MATCH(Orders!$D520,Products!$A$1:$A$5,0),MATCH(Orders!K$1,Products!$A$1:$E$1,0))</f>
        <v>2</v>
      </c>
      <c r="L520" s="5">
        <f>INDEX(Products!$A$1:$E$5,MATCH(Orders!$D520,Products!$A$1:$A$5,0),MATCH(Orders!L$1,Products!$A$1:$E$1,0))</f>
        <v>5.35</v>
      </c>
      <c r="M520" s="5">
        <f>Table1[[#This Row],[Unit Price]]*Table1[[#This Row],[Quantity]]</f>
        <v>16.049999999999997</v>
      </c>
      <c r="N520" t="str">
        <f>VLOOKUP(Table1[[#This Row],[Customer ID]],Customers!$A$1:$I$2001,9,FALSE)</f>
        <v>No</v>
      </c>
    </row>
    <row r="521" spans="1:14" x14ac:dyDescent="0.35">
      <c r="A521" t="s">
        <v>1081</v>
      </c>
      <c r="B521" s="2">
        <v>45493</v>
      </c>
      <c r="C521" t="s">
        <v>1082</v>
      </c>
      <c r="D521" t="s">
        <v>15</v>
      </c>
      <c r="E521">
        <v>3</v>
      </c>
      <c r="F521" t="str">
        <f>VLOOKUP(Table1[[#This Row],[Customer ID]],Customers!$A$1:$I$2001,2,FALSE)</f>
        <v>Joanna Moore</v>
      </c>
      <c r="G521" t="str">
        <f>VLOOKUP(Table1[[#This Row],[Customer ID]],Customers!$A$1:$I$2001,3,FALSE)</f>
        <v>pattersonsara@clark.com</v>
      </c>
      <c r="H521" t="str">
        <f>VLOOKUP(Table1[[#This Row],[Customer ID]],Customers!$A$1:$I$2001,7,FALSE)</f>
        <v>Ireland</v>
      </c>
      <c r="I521" t="str">
        <f>_xlfn.IFS(INDEX(Products!$A$1:$E$5,MATCH(Orders!$D521,Products!$A$1:$A$5,0),MATCH(Orders!I$1,Products!$A$1:$E$1,0))="Esp","Espresso",INDEX(Products!$A$1:$E$5,MATCH(Orders!$D521,Products!$A$1:$A$5,0),MATCH(Orders!I$1,Products!$A$1:$E$1,0))="Lat","Latte",INDEX(Products!$A$1:$E$5,MATCH(Orders!$D521,Products!$A$1:$A$5,0),MATCH(Orders!I$1,Products!$A$1:$E$1,0))="Moc","Mocha",INDEX(Products!$A$1:$E$5,MATCH(Orders!$D521,Products!$A$1:$A$5,0),MATCH(Orders!I$1,Products!$A$1:$E$1,0))="Am","Americano")</f>
        <v>Espresso</v>
      </c>
      <c r="J521" t="str">
        <f>IF(INDEX(Products!$A$1:$E$5,MATCH(Orders!$D521,Products!$A$1:$A$5,0),MATCH(Orders!J$1,Products!$A$1:$E$1,0))="M","Medium",IF(INDEX(Products!$A$1:$E$5,MATCH(Orders!$D521,Products!$A$1:$A$5,0),MATCH(Orders!J$1,Products!$A$1:$E$1,0))="D","Dark","Light"))</f>
        <v>Medium</v>
      </c>
      <c r="K521" s="3">
        <f>INDEX(Products!$A$1:$E$5,MATCH(Orders!$D521,Products!$A$1:$A$5,0),MATCH(Orders!K$1,Products!$A$1:$E$1,0))</f>
        <v>1.5</v>
      </c>
      <c r="L521" s="5">
        <f>INDEX(Products!$A$1:$E$5,MATCH(Orders!$D521,Products!$A$1:$A$5,0),MATCH(Orders!L$1,Products!$A$1:$E$1,0))</f>
        <v>8.18</v>
      </c>
      <c r="M521" s="5">
        <f>Table1[[#This Row],[Unit Price]]*Table1[[#This Row],[Quantity]]</f>
        <v>24.54</v>
      </c>
      <c r="N521" t="str">
        <f>VLOOKUP(Table1[[#This Row],[Customer ID]],Customers!$A$1:$I$2001,9,FALSE)</f>
        <v>No</v>
      </c>
    </row>
    <row r="522" spans="1:14" x14ac:dyDescent="0.35">
      <c r="A522" t="s">
        <v>1083</v>
      </c>
      <c r="B522" s="2">
        <v>45452</v>
      </c>
      <c r="C522" t="s">
        <v>1084</v>
      </c>
      <c r="D522" t="s">
        <v>15</v>
      </c>
      <c r="E522">
        <v>1</v>
      </c>
      <c r="F522" t="str">
        <f>VLOOKUP(Table1[[#This Row],[Customer ID]],Customers!$A$1:$I$2001,2,FALSE)</f>
        <v>Courtney Espinoza</v>
      </c>
      <c r="G522" t="str">
        <f>VLOOKUP(Table1[[#This Row],[Customer ID]],Customers!$A$1:$I$2001,3,FALSE)</f>
        <v>ibrown@gmail.com</v>
      </c>
      <c r="H522" t="str">
        <f>VLOOKUP(Table1[[#This Row],[Customer ID]],Customers!$A$1:$I$2001,7,FALSE)</f>
        <v>Australia</v>
      </c>
      <c r="I522" t="str">
        <f>_xlfn.IFS(INDEX(Products!$A$1:$E$5,MATCH(Orders!$D522,Products!$A$1:$A$5,0),MATCH(Orders!I$1,Products!$A$1:$E$1,0))="Esp","Espresso",INDEX(Products!$A$1:$E$5,MATCH(Orders!$D522,Products!$A$1:$A$5,0),MATCH(Orders!I$1,Products!$A$1:$E$1,0))="Lat","Latte",INDEX(Products!$A$1:$E$5,MATCH(Orders!$D522,Products!$A$1:$A$5,0),MATCH(Orders!I$1,Products!$A$1:$E$1,0))="Moc","Mocha",INDEX(Products!$A$1:$E$5,MATCH(Orders!$D522,Products!$A$1:$A$5,0),MATCH(Orders!I$1,Products!$A$1:$E$1,0))="Am","Americano")</f>
        <v>Espresso</v>
      </c>
      <c r="J522" t="str">
        <f>IF(INDEX(Products!$A$1:$E$5,MATCH(Orders!$D522,Products!$A$1:$A$5,0),MATCH(Orders!J$1,Products!$A$1:$E$1,0))="M","Medium",IF(INDEX(Products!$A$1:$E$5,MATCH(Orders!$D522,Products!$A$1:$A$5,0),MATCH(Orders!J$1,Products!$A$1:$E$1,0))="D","Dark","Light"))</f>
        <v>Medium</v>
      </c>
      <c r="K522" s="3">
        <f>INDEX(Products!$A$1:$E$5,MATCH(Orders!$D522,Products!$A$1:$A$5,0),MATCH(Orders!K$1,Products!$A$1:$E$1,0))</f>
        <v>1.5</v>
      </c>
      <c r="L522" s="5">
        <f>INDEX(Products!$A$1:$E$5,MATCH(Orders!$D522,Products!$A$1:$A$5,0),MATCH(Orders!L$1,Products!$A$1:$E$1,0))</f>
        <v>8.18</v>
      </c>
      <c r="M522" s="5">
        <f>Table1[[#This Row],[Unit Price]]*Table1[[#This Row],[Quantity]]</f>
        <v>8.18</v>
      </c>
      <c r="N522" t="str">
        <f>VLOOKUP(Table1[[#This Row],[Customer ID]],Customers!$A$1:$I$2001,9,FALSE)</f>
        <v>Yes</v>
      </c>
    </row>
    <row r="523" spans="1:14" x14ac:dyDescent="0.35">
      <c r="A523" t="s">
        <v>1085</v>
      </c>
      <c r="B523" s="2">
        <v>45531</v>
      </c>
      <c r="C523" t="s">
        <v>1086</v>
      </c>
      <c r="D523" t="s">
        <v>15</v>
      </c>
      <c r="E523">
        <v>2</v>
      </c>
      <c r="F523" t="str">
        <f>VLOOKUP(Table1[[#This Row],[Customer ID]],Customers!$A$1:$I$2001,2,FALSE)</f>
        <v>Matthew Larson</v>
      </c>
      <c r="G523" t="str">
        <f>VLOOKUP(Table1[[#This Row],[Customer ID]],Customers!$A$1:$I$2001,3,FALSE)</f>
        <v>cohenaustin@gmail.com</v>
      </c>
      <c r="H523" t="str">
        <f>VLOOKUP(Table1[[#This Row],[Customer ID]],Customers!$A$1:$I$2001,7,FALSE)</f>
        <v>United States</v>
      </c>
      <c r="I523" t="str">
        <f>_xlfn.IFS(INDEX(Products!$A$1:$E$5,MATCH(Orders!$D523,Products!$A$1:$A$5,0),MATCH(Orders!I$1,Products!$A$1:$E$1,0))="Esp","Espresso",INDEX(Products!$A$1:$E$5,MATCH(Orders!$D523,Products!$A$1:$A$5,0),MATCH(Orders!I$1,Products!$A$1:$E$1,0))="Lat","Latte",INDEX(Products!$A$1:$E$5,MATCH(Orders!$D523,Products!$A$1:$A$5,0),MATCH(Orders!I$1,Products!$A$1:$E$1,0))="Moc","Mocha",INDEX(Products!$A$1:$E$5,MATCH(Orders!$D523,Products!$A$1:$A$5,0),MATCH(Orders!I$1,Products!$A$1:$E$1,0))="Am","Americano")</f>
        <v>Espresso</v>
      </c>
      <c r="J523" t="str">
        <f>IF(INDEX(Products!$A$1:$E$5,MATCH(Orders!$D523,Products!$A$1:$A$5,0),MATCH(Orders!J$1,Products!$A$1:$E$1,0))="M","Medium",IF(INDEX(Products!$A$1:$E$5,MATCH(Orders!$D523,Products!$A$1:$A$5,0),MATCH(Orders!J$1,Products!$A$1:$E$1,0))="D","Dark","Light"))</f>
        <v>Medium</v>
      </c>
      <c r="K523" s="3">
        <f>INDEX(Products!$A$1:$E$5,MATCH(Orders!$D523,Products!$A$1:$A$5,0),MATCH(Orders!K$1,Products!$A$1:$E$1,0))</f>
        <v>1.5</v>
      </c>
      <c r="L523" s="5">
        <f>INDEX(Products!$A$1:$E$5,MATCH(Orders!$D523,Products!$A$1:$A$5,0),MATCH(Orders!L$1,Products!$A$1:$E$1,0))</f>
        <v>8.18</v>
      </c>
      <c r="M523" s="5">
        <f>Table1[[#This Row],[Unit Price]]*Table1[[#This Row],[Quantity]]</f>
        <v>16.36</v>
      </c>
      <c r="N523" t="str">
        <f>VLOOKUP(Table1[[#This Row],[Customer ID]],Customers!$A$1:$I$2001,9,FALSE)</f>
        <v>No</v>
      </c>
    </row>
    <row r="524" spans="1:14" x14ac:dyDescent="0.35">
      <c r="A524" t="s">
        <v>1087</v>
      </c>
      <c r="B524" s="2">
        <v>45211</v>
      </c>
      <c r="C524" t="s">
        <v>1088</v>
      </c>
      <c r="D524" t="s">
        <v>21</v>
      </c>
      <c r="E524">
        <v>2</v>
      </c>
      <c r="F524" t="str">
        <f>VLOOKUP(Table1[[#This Row],[Customer ID]],Customers!$A$1:$I$2001,2,FALSE)</f>
        <v>Amanda Ryan</v>
      </c>
      <c r="G524" t="str">
        <f>VLOOKUP(Table1[[#This Row],[Customer ID]],Customers!$A$1:$I$2001,3,FALSE)</f>
        <v>john60@garner-richards.com</v>
      </c>
      <c r="H524" t="str">
        <f>VLOOKUP(Table1[[#This Row],[Customer ID]],Customers!$A$1:$I$2001,7,FALSE)</f>
        <v>Ireland</v>
      </c>
      <c r="I524" t="str">
        <f>_xlfn.IFS(INDEX(Products!$A$1:$E$5,MATCH(Orders!$D524,Products!$A$1:$A$5,0),MATCH(Orders!I$1,Products!$A$1:$E$1,0))="Esp","Espresso",INDEX(Products!$A$1:$E$5,MATCH(Orders!$D524,Products!$A$1:$A$5,0),MATCH(Orders!I$1,Products!$A$1:$E$1,0))="Lat","Latte",INDEX(Products!$A$1:$E$5,MATCH(Orders!$D524,Products!$A$1:$A$5,0),MATCH(Orders!I$1,Products!$A$1:$E$1,0))="Moc","Mocha",INDEX(Products!$A$1:$E$5,MATCH(Orders!$D524,Products!$A$1:$A$5,0),MATCH(Orders!I$1,Products!$A$1:$E$1,0))="Am","Americano")</f>
        <v>Latte</v>
      </c>
      <c r="J524" t="str">
        <f>IF(INDEX(Products!$A$1:$E$5,MATCH(Orders!$D524,Products!$A$1:$A$5,0),MATCH(Orders!J$1,Products!$A$1:$E$1,0))="M","Medium",IF(INDEX(Products!$A$1:$E$5,MATCH(Orders!$D524,Products!$A$1:$A$5,0),MATCH(Orders!J$1,Products!$A$1:$E$1,0))="D","Dark","Light"))</f>
        <v>Dark</v>
      </c>
      <c r="K524" s="3">
        <f>INDEX(Products!$A$1:$E$5,MATCH(Orders!$D524,Products!$A$1:$A$5,0),MATCH(Orders!K$1,Products!$A$1:$E$1,0))</f>
        <v>2</v>
      </c>
      <c r="L524" s="5">
        <f>INDEX(Products!$A$1:$E$5,MATCH(Orders!$D524,Products!$A$1:$A$5,0),MATCH(Orders!L$1,Products!$A$1:$E$1,0))</f>
        <v>6.79</v>
      </c>
      <c r="M524" s="5">
        <f>Table1[[#This Row],[Unit Price]]*Table1[[#This Row],[Quantity]]</f>
        <v>13.58</v>
      </c>
      <c r="N524" t="str">
        <f>VLOOKUP(Table1[[#This Row],[Customer ID]],Customers!$A$1:$I$2001,9,FALSE)</f>
        <v>Yes</v>
      </c>
    </row>
    <row r="525" spans="1:14" x14ac:dyDescent="0.35">
      <c r="A525" t="s">
        <v>1089</v>
      </c>
      <c r="B525" s="2">
        <v>44899</v>
      </c>
      <c r="C525" t="s">
        <v>1090</v>
      </c>
      <c r="D525" t="s">
        <v>15</v>
      </c>
      <c r="E525">
        <v>1</v>
      </c>
      <c r="F525" t="str">
        <f>VLOOKUP(Table1[[#This Row],[Customer ID]],Customers!$A$1:$I$2001,2,FALSE)</f>
        <v>Lisa Rose</v>
      </c>
      <c r="G525" t="str">
        <f>VLOOKUP(Table1[[#This Row],[Customer ID]],Customers!$A$1:$I$2001,3,FALSE)</f>
        <v>abaldwin@gmail.com</v>
      </c>
      <c r="H525" t="str">
        <f>VLOOKUP(Table1[[#This Row],[Customer ID]],Customers!$A$1:$I$2001,7,FALSE)</f>
        <v>United Kingdom</v>
      </c>
      <c r="I525" t="str">
        <f>_xlfn.IFS(INDEX(Products!$A$1:$E$5,MATCH(Orders!$D525,Products!$A$1:$A$5,0),MATCH(Orders!I$1,Products!$A$1:$E$1,0))="Esp","Espresso",INDEX(Products!$A$1:$E$5,MATCH(Orders!$D525,Products!$A$1:$A$5,0),MATCH(Orders!I$1,Products!$A$1:$E$1,0))="Lat","Latte",INDEX(Products!$A$1:$E$5,MATCH(Orders!$D525,Products!$A$1:$A$5,0),MATCH(Orders!I$1,Products!$A$1:$E$1,0))="Moc","Mocha",INDEX(Products!$A$1:$E$5,MATCH(Orders!$D525,Products!$A$1:$A$5,0),MATCH(Orders!I$1,Products!$A$1:$E$1,0))="Am","Americano")</f>
        <v>Espresso</v>
      </c>
      <c r="J525" t="str">
        <f>IF(INDEX(Products!$A$1:$E$5,MATCH(Orders!$D525,Products!$A$1:$A$5,0),MATCH(Orders!J$1,Products!$A$1:$E$1,0))="M","Medium",IF(INDEX(Products!$A$1:$E$5,MATCH(Orders!$D525,Products!$A$1:$A$5,0),MATCH(Orders!J$1,Products!$A$1:$E$1,0))="D","Dark","Light"))</f>
        <v>Medium</v>
      </c>
      <c r="K525" s="3">
        <f>INDEX(Products!$A$1:$E$5,MATCH(Orders!$D525,Products!$A$1:$A$5,0),MATCH(Orders!K$1,Products!$A$1:$E$1,0))</f>
        <v>1.5</v>
      </c>
      <c r="L525" s="5">
        <f>INDEX(Products!$A$1:$E$5,MATCH(Orders!$D525,Products!$A$1:$A$5,0),MATCH(Orders!L$1,Products!$A$1:$E$1,0))</f>
        <v>8.18</v>
      </c>
      <c r="M525" s="5">
        <f>Table1[[#This Row],[Unit Price]]*Table1[[#This Row],[Quantity]]</f>
        <v>8.18</v>
      </c>
      <c r="N525" t="str">
        <f>VLOOKUP(Table1[[#This Row],[Customer ID]],Customers!$A$1:$I$2001,9,FALSE)</f>
        <v>Yes</v>
      </c>
    </row>
    <row r="526" spans="1:14" x14ac:dyDescent="0.35">
      <c r="A526" t="s">
        <v>1091</v>
      </c>
      <c r="B526" s="2">
        <v>45172</v>
      </c>
      <c r="C526" t="s">
        <v>1092</v>
      </c>
      <c r="D526" t="s">
        <v>30</v>
      </c>
      <c r="E526">
        <v>1</v>
      </c>
      <c r="F526" t="str">
        <f>VLOOKUP(Table1[[#This Row],[Customer ID]],Customers!$A$1:$I$2001,2,FALSE)</f>
        <v>Michael Brown</v>
      </c>
      <c r="G526" t="str">
        <f>VLOOKUP(Table1[[#This Row],[Customer ID]],Customers!$A$1:$I$2001,3,FALSE)</f>
        <v>edward61@farrell.com</v>
      </c>
      <c r="H526" t="str">
        <f>VLOOKUP(Table1[[#This Row],[Customer ID]],Customers!$A$1:$I$2001,7,FALSE)</f>
        <v>Australia</v>
      </c>
      <c r="I526" t="str">
        <f>_xlfn.IFS(INDEX(Products!$A$1:$E$5,MATCH(Orders!$D526,Products!$A$1:$A$5,0),MATCH(Orders!I$1,Products!$A$1:$E$1,0))="Esp","Espresso",INDEX(Products!$A$1:$E$5,MATCH(Orders!$D526,Products!$A$1:$A$5,0),MATCH(Orders!I$1,Products!$A$1:$E$1,0))="Lat","Latte",INDEX(Products!$A$1:$E$5,MATCH(Orders!$D526,Products!$A$1:$A$5,0),MATCH(Orders!I$1,Products!$A$1:$E$1,0))="Moc","Mocha",INDEX(Products!$A$1:$E$5,MATCH(Orders!$D526,Products!$A$1:$A$5,0),MATCH(Orders!I$1,Products!$A$1:$E$1,0))="Am","Americano")</f>
        <v>Mocha</v>
      </c>
      <c r="J526" t="str">
        <f>IF(INDEX(Products!$A$1:$E$5,MATCH(Orders!$D526,Products!$A$1:$A$5,0),MATCH(Orders!J$1,Products!$A$1:$E$1,0))="M","Medium",IF(INDEX(Products!$A$1:$E$5,MATCH(Orders!$D526,Products!$A$1:$A$5,0),MATCH(Orders!J$1,Products!$A$1:$E$1,0))="D","Dark","Light"))</f>
        <v>Medium</v>
      </c>
      <c r="K526" s="3">
        <f>INDEX(Products!$A$1:$E$5,MATCH(Orders!$D526,Products!$A$1:$A$5,0),MATCH(Orders!K$1,Products!$A$1:$E$1,0))</f>
        <v>2</v>
      </c>
      <c r="L526" s="5">
        <f>INDEX(Products!$A$1:$E$5,MATCH(Orders!$D526,Products!$A$1:$A$5,0),MATCH(Orders!L$1,Products!$A$1:$E$1,0))</f>
        <v>5.35</v>
      </c>
      <c r="M526" s="5">
        <f>Table1[[#This Row],[Unit Price]]*Table1[[#This Row],[Quantity]]</f>
        <v>5.35</v>
      </c>
      <c r="N526" t="str">
        <f>VLOOKUP(Table1[[#This Row],[Customer ID]],Customers!$A$1:$I$2001,9,FALSE)</f>
        <v>Yes</v>
      </c>
    </row>
    <row r="527" spans="1:14" x14ac:dyDescent="0.35">
      <c r="A527" t="s">
        <v>1093</v>
      </c>
      <c r="B527" s="2">
        <v>45507</v>
      </c>
      <c r="C527" t="s">
        <v>1094</v>
      </c>
      <c r="D527" t="s">
        <v>21</v>
      </c>
      <c r="E527">
        <v>4</v>
      </c>
      <c r="F527" t="str">
        <f>VLOOKUP(Table1[[#This Row],[Customer ID]],Customers!$A$1:$I$2001,2,FALSE)</f>
        <v>Amanda Coleman</v>
      </c>
      <c r="G527" t="str">
        <f>VLOOKUP(Table1[[#This Row],[Customer ID]],Customers!$A$1:$I$2001,3,FALSE)</f>
        <v>lauren01@horton.info</v>
      </c>
      <c r="H527" t="str">
        <f>VLOOKUP(Table1[[#This Row],[Customer ID]],Customers!$A$1:$I$2001,7,FALSE)</f>
        <v>Australia</v>
      </c>
      <c r="I527" t="str">
        <f>_xlfn.IFS(INDEX(Products!$A$1:$E$5,MATCH(Orders!$D527,Products!$A$1:$A$5,0),MATCH(Orders!I$1,Products!$A$1:$E$1,0))="Esp","Espresso",INDEX(Products!$A$1:$E$5,MATCH(Orders!$D527,Products!$A$1:$A$5,0),MATCH(Orders!I$1,Products!$A$1:$E$1,0))="Lat","Latte",INDEX(Products!$A$1:$E$5,MATCH(Orders!$D527,Products!$A$1:$A$5,0),MATCH(Orders!I$1,Products!$A$1:$E$1,0))="Moc","Mocha",INDEX(Products!$A$1:$E$5,MATCH(Orders!$D527,Products!$A$1:$A$5,0),MATCH(Orders!I$1,Products!$A$1:$E$1,0))="Am","Americano")</f>
        <v>Latte</v>
      </c>
      <c r="J527" t="str">
        <f>IF(INDEX(Products!$A$1:$E$5,MATCH(Orders!$D527,Products!$A$1:$A$5,0),MATCH(Orders!J$1,Products!$A$1:$E$1,0))="M","Medium",IF(INDEX(Products!$A$1:$E$5,MATCH(Orders!$D527,Products!$A$1:$A$5,0),MATCH(Orders!J$1,Products!$A$1:$E$1,0))="D","Dark","Light"))</f>
        <v>Dark</v>
      </c>
      <c r="K527" s="3">
        <f>INDEX(Products!$A$1:$E$5,MATCH(Orders!$D527,Products!$A$1:$A$5,0),MATCH(Orders!K$1,Products!$A$1:$E$1,0))</f>
        <v>2</v>
      </c>
      <c r="L527" s="5">
        <f>INDEX(Products!$A$1:$E$5,MATCH(Orders!$D527,Products!$A$1:$A$5,0),MATCH(Orders!L$1,Products!$A$1:$E$1,0))</f>
        <v>6.79</v>
      </c>
      <c r="M527" s="5">
        <f>Table1[[#This Row],[Unit Price]]*Table1[[#This Row],[Quantity]]</f>
        <v>27.16</v>
      </c>
      <c r="N527" t="str">
        <f>VLOOKUP(Table1[[#This Row],[Customer ID]],Customers!$A$1:$I$2001,9,FALSE)</f>
        <v>No</v>
      </c>
    </row>
    <row r="528" spans="1:14" x14ac:dyDescent="0.35">
      <c r="A528" t="s">
        <v>1095</v>
      </c>
      <c r="B528" s="2">
        <v>45586</v>
      </c>
      <c r="C528" t="s">
        <v>1096</v>
      </c>
      <c r="D528" t="s">
        <v>40</v>
      </c>
      <c r="E528">
        <v>3</v>
      </c>
      <c r="F528" t="str">
        <f>VLOOKUP(Table1[[#This Row],[Customer ID]],Customers!$A$1:$I$2001,2,FALSE)</f>
        <v>Alexis Haynes</v>
      </c>
      <c r="G528" t="str">
        <f>VLOOKUP(Table1[[#This Row],[Customer ID]],Customers!$A$1:$I$2001,3,FALSE)</f>
        <v>rebecca57@hotmail.com</v>
      </c>
      <c r="H528" t="str">
        <f>VLOOKUP(Table1[[#This Row],[Customer ID]],Customers!$A$1:$I$2001,7,FALSE)</f>
        <v>Ireland</v>
      </c>
      <c r="I528" t="str">
        <f>_xlfn.IFS(INDEX(Products!$A$1:$E$5,MATCH(Orders!$D528,Products!$A$1:$A$5,0),MATCH(Orders!I$1,Products!$A$1:$E$1,0))="Esp","Espresso",INDEX(Products!$A$1:$E$5,MATCH(Orders!$D528,Products!$A$1:$A$5,0),MATCH(Orders!I$1,Products!$A$1:$E$1,0))="Lat","Latte",INDEX(Products!$A$1:$E$5,MATCH(Orders!$D528,Products!$A$1:$A$5,0),MATCH(Orders!I$1,Products!$A$1:$E$1,0))="Moc","Mocha",INDEX(Products!$A$1:$E$5,MATCH(Orders!$D528,Products!$A$1:$A$5,0),MATCH(Orders!I$1,Products!$A$1:$E$1,0))="Am","Americano")</f>
        <v>Americano</v>
      </c>
      <c r="J528" t="str">
        <f>IF(INDEX(Products!$A$1:$E$5,MATCH(Orders!$D528,Products!$A$1:$A$5,0),MATCH(Orders!J$1,Products!$A$1:$E$1,0))="M","Medium",IF(INDEX(Products!$A$1:$E$5,MATCH(Orders!$D528,Products!$A$1:$A$5,0),MATCH(Orders!J$1,Products!$A$1:$E$1,0))="D","Dark","Light"))</f>
        <v>Light</v>
      </c>
      <c r="K528" s="3">
        <f>INDEX(Products!$A$1:$E$5,MATCH(Orders!$D528,Products!$A$1:$A$5,0),MATCH(Orders!K$1,Products!$A$1:$E$1,0))</f>
        <v>1</v>
      </c>
      <c r="L528" s="5">
        <f>INDEX(Products!$A$1:$E$5,MATCH(Orders!$D528,Products!$A$1:$A$5,0),MATCH(Orders!L$1,Products!$A$1:$E$1,0))</f>
        <v>9.9499999999999993</v>
      </c>
      <c r="M528" s="5">
        <f>Table1[[#This Row],[Unit Price]]*Table1[[#This Row],[Quantity]]</f>
        <v>29.849999999999998</v>
      </c>
      <c r="N528" t="str">
        <f>VLOOKUP(Table1[[#This Row],[Customer ID]],Customers!$A$1:$I$2001,9,FALSE)</f>
        <v>No</v>
      </c>
    </row>
    <row r="529" spans="1:14" x14ac:dyDescent="0.35">
      <c r="A529" t="s">
        <v>1097</v>
      </c>
      <c r="B529" s="2">
        <v>44795</v>
      </c>
      <c r="C529" t="s">
        <v>1098</v>
      </c>
      <c r="D529" t="s">
        <v>30</v>
      </c>
      <c r="E529">
        <v>3</v>
      </c>
      <c r="F529" t="str">
        <f>VLOOKUP(Table1[[#This Row],[Customer ID]],Customers!$A$1:$I$2001,2,FALSE)</f>
        <v>Grant Martinez</v>
      </c>
      <c r="G529" t="str">
        <f>VLOOKUP(Table1[[#This Row],[Customer ID]],Customers!$A$1:$I$2001,3,FALSE)</f>
        <v>simsjared@gmail.com</v>
      </c>
      <c r="H529" t="str">
        <f>VLOOKUP(Table1[[#This Row],[Customer ID]],Customers!$A$1:$I$2001,7,FALSE)</f>
        <v>Canada</v>
      </c>
      <c r="I529" t="str">
        <f>_xlfn.IFS(INDEX(Products!$A$1:$E$5,MATCH(Orders!$D529,Products!$A$1:$A$5,0),MATCH(Orders!I$1,Products!$A$1:$E$1,0))="Esp","Espresso",INDEX(Products!$A$1:$E$5,MATCH(Orders!$D529,Products!$A$1:$A$5,0),MATCH(Orders!I$1,Products!$A$1:$E$1,0))="Lat","Latte",INDEX(Products!$A$1:$E$5,MATCH(Orders!$D529,Products!$A$1:$A$5,0),MATCH(Orders!I$1,Products!$A$1:$E$1,0))="Moc","Mocha",INDEX(Products!$A$1:$E$5,MATCH(Orders!$D529,Products!$A$1:$A$5,0),MATCH(Orders!I$1,Products!$A$1:$E$1,0))="Am","Americano")</f>
        <v>Mocha</v>
      </c>
      <c r="J529" t="str">
        <f>IF(INDEX(Products!$A$1:$E$5,MATCH(Orders!$D529,Products!$A$1:$A$5,0),MATCH(Orders!J$1,Products!$A$1:$E$1,0))="M","Medium",IF(INDEX(Products!$A$1:$E$5,MATCH(Orders!$D529,Products!$A$1:$A$5,0),MATCH(Orders!J$1,Products!$A$1:$E$1,0))="D","Dark","Light"))</f>
        <v>Medium</v>
      </c>
      <c r="K529" s="3">
        <f>INDEX(Products!$A$1:$E$5,MATCH(Orders!$D529,Products!$A$1:$A$5,0),MATCH(Orders!K$1,Products!$A$1:$E$1,0))</f>
        <v>2</v>
      </c>
      <c r="L529" s="5">
        <f>INDEX(Products!$A$1:$E$5,MATCH(Orders!$D529,Products!$A$1:$A$5,0),MATCH(Orders!L$1,Products!$A$1:$E$1,0))</f>
        <v>5.35</v>
      </c>
      <c r="M529" s="5">
        <f>Table1[[#This Row],[Unit Price]]*Table1[[#This Row],[Quantity]]</f>
        <v>16.049999999999997</v>
      </c>
      <c r="N529" t="str">
        <f>VLOOKUP(Table1[[#This Row],[Customer ID]],Customers!$A$1:$I$2001,9,FALSE)</f>
        <v>Yes</v>
      </c>
    </row>
    <row r="530" spans="1:14" x14ac:dyDescent="0.35">
      <c r="A530" t="s">
        <v>1099</v>
      </c>
      <c r="B530" s="2">
        <v>45147</v>
      </c>
      <c r="C530" t="s">
        <v>1100</v>
      </c>
      <c r="D530" t="s">
        <v>21</v>
      </c>
      <c r="E530">
        <v>1</v>
      </c>
      <c r="F530" t="str">
        <f>VLOOKUP(Table1[[#This Row],[Customer ID]],Customers!$A$1:$I$2001,2,FALSE)</f>
        <v>Adam Hodges</v>
      </c>
      <c r="G530" t="str">
        <f>VLOOKUP(Table1[[#This Row],[Customer ID]],Customers!$A$1:$I$2001,3,FALSE)</f>
        <v>garrett22@beck.com</v>
      </c>
      <c r="H530" t="str">
        <f>VLOOKUP(Table1[[#This Row],[Customer ID]],Customers!$A$1:$I$2001,7,FALSE)</f>
        <v>United States</v>
      </c>
      <c r="I530" t="str">
        <f>_xlfn.IFS(INDEX(Products!$A$1:$E$5,MATCH(Orders!$D530,Products!$A$1:$A$5,0),MATCH(Orders!I$1,Products!$A$1:$E$1,0))="Esp","Espresso",INDEX(Products!$A$1:$E$5,MATCH(Orders!$D530,Products!$A$1:$A$5,0),MATCH(Orders!I$1,Products!$A$1:$E$1,0))="Lat","Latte",INDEX(Products!$A$1:$E$5,MATCH(Orders!$D530,Products!$A$1:$A$5,0),MATCH(Orders!I$1,Products!$A$1:$E$1,0))="Moc","Mocha",INDEX(Products!$A$1:$E$5,MATCH(Orders!$D530,Products!$A$1:$A$5,0),MATCH(Orders!I$1,Products!$A$1:$E$1,0))="Am","Americano")</f>
        <v>Latte</v>
      </c>
      <c r="J530" t="str">
        <f>IF(INDEX(Products!$A$1:$E$5,MATCH(Orders!$D530,Products!$A$1:$A$5,0),MATCH(Orders!J$1,Products!$A$1:$E$1,0))="M","Medium",IF(INDEX(Products!$A$1:$E$5,MATCH(Orders!$D530,Products!$A$1:$A$5,0),MATCH(Orders!J$1,Products!$A$1:$E$1,0))="D","Dark","Light"))</f>
        <v>Dark</v>
      </c>
      <c r="K530" s="3">
        <f>INDEX(Products!$A$1:$E$5,MATCH(Orders!$D530,Products!$A$1:$A$5,0),MATCH(Orders!K$1,Products!$A$1:$E$1,0))</f>
        <v>2</v>
      </c>
      <c r="L530" s="5">
        <f>INDEX(Products!$A$1:$E$5,MATCH(Orders!$D530,Products!$A$1:$A$5,0),MATCH(Orders!L$1,Products!$A$1:$E$1,0))</f>
        <v>6.79</v>
      </c>
      <c r="M530" s="5">
        <f>Table1[[#This Row],[Unit Price]]*Table1[[#This Row],[Quantity]]</f>
        <v>6.79</v>
      </c>
      <c r="N530" t="str">
        <f>VLOOKUP(Table1[[#This Row],[Customer ID]],Customers!$A$1:$I$2001,9,FALSE)</f>
        <v>No</v>
      </c>
    </row>
    <row r="531" spans="1:14" x14ac:dyDescent="0.35">
      <c r="A531" t="s">
        <v>1102</v>
      </c>
      <c r="B531" s="2">
        <v>45536</v>
      </c>
      <c r="C531" t="s">
        <v>1103</v>
      </c>
      <c r="D531" t="s">
        <v>30</v>
      </c>
      <c r="E531">
        <v>4</v>
      </c>
      <c r="F531" t="str">
        <f>VLOOKUP(Table1[[#This Row],[Customer ID]],Customers!$A$1:$I$2001,2,FALSE)</f>
        <v>James Bryant</v>
      </c>
      <c r="G531" t="str">
        <f>VLOOKUP(Table1[[#This Row],[Customer ID]],Customers!$A$1:$I$2001,3,FALSE)</f>
        <v>michael32@yahoo.com</v>
      </c>
      <c r="H531" t="str">
        <f>VLOOKUP(Table1[[#This Row],[Customer ID]],Customers!$A$1:$I$2001,7,FALSE)</f>
        <v>Ireland</v>
      </c>
      <c r="I531" t="str">
        <f>_xlfn.IFS(INDEX(Products!$A$1:$E$5,MATCH(Orders!$D531,Products!$A$1:$A$5,0),MATCH(Orders!I$1,Products!$A$1:$E$1,0))="Esp","Espresso",INDEX(Products!$A$1:$E$5,MATCH(Orders!$D531,Products!$A$1:$A$5,0),MATCH(Orders!I$1,Products!$A$1:$E$1,0))="Lat","Latte",INDEX(Products!$A$1:$E$5,MATCH(Orders!$D531,Products!$A$1:$A$5,0),MATCH(Orders!I$1,Products!$A$1:$E$1,0))="Moc","Mocha",INDEX(Products!$A$1:$E$5,MATCH(Orders!$D531,Products!$A$1:$A$5,0),MATCH(Orders!I$1,Products!$A$1:$E$1,0))="Am","Americano")</f>
        <v>Mocha</v>
      </c>
      <c r="J531" t="str">
        <f>IF(INDEX(Products!$A$1:$E$5,MATCH(Orders!$D531,Products!$A$1:$A$5,0),MATCH(Orders!J$1,Products!$A$1:$E$1,0))="M","Medium",IF(INDEX(Products!$A$1:$E$5,MATCH(Orders!$D531,Products!$A$1:$A$5,0),MATCH(Orders!J$1,Products!$A$1:$E$1,0))="D","Dark","Light"))</f>
        <v>Medium</v>
      </c>
      <c r="K531" s="3">
        <f>INDEX(Products!$A$1:$E$5,MATCH(Orders!$D531,Products!$A$1:$A$5,0),MATCH(Orders!K$1,Products!$A$1:$E$1,0))</f>
        <v>2</v>
      </c>
      <c r="L531" s="5">
        <f>INDEX(Products!$A$1:$E$5,MATCH(Orders!$D531,Products!$A$1:$A$5,0),MATCH(Orders!L$1,Products!$A$1:$E$1,0))</f>
        <v>5.35</v>
      </c>
      <c r="M531" s="5">
        <f>Table1[[#This Row],[Unit Price]]*Table1[[#This Row],[Quantity]]</f>
        <v>21.4</v>
      </c>
      <c r="N531" t="str">
        <f>VLOOKUP(Table1[[#This Row],[Customer ID]],Customers!$A$1:$I$2001,9,FALSE)</f>
        <v>No</v>
      </c>
    </row>
    <row r="532" spans="1:14" x14ac:dyDescent="0.35">
      <c r="A532" t="s">
        <v>1104</v>
      </c>
      <c r="B532" s="2">
        <v>44825</v>
      </c>
      <c r="C532" t="s">
        <v>1105</v>
      </c>
      <c r="D532" t="s">
        <v>30</v>
      </c>
      <c r="E532">
        <v>3</v>
      </c>
      <c r="F532" t="str">
        <f>VLOOKUP(Table1[[#This Row],[Customer ID]],Customers!$A$1:$I$2001,2,FALSE)</f>
        <v>Rhonda Thompson</v>
      </c>
      <c r="G532" t="str">
        <f>VLOOKUP(Table1[[#This Row],[Customer ID]],Customers!$A$1:$I$2001,3,FALSE)</f>
        <v>drobinson@yahoo.com</v>
      </c>
      <c r="H532" t="str">
        <f>VLOOKUP(Table1[[#This Row],[Customer ID]],Customers!$A$1:$I$2001,7,FALSE)</f>
        <v>United Kingdom</v>
      </c>
      <c r="I532" t="str">
        <f>_xlfn.IFS(INDEX(Products!$A$1:$E$5,MATCH(Orders!$D532,Products!$A$1:$A$5,0),MATCH(Orders!I$1,Products!$A$1:$E$1,0))="Esp","Espresso",INDEX(Products!$A$1:$E$5,MATCH(Orders!$D532,Products!$A$1:$A$5,0),MATCH(Orders!I$1,Products!$A$1:$E$1,0))="Lat","Latte",INDEX(Products!$A$1:$E$5,MATCH(Orders!$D532,Products!$A$1:$A$5,0),MATCH(Orders!I$1,Products!$A$1:$E$1,0))="Moc","Mocha",INDEX(Products!$A$1:$E$5,MATCH(Orders!$D532,Products!$A$1:$A$5,0),MATCH(Orders!I$1,Products!$A$1:$E$1,0))="Am","Americano")</f>
        <v>Mocha</v>
      </c>
      <c r="J532" t="str">
        <f>IF(INDEX(Products!$A$1:$E$5,MATCH(Orders!$D532,Products!$A$1:$A$5,0),MATCH(Orders!J$1,Products!$A$1:$E$1,0))="M","Medium",IF(INDEX(Products!$A$1:$E$5,MATCH(Orders!$D532,Products!$A$1:$A$5,0),MATCH(Orders!J$1,Products!$A$1:$E$1,0))="D","Dark","Light"))</f>
        <v>Medium</v>
      </c>
      <c r="K532" s="3">
        <f>INDEX(Products!$A$1:$E$5,MATCH(Orders!$D532,Products!$A$1:$A$5,0),MATCH(Orders!K$1,Products!$A$1:$E$1,0))</f>
        <v>2</v>
      </c>
      <c r="L532" s="5">
        <f>INDEX(Products!$A$1:$E$5,MATCH(Orders!$D532,Products!$A$1:$A$5,0),MATCH(Orders!L$1,Products!$A$1:$E$1,0))</f>
        <v>5.35</v>
      </c>
      <c r="M532" s="5">
        <f>Table1[[#This Row],[Unit Price]]*Table1[[#This Row],[Quantity]]</f>
        <v>16.049999999999997</v>
      </c>
      <c r="N532" t="str">
        <f>VLOOKUP(Table1[[#This Row],[Customer ID]],Customers!$A$1:$I$2001,9,FALSE)</f>
        <v>No</v>
      </c>
    </row>
    <row r="533" spans="1:14" x14ac:dyDescent="0.35">
      <c r="A533" t="s">
        <v>1106</v>
      </c>
      <c r="B533" s="2">
        <v>44995</v>
      </c>
      <c r="C533" t="s">
        <v>1107</v>
      </c>
      <c r="D533" t="s">
        <v>21</v>
      </c>
      <c r="E533">
        <v>2</v>
      </c>
      <c r="F533" t="str">
        <f>VLOOKUP(Table1[[#This Row],[Customer ID]],Customers!$A$1:$I$2001,2,FALSE)</f>
        <v>Mary Garcia</v>
      </c>
      <c r="G533" t="str">
        <f>VLOOKUP(Table1[[#This Row],[Customer ID]],Customers!$A$1:$I$2001,3,FALSE)</f>
        <v>olivia77@hotmail.com</v>
      </c>
      <c r="H533" t="str">
        <f>VLOOKUP(Table1[[#This Row],[Customer ID]],Customers!$A$1:$I$2001,7,FALSE)</f>
        <v>Australia</v>
      </c>
      <c r="I533" t="str">
        <f>_xlfn.IFS(INDEX(Products!$A$1:$E$5,MATCH(Orders!$D533,Products!$A$1:$A$5,0),MATCH(Orders!I$1,Products!$A$1:$E$1,0))="Esp","Espresso",INDEX(Products!$A$1:$E$5,MATCH(Orders!$D533,Products!$A$1:$A$5,0),MATCH(Orders!I$1,Products!$A$1:$E$1,0))="Lat","Latte",INDEX(Products!$A$1:$E$5,MATCH(Orders!$D533,Products!$A$1:$A$5,0),MATCH(Orders!I$1,Products!$A$1:$E$1,0))="Moc","Mocha",INDEX(Products!$A$1:$E$5,MATCH(Orders!$D533,Products!$A$1:$A$5,0),MATCH(Orders!I$1,Products!$A$1:$E$1,0))="Am","Americano")</f>
        <v>Latte</v>
      </c>
      <c r="J533" t="str">
        <f>IF(INDEX(Products!$A$1:$E$5,MATCH(Orders!$D533,Products!$A$1:$A$5,0),MATCH(Orders!J$1,Products!$A$1:$E$1,0))="M","Medium",IF(INDEX(Products!$A$1:$E$5,MATCH(Orders!$D533,Products!$A$1:$A$5,0),MATCH(Orders!J$1,Products!$A$1:$E$1,0))="D","Dark","Light"))</f>
        <v>Dark</v>
      </c>
      <c r="K533" s="3">
        <f>INDEX(Products!$A$1:$E$5,MATCH(Orders!$D533,Products!$A$1:$A$5,0),MATCH(Orders!K$1,Products!$A$1:$E$1,0))</f>
        <v>2</v>
      </c>
      <c r="L533" s="5">
        <f>INDEX(Products!$A$1:$E$5,MATCH(Orders!$D533,Products!$A$1:$A$5,0),MATCH(Orders!L$1,Products!$A$1:$E$1,0))</f>
        <v>6.79</v>
      </c>
      <c r="M533" s="5">
        <f>Table1[[#This Row],[Unit Price]]*Table1[[#This Row],[Quantity]]</f>
        <v>13.58</v>
      </c>
      <c r="N533" t="str">
        <f>VLOOKUP(Table1[[#This Row],[Customer ID]],Customers!$A$1:$I$2001,9,FALSE)</f>
        <v>No</v>
      </c>
    </row>
    <row r="534" spans="1:14" x14ac:dyDescent="0.35">
      <c r="A534" t="s">
        <v>1108</v>
      </c>
      <c r="B534" s="2">
        <v>44698</v>
      </c>
      <c r="C534" t="s">
        <v>1109</v>
      </c>
      <c r="D534" t="s">
        <v>21</v>
      </c>
      <c r="E534">
        <v>1</v>
      </c>
      <c r="F534" t="str">
        <f>VLOOKUP(Table1[[#This Row],[Customer ID]],Customers!$A$1:$I$2001,2,FALSE)</f>
        <v>Jeffrey Weaver</v>
      </c>
      <c r="G534" t="str">
        <f>VLOOKUP(Table1[[#This Row],[Customer ID]],Customers!$A$1:$I$2001,3,FALSE)</f>
        <v>brianna07@king-colon.com</v>
      </c>
      <c r="H534" t="str">
        <f>VLOOKUP(Table1[[#This Row],[Customer ID]],Customers!$A$1:$I$2001,7,FALSE)</f>
        <v>United States</v>
      </c>
      <c r="I534" t="str">
        <f>_xlfn.IFS(INDEX(Products!$A$1:$E$5,MATCH(Orders!$D534,Products!$A$1:$A$5,0),MATCH(Orders!I$1,Products!$A$1:$E$1,0))="Esp","Espresso",INDEX(Products!$A$1:$E$5,MATCH(Orders!$D534,Products!$A$1:$A$5,0),MATCH(Orders!I$1,Products!$A$1:$E$1,0))="Lat","Latte",INDEX(Products!$A$1:$E$5,MATCH(Orders!$D534,Products!$A$1:$A$5,0),MATCH(Orders!I$1,Products!$A$1:$E$1,0))="Moc","Mocha",INDEX(Products!$A$1:$E$5,MATCH(Orders!$D534,Products!$A$1:$A$5,0),MATCH(Orders!I$1,Products!$A$1:$E$1,0))="Am","Americano")</f>
        <v>Latte</v>
      </c>
      <c r="J534" t="str">
        <f>IF(INDEX(Products!$A$1:$E$5,MATCH(Orders!$D534,Products!$A$1:$A$5,0),MATCH(Orders!J$1,Products!$A$1:$E$1,0))="M","Medium",IF(INDEX(Products!$A$1:$E$5,MATCH(Orders!$D534,Products!$A$1:$A$5,0),MATCH(Orders!J$1,Products!$A$1:$E$1,0))="D","Dark","Light"))</f>
        <v>Dark</v>
      </c>
      <c r="K534" s="3">
        <f>INDEX(Products!$A$1:$E$5,MATCH(Orders!$D534,Products!$A$1:$A$5,0),MATCH(Orders!K$1,Products!$A$1:$E$1,0))</f>
        <v>2</v>
      </c>
      <c r="L534" s="5">
        <f>INDEX(Products!$A$1:$E$5,MATCH(Orders!$D534,Products!$A$1:$A$5,0),MATCH(Orders!L$1,Products!$A$1:$E$1,0))</f>
        <v>6.79</v>
      </c>
      <c r="M534" s="5">
        <f>Table1[[#This Row],[Unit Price]]*Table1[[#This Row],[Quantity]]</f>
        <v>6.79</v>
      </c>
      <c r="N534" t="str">
        <f>VLOOKUP(Table1[[#This Row],[Customer ID]],Customers!$A$1:$I$2001,9,FALSE)</f>
        <v>No</v>
      </c>
    </row>
    <row r="535" spans="1:14" x14ac:dyDescent="0.35">
      <c r="A535" t="s">
        <v>1110</v>
      </c>
      <c r="B535" s="2">
        <v>44636</v>
      </c>
      <c r="C535" t="s">
        <v>1111</v>
      </c>
      <c r="D535" t="s">
        <v>40</v>
      </c>
      <c r="E535">
        <v>4</v>
      </c>
      <c r="F535" t="str">
        <f>VLOOKUP(Table1[[#This Row],[Customer ID]],Customers!$A$1:$I$2001,2,FALSE)</f>
        <v>Robert Washington</v>
      </c>
      <c r="G535" t="str">
        <f>VLOOKUP(Table1[[#This Row],[Customer ID]],Customers!$A$1:$I$2001,3,FALSE)</f>
        <v>justinrose@gmail.com</v>
      </c>
      <c r="H535" t="str">
        <f>VLOOKUP(Table1[[#This Row],[Customer ID]],Customers!$A$1:$I$2001,7,FALSE)</f>
        <v>United Kingdom</v>
      </c>
      <c r="I535" t="str">
        <f>_xlfn.IFS(INDEX(Products!$A$1:$E$5,MATCH(Orders!$D535,Products!$A$1:$A$5,0),MATCH(Orders!I$1,Products!$A$1:$E$1,0))="Esp","Espresso",INDEX(Products!$A$1:$E$5,MATCH(Orders!$D535,Products!$A$1:$A$5,0),MATCH(Orders!I$1,Products!$A$1:$E$1,0))="Lat","Latte",INDEX(Products!$A$1:$E$5,MATCH(Orders!$D535,Products!$A$1:$A$5,0),MATCH(Orders!I$1,Products!$A$1:$E$1,0))="Moc","Mocha",INDEX(Products!$A$1:$E$5,MATCH(Orders!$D535,Products!$A$1:$A$5,0),MATCH(Orders!I$1,Products!$A$1:$E$1,0))="Am","Americano")</f>
        <v>Americano</v>
      </c>
      <c r="J535" t="str">
        <f>IF(INDEX(Products!$A$1:$E$5,MATCH(Orders!$D535,Products!$A$1:$A$5,0),MATCH(Orders!J$1,Products!$A$1:$E$1,0))="M","Medium",IF(INDEX(Products!$A$1:$E$5,MATCH(Orders!$D535,Products!$A$1:$A$5,0),MATCH(Orders!J$1,Products!$A$1:$E$1,0))="D","Dark","Light"))</f>
        <v>Light</v>
      </c>
      <c r="K535" s="3">
        <f>INDEX(Products!$A$1:$E$5,MATCH(Orders!$D535,Products!$A$1:$A$5,0),MATCH(Orders!K$1,Products!$A$1:$E$1,0))</f>
        <v>1</v>
      </c>
      <c r="L535" s="5">
        <f>INDEX(Products!$A$1:$E$5,MATCH(Orders!$D535,Products!$A$1:$A$5,0),MATCH(Orders!L$1,Products!$A$1:$E$1,0))</f>
        <v>9.9499999999999993</v>
      </c>
      <c r="M535" s="5">
        <f>Table1[[#This Row],[Unit Price]]*Table1[[#This Row],[Quantity]]</f>
        <v>39.799999999999997</v>
      </c>
      <c r="N535" t="str">
        <f>VLOOKUP(Table1[[#This Row],[Customer ID]],Customers!$A$1:$I$2001,9,FALSE)</f>
        <v>Yes</v>
      </c>
    </row>
    <row r="536" spans="1:14" x14ac:dyDescent="0.35">
      <c r="A536" t="s">
        <v>1112</v>
      </c>
      <c r="B536" s="2">
        <v>45369</v>
      </c>
      <c r="C536" t="s">
        <v>1113</v>
      </c>
      <c r="D536" t="s">
        <v>15</v>
      </c>
      <c r="E536">
        <v>1</v>
      </c>
      <c r="F536" t="str">
        <f>VLOOKUP(Table1[[#This Row],[Customer ID]],Customers!$A$1:$I$2001,2,FALSE)</f>
        <v>Heather Baker</v>
      </c>
      <c r="G536" t="str">
        <f>VLOOKUP(Table1[[#This Row],[Customer ID]],Customers!$A$1:$I$2001,3,FALSE)</f>
        <v>matthewssandra@yahoo.com</v>
      </c>
      <c r="H536" t="str">
        <f>VLOOKUP(Table1[[#This Row],[Customer ID]],Customers!$A$1:$I$2001,7,FALSE)</f>
        <v>Australia</v>
      </c>
      <c r="I536" t="str">
        <f>_xlfn.IFS(INDEX(Products!$A$1:$E$5,MATCH(Orders!$D536,Products!$A$1:$A$5,0),MATCH(Orders!I$1,Products!$A$1:$E$1,0))="Esp","Espresso",INDEX(Products!$A$1:$E$5,MATCH(Orders!$D536,Products!$A$1:$A$5,0),MATCH(Orders!I$1,Products!$A$1:$E$1,0))="Lat","Latte",INDEX(Products!$A$1:$E$5,MATCH(Orders!$D536,Products!$A$1:$A$5,0),MATCH(Orders!I$1,Products!$A$1:$E$1,0))="Moc","Mocha",INDEX(Products!$A$1:$E$5,MATCH(Orders!$D536,Products!$A$1:$A$5,0),MATCH(Orders!I$1,Products!$A$1:$E$1,0))="Am","Americano")</f>
        <v>Espresso</v>
      </c>
      <c r="J536" t="str">
        <f>IF(INDEX(Products!$A$1:$E$5,MATCH(Orders!$D536,Products!$A$1:$A$5,0),MATCH(Orders!J$1,Products!$A$1:$E$1,0))="M","Medium",IF(INDEX(Products!$A$1:$E$5,MATCH(Orders!$D536,Products!$A$1:$A$5,0),MATCH(Orders!J$1,Products!$A$1:$E$1,0))="D","Dark","Light"))</f>
        <v>Medium</v>
      </c>
      <c r="K536" s="3">
        <f>INDEX(Products!$A$1:$E$5,MATCH(Orders!$D536,Products!$A$1:$A$5,0),MATCH(Orders!K$1,Products!$A$1:$E$1,0))</f>
        <v>1.5</v>
      </c>
      <c r="L536" s="5">
        <f>INDEX(Products!$A$1:$E$5,MATCH(Orders!$D536,Products!$A$1:$A$5,0),MATCH(Orders!L$1,Products!$A$1:$E$1,0))</f>
        <v>8.18</v>
      </c>
      <c r="M536" s="5">
        <f>Table1[[#This Row],[Unit Price]]*Table1[[#This Row],[Quantity]]</f>
        <v>8.18</v>
      </c>
      <c r="N536" t="str">
        <f>VLOOKUP(Table1[[#This Row],[Customer ID]],Customers!$A$1:$I$2001,9,FALSE)</f>
        <v>No</v>
      </c>
    </row>
    <row r="537" spans="1:14" x14ac:dyDescent="0.35">
      <c r="A537" t="s">
        <v>1114</v>
      </c>
      <c r="B537" s="2">
        <v>45394</v>
      </c>
      <c r="C537" t="s">
        <v>1115</v>
      </c>
      <c r="D537" t="s">
        <v>21</v>
      </c>
      <c r="E537">
        <v>1</v>
      </c>
      <c r="F537" t="str">
        <f>VLOOKUP(Table1[[#This Row],[Customer ID]],Customers!$A$1:$I$2001,2,FALSE)</f>
        <v>Robert Clark</v>
      </c>
      <c r="G537" t="str">
        <f>VLOOKUP(Table1[[#This Row],[Customer ID]],Customers!$A$1:$I$2001,3,FALSE)</f>
        <v>kimberlykeller@stanley.com</v>
      </c>
      <c r="H537" t="str">
        <f>VLOOKUP(Table1[[#This Row],[Customer ID]],Customers!$A$1:$I$2001,7,FALSE)</f>
        <v>Australia</v>
      </c>
      <c r="I537" t="str">
        <f>_xlfn.IFS(INDEX(Products!$A$1:$E$5,MATCH(Orders!$D537,Products!$A$1:$A$5,0),MATCH(Orders!I$1,Products!$A$1:$E$1,0))="Esp","Espresso",INDEX(Products!$A$1:$E$5,MATCH(Orders!$D537,Products!$A$1:$A$5,0),MATCH(Orders!I$1,Products!$A$1:$E$1,0))="Lat","Latte",INDEX(Products!$A$1:$E$5,MATCH(Orders!$D537,Products!$A$1:$A$5,0),MATCH(Orders!I$1,Products!$A$1:$E$1,0))="Moc","Mocha",INDEX(Products!$A$1:$E$5,MATCH(Orders!$D537,Products!$A$1:$A$5,0),MATCH(Orders!I$1,Products!$A$1:$E$1,0))="Am","Americano")</f>
        <v>Latte</v>
      </c>
      <c r="J537" t="str">
        <f>IF(INDEX(Products!$A$1:$E$5,MATCH(Orders!$D537,Products!$A$1:$A$5,0),MATCH(Orders!J$1,Products!$A$1:$E$1,0))="M","Medium",IF(INDEX(Products!$A$1:$E$5,MATCH(Orders!$D537,Products!$A$1:$A$5,0),MATCH(Orders!J$1,Products!$A$1:$E$1,0))="D","Dark","Light"))</f>
        <v>Dark</v>
      </c>
      <c r="K537" s="3">
        <f>INDEX(Products!$A$1:$E$5,MATCH(Orders!$D537,Products!$A$1:$A$5,0),MATCH(Orders!K$1,Products!$A$1:$E$1,0))</f>
        <v>2</v>
      </c>
      <c r="L537" s="5">
        <f>INDEX(Products!$A$1:$E$5,MATCH(Orders!$D537,Products!$A$1:$A$5,0),MATCH(Orders!L$1,Products!$A$1:$E$1,0))</f>
        <v>6.79</v>
      </c>
      <c r="M537" s="5">
        <f>Table1[[#This Row],[Unit Price]]*Table1[[#This Row],[Quantity]]</f>
        <v>6.79</v>
      </c>
      <c r="N537" t="str">
        <f>VLOOKUP(Table1[[#This Row],[Customer ID]],Customers!$A$1:$I$2001,9,FALSE)</f>
        <v>No</v>
      </c>
    </row>
    <row r="538" spans="1:14" x14ac:dyDescent="0.35">
      <c r="A538" t="s">
        <v>1116</v>
      </c>
      <c r="B538" s="2">
        <v>44945</v>
      </c>
      <c r="C538" t="s">
        <v>1117</v>
      </c>
      <c r="D538" t="s">
        <v>21</v>
      </c>
      <c r="E538">
        <v>3</v>
      </c>
      <c r="F538" t="str">
        <f>VLOOKUP(Table1[[#This Row],[Customer ID]],Customers!$A$1:$I$2001,2,FALSE)</f>
        <v>Kimberly Mcdonald</v>
      </c>
      <c r="G538" t="str">
        <f>VLOOKUP(Table1[[#This Row],[Customer ID]],Customers!$A$1:$I$2001,3,FALSE)</f>
        <v>curtisalicia@hotmail.com</v>
      </c>
      <c r="H538" t="str">
        <f>VLOOKUP(Table1[[#This Row],[Customer ID]],Customers!$A$1:$I$2001,7,FALSE)</f>
        <v>Canada</v>
      </c>
      <c r="I538" t="str">
        <f>_xlfn.IFS(INDEX(Products!$A$1:$E$5,MATCH(Orders!$D538,Products!$A$1:$A$5,0),MATCH(Orders!I$1,Products!$A$1:$E$1,0))="Esp","Espresso",INDEX(Products!$A$1:$E$5,MATCH(Orders!$D538,Products!$A$1:$A$5,0),MATCH(Orders!I$1,Products!$A$1:$E$1,0))="Lat","Latte",INDEX(Products!$A$1:$E$5,MATCH(Orders!$D538,Products!$A$1:$A$5,0),MATCH(Orders!I$1,Products!$A$1:$E$1,0))="Moc","Mocha",INDEX(Products!$A$1:$E$5,MATCH(Orders!$D538,Products!$A$1:$A$5,0),MATCH(Orders!I$1,Products!$A$1:$E$1,0))="Am","Americano")</f>
        <v>Latte</v>
      </c>
      <c r="J538" t="str">
        <f>IF(INDEX(Products!$A$1:$E$5,MATCH(Orders!$D538,Products!$A$1:$A$5,0),MATCH(Orders!J$1,Products!$A$1:$E$1,0))="M","Medium",IF(INDEX(Products!$A$1:$E$5,MATCH(Orders!$D538,Products!$A$1:$A$5,0),MATCH(Orders!J$1,Products!$A$1:$E$1,0))="D","Dark","Light"))</f>
        <v>Dark</v>
      </c>
      <c r="K538" s="3">
        <f>INDEX(Products!$A$1:$E$5,MATCH(Orders!$D538,Products!$A$1:$A$5,0),MATCH(Orders!K$1,Products!$A$1:$E$1,0))</f>
        <v>2</v>
      </c>
      <c r="L538" s="5">
        <f>INDEX(Products!$A$1:$E$5,MATCH(Orders!$D538,Products!$A$1:$A$5,0),MATCH(Orders!L$1,Products!$A$1:$E$1,0))</f>
        <v>6.79</v>
      </c>
      <c r="M538" s="5">
        <f>Table1[[#This Row],[Unit Price]]*Table1[[#This Row],[Quantity]]</f>
        <v>20.37</v>
      </c>
      <c r="N538" t="str">
        <f>VLOOKUP(Table1[[#This Row],[Customer ID]],Customers!$A$1:$I$2001,9,FALSE)</f>
        <v>No</v>
      </c>
    </row>
    <row r="539" spans="1:14" x14ac:dyDescent="0.35">
      <c r="A539" t="s">
        <v>1118</v>
      </c>
      <c r="B539" s="2">
        <v>44839</v>
      </c>
      <c r="C539" t="s">
        <v>1119</v>
      </c>
      <c r="D539" t="s">
        <v>40</v>
      </c>
      <c r="E539">
        <v>2</v>
      </c>
      <c r="F539" t="str">
        <f>VLOOKUP(Table1[[#This Row],[Customer ID]],Customers!$A$1:$I$2001,2,FALSE)</f>
        <v>Ronald Mays</v>
      </c>
      <c r="G539" t="str">
        <f>VLOOKUP(Table1[[#This Row],[Customer ID]],Customers!$A$1:$I$2001,3,FALSE)</f>
        <v>kristen95@stevens-nunez.com</v>
      </c>
      <c r="H539" t="str">
        <f>VLOOKUP(Table1[[#This Row],[Customer ID]],Customers!$A$1:$I$2001,7,FALSE)</f>
        <v>United States</v>
      </c>
      <c r="I539" t="str">
        <f>_xlfn.IFS(INDEX(Products!$A$1:$E$5,MATCH(Orders!$D539,Products!$A$1:$A$5,0),MATCH(Orders!I$1,Products!$A$1:$E$1,0))="Esp","Espresso",INDEX(Products!$A$1:$E$5,MATCH(Orders!$D539,Products!$A$1:$A$5,0),MATCH(Orders!I$1,Products!$A$1:$E$1,0))="Lat","Latte",INDEX(Products!$A$1:$E$5,MATCH(Orders!$D539,Products!$A$1:$A$5,0),MATCH(Orders!I$1,Products!$A$1:$E$1,0))="Moc","Mocha",INDEX(Products!$A$1:$E$5,MATCH(Orders!$D539,Products!$A$1:$A$5,0),MATCH(Orders!I$1,Products!$A$1:$E$1,0))="Am","Americano")</f>
        <v>Americano</v>
      </c>
      <c r="J539" t="str">
        <f>IF(INDEX(Products!$A$1:$E$5,MATCH(Orders!$D539,Products!$A$1:$A$5,0),MATCH(Orders!J$1,Products!$A$1:$E$1,0))="M","Medium",IF(INDEX(Products!$A$1:$E$5,MATCH(Orders!$D539,Products!$A$1:$A$5,0),MATCH(Orders!J$1,Products!$A$1:$E$1,0))="D","Dark","Light"))</f>
        <v>Light</v>
      </c>
      <c r="K539" s="3">
        <f>INDEX(Products!$A$1:$E$5,MATCH(Orders!$D539,Products!$A$1:$A$5,0),MATCH(Orders!K$1,Products!$A$1:$E$1,0))</f>
        <v>1</v>
      </c>
      <c r="L539" s="5">
        <f>INDEX(Products!$A$1:$E$5,MATCH(Orders!$D539,Products!$A$1:$A$5,0),MATCH(Orders!L$1,Products!$A$1:$E$1,0))</f>
        <v>9.9499999999999993</v>
      </c>
      <c r="M539" s="5">
        <f>Table1[[#This Row],[Unit Price]]*Table1[[#This Row],[Quantity]]</f>
        <v>19.899999999999999</v>
      </c>
      <c r="N539" t="str">
        <f>VLOOKUP(Table1[[#This Row],[Customer ID]],Customers!$A$1:$I$2001,9,FALSE)</f>
        <v>Yes</v>
      </c>
    </row>
    <row r="540" spans="1:14" x14ac:dyDescent="0.35">
      <c r="A540" t="s">
        <v>1120</v>
      </c>
      <c r="B540" s="2">
        <v>45016</v>
      </c>
      <c r="C540" t="s">
        <v>1121</v>
      </c>
      <c r="D540" t="s">
        <v>15</v>
      </c>
      <c r="E540">
        <v>3</v>
      </c>
      <c r="F540" t="str">
        <f>VLOOKUP(Table1[[#This Row],[Customer ID]],Customers!$A$1:$I$2001,2,FALSE)</f>
        <v>David Lawrence</v>
      </c>
      <c r="G540" t="str">
        <f>VLOOKUP(Table1[[#This Row],[Customer ID]],Customers!$A$1:$I$2001,3,FALSE)</f>
        <v>ssharp@santos.info</v>
      </c>
      <c r="H540" t="str">
        <f>VLOOKUP(Table1[[#This Row],[Customer ID]],Customers!$A$1:$I$2001,7,FALSE)</f>
        <v>United States</v>
      </c>
      <c r="I540" t="str">
        <f>_xlfn.IFS(INDEX(Products!$A$1:$E$5,MATCH(Orders!$D540,Products!$A$1:$A$5,0),MATCH(Orders!I$1,Products!$A$1:$E$1,0))="Esp","Espresso",INDEX(Products!$A$1:$E$5,MATCH(Orders!$D540,Products!$A$1:$A$5,0),MATCH(Orders!I$1,Products!$A$1:$E$1,0))="Lat","Latte",INDEX(Products!$A$1:$E$5,MATCH(Orders!$D540,Products!$A$1:$A$5,0),MATCH(Orders!I$1,Products!$A$1:$E$1,0))="Moc","Mocha",INDEX(Products!$A$1:$E$5,MATCH(Orders!$D540,Products!$A$1:$A$5,0),MATCH(Orders!I$1,Products!$A$1:$E$1,0))="Am","Americano")</f>
        <v>Espresso</v>
      </c>
      <c r="J540" t="str">
        <f>IF(INDEX(Products!$A$1:$E$5,MATCH(Orders!$D540,Products!$A$1:$A$5,0),MATCH(Orders!J$1,Products!$A$1:$E$1,0))="M","Medium",IF(INDEX(Products!$A$1:$E$5,MATCH(Orders!$D540,Products!$A$1:$A$5,0),MATCH(Orders!J$1,Products!$A$1:$E$1,0))="D","Dark","Light"))</f>
        <v>Medium</v>
      </c>
      <c r="K540" s="3">
        <f>INDEX(Products!$A$1:$E$5,MATCH(Orders!$D540,Products!$A$1:$A$5,0),MATCH(Orders!K$1,Products!$A$1:$E$1,0))</f>
        <v>1.5</v>
      </c>
      <c r="L540" s="5">
        <f>INDEX(Products!$A$1:$E$5,MATCH(Orders!$D540,Products!$A$1:$A$5,0),MATCH(Orders!L$1,Products!$A$1:$E$1,0))</f>
        <v>8.18</v>
      </c>
      <c r="M540" s="5">
        <f>Table1[[#This Row],[Unit Price]]*Table1[[#This Row],[Quantity]]</f>
        <v>24.54</v>
      </c>
      <c r="N540" t="str">
        <f>VLOOKUP(Table1[[#This Row],[Customer ID]],Customers!$A$1:$I$2001,9,FALSE)</f>
        <v>No</v>
      </c>
    </row>
    <row r="541" spans="1:14" x14ac:dyDescent="0.35">
      <c r="A541" t="s">
        <v>1122</v>
      </c>
      <c r="B541" s="2">
        <v>45450</v>
      </c>
      <c r="C541" t="s">
        <v>1123</v>
      </c>
      <c r="D541" t="s">
        <v>21</v>
      </c>
      <c r="E541">
        <v>3</v>
      </c>
      <c r="F541" t="str">
        <f>VLOOKUP(Table1[[#This Row],[Customer ID]],Customers!$A$1:$I$2001,2,FALSE)</f>
        <v>Robert Buchanan</v>
      </c>
      <c r="G541" t="str">
        <f>VLOOKUP(Table1[[#This Row],[Customer ID]],Customers!$A$1:$I$2001,3,FALSE)</f>
        <v>janetshort@cook-hartman.biz</v>
      </c>
      <c r="H541" t="str">
        <f>VLOOKUP(Table1[[#This Row],[Customer ID]],Customers!$A$1:$I$2001,7,FALSE)</f>
        <v>Canada</v>
      </c>
      <c r="I541" t="str">
        <f>_xlfn.IFS(INDEX(Products!$A$1:$E$5,MATCH(Orders!$D541,Products!$A$1:$A$5,0),MATCH(Orders!I$1,Products!$A$1:$E$1,0))="Esp","Espresso",INDEX(Products!$A$1:$E$5,MATCH(Orders!$D541,Products!$A$1:$A$5,0),MATCH(Orders!I$1,Products!$A$1:$E$1,0))="Lat","Latte",INDEX(Products!$A$1:$E$5,MATCH(Orders!$D541,Products!$A$1:$A$5,0),MATCH(Orders!I$1,Products!$A$1:$E$1,0))="Moc","Mocha",INDEX(Products!$A$1:$E$5,MATCH(Orders!$D541,Products!$A$1:$A$5,0),MATCH(Orders!I$1,Products!$A$1:$E$1,0))="Am","Americano")</f>
        <v>Latte</v>
      </c>
      <c r="J541" t="str">
        <f>IF(INDEX(Products!$A$1:$E$5,MATCH(Orders!$D541,Products!$A$1:$A$5,0),MATCH(Orders!J$1,Products!$A$1:$E$1,0))="M","Medium",IF(INDEX(Products!$A$1:$E$5,MATCH(Orders!$D541,Products!$A$1:$A$5,0),MATCH(Orders!J$1,Products!$A$1:$E$1,0))="D","Dark","Light"))</f>
        <v>Dark</v>
      </c>
      <c r="K541" s="3">
        <f>INDEX(Products!$A$1:$E$5,MATCH(Orders!$D541,Products!$A$1:$A$5,0),MATCH(Orders!K$1,Products!$A$1:$E$1,0))</f>
        <v>2</v>
      </c>
      <c r="L541" s="5">
        <f>INDEX(Products!$A$1:$E$5,MATCH(Orders!$D541,Products!$A$1:$A$5,0),MATCH(Orders!L$1,Products!$A$1:$E$1,0))</f>
        <v>6.79</v>
      </c>
      <c r="M541" s="5">
        <f>Table1[[#This Row],[Unit Price]]*Table1[[#This Row],[Quantity]]</f>
        <v>20.37</v>
      </c>
      <c r="N541" t="str">
        <f>VLOOKUP(Table1[[#This Row],[Customer ID]],Customers!$A$1:$I$2001,9,FALSE)</f>
        <v>No</v>
      </c>
    </row>
    <row r="542" spans="1:14" x14ac:dyDescent="0.35">
      <c r="A542" t="s">
        <v>1124</v>
      </c>
      <c r="B542" s="2">
        <v>45547</v>
      </c>
      <c r="C542" t="s">
        <v>1125</v>
      </c>
      <c r="D542" t="s">
        <v>21</v>
      </c>
      <c r="E542">
        <v>4</v>
      </c>
      <c r="F542" t="str">
        <f>VLOOKUP(Table1[[#This Row],[Customer ID]],Customers!$A$1:$I$2001,2,FALSE)</f>
        <v>Gary Kim</v>
      </c>
      <c r="G542" t="str">
        <f>VLOOKUP(Table1[[#This Row],[Customer ID]],Customers!$A$1:$I$2001,3,FALSE)</f>
        <v>smacias@yahoo.com</v>
      </c>
      <c r="H542" t="str">
        <f>VLOOKUP(Table1[[#This Row],[Customer ID]],Customers!$A$1:$I$2001,7,FALSE)</f>
        <v>Ireland</v>
      </c>
      <c r="I542" t="str">
        <f>_xlfn.IFS(INDEX(Products!$A$1:$E$5,MATCH(Orders!$D542,Products!$A$1:$A$5,0),MATCH(Orders!I$1,Products!$A$1:$E$1,0))="Esp","Espresso",INDEX(Products!$A$1:$E$5,MATCH(Orders!$D542,Products!$A$1:$A$5,0),MATCH(Orders!I$1,Products!$A$1:$E$1,0))="Lat","Latte",INDEX(Products!$A$1:$E$5,MATCH(Orders!$D542,Products!$A$1:$A$5,0),MATCH(Orders!I$1,Products!$A$1:$E$1,0))="Moc","Mocha",INDEX(Products!$A$1:$E$5,MATCH(Orders!$D542,Products!$A$1:$A$5,0),MATCH(Orders!I$1,Products!$A$1:$E$1,0))="Am","Americano")</f>
        <v>Latte</v>
      </c>
      <c r="J542" t="str">
        <f>IF(INDEX(Products!$A$1:$E$5,MATCH(Orders!$D542,Products!$A$1:$A$5,0),MATCH(Orders!J$1,Products!$A$1:$E$1,0))="M","Medium",IF(INDEX(Products!$A$1:$E$5,MATCH(Orders!$D542,Products!$A$1:$A$5,0),MATCH(Orders!J$1,Products!$A$1:$E$1,0))="D","Dark","Light"))</f>
        <v>Dark</v>
      </c>
      <c r="K542" s="3">
        <f>INDEX(Products!$A$1:$E$5,MATCH(Orders!$D542,Products!$A$1:$A$5,0),MATCH(Orders!K$1,Products!$A$1:$E$1,0))</f>
        <v>2</v>
      </c>
      <c r="L542" s="5">
        <f>INDEX(Products!$A$1:$E$5,MATCH(Orders!$D542,Products!$A$1:$A$5,0),MATCH(Orders!L$1,Products!$A$1:$E$1,0))</f>
        <v>6.79</v>
      </c>
      <c r="M542" s="5">
        <f>Table1[[#This Row],[Unit Price]]*Table1[[#This Row],[Quantity]]</f>
        <v>27.16</v>
      </c>
      <c r="N542" t="str">
        <f>VLOOKUP(Table1[[#This Row],[Customer ID]],Customers!$A$1:$I$2001,9,FALSE)</f>
        <v>No</v>
      </c>
    </row>
    <row r="543" spans="1:14" x14ac:dyDescent="0.35">
      <c r="A543" t="s">
        <v>1126</v>
      </c>
      <c r="B543" s="2">
        <v>45003</v>
      </c>
      <c r="C543" t="s">
        <v>1127</v>
      </c>
      <c r="D543" t="s">
        <v>15</v>
      </c>
      <c r="E543">
        <v>2</v>
      </c>
      <c r="F543" t="str">
        <f>VLOOKUP(Table1[[#This Row],[Customer ID]],Customers!$A$1:$I$2001,2,FALSE)</f>
        <v>David Reilly</v>
      </c>
      <c r="G543" t="str">
        <f>VLOOKUP(Table1[[#This Row],[Customer ID]],Customers!$A$1:$I$2001,3,FALSE)</f>
        <v>amanda39@hotmail.com</v>
      </c>
      <c r="H543" t="str">
        <f>VLOOKUP(Table1[[#This Row],[Customer ID]],Customers!$A$1:$I$2001,7,FALSE)</f>
        <v>Ireland</v>
      </c>
      <c r="I543" t="str">
        <f>_xlfn.IFS(INDEX(Products!$A$1:$E$5,MATCH(Orders!$D543,Products!$A$1:$A$5,0),MATCH(Orders!I$1,Products!$A$1:$E$1,0))="Esp","Espresso",INDEX(Products!$A$1:$E$5,MATCH(Orders!$D543,Products!$A$1:$A$5,0),MATCH(Orders!I$1,Products!$A$1:$E$1,0))="Lat","Latte",INDEX(Products!$A$1:$E$5,MATCH(Orders!$D543,Products!$A$1:$A$5,0),MATCH(Orders!I$1,Products!$A$1:$E$1,0))="Moc","Mocha",INDEX(Products!$A$1:$E$5,MATCH(Orders!$D543,Products!$A$1:$A$5,0),MATCH(Orders!I$1,Products!$A$1:$E$1,0))="Am","Americano")</f>
        <v>Espresso</v>
      </c>
      <c r="J543" t="str">
        <f>IF(INDEX(Products!$A$1:$E$5,MATCH(Orders!$D543,Products!$A$1:$A$5,0),MATCH(Orders!J$1,Products!$A$1:$E$1,0))="M","Medium",IF(INDEX(Products!$A$1:$E$5,MATCH(Orders!$D543,Products!$A$1:$A$5,0),MATCH(Orders!J$1,Products!$A$1:$E$1,0))="D","Dark","Light"))</f>
        <v>Medium</v>
      </c>
      <c r="K543" s="3">
        <f>INDEX(Products!$A$1:$E$5,MATCH(Orders!$D543,Products!$A$1:$A$5,0),MATCH(Orders!K$1,Products!$A$1:$E$1,0))</f>
        <v>1.5</v>
      </c>
      <c r="L543" s="5">
        <f>INDEX(Products!$A$1:$E$5,MATCH(Orders!$D543,Products!$A$1:$A$5,0),MATCH(Orders!L$1,Products!$A$1:$E$1,0))</f>
        <v>8.18</v>
      </c>
      <c r="M543" s="5">
        <f>Table1[[#This Row],[Unit Price]]*Table1[[#This Row],[Quantity]]</f>
        <v>16.36</v>
      </c>
      <c r="N543" t="str">
        <f>VLOOKUP(Table1[[#This Row],[Customer ID]],Customers!$A$1:$I$2001,9,FALSE)</f>
        <v>No</v>
      </c>
    </row>
    <row r="544" spans="1:14" x14ac:dyDescent="0.35">
      <c r="A544" t="s">
        <v>1128</v>
      </c>
      <c r="B544" s="2">
        <v>45015</v>
      </c>
      <c r="C544" t="s">
        <v>1129</v>
      </c>
      <c r="D544" t="s">
        <v>21</v>
      </c>
      <c r="E544">
        <v>4</v>
      </c>
      <c r="F544" t="str">
        <f>VLOOKUP(Table1[[#This Row],[Customer ID]],Customers!$A$1:$I$2001,2,FALSE)</f>
        <v>Joshua Warner</v>
      </c>
      <c r="G544" t="str">
        <f>VLOOKUP(Table1[[#This Row],[Customer ID]],Customers!$A$1:$I$2001,3,FALSE)</f>
        <v>samuel79@whitney.com</v>
      </c>
      <c r="H544" t="str">
        <f>VLOOKUP(Table1[[#This Row],[Customer ID]],Customers!$A$1:$I$2001,7,FALSE)</f>
        <v>United States</v>
      </c>
      <c r="I544" t="str">
        <f>_xlfn.IFS(INDEX(Products!$A$1:$E$5,MATCH(Orders!$D544,Products!$A$1:$A$5,0),MATCH(Orders!I$1,Products!$A$1:$E$1,0))="Esp","Espresso",INDEX(Products!$A$1:$E$5,MATCH(Orders!$D544,Products!$A$1:$A$5,0),MATCH(Orders!I$1,Products!$A$1:$E$1,0))="Lat","Latte",INDEX(Products!$A$1:$E$5,MATCH(Orders!$D544,Products!$A$1:$A$5,0),MATCH(Orders!I$1,Products!$A$1:$E$1,0))="Moc","Mocha",INDEX(Products!$A$1:$E$5,MATCH(Orders!$D544,Products!$A$1:$A$5,0),MATCH(Orders!I$1,Products!$A$1:$E$1,0))="Am","Americano")</f>
        <v>Latte</v>
      </c>
      <c r="J544" t="str">
        <f>IF(INDEX(Products!$A$1:$E$5,MATCH(Orders!$D544,Products!$A$1:$A$5,0),MATCH(Orders!J$1,Products!$A$1:$E$1,0))="M","Medium",IF(INDEX(Products!$A$1:$E$5,MATCH(Orders!$D544,Products!$A$1:$A$5,0),MATCH(Orders!J$1,Products!$A$1:$E$1,0))="D","Dark","Light"))</f>
        <v>Dark</v>
      </c>
      <c r="K544" s="3">
        <f>INDEX(Products!$A$1:$E$5,MATCH(Orders!$D544,Products!$A$1:$A$5,0),MATCH(Orders!K$1,Products!$A$1:$E$1,0))</f>
        <v>2</v>
      </c>
      <c r="L544" s="5">
        <f>INDEX(Products!$A$1:$E$5,MATCH(Orders!$D544,Products!$A$1:$A$5,0),MATCH(Orders!L$1,Products!$A$1:$E$1,0))</f>
        <v>6.79</v>
      </c>
      <c r="M544" s="5">
        <f>Table1[[#This Row],[Unit Price]]*Table1[[#This Row],[Quantity]]</f>
        <v>27.16</v>
      </c>
      <c r="N544" t="str">
        <f>VLOOKUP(Table1[[#This Row],[Customer ID]],Customers!$A$1:$I$2001,9,FALSE)</f>
        <v>No</v>
      </c>
    </row>
    <row r="545" spans="1:14" x14ac:dyDescent="0.35">
      <c r="A545" t="s">
        <v>1130</v>
      </c>
      <c r="B545" s="2">
        <v>44681</v>
      </c>
      <c r="C545" t="s">
        <v>1131</v>
      </c>
      <c r="D545" t="s">
        <v>30</v>
      </c>
      <c r="E545">
        <v>4</v>
      </c>
      <c r="F545" t="str">
        <f>VLOOKUP(Table1[[#This Row],[Customer ID]],Customers!$A$1:$I$2001,2,FALSE)</f>
        <v>Bruce Davis</v>
      </c>
      <c r="G545" t="str">
        <f>VLOOKUP(Table1[[#This Row],[Customer ID]],Customers!$A$1:$I$2001,3,FALSE)</f>
        <v>ariel36@hotmail.com</v>
      </c>
      <c r="H545" t="str">
        <f>VLOOKUP(Table1[[#This Row],[Customer ID]],Customers!$A$1:$I$2001,7,FALSE)</f>
        <v>United States</v>
      </c>
      <c r="I545" t="str">
        <f>_xlfn.IFS(INDEX(Products!$A$1:$E$5,MATCH(Orders!$D545,Products!$A$1:$A$5,0),MATCH(Orders!I$1,Products!$A$1:$E$1,0))="Esp","Espresso",INDEX(Products!$A$1:$E$5,MATCH(Orders!$D545,Products!$A$1:$A$5,0),MATCH(Orders!I$1,Products!$A$1:$E$1,0))="Lat","Latte",INDEX(Products!$A$1:$E$5,MATCH(Orders!$D545,Products!$A$1:$A$5,0),MATCH(Orders!I$1,Products!$A$1:$E$1,0))="Moc","Mocha",INDEX(Products!$A$1:$E$5,MATCH(Orders!$D545,Products!$A$1:$A$5,0),MATCH(Orders!I$1,Products!$A$1:$E$1,0))="Am","Americano")</f>
        <v>Mocha</v>
      </c>
      <c r="J545" t="str">
        <f>IF(INDEX(Products!$A$1:$E$5,MATCH(Orders!$D545,Products!$A$1:$A$5,0),MATCH(Orders!J$1,Products!$A$1:$E$1,0))="M","Medium",IF(INDEX(Products!$A$1:$E$5,MATCH(Orders!$D545,Products!$A$1:$A$5,0),MATCH(Orders!J$1,Products!$A$1:$E$1,0))="D","Dark","Light"))</f>
        <v>Medium</v>
      </c>
      <c r="K545" s="3">
        <f>INDEX(Products!$A$1:$E$5,MATCH(Orders!$D545,Products!$A$1:$A$5,0),MATCH(Orders!K$1,Products!$A$1:$E$1,0))</f>
        <v>2</v>
      </c>
      <c r="L545" s="5">
        <f>INDEX(Products!$A$1:$E$5,MATCH(Orders!$D545,Products!$A$1:$A$5,0),MATCH(Orders!L$1,Products!$A$1:$E$1,0))</f>
        <v>5.35</v>
      </c>
      <c r="M545" s="5">
        <f>Table1[[#This Row],[Unit Price]]*Table1[[#This Row],[Quantity]]</f>
        <v>21.4</v>
      </c>
      <c r="N545" t="str">
        <f>VLOOKUP(Table1[[#This Row],[Customer ID]],Customers!$A$1:$I$2001,9,FALSE)</f>
        <v>No</v>
      </c>
    </row>
    <row r="546" spans="1:14" x14ac:dyDescent="0.35">
      <c r="A546" t="s">
        <v>1132</v>
      </c>
      <c r="B546" s="2">
        <v>44792</v>
      </c>
      <c r="C546" t="s">
        <v>1133</v>
      </c>
      <c r="D546" t="s">
        <v>15</v>
      </c>
      <c r="E546">
        <v>1</v>
      </c>
      <c r="F546" t="str">
        <f>VLOOKUP(Table1[[#This Row],[Customer ID]],Customers!$A$1:$I$2001,2,FALSE)</f>
        <v>Tony Murphy MD</v>
      </c>
      <c r="G546" t="str">
        <f>VLOOKUP(Table1[[#This Row],[Customer ID]],Customers!$A$1:$I$2001,3,FALSE)</f>
        <v>rebeccalee@ruiz.com</v>
      </c>
      <c r="H546" t="str">
        <f>VLOOKUP(Table1[[#This Row],[Customer ID]],Customers!$A$1:$I$2001,7,FALSE)</f>
        <v>United States</v>
      </c>
      <c r="I546" t="str">
        <f>_xlfn.IFS(INDEX(Products!$A$1:$E$5,MATCH(Orders!$D546,Products!$A$1:$A$5,0),MATCH(Orders!I$1,Products!$A$1:$E$1,0))="Esp","Espresso",INDEX(Products!$A$1:$E$5,MATCH(Orders!$D546,Products!$A$1:$A$5,0),MATCH(Orders!I$1,Products!$A$1:$E$1,0))="Lat","Latte",INDEX(Products!$A$1:$E$5,MATCH(Orders!$D546,Products!$A$1:$A$5,0),MATCH(Orders!I$1,Products!$A$1:$E$1,0))="Moc","Mocha",INDEX(Products!$A$1:$E$5,MATCH(Orders!$D546,Products!$A$1:$A$5,0),MATCH(Orders!I$1,Products!$A$1:$E$1,0))="Am","Americano")</f>
        <v>Espresso</v>
      </c>
      <c r="J546" t="str">
        <f>IF(INDEX(Products!$A$1:$E$5,MATCH(Orders!$D546,Products!$A$1:$A$5,0),MATCH(Orders!J$1,Products!$A$1:$E$1,0))="M","Medium",IF(INDEX(Products!$A$1:$E$5,MATCH(Orders!$D546,Products!$A$1:$A$5,0),MATCH(Orders!J$1,Products!$A$1:$E$1,0))="D","Dark","Light"))</f>
        <v>Medium</v>
      </c>
      <c r="K546" s="3">
        <f>INDEX(Products!$A$1:$E$5,MATCH(Orders!$D546,Products!$A$1:$A$5,0),MATCH(Orders!K$1,Products!$A$1:$E$1,0))</f>
        <v>1.5</v>
      </c>
      <c r="L546" s="5">
        <f>INDEX(Products!$A$1:$E$5,MATCH(Orders!$D546,Products!$A$1:$A$5,0),MATCH(Orders!L$1,Products!$A$1:$E$1,0))</f>
        <v>8.18</v>
      </c>
      <c r="M546" s="5">
        <f>Table1[[#This Row],[Unit Price]]*Table1[[#This Row],[Quantity]]</f>
        <v>8.18</v>
      </c>
      <c r="N546" t="str">
        <f>VLOOKUP(Table1[[#This Row],[Customer ID]],Customers!$A$1:$I$2001,9,FALSE)</f>
        <v>Yes</v>
      </c>
    </row>
    <row r="547" spans="1:14" x14ac:dyDescent="0.35">
      <c r="A547" t="s">
        <v>1134</v>
      </c>
      <c r="B547" s="2">
        <v>44612</v>
      </c>
      <c r="C547" t="s">
        <v>1135</v>
      </c>
      <c r="D547" t="s">
        <v>40</v>
      </c>
      <c r="E547">
        <v>5</v>
      </c>
      <c r="F547" t="str">
        <f>VLOOKUP(Table1[[#This Row],[Customer ID]],Customers!$A$1:$I$2001,2,FALSE)</f>
        <v>Julie Frazier</v>
      </c>
      <c r="G547" t="str">
        <f>VLOOKUP(Table1[[#This Row],[Customer ID]],Customers!$A$1:$I$2001,3,FALSE)</f>
        <v>mholt@stewart.com</v>
      </c>
      <c r="H547" t="str">
        <f>VLOOKUP(Table1[[#This Row],[Customer ID]],Customers!$A$1:$I$2001,7,FALSE)</f>
        <v>Canada</v>
      </c>
      <c r="I547" t="str">
        <f>_xlfn.IFS(INDEX(Products!$A$1:$E$5,MATCH(Orders!$D547,Products!$A$1:$A$5,0),MATCH(Orders!I$1,Products!$A$1:$E$1,0))="Esp","Espresso",INDEX(Products!$A$1:$E$5,MATCH(Orders!$D547,Products!$A$1:$A$5,0),MATCH(Orders!I$1,Products!$A$1:$E$1,0))="Lat","Latte",INDEX(Products!$A$1:$E$5,MATCH(Orders!$D547,Products!$A$1:$A$5,0),MATCH(Orders!I$1,Products!$A$1:$E$1,0))="Moc","Mocha",INDEX(Products!$A$1:$E$5,MATCH(Orders!$D547,Products!$A$1:$A$5,0),MATCH(Orders!I$1,Products!$A$1:$E$1,0))="Am","Americano")</f>
        <v>Americano</v>
      </c>
      <c r="J547" t="str">
        <f>IF(INDEX(Products!$A$1:$E$5,MATCH(Orders!$D547,Products!$A$1:$A$5,0),MATCH(Orders!J$1,Products!$A$1:$E$1,0))="M","Medium",IF(INDEX(Products!$A$1:$E$5,MATCH(Orders!$D547,Products!$A$1:$A$5,0),MATCH(Orders!J$1,Products!$A$1:$E$1,0))="D","Dark","Light"))</f>
        <v>Light</v>
      </c>
      <c r="K547" s="3">
        <f>INDEX(Products!$A$1:$E$5,MATCH(Orders!$D547,Products!$A$1:$A$5,0),MATCH(Orders!K$1,Products!$A$1:$E$1,0))</f>
        <v>1</v>
      </c>
      <c r="L547" s="5">
        <f>INDEX(Products!$A$1:$E$5,MATCH(Orders!$D547,Products!$A$1:$A$5,0),MATCH(Orders!L$1,Products!$A$1:$E$1,0))</f>
        <v>9.9499999999999993</v>
      </c>
      <c r="M547" s="5">
        <f>Table1[[#This Row],[Unit Price]]*Table1[[#This Row],[Quantity]]</f>
        <v>49.75</v>
      </c>
      <c r="N547" t="str">
        <f>VLOOKUP(Table1[[#This Row],[Customer ID]],Customers!$A$1:$I$2001,9,FALSE)</f>
        <v>Yes</v>
      </c>
    </row>
    <row r="548" spans="1:14" x14ac:dyDescent="0.35">
      <c r="A548" t="s">
        <v>1136</v>
      </c>
      <c r="B548" s="2">
        <v>45260</v>
      </c>
      <c r="C548" t="s">
        <v>1137</v>
      </c>
      <c r="D548" t="s">
        <v>15</v>
      </c>
      <c r="E548">
        <v>2</v>
      </c>
      <c r="F548" t="str">
        <f>VLOOKUP(Table1[[#This Row],[Customer ID]],Customers!$A$1:$I$2001,2,FALSE)</f>
        <v>Jon Keith</v>
      </c>
      <c r="G548" t="str">
        <f>VLOOKUP(Table1[[#This Row],[Customer ID]],Customers!$A$1:$I$2001,3,FALSE)</f>
        <v>hoganjasmine@gray.com</v>
      </c>
      <c r="H548" t="str">
        <f>VLOOKUP(Table1[[#This Row],[Customer ID]],Customers!$A$1:$I$2001,7,FALSE)</f>
        <v>United States</v>
      </c>
      <c r="I548" t="str">
        <f>_xlfn.IFS(INDEX(Products!$A$1:$E$5,MATCH(Orders!$D548,Products!$A$1:$A$5,0),MATCH(Orders!I$1,Products!$A$1:$E$1,0))="Esp","Espresso",INDEX(Products!$A$1:$E$5,MATCH(Orders!$D548,Products!$A$1:$A$5,0),MATCH(Orders!I$1,Products!$A$1:$E$1,0))="Lat","Latte",INDEX(Products!$A$1:$E$5,MATCH(Orders!$D548,Products!$A$1:$A$5,0),MATCH(Orders!I$1,Products!$A$1:$E$1,0))="Moc","Mocha",INDEX(Products!$A$1:$E$5,MATCH(Orders!$D548,Products!$A$1:$A$5,0),MATCH(Orders!I$1,Products!$A$1:$E$1,0))="Am","Americano")</f>
        <v>Espresso</v>
      </c>
      <c r="J548" t="str">
        <f>IF(INDEX(Products!$A$1:$E$5,MATCH(Orders!$D548,Products!$A$1:$A$5,0),MATCH(Orders!J$1,Products!$A$1:$E$1,0))="M","Medium",IF(INDEX(Products!$A$1:$E$5,MATCH(Orders!$D548,Products!$A$1:$A$5,0),MATCH(Orders!J$1,Products!$A$1:$E$1,0))="D","Dark","Light"))</f>
        <v>Medium</v>
      </c>
      <c r="K548" s="3">
        <f>INDEX(Products!$A$1:$E$5,MATCH(Orders!$D548,Products!$A$1:$A$5,0),MATCH(Orders!K$1,Products!$A$1:$E$1,0))</f>
        <v>1.5</v>
      </c>
      <c r="L548" s="5">
        <f>INDEX(Products!$A$1:$E$5,MATCH(Orders!$D548,Products!$A$1:$A$5,0),MATCH(Orders!L$1,Products!$A$1:$E$1,0))</f>
        <v>8.18</v>
      </c>
      <c r="M548" s="5">
        <f>Table1[[#This Row],[Unit Price]]*Table1[[#This Row],[Quantity]]</f>
        <v>16.36</v>
      </c>
      <c r="N548" t="str">
        <f>VLOOKUP(Table1[[#This Row],[Customer ID]],Customers!$A$1:$I$2001,9,FALSE)</f>
        <v>No</v>
      </c>
    </row>
    <row r="549" spans="1:14" x14ac:dyDescent="0.35">
      <c r="A549" t="s">
        <v>1138</v>
      </c>
      <c r="B549" s="2">
        <v>45260</v>
      </c>
      <c r="C549" t="s">
        <v>1139</v>
      </c>
      <c r="D549" t="s">
        <v>21</v>
      </c>
      <c r="E549">
        <v>2</v>
      </c>
      <c r="F549" t="str">
        <f>VLOOKUP(Table1[[#This Row],[Customer ID]],Customers!$A$1:$I$2001,2,FALSE)</f>
        <v>Martin Wilson</v>
      </c>
      <c r="G549" t="str">
        <f>VLOOKUP(Table1[[#This Row],[Customer ID]],Customers!$A$1:$I$2001,3,FALSE)</f>
        <v>egonzalez@gmail.com</v>
      </c>
      <c r="H549" t="str">
        <f>VLOOKUP(Table1[[#This Row],[Customer ID]],Customers!$A$1:$I$2001,7,FALSE)</f>
        <v>Australia</v>
      </c>
      <c r="I549" t="str">
        <f>_xlfn.IFS(INDEX(Products!$A$1:$E$5,MATCH(Orders!$D549,Products!$A$1:$A$5,0),MATCH(Orders!I$1,Products!$A$1:$E$1,0))="Esp","Espresso",INDEX(Products!$A$1:$E$5,MATCH(Orders!$D549,Products!$A$1:$A$5,0),MATCH(Orders!I$1,Products!$A$1:$E$1,0))="Lat","Latte",INDEX(Products!$A$1:$E$5,MATCH(Orders!$D549,Products!$A$1:$A$5,0),MATCH(Orders!I$1,Products!$A$1:$E$1,0))="Moc","Mocha",INDEX(Products!$A$1:$E$5,MATCH(Orders!$D549,Products!$A$1:$A$5,0),MATCH(Orders!I$1,Products!$A$1:$E$1,0))="Am","Americano")</f>
        <v>Latte</v>
      </c>
      <c r="J549" t="str">
        <f>IF(INDEX(Products!$A$1:$E$5,MATCH(Orders!$D549,Products!$A$1:$A$5,0),MATCH(Orders!J$1,Products!$A$1:$E$1,0))="M","Medium",IF(INDEX(Products!$A$1:$E$5,MATCH(Orders!$D549,Products!$A$1:$A$5,0),MATCH(Orders!J$1,Products!$A$1:$E$1,0))="D","Dark","Light"))</f>
        <v>Dark</v>
      </c>
      <c r="K549" s="3">
        <f>INDEX(Products!$A$1:$E$5,MATCH(Orders!$D549,Products!$A$1:$A$5,0),MATCH(Orders!K$1,Products!$A$1:$E$1,0))</f>
        <v>2</v>
      </c>
      <c r="L549" s="5">
        <f>INDEX(Products!$A$1:$E$5,MATCH(Orders!$D549,Products!$A$1:$A$5,0),MATCH(Orders!L$1,Products!$A$1:$E$1,0))</f>
        <v>6.79</v>
      </c>
      <c r="M549" s="5">
        <f>Table1[[#This Row],[Unit Price]]*Table1[[#This Row],[Quantity]]</f>
        <v>13.58</v>
      </c>
      <c r="N549" t="str">
        <f>VLOOKUP(Table1[[#This Row],[Customer ID]],Customers!$A$1:$I$2001,9,FALSE)</f>
        <v>No</v>
      </c>
    </row>
    <row r="550" spans="1:14" x14ac:dyDescent="0.35">
      <c r="A550" t="s">
        <v>1140</v>
      </c>
      <c r="B550" s="2">
        <v>44980</v>
      </c>
      <c r="C550" t="s">
        <v>1141</v>
      </c>
      <c r="D550" t="s">
        <v>30</v>
      </c>
      <c r="E550">
        <v>5</v>
      </c>
      <c r="F550" t="str">
        <f>VLOOKUP(Table1[[#This Row],[Customer ID]],Customers!$A$1:$I$2001,2,FALSE)</f>
        <v>David Frazier</v>
      </c>
      <c r="G550" t="str">
        <f>VLOOKUP(Table1[[#This Row],[Customer ID]],Customers!$A$1:$I$2001,3,FALSE)</f>
        <v>cummingstamara@stewart.com</v>
      </c>
      <c r="H550" t="str">
        <f>VLOOKUP(Table1[[#This Row],[Customer ID]],Customers!$A$1:$I$2001,7,FALSE)</f>
        <v>United Kingdom</v>
      </c>
      <c r="I550" t="str">
        <f>_xlfn.IFS(INDEX(Products!$A$1:$E$5,MATCH(Orders!$D550,Products!$A$1:$A$5,0),MATCH(Orders!I$1,Products!$A$1:$E$1,0))="Esp","Espresso",INDEX(Products!$A$1:$E$5,MATCH(Orders!$D550,Products!$A$1:$A$5,0),MATCH(Orders!I$1,Products!$A$1:$E$1,0))="Lat","Latte",INDEX(Products!$A$1:$E$5,MATCH(Orders!$D550,Products!$A$1:$A$5,0),MATCH(Orders!I$1,Products!$A$1:$E$1,0))="Moc","Mocha",INDEX(Products!$A$1:$E$5,MATCH(Orders!$D550,Products!$A$1:$A$5,0),MATCH(Orders!I$1,Products!$A$1:$E$1,0))="Am","Americano")</f>
        <v>Mocha</v>
      </c>
      <c r="J550" t="str">
        <f>IF(INDEX(Products!$A$1:$E$5,MATCH(Orders!$D550,Products!$A$1:$A$5,0),MATCH(Orders!J$1,Products!$A$1:$E$1,0))="M","Medium",IF(INDEX(Products!$A$1:$E$5,MATCH(Orders!$D550,Products!$A$1:$A$5,0),MATCH(Orders!J$1,Products!$A$1:$E$1,0))="D","Dark","Light"))</f>
        <v>Medium</v>
      </c>
      <c r="K550" s="3">
        <f>INDEX(Products!$A$1:$E$5,MATCH(Orders!$D550,Products!$A$1:$A$5,0),MATCH(Orders!K$1,Products!$A$1:$E$1,0))</f>
        <v>2</v>
      </c>
      <c r="L550" s="5">
        <f>INDEX(Products!$A$1:$E$5,MATCH(Orders!$D550,Products!$A$1:$A$5,0),MATCH(Orders!L$1,Products!$A$1:$E$1,0))</f>
        <v>5.35</v>
      </c>
      <c r="M550" s="5">
        <f>Table1[[#This Row],[Unit Price]]*Table1[[#This Row],[Quantity]]</f>
        <v>26.75</v>
      </c>
      <c r="N550" t="str">
        <f>VLOOKUP(Table1[[#This Row],[Customer ID]],Customers!$A$1:$I$2001,9,FALSE)</f>
        <v>Yes</v>
      </c>
    </row>
    <row r="551" spans="1:14" x14ac:dyDescent="0.35">
      <c r="A551" t="s">
        <v>1142</v>
      </c>
      <c r="B551" s="2">
        <v>45321</v>
      </c>
      <c r="C551" t="s">
        <v>1143</v>
      </c>
      <c r="D551" t="s">
        <v>30</v>
      </c>
      <c r="E551">
        <v>2</v>
      </c>
      <c r="F551" t="str">
        <f>VLOOKUP(Table1[[#This Row],[Customer ID]],Customers!$A$1:$I$2001,2,FALSE)</f>
        <v>Kevin Adams</v>
      </c>
      <c r="G551" t="str">
        <f>VLOOKUP(Table1[[#This Row],[Customer ID]],Customers!$A$1:$I$2001,3,FALSE)</f>
        <v>carolyn22@hotmail.com</v>
      </c>
      <c r="H551" t="str">
        <f>VLOOKUP(Table1[[#This Row],[Customer ID]],Customers!$A$1:$I$2001,7,FALSE)</f>
        <v>Ireland</v>
      </c>
      <c r="I551" t="str">
        <f>_xlfn.IFS(INDEX(Products!$A$1:$E$5,MATCH(Orders!$D551,Products!$A$1:$A$5,0),MATCH(Orders!I$1,Products!$A$1:$E$1,0))="Esp","Espresso",INDEX(Products!$A$1:$E$5,MATCH(Orders!$D551,Products!$A$1:$A$5,0),MATCH(Orders!I$1,Products!$A$1:$E$1,0))="Lat","Latte",INDEX(Products!$A$1:$E$5,MATCH(Orders!$D551,Products!$A$1:$A$5,0),MATCH(Orders!I$1,Products!$A$1:$E$1,0))="Moc","Mocha",INDEX(Products!$A$1:$E$5,MATCH(Orders!$D551,Products!$A$1:$A$5,0),MATCH(Orders!I$1,Products!$A$1:$E$1,0))="Am","Americano")</f>
        <v>Mocha</v>
      </c>
      <c r="J551" t="str">
        <f>IF(INDEX(Products!$A$1:$E$5,MATCH(Orders!$D551,Products!$A$1:$A$5,0),MATCH(Orders!J$1,Products!$A$1:$E$1,0))="M","Medium",IF(INDEX(Products!$A$1:$E$5,MATCH(Orders!$D551,Products!$A$1:$A$5,0),MATCH(Orders!J$1,Products!$A$1:$E$1,0))="D","Dark","Light"))</f>
        <v>Medium</v>
      </c>
      <c r="K551" s="3">
        <f>INDEX(Products!$A$1:$E$5,MATCH(Orders!$D551,Products!$A$1:$A$5,0),MATCH(Orders!K$1,Products!$A$1:$E$1,0))</f>
        <v>2</v>
      </c>
      <c r="L551" s="5">
        <f>INDEX(Products!$A$1:$E$5,MATCH(Orders!$D551,Products!$A$1:$A$5,0),MATCH(Orders!L$1,Products!$A$1:$E$1,0))</f>
        <v>5.35</v>
      </c>
      <c r="M551" s="5">
        <f>Table1[[#This Row],[Unit Price]]*Table1[[#This Row],[Quantity]]</f>
        <v>10.7</v>
      </c>
      <c r="N551" t="str">
        <f>VLOOKUP(Table1[[#This Row],[Customer ID]],Customers!$A$1:$I$2001,9,FALSE)</f>
        <v>Yes</v>
      </c>
    </row>
    <row r="552" spans="1:14" x14ac:dyDescent="0.35">
      <c r="A552" t="s">
        <v>1144</v>
      </c>
      <c r="B552" s="2">
        <v>44706</v>
      </c>
      <c r="C552" t="s">
        <v>1145</v>
      </c>
      <c r="D552" t="s">
        <v>40</v>
      </c>
      <c r="E552">
        <v>2</v>
      </c>
      <c r="F552" t="str">
        <f>VLOOKUP(Table1[[#This Row],[Customer ID]],Customers!$A$1:$I$2001,2,FALSE)</f>
        <v>David Simpson</v>
      </c>
      <c r="G552" t="str">
        <f>VLOOKUP(Table1[[#This Row],[Customer ID]],Customers!$A$1:$I$2001,3,FALSE)</f>
        <v>jerry34@jordan.info</v>
      </c>
      <c r="H552" t="str">
        <f>VLOOKUP(Table1[[#This Row],[Customer ID]],Customers!$A$1:$I$2001,7,FALSE)</f>
        <v>United States</v>
      </c>
      <c r="I552" t="str">
        <f>_xlfn.IFS(INDEX(Products!$A$1:$E$5,MATCH(Orders!$D552,Products!$A$1:$A$5,0),MATCH(Orders!I$1,Products!$A$1:$E$1,0))="Esp","Espresso",INDEX(Products!$A$1:$E$5,MATCH(Orders!$D552,Products!$A$1:$A$5,0),MATCH(Orders!I$1,Products!$A$1:$E$1,0))="Lat","Latte",INDEX(Products!$A$1:$E$5,MATCH(Orders!$D552,Products!$A$1:$A$5,0),MATCH(Orders!I$1,Products!$A$1:$E$1,0))="Moc","Mocha",INDEX(Products!$A$1:$E$5,MATCH(Orders!$D552,Products!$A$1:$A$5,0),MATCH(Orders!I$1,Products!$A$1:$E$1,0))="Am","Americano")</f>
        <v>Americano</v>
      </c>
      <c r="J552" t="str">
        <f>IF(INDEX(Products!$A$1:$E$5,MATCH(Orders!$D552,Products!$A$1:$A$5,0),MATCH(Orders!J$1,Products!$A$1:$E$1,0))="M","Medium",IF(INDEX(Products!$A$1:$E$5,MATCH(Orders!$D552,Products!$A$1:$A$5,0),MATCH(Orders!J$1,Products!$A$1:$E$1,0))="D","Dark","Light"))</f>
        <v>Light</v>
      </c>
      <c r="K552" s="3">
        <f>INDEX(Products!$A$1:$E$5,MATCH(Orders!$D552,Products!$A$1:$A$5,0),MATCH(Orders!K$1,Products!$A$1:$E$1,0))</f>
        <v>1</v>
      </c>
      <c r="L552" s="5">
        <f>INDEX(Products!$A$1:$E$5,MATCH(Orders!$D552,Products!$A$1:$A$5,0),MATCH(Orders!L$1,Products!$A$1:$E$1,0))</f>
        <v>9.9499999999999993</v>
      </c>
      <c r="M552" s="5">
        <f>Table1[[#This Row],[Unit Price]]*Table1[[#This Row],[Quantity]]</f>
        <v>19.899999999999999</v>
      </c>
      <c r="N552" t="str">
        <f>VLOOKUP(Table1[[#This Row],[Customer ID]],Customers!$A$1:$I$2001,9,FALSE)</f>
        <v>No</v>
      </c>
    </row>
    <row r="553" spans="1:14" x14ac:dyDescent="0.35">
      <c r="A553" t="s">
        <v>1146</v>
      </c>
      <c r="B553" s="2">
        <v>44944</v>
      </c>
      <c r="C553" t="s">
        <v>1147</v>
      </c>
      <c r="D553" t="s">
        <v>30</v>
      </c>
      <c r="E553">
        <v>5</v>
      </c>
      <c r="F553" t="str">
        <f>VLOOKUP(Table1[[#This Row],[Customer ID]],Customers!$A$1:$I$2001,2,FALSE)</f>
        <v>Adrian York</v>
      </c>
      <c r="G553" t="str">
        <f>VLOOKUP(Table1[[#This Row],[Customer ID]],Customers!$A$1:$I$2001,3,FALSE)</f>
        <v>margaretbrandt@hotmail.com</v>
      </c>
      <c r="H553" t="str">
        <f>VLOOKUP(Table1[[#This Row],[Customer ID]],Customers!$A$1:$I$2001,7,FALSE)</f>
        <v>United States</v>
      </c>
      <c r="I553" t="str">
        <f>_xlfn.IFS(INDEX(Products!$A$1:$E$5,MATCH(Orders!$D553,Products!$A$1:$A$5,0),MATCH(Orders!I$1,Products!$A$1:$E$1,0))="Esp","Espresso",INDEX(Products!$A$1:$E$5,MATCH(Orders!$D553,Products!$A$1:$A$5,0),MATCH(Orders!I$1,Products!$A$1:$E$1,0))="Lat","Latte",INDEX(Products!$A$1:$E$5,MATCH(Orders!$D553,Products!$A$1:$A$5,0),MATCH(Orders!I$1,Products!$A$1:$E$1,0))="Moc","Mocha",INDEX(Products!$A$1:$E$5,MATCH(Orders!$D553,Products!$A$1:$A$5,0),MATCH(Orders!I$1,Products!$A$1:$E$1,0))="Am","Americano")</f>
        <v>Mocha</v>
      </c>
      <c r="J553" t="str">
        <f>IF(INDEX(Products!$A$1:$E$5,MATCH(Orders!$D553,Products!$A$1:$A$5,0),MATCH(Orders!J$1,Products!$A$1:$E$1,0))="M","Medium",IF(INDEX(Products!$A$1:$E$5,MATCH(Orders!$D553,Products!$A$1:$A$5,0),MATCH(Orders!J$1,Products!$A$1:$E$1,0))="D","Dark","Light"))</f>
        <v>Medium</v>
      </c>
      <c r="K553" s="3">
        <f>INDEX(Products!$A$1:$E$5,MATCH(Orders!$D553,Products!$A$1:$A$5,0),MATCH(Orders!K$1,Products!$A$1:$E$1,0))</f>
        <v>2</v>
      </c>
      <c r="L553" s="5">
        <f>INDEX(Products!$A$1:$E$5,MATCH(Orders!$D553,Products!$A$1:$A$5,0),MATCH(Orders!L$1,Products!$A$1:$E$1,0))</f>
        <v>5.35</v>
      </c>
      <c r="M553" s="5">
        <f>Table1[[#This Row],[Unit Price]]*Table1[[#This Row],[Quantity]]</f>
        <v>26.75</v>
      </c>
      <c r="N553" t="str">
        <f>VLOOKUP(Table1[[#This Row],[Customer ID]],Customers!$A$1:$I$2001,9,FALSE)</f>
        <v>No</v>
      </c>
    </row>
    <row r="554" spans="1:14" x14ac:dyDescent="0.35">
      <c r="A554" t="s">
        <v>1148</v>
      </c>
      <c r="B554" s="2">
        <v>45158</v>
      </c>
      <c r="C554" t="s">
        <v>1149</v>
      </c>
      <c r="D554" t="s">
        <v>21</v>
      </c>
      <c r="E554">
        <v>3</v>
      </c>
      <c r="F554" t="str">
        <f>VLOOKUP(Table1[[#This Row],[Customer ID]],Customers!$A$1:$I$2001,2,FALSE)</f>
        <v>John Ryan Jr.</v>
      </c>
      <c r="G554" t="str">
        <f>VLOOKUP(Table1[[#This Row],[Customer ID]],Customers!$A$1:$I$2001,3,FALSE)</f>
        <v>brownlinda@shields-graham.com</v>
      </c>
      <c r="H554" t="str">
        <f>VLOOKUP(Table1[[#This Row],[Customer ID]],Customers!$A$1:$I$2001,7,FALSE)</f>
        <v>United States</v>
      </c>
      <c r="I554" t="str">
        <f>_xlfn.IFS(INDEX(Products!$A$1:$E$5,MATCH(Orders!$D554,Products!$A$1:$A$5,0),MATCH(Orders!I$1,Products!$A$1:$E$1,0))="Esp","Espresso",INDEX(Products!$A$1:$E$5,MATCH(Orders!$D554,Products!$A$1:$A$5,0),MATCH(Orders!I$1,Products!$A$1:$E$1,0))="Lat","Latte",INDEX(Products!$A$1:$E$5,MATCH(Orders!$D554,Products!$A$1:$A$5,0),MATCH(Orders!I$1,Products!$A$1:$E$1,0))="Moc","Mocha",INDEX(Products!$A$1:$E$5,MATCH(Orders!$D554,Products!$A$1:$A$5,0),MATCH(Orders!I$1,Products!$A$1:$E$1,0))="Am","Americano")</f>
        <v>Latte</v>
      </c>
      <c r="J554" t="str">
        <f>IF(INDEX(Products!$A$1:$E$5,MATCH(Orders!$D554,Products!$A$1:$A$5,0),MATCH(Orders!J$1,Products!$A$1:$E$1,0))="M","Medium",IF(INDEX(Products!$A$1:$E$5,MATCH(Orders!$D554,Products!$A$1:$A$5,0),MATCH(Orders!J$1,Products!$A$1:$E$1,0))="D","Dark","Light"))</f>
        <v>Dark</v>
      </c>
      <c r="K554" s="3">
        <f>INDEX(Products!$A$1:$E$5,MATCH(Orders!$D554,Products!$A$1:$A$5,0),MATCH(Orders!K$1,Products!$A$1:$E$1,0))</f>
        <v>2</v>
      </c>
      <c r="L554" s="5">
        <f>INDEX(Products!$A$1:$E$5,MATCH(Orders!$D554,Products!$A$1:$A$5,0),MATCH(Orders!L$1,Products!$A$1:$E$1,0))</f>
        <v>6.79</v>
      </c>
      <c r="M554" s="5">
        <f>Table1[[#This Row],[Unit Price]]*Table1[[#This Row],[Quantity]]</f>
        <v>20.37</v>
      </c>
      <c r="N554" t="str">
        <f>VLOOKUP(Table1[[#This Row],[Customer ID]],Customers!$A$1:$I$2001,9,FALSE)</f>
        <v>No</v>
      </c>
    </row>
    <row r="555" spans="1:14" x14ac:dyDescent="0.35">
      <c r="A555" t="s">
        <v>1150</v>
      </c>
      <c r="B555" s="2">
        <v>45158</v>
      </c>
      <c r="C555" t="s">
        <v>1151</v>
      </c>
      <c r="D555" t="s">
        <v>30</v>
      </c>
      <c r="E555">
        <v>1</v>
      </c>
      <c r="F555" t="str">
        <f>VLOOKUP(Table1[[#This Row],[Customer ID]],Customers!$A$1:$I$2001,2,FALSE)</f>
        <v>Danny Stokes</v>
      </c>
      <c r="G555" t="str">
        <f>VLOOKUP(Table1[[#This Row],[Customer ID]],Customers!$A$1:$I$2001,3,FALSE)</f>
        <v>kathleen32@gmail.com</v>
      </c>
      <c r="H555" t="str">
        <f>VLOOKUP(Table1[[#This Row],[Customer ID]],Customers!$A$1:$I$2001,7,FALSE)</f>
        <v>Canada</v>
      </c>
      <c r="I555" t="str">
        <f>_xlfn.IFS(INDEX(Products!$A$1:$E$5,MATCH(Orders!$D555,Products!$A$1:$A$5,0),MATCH(Orders!I$1,Products!$A$1:$E$1,0))="Esp","Espresso",INDEX(Products!$A$1:$E$5,MATCH(Orders!$D555,Products!$A$1:$A$5,0),MATCH(Orders!I$1,Products!$A$1:$E$1,0))="Lat","Latte",INDEX(Products!$A$1:$E$5,MATCH(Orders!$D555,Products!$A$1:$A$5,0),MATCH(Orders!I$1,Products!$A$1:$E$1,0))="Moc","Mocha",INDEX(Products!$A$1:$E$5,MATCH(Orders!$D555,Products!$A$1:$A$5,0),MATCH(Orders!I$1,Products!$A$1:$E$1,0))="Am","Americano")</f>
        <v>Mocha</v>
      </c>
      <c r="J555" t="str">
        <f>IF(INDEX(Products!$A$1:$E$5,MATCH(Orders!$D555,Products!$A$1:$A$5,0),MATCH(Orders!J$1,Products!$A$1:$E$1,0))="M","Medium",IF(INDEX(Products!$A$1:$E$5,MATCH(Orders!$D555,Products!$A$1:$A$5,0),MATCH(Orders!J$1,Products!$A$1:$E$1,0))="D","Dark","Light"))</f>
        <v>Medium</v>
      </c>
      <c r="K555" s="3">
        <f>INDEX(Products!$A$1:$E$5,MATCH(Orders!$D555,Products!$A$1:$A$5,0),MATCH(Orders!K$1,Products!$A$1:$E$1,0))</f>
        <v>2</v>
      </c>
      <c r="L555" s="5">
        <f>INDEX(Products!$A$1:$E$5,MATCH(Orders!$D555,Products!$A$1:$A$5,0),MATCH(Orders!L$1,Products!$A$1:$E$1,0))</f>
        <v>5.35</v>
      </c>
      <c r="M555" s="5">
        <f>Table1[[#This Row],[Unit Price]]*Table1[[#This Row],[Quantity]]</f>
        <v>5.35</v>
      </c>
      <c r="N555" t="str">
        <f>VLOOKUP(Table1[[#This Row],[Customer ID]],Customers!$A$1:$I$2001,9,FALSE)</f>
        <v>Yes</v>
      </c>
    </row>
    <row r="556" spans="1:14" x14ac:dyDescent="0.35">
      <c r="A556" t="s">
        <v>1152</v>
      </c>
      <c r="B556" s="2">
        <v>44652</v>
      </c>
      <c r="C556" t="s">
        <v>1153</v>
      </c>
      <c r="D556" t="s">
        <v>21</v>
      </c>
      <c r="E556">
        <v>1</v>
      </c>
      <c r="F556" t="str">
        <f>VLOOKUP(Table1[[#This Row],[Customer ID]],Customers!$A$1:$I$2001,2,FALSE)</f>
        <v>Michelle Swanson</v>
      </c>
      <c r="G556" t="str">
        <f>VLOOKUP(Table1[[#This Row],[Customer ID]],Customers!$A$1:$I$2001,3,FALSE)</f>
        <v>josephfleming@hotmail.com</v>
      </c>
      <c r="H556" t="str">
        <f>VLOOKUP(Table1[[#This Row],[Customer ID]],Customers!$A$1:$I$2001,7,FALSE)</f>
        <v>United Kingdom</v>
      </c>
      <c r="I556" t="str">
        <f>_xlfn.IFS(INDEX(Products!$A$1:$E$5,MATCH(Orders!$D556,Products!$A$1:$A$5,0),MATCH(Orders!I$1,Products!$A$1:$E$1,0))="Esp","Espresso",INDEX(Products!$A$1:$E$5,MATCH(Orders!$D556,Products!$A$1:$A$5,0),MATCH(Orders!I$1,Products!$A$1:$E$1,0))="Lat","Latte",INDEX(Products!$A$1:$E$5,MATCH(Orders!$D556,Products!$A$1:$A$5,0),MATCH(Orders!I$1,Products!$A$1:$E$1,0))="Moc","Mocha",INDEX(Products!$A$1:$E$5,MATCH(Orders!$D556,Products!$A$1:$A$5,0),MATCH(Orders!I$1,Products!$A$1:$E$1,0))="Am","Americano")</f>
        <v>Latte</v>
      </c>
      <c r="J556" t="str">
        <f>IF(INDEX(Products!$A$1:$E$5,MATCH(Orders!$D556,Products!$A$1:$A$5,0),MATCH(Orders!J$1,Products!$A$1:$E$1,0))="M","Medium",IF(INDEX(Products!$A$1:$E$5,MATCH(Orders!$D556,Products!$A$1:$A$5,0),MATCH(Orders!J$1,Products!$A$1:$E$1,0))="D","Dark","Light"))</f>
        <v>Dark</v>
      </c>
      <c r="K556" s="3">
        <f>INDEX(Products!$A$1:$E$5,MATCH(Orders!$D556,Products!$A$1:$A$5,0),MATCH(Orders!K$1,Products!$A$1:$E$1,0))</f>
        <v>2</v>
      </c>
      <c r="L556" s="5">
        <f>INDEX(Products!$A$1:$E$5,MATCH(Orders!$D556,Products!$A$1:$A$5,0),MATCH(Orders!L$1,Products!$A$1:$E$1,0))</f>
        <v>6.79</v>
      </c>
      <c r="M556" s="5">
        <f>Table1[[#This Row],[Unit Price]]*Table1[[#This Row],[Quantity]]</f>
        <v>6.79</v>
      </c>
      <c r="N556" t="str">
        <f>VLOOKUP(Table1[[#This Row],[Customer ID]],Customers!$A$1:$I$2001,9,FALSE)</f>
        <v>Yes</v>
      </c>
    </row>
    <row r="557" spans="1:14" x14ac:dyDescent="0.35">
      <c r="A557" t="s">
        <v>1154</v>
      </c>
      <c r="B557" s="2">
        <v>45475</v>
      </c>
      <c r="C557" t="s">
        <v>1155</v>
      </c>
      <c r="D557" t="s">
        <v>21</v>
      </c>
      <c r="E557">
        <v>1</v>
      </c>
      <c r="F557" t="str">
        <f>VLOOKUP(Table1[[#This Row],[Customer ID]],Customers!$A$1:$I$2001,2,FALSE)</f>
        <v>Luis Young</v>
      </c>
      <c r="G557" t="str">
        <f>VLOOKUP(Table1[[#This Row],[Customer ID]],Customers!$A$1:$I$2001,3,FALSE)</f>
        <v>ana96@hotmail.com</v>
      </c>
      <c r="H557" t="str">
        <f>VLOOKUP(Table1[[#This Row],[Customer ID]],Customers!$A$1:$I$2001,7,FALSE)</f>
        <v>Canada</v>
      </c>
      <c r="I557" t="str">
        <f>_xlfn.IFS(INDEX(Products!$A$1:$E$5,MATCH(Orders!$D557,Products!$A$1:$A$5,0),MATCH(Orders!I$1,Products!$A$1:$E$1,0))="Esp","Espresso",INDEX(Products!$A$1:$E$5,MATCH(Orders!$D557,Products!$A$1:$A$5,0),MATCH(Orders!I$1,Products!$A$1:$E$1,0))="Lat","Latte",INDEX(Products!$A$1:$E$5,MATCH(Orders!$D557,Products!$A$1:$A$5,0),MATCH(Orders!I$1,Products!$A$1:$E$1,0))="Moc","Mocha",INDEX(Products!$A$1:$E$5,MATCH(Orders!$D557,Products!$A$1:$A$5,0),MATCH(Orders!I$1,Products!$A$1:$E$1,0))="Am","Americano")</f>
        <v>Latte</v>
      </c>
      <c r="J557" t="str">
        <f>IF(INDEX(Products!$A$1:$E$5,MATCH(Orders!$D557,Products!$A$1:$A$5,0),MATCH(Orders!J$1,Products!$A$1:$E$1,0))="M","Medium",IF(INDEX(Products!$A$1:$E$5,MATCH(Orders!$D557,Products!$A$1:$A$5,0),MATCH(Orders!J$1,Products!$A$1:$E$1,0))="D","Dark","Light"))</f>
        <v>Dark</v>
      </c>
      <c r="K557" s="3">
        <f>INDEX(Products!$A$1:$E$5,MATCH(Orders!$D557,Products!$A$1:$A$5,0),MATCH(Orders!K$1,Products!$A$1:$E$1,0))</f>
        <v>2</v>
      </c>
      <c r="L557" s="5">
        <f>INDEX(Products!$A$1:$E$5,MATCH(Orders!$D557,Products!$A$1:$A$5,0),MATCH(Orders!L$1,Products!$A$1:$E$1,0))</f>
        <v>6.79</v>
      </c>
      <c r="M557" s="5">
        <f>Table1[[#This Row],[Unit Price]]*Table1[[#This Row],[Quantity]]</f>
        <v>6.79</v>
      </c>
      <c r="N557" t="str">
        <f>VLOOKUP(Table1[[#This Row],[Customer ID]],Customers!$A$1:$I$2001,9,FALSE)</f>
        <v>No</v>
      </c>
    </row>
    <row r="558" spans="1:14" x14ac:dyDescent="0.35">
      <c r="A558" t="s">
        <v>1156</v>
      </c>
      <c r="B558" s="2">
        <v>45147</v>
      </c>
      <c r="C558" t="s">
        <v>1157</v>
      </c>
      <c r="D558" t="s">
        <v>30</v>
      </c>
      <c r="E558">
        <v>3</v>
      </c>
      <c r="F558" t="str">
        <f>VLOOKUP(Table1[[#This Row],[Customer ID]],Customers!$A$1:$I$2001,2,FALSE)</f>
        <v>Brandon Lynch DVM</v>
      </c>
      <c r="G558" t="str">
        <f>VLOOKUP(Table1[[#This Row],[Customer ID]],Customers!$A$1:$I$2001,3,FALSE)</f>
        <v>austinjones@lawrence.biz</v>
      </c>
      <c r="H558" t="str">
        <f>VLOOKUP(Table1[[#This Row],[Customer ID]],Customers!$A$1:$I$2001,7,FALSE)</f>
        <v>United States</v>
      </c>
      <c r="I558" t="str">
        <f>_xlfn.IFS(INDEX(Products!$A$1:$E$5,MATCH(Orders!$D558,Products!$A$1:$A$5,0),MATCH(Orders!I$1,Products!$A$1:$E$1,0))="Esp","Espresso",INDEX(Products!$A$1:$E$5,MATCH(Orders!$D558,Products!$A$1:$A$5,0),MATCH(Orders!I$1,Products!$A$1:$E$1,0))="Lat","Latte",INDEX(Products!$A$1:$E$5,MATCH(Orders!$D558,Products!$A$1:$A$5,0),MATCH(Orders!I$1,Products!$A$1:$E$1,0))="Moc","Mocha",INDEX(Products!$A$1:$E$5,MATCH(Orders!$D558,Products!$A$1:$A$5,0),MATCH(Orders!I$1,Products!$A$1:$E$1,0))="Am","Americano")</f>
        <v>Mocha</v>
      </c>
      <c r="J558" t="str">
        <f>IF(INDEX(Products!$A$1:$E$5,MATCH(Orders!$D558,Products!$A$1:$A$5,0),MATCH(Orders!J$1,Products!$A$1:$E$1,0))="M","Medium",IF(INDEX(Products!$A$1:$E$5,MATCH(Orders!$D558,Products!$A$1:$A$5,0),MATCH(Orders!J$1,Products!$A$1:$E$1,0))="D","Dark","Light"))</f>
        <v>Medium</v>
      </c>
      <c r="K558" s="3">
        <f>INDEX(Products!$A$1:$E$5,MATCH(Orders!$D558,Products!$A$1:$A$5,0),MATCH(Orders!K$1,Products!$A$1:$E$1,0))</f>
        <v>2</v>
      </c>
      <c r="L558" s="5">
        <f>INDEX(Products!$A$1:$E$5,MATCH(Orders!$D558,Products!$A$1:$A$5,0),MATCH(Orders!L$1,Products!$A$1:$E$1,0))</f>
        <v>5.35</v>
      </c>
      <c r="M558" s="5">
        <f>Table1[[#This Row],[Unit Price]]*Table1[[#This Row],[Quantity]]</f>
        <v>16.049999999999997</v>
      </c>
      <c r="N558" t="str">
        <f>VLOOKUP(Table1[[#This Row],[Customer ID]],Customers!$A$1:$I$2001,9,FALSE)</f>
        <v>Yes</v>
      </c>
    </row>
    <row r="559" spans="1:14" x14ac:dyDescent="0.35">
      <c r="A559" t="s">
        <v>1158</v>
      </c>
      <c r="B559" s="2">
        <v>45513</v>
      </c>
      <c r="C559" t="s">
        <v>1159</v>
      </c>
      <c r="D559" t="s">
        <v>30</v>
      </c>
      <c r="E559">
        <v>3</v>
      </c>
      <c r="F559" t="str">
        <f>VLOOKUP(Table1[[#This Row],[Customer ID]],Customers!$A$1:$I$2001,2,FALSE)</f>
        <v>Travis Austin</v>
      </c>
      <c r="G559" t="str">
        <f>VLOOKUP(Table1[[#This Row],[Customer ID]],Customers!$A$1:$I$2001,3,FALSE)</f>
        <v>johnyoung@perry.com</v>
      </c>
      <c r="H559" t="str">
        <f>VLOOKUP(Table1[[#This Row],[Customer ID]],Customers!$A$1:$I$2001,7,FALSE)</f>
        <v>Australia</v>
      </c>
      <c r="I559" t="str">
        <f>_xlfn.IFS(INDEX(Products!$A$1:$E$5,MATCH(Orders!$D559,Products!$A$1:$A$5,0),MATCH(Orders!I$1,Products!$A$1:$E$1,0))="Esp","Espresso",INDEX(Products!$A$1:$E$5,MATCH(Orders!$D559,Products!$A$1:$A$5,0),MATCH(Orders!I$1,Products!$A$1:$E$1,0))="Lat","Latte",INDEX(Products!$A$1:$E$5,MATCH(Orders!$D559,Products!$A$1:$A$5,0),MATCH(Orders!I$1,Products!$A$1:$E$1,0))="Moc","Mocha",INDEX(Products!$A$1:$E$5,MATCH(Orders!$D559,Products!$A$1:$A$5,0),MATCH(Orders!I$1,Products!$A$1:$E$1,0))="Am","Americano")</f>
        <v>Mocha</v>
      </c>
      <c r="J559" t="str">
        <f>IF(INDEX(Products!$A$1:$E$5,MATCH(Orders!$D559,Products!$A$1:$A$5,0),MATCH(Orders!J$1,Products!$A$1:$E$1,0))="M","Medium",IF(INDEX(Products!$A$1:$E$5,MATCH(Orders!$D559,Products!$A$1:$A$5,0),MATCH(Orders!J$1,Products!$A$1:$E$1,0))="D","Dark","Light"))</f>
        <v>Medium</v>
      </c>
      <c r="K559" s="3">
        <f>INDEX(Products!$A$1:$E$5,MATCH(Orders!$D559,Products!$A$1:$A$5,0),MATCH(Orders!K$1,Products!$A$1:$E$1,0))</f>
        <v>2</v>
      </c>
      <c r="L559" s="5">
        <f>INDEX(Products!$A$1:$E$5,MATCH(Orders!$D559,Products!$A$1:$A$5,0),MATCH(Orders!L$1,Products!$A$1:$E$1,0))</f>
        <v>5.35</v>
      </c>
      <c r="M559" s="5">
        <f>Table1[[#This Row],[Unit Price]]*Table1[[#This Row],[Quantity]]</f>
        <v>16.049999999999997</v>
      </c>
      <c r="N559" t="str">
        <f>VLOOKUP(Table1[[#This Row],[Customer ID]],Customers!$A$1:$I$2001,9,FALSE)</f>
        <v>No</v>
      </c>
    </row>
    <row r="560" spans="1:14" x14ac:dyDescent="0.35">
      <c r="A560" t="s">
        <v>1160</v>
      </c>
      <c r="B560" s="2">
        <v>45020</v>
      </c>
      <c r="C560" t="s">
        <v>1161</v>
      </c>
      <c r="D560" t="s">
        <v>21</v>
      </c>
      <c r="E560">
        <v>5</v>
      </c>
      <c r="F560" t="str">
        <f>VLOOKUP(Table1[[#This Row],[Customer ID]],Customers!$A$1:$I$2001,2,FALSE)</f>
        <v>Paige Ho</v>
      </c>
      <c r="G560" t="str">
        <f>VLOOKUP(Table1[[#This Row],[Customer ID]],Customers!$A$1:$I$2001,3,FALSE)</f>
        <v>mariehayes@gmail.com</v>
      </c>
      <c r="H560" t="str">
        <f>VLOOKUP(Table1[[#This Row],[Customer ID]],Customers!$A$1:$I$2001,7,FALSE)</f>
        <v>United States</v>
      </c>
      <c r="I560" t="str">
        <f>_xlfn.IFS(INDEX(Products!$A$1:$E$5,MATCH(Orders!$D560,Products!$A$1:$A$5,0),MATCH(Orders!I$1,Products!$A$1:$E$1,0))="Esp","Espresso",INDEX(Products!$A$1:$E$5,MATCH(Orders!$D560,Products!$A$1:$A$5,0),MATCH(Orders!I$1,Products!$A$1:$E$1,0))="Lat","Latte",INDEX(Products!$A$1:$E$5,MATCH(Orders!$D560,Products!$A$1:$A$5,0),MATCH(Orders!I$1,Products!$A$1:$E$1,0))="Moc","Mocha",INDEX(Products!$A$1:$E$5,MATCH(Orders!$D560,Products!$A$1:$A$5,0),MATCH(Orders!I$1,Products!$A$1:$E$1,0))="Am","Americano")</f>
        <v>Latte</v>
      </c>
      <c r="J560" t="str">
        <f>IF(INDEX(Products!$A$1:$E$5,MATCH(Orders!$D560,Products!$A$1:$A$5,0),MATCH(Orders!J$1,Products!$A$1:$E$1,0))="M","Medium",IF(INDEX(Products!$A$1:$E$5,MATCH(Orders!$D560,Products!$A$1:$A$5,0),MATCH(Orders!J$1,Products!$A$1:$E$1,0))="D","Dark","Light"))</f>
        <v>Dark</v>
      </c>
      <c r="K560" s="3">
        <f>INDEX(Products!$A$1:$E$5,MATCH(Orders!$D560,Products!$A$1:$A$5,0),MATCH(Orders!K$1,Products!$A$1:$E$1,0))</f>
        <v>2</v>
      </c>
      <c r="L560" s="5">
        <f>INDEX(Products!$A$1:$E$5,MATCH(Orders!$D560,Products!$A$1:$A$5,0),MATCH(Orders!L$1,Products!$A$1:$E$1,0))</f>
        <v>6.79</v>
      </c>
      <c r="M560" s="5">
        <f>Table1[[#This Row],[Unit Price]]*Table1[[#This Row],[Quantity]]</f>
        <v>33.950000000000003</v>
      </c>
      <c r="N560" t="str">
        <f>VLOOKUP(Table1[[#This Row],[Customer ID]],Customers!$A$1:$I$2001,9,FALSE)</f>
        <v>Yes</v>
      </c>
    </row>
    <row r="561" spans="1:14" x14ac:dyDescent="0.35">
      <c r="A561" t="s">
        <v>1162</v>
      </c>
      <c r="B561" s="2">
        <v>45352</v>
      </c>
      <c r="C561" t="s">
        <v>1163</v>
      </c>
      <c r="D561" t="s">
        <v>21</v>
      </c>
      <c r="E561">
        <v>1</v>
      </c>
      <c r="F561" t="str">
        <f>VLOOKUP(Table1[[#This Row],[Customer ID]],Customers!$A$1:$I$2001,2,FALSE)</f>
        <v>Jason Mcmahon</v>
      </c>
      <c r="G561" t="str">
        <f>VLOOKUP(Table1[[#This Row],[Customer ID]],Customers!$A$1:$I$2001,3,FALSE)</f>
        <v>egreen@frederick-taylor.com</v>
      </c>
      <c r="H561" t="str">
        <f>VLOOKUP(Table1[[#This Row],[Customer ID]],Customers!$A$1:$I$2001,7,FALSE)</f>
        <v>Ireland</v>
      </c>
      <c r="I561" t="str">
        <f>_xlfn.IFS(INDEX(Products!$A$1:$E$5,MATCH(Orders!$D561,Products!$A$1:$A$5,0),MATCH(Orders!I$1,Products!$A$1:$E$1,0))="Esp","Espresso",INDEX(Products!$A$1:$E$5,MATCH(Orders!$D561,Products!$A$1:$A$5,0),MATCH(Orders!I$1,Products!$A$1:$E$1,0))="Lat","Latte",INDEX(Products!$A$1:$E$5,MATCH(Orders!$D561,Products!$A$1:$A$5,0),MATCH(Orders!I$1,Products!$A$1:$E$1,0))="Moc","Mocha",INDEX(Products!$A$1:$E$5,MATCH(Orders!$D561,Products!$A$1:$A$5,0),MATCH(Orders!I$1,Products!$A$1:$E$1,0))="Am","Americano")</f>
        <v>Latte</v>
      </c>
      <c r="J561" t="str">
        <f>IF(INDEX(Products!$A$1:$E$5,MATCH(Orders!$D561,Products!$A$1:$A$5,0),MATCH(Orders!J$1,Products!$A$1:$E$1,0))="M","Medium",IF(INDEX(Products!$A$1:$E$5,MATCH(Orders!$D561,Products!$A$1:$A$5,0),MATCH(Orders!J$1,Products!$A$1:$E$1,0))="D","Dark","Light"))</f>
        <v>Dark</v>
      </c>
      <c r="K561" s="3">
        <f>INDEX(Products!$A$1:$E$5,MATCH(Orders!$D561,Products!$A$1:$A$5,0),MATCH(Orders!K$1,Products!$A$1:$E$1,0))</f>
        <v>2</v>
      </c>
      <c r="L561" s="5">
        <f>INDEX(Products!$A$1:$E$5,MATCH(Orders!$D561,Products!$A$1:$A$5,0),MATCH(Orders!L$1,Products!$A$1:$E$1,0))</f>
        <v>6.79</v>
      </c>
      <c r="M561" s="5">
        <f>Table1[[#This Row],[Unit Price]]*Table1[[#This Row],[Quantity]]</f>
        <v>6.79</v>
      </c>
      <c r="N561" t="str">
        <f>VLOOKUP(Table1[[#This Row],[Customer ID]],Customers!$A$1:$I$2001,9,FALSE)</f>
        <v>No</v>
      </c>
    </row>
    <row r="562" spans="1:14" x14ac:dyDescent="0.35">
      <c r="A562" t="s">
        <v>1164</v>
      </c>
      <c r="B562" s="2">
        <v>44842</v>
      </c>
      <c r="C562" t="s">
        <v>1165</v>
      </c>
      <c r="D562" t="s">
        <v>15</v>
      </c>
      <c r="E562">
        <v>3</v>
      </c>
      <c r="F562" t="str">
        <f>VLOOKUP(Table1[[#This Row],[Customer ID]],Customers!$A$1:$I$2001,2,FALSE)</f>
        <v>Melissa Tucker</v>
      </c>
      <c r="G562" t="str">
        <f>VLOOKUP(Table1[[#This Row],[Customer ID]],Customers!$A$1:$I$2001,3,FALSE)</f>
        <v>charlestapia@gonzalez.com</v>
      </c>
      <c r="H562" t="str">
        <f>VLOOKUP(Table1[[#This Row],[Customer ID]],Customers!$A$1:$I$2001,7,FALSE)</f>
        <v>United Kingdom</v>
      </c>
      <c r="I562" t="str">
        <f>_xlfn.IFS(INDEX(Products!$A$1:$E$5,MATCH(Orders!$D562,Products!$A$1:$A$5,0),MATCH(Orders!I$1,Products!$A$1:$E$1,0))="Esp","Espresso",INDEX(Products!$A$1:$E$5,MATCH(Orders!$D562,Products!$A$1:$A$5,0),MATCH(Orders!I$1,Products!$A$1:$E$1,0))="Lat","Latte",INDEX(Products!$A$1:$E$5,MATCH(Orders!$D562,Products!$A$1:$A$5,0),MATCH(Orders!I$1,Products!$A$1:$E$1,0))="Moc","Mocha",INDEX(Products!$A$1:$E$5,MATCH(Orders!$D562,Products!$A$1:$A$5,0),MATCH(Orders!I$1,Products!$A$1:$E$1,0))="Am","Americano")</f>
        <v>Espresso</v>
      </c>
      <c r="J562" t="str">
        <f>IF(INDEX(Products!$A$1:$E$5,MATCH(Orders!$D562,Products!$A$1:$A$5,0),MATCH(Orders!J$1,Products!$A$1:$E$1,0))="M","Medium",IF(INDEX(Products!$A$1:$E$5,MATCH(Orders!$D562,Products!$A$1:$A$5,0),MATCH(Orders!J$1,Products!$A$1:$E$1,0))="D","Dark","Light"))</f>
        <v>Medium</v>
      </c>
      <c r="K562" s="3">
        <f>INDEX(Products!$A$1:$E$5,MATCH(Orders!$D562,Products!$A$1:$A$5,0),MATCH(Orders!K$1,Products!$A$1:$E$1,0))</f>
        <v>1.5</v>
      </c>
      <c r="L562" s="5">
        <f>INDEX(Products!$A$1:$E$5,MATCH(Orders!$D562,Products!$A$1:$A$5,0),MATCH(Orders!L$1,Products!$A$1:$E$1,0))</f>
        <v>8.18</v>
      </c>
      <c r="M562" s="5">
        <f>Table1[[#This Row],[Unit Price]]*Table1[[#This Row],[Quantity]]</f>
        <v>24.54</v>
      </c>
      <c r="N562" t="str">
        <f>VLOOKUP(Table1[[#This Row],[Customer ID]],Customers!$A$1:$I$2001,9,FALSE)</f>
        <v>Yes</v>
      </c>
    </row>
    <row r="563" spans="1:14" x14ac:dyDescent="0.35">
      <c r="A563" t="s">
        <v>1166</v>
      </c>
      <c r="B563" s="2">
        <v>44624</v>
      </c>
      <c r="C563" t="s">
        <v>1167</v>
      </c>
      <c r="D563" t="s">
        <v>21</v>
      </c>
      <c r="E563">
        <v>1</v>
      </c>
      <c r="F563" t="str">
        <f>VLOOKUP(Table1[[#This Row],[Customer ID]],Customers!$A$1:$I$2001,2,FALSE)</f>
        <v>Anthony Moss</v>
      </c>
      <c r="G563" t="str">
        <f>VLOOKUP(Table1[[#This Row],[Customer ID]],Customers!$A$1:$I$2001,3,FALSE)</f>
        <v>jpearson@hotmail.com</v>
      </c>
      <c r="H563" t="str">
        <f>VLOOKUP(Table1[[#This Row],[Customer ID]],Customers!$A$1:$I$2001,7,FALSE)</f>
        <v>United Kingdom</v>
      </c>
      <c r="I563" t="str">
        <f>_xlfn.IFS(INDEX(Products!$A$1:$E$5,MATCH(Orders!$D563,Products!$A$1:$A$5,0),MATCH(Orders!I$1,Products!$A$1:$E$1,0))="Esp","Espresso",INDEX(Products!$A$1:$E$5,MATCH(Orders!$D563,Products!$A$1:$A$5,0),MATCH(Orders!I$1,Products!$A$1:$E$1,0))="Lat","Latte",INDEX(Products!$A$1:$E$5,MATCH(Orders!$D563,Products!$A$1:$A$5,0),MATCH(Orders!I$1,Products!$A$1:$E$1,0))="Moc","Mocha",INDEX(Products!$A$1:$E$5,MATCH(Orders!$D563,Products!$A$1:$A$5,0),MATCH(Orders!I$1,Products!$A$1:$E$1,0))="Am","Americano")</f>
        <v>Latte</v>
      </c>
      <c r="J563" t="str">
        <f>IF(INDEX(Products!$A$1:$E$5,MATCH(Orders!$D563,Products!$A$1:$A$5,0),MATCH(Orders!J$1,Products!$A$1:$E$1,0))="M","Medium",IF(INDEX(Products!$A$1:$E$5,MATCH(Orders!$D563,Products!$A$1:$A$5,0),MATCH(Orders!J$1,Products!$A$1:$E$1,0))="D","Dark","Light"))</f>
        <v>Dark</v>
      </c>
      <c r="K563" s="3">
        <f>INDEX(Products!$A$1:$E$5,MATCH(Orders!$D563,Products!$A$1:$A$5,0),MATCH(Orders!K$1,Products!$A$1:$E$1,0))</f>
        <v>2</v>
      </c>
      <c r="L563" s="5">
        <f>INDEX(Products!$A$1:$E$5,MATCH(Orders!$D563,Products!$A$1:$A$5,0),MATCH(Orders!L$1,Products!$A$1:$E$1,0))</f>
        <v>6.79</v>
      </c>
      <c r="M563" s="5">
        <f>Table1[[#This Row],[Unit Price]]*Table1[[#This Row],[Quantity]]</f>
        <v>6.79</v>
      </c>
      <c r="N563" t="str">
        <f>VLOOKUP(Table1[[#This Row],[Customer ID]],Customers!$A$1:$I$2001,9,FALSE)</f>
        <v>No</v>
      </c>
    </row>
    <row r="564" spans="1:14" x14ac:dyDescent="0.35">
      <c r="A564" t="s">
        <v>1168</v>
      </c>
      <c r="B564" s="2">
        <v>45444</v>
      </c>
      <c r="C564" t="s">
        <v>1169</v>
      </c>
      <c r="D564" t="s">
        <v>40</v>
      </c>
      <c r="E564">
        <v>1</v>
      </c>
      <c r="F564" t="str">
        <f>VLOOKUP(Table1[[#This Row],[Customer ID]],Customers!$A$1:$I$2001,2,FALSE)</f>
        <v>Kathleen Shepherd</v>
      </c>
      <c r="G564" t="str">
        <f>VLOOKUP(Table1[[#This Row],[Customer ID]],Customers!$A$1:$I$2001,3,FALSE)</f>
        <v>thomas66@dennis-lang.com</v>
      </c>
      <c r="H564" t="str">
        <f>VLOOKUP(Table1[[#This Row],[Customer ID]],Customers!$A$1:$I$2001,7,FALSE)</f>
        <v>United States</v>
      </c>
      <c r="I564" t="str">
        <f>_xlfn.IFS(INDEX(Products!$A$1:$E$5,MATCH(Orders!$D564,Products!$A$1:$A$5,0),MATCH(Orders!I$1,Products!$A$1:$E$1,0))="Esp","Espresso",INDEX(Products!$A$1:$E$5,MATCH(Orders!$D564,Products!$A$1:$A$5,0),MATCH(Orders!I$1,Products!$A$1:$E$1,0))="Lat","Latte",INDEX(Products!$A$1:$E$5,MATCH(Orders!$D564,Products!$A$1:$A$5,0),MATCH(Orders!I$1,Products!$A$1:$E$1,0))="Moc","Mocha",INDEX(Products!$A$1:$E$5,MATCH(Orders!$D564,Products!$A$1:$A$5,0),MATCH(Orders!I$1,Products!$A$1:$E$1,0))="Am","Americano")</f>
        <v>Americano</v>
      </c>
      <c r="J564" t="str">
        <f>IF(INDEX(Products!$A$1:$E$5,MATCH(Orders!$D564,Products!$A$1:$A$5,0),MATCH(Orders!J$1,Products!$A$1:$E$1,0))="M","Medium",IF(INDEX(Products!$A$1:$E$5,MATCH(Orders!$D564,Products!$A$1:$A$5,0),MATCH(Orders!J$1,Products!$A$1:$E$1,0))="D","Dark","Light"))</f>
        <v>Light</v>
      </c>
      <c r="K564" s="3">
        <f>INDEX(Products!$A$1:$E$5,MATCH(Orders!$D564,Products!$A$1:$A$5,0),MATCH(Orders!K$1,Products!$A$1:$E$1,0))</f>
        <v>1</v>
      </c>
      <c r="L564" s="5">
        <f>INDEX(Products!$A$1:$E$5,MATCH(Orders!$D564,Products!$A$1:$A$5,0),MATCH(Orders!L$1,Products!$A$1:$E$1,0))</f>
        <v>9.9499999999999993</v>
      </c>
      <c r="M564" s="5">
        <f>Table1[[#This Row],[Unit Price]]*Table1[[#This Row],[Quantity]]</f>
        <v>9.9499999999999993</v>
      </c>
      <c r="N564" t="str">
        <f>VLOOKUP(Table1[[#This Row],[Customer ID]],Customers!$A$1:$I$2001,9,FALSE)</f>
        <v>Yes</v>
      </c>
    </row>
    <row r="565" spans="1:14" x14ac:dyDescent="0.35">
      <c r="A565" t="s">
        <v>1170</v>
      </c>
      <c r="B565" s="2">
        <v>45095</v>
      </c>
      <c r="C565" t="s">
        <v>1171</v>
      </c>
      <c r="D565" t="s">
        <v>21</v>
      </c>
      <c r="E565">
        <v>4</v>
      </c>
      <c r="F565" t="str">
        <f>VLOOKUP(Table1[[#This Row],[Customer ID]],Customers!$A$1:$I$2001,2,FALSE)</f>
        <v>Judy Thomas</v>
      </c>
      <c r="G565" t="str">
        <f>VLOOKUP(Table1[[#This Row],[Customer ID]],Customers!$A$1:$I$2001,3,FALSE)</f>
        <v>westsergio@hotmail.com</v>
      </c>
      <c r="H565" t="str">
        <f>VLOOKUP(Table1[[#This Row],[Customer ID]],Customers!$A$1:$I$2001,7,FALSE)</f>
        <v>United Kingdom</v>
      </c>
      <c r="I565" t="str">
        <f>_xlfn.IFS(INDEX(Products!$A$1:$E$5,MATCH(Orders!$D565,Products!$A$1:$A$5,0),MATCH(Orders!I$1,Products!$A$1:$E$1,0))="Esp","Espresso",INDEX(Products!$A$1:$E$5,MATCH(Orders!$D565,Products!$A$1:$A$5,0),MATCH(Orders!I$1,Products!$A$1:$E$1,0))="Lat","Latte",INDEX(Products!$A$1:$E$5,MATCH(Orders!$D565,Products!$A$1:$A$5,0),MATCH(Orders!I$1,Products!$A$1:$E$1,0))="Moc","Mocha",INDEX(Products!$A$1:$E$5,MATCH(Orders!$D565,Products!$A$1:$A$5,0),MATCH(Orders!I$1,Products!$A$1:$E$1,0))="Am","Americano")</f>
        <v>Latte</v>
      </c>
      <c r="J565" t="str">
        <f>IF(INDEX(Products!$A$1:$E$5,MATCH(Orders!$D565,Products!$A$1:$A$5,0),MATCH(Orders!J$1,Products!$A$1:$E$1,0))="M","Medium",IF(INDEX(Products!$A$1:$E$5,MATCH(Orders!$D565,Products!$A$1:$A$5,0),MATCH(Orders!J$1,Products!$A$1:$E$1,0))="D","Dark","Light"))</f>
        <v>Dark</v>
      </c>
      <c r="K565" s="3">
        <f>INDEX(Products!$A$1:$E$5,MATCH(Orders!$D565,Products!$A$1:$A$5,0),MATCH(Orders!K$1,Products!$A$1:$E$1,0))</f>
        <v>2</v>
      </c>
      <c r="L565" s="5">
        <f>INDEX(Products!$A$1:$E$5,MATCH(Orders!$D565,Products!$A$1:$A$5,0),MATCH(Orders!L$1,Products!$A$1:$E$1,0))</f>
        <v>6.79</v>
      </c>
      <c r="M565" s="5">
        <f>Table1[[#This Row],[Unit Price]]*Table1[[#This Row],[Quantity]]</f>
        <v>27.16</v>
      </c>
      <c r="N565" t="str">
        <f>VLOOKUP(Table1[[#This Row],[Customer ID]],Customers!$A$1:$I$2001,9,FALSE)</f>
        <v>No</v>
      </c>
    </row>
    <row r="566" spans="1:14" x14ac:dyDescent="0.35">
      <c r="A566" t="s">
        <v>1172</v>
      </c>
      <c r="B566" s="2">
        <v>45581</v>
      </c>
      <c r="C566" t="s">
        <v>1173</v>
      </c>
      <c r="D566" t="s">
        <v>21</v>
      </c>
      <c r="E566">
        <v>3</v>
      </c>
      <c r="F566" t="str">
        <f>VLOOKUP(Table1[[#This Row],[Customer ID]],Customers!$A$1:$I$2001,2,FALSE)</f>
        <v>Christopher Green</v>
      </c>
      <c r="G566" t="str">
        <f>VLOOKUP(Table1[[#This Row],[Customer ID]],Customers!$A$1:$I$2001,3,FALSE)</f>
        <v>claytonwang@gmail.com</v>
      </c>
      <c r="H566" t="str">
        <f>VLOOKUP(Table1[[#This Row],[Customer ID]],Customers!$A$1:$I$2001,7,FALSE)</f>
        <v>Canada</v>
      </c>
      <c r="I566" t="str">
        <f>_xlfn.IFS(INDEX(Products!$A$1:$E$5,MATCH(Orders!$D566,Products!$A$1:$A$5,0),MATCH(Orders!I$1,Products!$A$1:$E$1,0))="Esp","Espresso",INDEX(Products!$A$1:$E$5,MATCH(Orders!$D566,Products!$A$1:$A$5,0),MATCH(Orders!I$1,Products!$A$1:$E$1,0))="Lat","Latte",INDEX(Products!$A$1:$E$5,MATCH(Orders!$D566,Products!$A$1:$A$5,0),MATCH(Orders!I$1,Products!$A$1:$E$1,0))="Moc","Mocha",INDEX(Products!$A$1:$E$5,MATCH(Orders!$D566,Products!$A$1:$A$5,0),MATCH(Orders!I$1,Products!$A$1:$E$1,0))="Am","Americano")</f>
        <v>Latte</v>
      </c>
      <c r="J566" t="str">
        <f>IF(INDEX(Products!$A$1:$E$5,MATCH(Orders!$D566,Products!$A$1:$A$5,0),MATCH(Orders!J$1,Products!$A$1:$E$1,0))="M","Medium",IF(INDEX(Products!$A$1:$E$5,MATCH(Orders!$D566,Products!$A$1:$A$5,0),MATCH(Orders!J$1,Products!$A$1:$E$1,0))="D","Dark","Light"))</f>
        <v>Dark</v>
      </c>
      <c r="K566" s="3">
        <f>INDEX(Products!$A$1:$E$5,MATCH(Orders!$D566,Products!$A$1:$A$5,0),MATCH(Orders!K$1,Products!$A$1:$E$1,0))</f>
        <v>2</v>
      </c>
      <c r="L566" s="5">
        <f>INDEX(Products!$A$1:$E$5,MATCH(Orders!$D566,Products!$A$1:$A$5,0),MATCH(Orders!L$1,Products!$A$1:$E$1,0))</f>
        <v>6.79</v>
      </c>
      <c r="M566" s="5">
        <f>Table1[[#This Row],[Unit Price]]*Table1[[#This Row],[Quantity]]</f>
        <v>20.37</v>
      </c>
      <c r="N566" t="str">
        <f>VLOOKUP(Table1[[#This Row],[Customer ID]],Customers!$A$1:$I$2001,9,FALSE)</f>
        <v>No</v>
      </c>
    </row>
    <row r="567" spans="1:14" x14ac:dyDescent="0.35">
      <c r="A567" t="s">
        <v>1174</v>
      </c>
      <c r="B567" s="2">
        <v>45132</v>
      </c>
      <c r="C567" t="s">
        <v>1175</v>
      </c>
      <c r="D567" t="s">
        <v>15</v>
      </c>
      <c r="E567">
        <v>1</v>
      </c>
      <c r="F567" t="str">
        <f>VLOOKUP(Table1[[#This Row],[Customer ID]],Customers!$A$1:$I$2001,2,FALSE)</f>
        <v>Christine Moore</v>
      </c>
      <c r="G567" t="str">
        <f>VLOOKUP(Table1[[#This Row],[Customer ID]],Customers!$A$1:$I$2001,3,FALSE)</f>
        <v>nmahoney@hotmail.com</v>
      </c>
      <c r="H567" t="str">
        <f>VLOOKUP(Table1[[#This Row],[Customer ID]],Customers!$A$1:$I$2001,7,FALSE)</f>
        <v>Ireland</v>
      </c>
      <c r="I567" t="str">
        <f>_xlfn.IFS(INDEX(Products!$A$1:$E$5,MATCH(Orders!$D567,Products!$A$1:$A$5,0),MATCH(Orders!I$1,Products!$A$1:$E$1,0))="Esp","Espresso",INDEX(Products!$A$1:$E$5,MATCH(Orders!$D567,Products!$A$1:$A$5,0),MATCH(Orders!I$1,Products!$A$1:$E$1,0))="Lat","Latte",INDEX(Products!$A$1:$E$5,MATCH(Orders!$D567,Products!$A$1:$A$5,0),MATCH(Orders!I$1,Products!$A$1:$E$1,0))="Moc","Mocha",INDEX(Products!$A$1:$E$5,MATCH(Orders!$D567,Products!$A$1:$A$5,0),MATCH(Orders!I$1,Products!$A$1:$E$1,0))="Am","Americano")</f>
        <v>Espresso</v>
      </c>
      <c r="J567" t="str">
        <f>IF(INDEX(Products!$A$1:$E$5,MATCH(Orders!$D567,Products!$A$1:$A$5,0),MATCH(Orders!J$1,Products!$A$1:$E$1,0))="M","Medium",IF(INDEX(Products!$A$1:$E$5,MATCH(Orders!$D567,Products!$A$1:$A$5,0),MATCH(Orders!J$1,Products!$A$1:$E$1,0))="D","Dark","Light"))</f>
        <v>Medium</v>
      </c>
      <c r="K567" s="3">
        <f>INDEX(Products!$A$1:$E$5,MATCH(Orders!$D567,Products!$A$1:$A$5,0),MATCH(Orders!K$1,Products!$A$1:$E$1,0))</f>
        <v>1.5</v>
      </c>
      <c r="L567" s="5">
        <f>INDEX(Products!$A$1:$E$5,MATCH(Orders!$D567,Products!$A$1:$A$5,0),MATCH(Orders!L$1,Products!$A$1:$E$1,0))</f>
        <v>8.18</v>
      </c>
      <c r="M567" s="5">
        <f>Table1[[#This Row],[Unit Price]]*Table1[[#This Row],[Quantity]]</f>
        <v>8.18</v>
      </c>
      <c r="N567" t="str">
        <f>VLOOKUP(Table1[[#This Row],[Customer ID]],Customers!$A$1:$I$2001,9,FALSE)</f>
        <v>No</v>
      </c>
    </row>
    <row r="568" spans="1:14" x14ac:dyDescent="0.35">
      <c r="A568" t="s">
        <v>1176</v>
      </c>
      <c r="B568" s="2">
        <v>44744</v>
      </c>
      <c r="C568" t="s">
        <v>1177</v>
      </c>
      <c r="D568" t="s">
        <v>30</v>
      </c>
      <c r="E568">
        <v>3</v>
      </c>
      <c r="F568" t="str">
        <f>VLOOKUP(Table1[[#This Row],[Customer ID]],Customers!$A$1:$I$2001,2,FALSE)</f>
        <v>Alexis Lowe</v>
      </c>
      <c r="G568" t="str">
        <f>VLOOKUP(Table1[[#This Row],[Customer ID]],Customers!$A$1:$I$2001,3,FALSE)</f>
        <v>romerobrandon@hotmail.com</v>
      </c>
      <c r="H568" t="str">
        <f>VLOOKUP(Table1[[#This Row],[Customer ID]],Customers!$A$1:$I$2001,7,FALSE)</f>
        <v>Australia</v>
      </c>
      <c r="I568" t="str">
        <f>_xlfn.IFS(INDEX(Products!$A$1:$E$5,MATCH(Orders!$D568,Products!$A$1:$A$5,0),MATCH(Orders!I$1,Products!$A$1:$E$1,0))="Esp","Espresso",INDEX(Products!$A$1:$E$5,MATCH(Orders!$D568,Products!$A$1:$A$5,0),MATCH(Orders!I$1,Products!$A$1:$E$1,0))="Lat","Latte",INDEX(Products!$A$1:$E$5,MATCH(Orders!$D568,Products!$A$1:$A$5,0),MATCH(Orders!I$1,Products!$A$1:$E$1,0))="Moc","Mocha",INDEX(Products!$A$1:$E$5,MATCH(Orders!$D568,Products!$A$1:$A$5,0),MATCH(Orders!I$1,Products!$A$1:$E$1,0))="Am","Americano")</f>
        <v>Mocha</v>
      </c>
      <c r="J568" t="str">
        <f>IF(INDEX(Products!$A$1:$E$5,MATCH(Orders!$D568,Products!$A$1:$A$5,0),MATCH(Orders!J$1,Products!$A$1:$E$1,0))="M","Medium",IF(INDEX(Products!$A$1:$E$5,MATCH(Orders!$D568,Products!$A$1:$A$5,0),MATCH(Orders!J$1,Products!$A$1:$E$1,0))="D","Dark","Light"))</f>
        <v>Medium</v>
      </c>
      <c r="K568" s="3">
        <f>INDEX(Products!$A$1:$E$5,MATCH(Orders!$D568,Products!$A$1:$A$5,0),MATCH(Orders!K$1,Products!$A$1:$E$1,0))</f>
        <v>2</v>
      </c>
      <c r="L568" s="5">
        <f>INDEX(Products!$A$1:$E$5,MATCH(Orders!$D568,Products!$A$1:$A$5,0),MATCH(Orders!L$1,Products!$A$1:$E$1,0))</f>
        <v>5.35</v>
      </c>
      <c r="M568" s="5">
        <f>Table1[[#This Row],[Unit Price]]*Table1[[#This Row],[Quantity]]</f>
        <v>16.049999999999997</v>
      </c>
      <c r="N568" t="str">
        <f>VLOOKUP(Table1[[#This Row],[Customer ID]],Customers!$A$1:$I$2001,9,FALSE)</f>
        <v>No</v>
      </c>
    </row>
    <row r="569" spans="1:14" x14ac:dyDescent="0.35">
      <c r="A569" t="s">
        <v>1178</v>
      </c>
      <c r="B569" s="2">
        <v>45193</v>
      </c>
      <c r="C569" t="s">
        <v>1179</v>
      </c>
      <c r="D569" t="s">
        <v>21</v>
      </c>
      <c r="E569">
        <v>2</v>
      </c>
      <c r="F569" t="str">
        <f>VLOOKUP(Table1[[#This Row],[Customer ID]],Customers!$A$1:$I$2001,2,FALSE)</f>
        <v>Jasmine Long</v>
      </c>
      <c r="G569" t="str">
        <f>VLOOKUP(Table1[[#This Row],[Customer ID]],Customers!$A$1:$I$2001,3,FALSE)</f>
        <v>ymorris@clark.com</v>
      </c>
      <c r="H569" t="str">
        <f>VLOOKUP(Table1[[#This Row],[Customer ID]],Customers!$A$1:$I$2001,7,FALSE)</f>
        <v>United States</v>
      </c>
      <c r="I569" t="str">
        <f>_xlfn.IFS(INDEX(Products!$A$1:$E$5,MATCH(Orders!$D569,Products!$A$1:$A$5,0),MATCH(Orders!I$1,Products!$A$1:$E$1,0))="Esp","Espresso",INDEX(Products!$A$1:$E$5,MATCH(Orders!$D569,Products!$A$1:$A$5,0),MATCH(Orders!I$1,Products!$A$1:$E$1,0))="Lat","Latte",INDEX(Products!$A$1:$E$5,MATCH(Orders!$D569,Products!$A$1:$A$5,0),MATCH(Orders!I$1,Products!$A$1:$E$1,0))="Moc","Mocha",INDEX(Products!$A$1:$E$5,MATCH(Orders!$D569,Products!$A$1:$A$5,0),MATCH(Orders!I$1,Products!$A$1:$E$1,0))="Am","Americano")</f>
        <v>Latte</v>
      </c>
      <c r="J569" t="str">
        <f>IF(INDEX(Products!$A$1:$E$5,MATCH(Orders!$D569,Products!$A$1:$A$5,0),MATCH(Orders!J$1,Products!$A$1:$E$1,0))="M","Medium",IF(INDEX(Products!$A$1:$E$5,MATCH(Orders!$D569,Products!$A$1:$A$5,0),MATCH(Orders!J$1,Products!$A$1:$E$1,0))="D","Dark","Light"))</f>
        <v>Dark</v>
      </c>
      <c r="K569" s="3">
        <f>INDEX(Products!$A$1:$E$5,MATCH(Orders!$D569,Products!$A$1:$A$5,0),MATCH(Orders!K$1,Products!$A$1:$E$1,0))</f>
        <v>2</v>
      </c>
      <c r="L569" s="5">
        <f>INDEX(Products!$A$1:$E$5,MATCH(Orders!$D569,Products!$A$1:$A$5,0),MATCH(Orders!L$1,Products!$A$1:$E$1,0))</f>
        <v>6.79</v>
      </c>
      <c r="M569" s="5">
        <f>Table1[[#This Row],[Unit Price]]*Table1[[#This Row],[Quantity]]</f>
        <v>13.58</v>
      </c>
      <c r="N569" t="str">
        <f>VLOOKUP(Table1[[#This Row],[Customer ID]],Customers!$A$1:$I$2001,9,FALSE)</f>
        <v>Yes</v>
      </c>
    </row>
    <row r="570" spans="1:14" x14ac:dyDescent="0.35">
      <c r="A570" t="s">
        <v>1180</v>
      </c>
      <c r="B570" s="2">
        <v>45294</v>
      </c>
      <c r="C570" t="s">
        <v>1181</v>
      </c>
      <c r="D570" t="s">
        <v>40</v>
      </c>
      <c r="E570">
        <v>4</v>
      </c>
      <c r="F570" t="str">
        <f>VLOOKUP(Table1[[#This Row],[Customer ID]],Customers!$A$1:$I$2001,2,FALSE)</f>
        <v>Kara Horne</v>
      </c>
      <c r="G570" t="str">
        <f>VLOOKUP(Table1[[#This Row],[Customer ID]],Customers!$A$1:$I$2001,3,FALSE)</f>
        <v>gporter@gmail.com</v>
      </c>
      <c r="H570" t="str">
        <f>VLOOKUP(Table1[[#This Row],[Customer ID]],Customers!$A$1:$I$2001,7,FALSE)</f>
        <v>Canada</v>
      </c>
      <c r="I570" t="str">
        <f>_xlfn.IFS(INDEX(Products!$A$1:$E$5,MATCH(Orders!$D570,Products!$A$1:$A$5,0),MATCH(Orders!I$1,Products!$A$1:$E$1,0))="Esp","Espresso",INDEX(Products!$A$1:$E$5,MATCH(Orders!$D570,Products!$A$1:$A$5,0),MATCH(Orders!I$1,Products!$A$1:$E$1,0))="Lat","Latte",INDEX(Products!$A$1:$E$5,MATCH(Orders!$D570,Products!$A$1:$A$5,0),MATCH(Orders!I$1,Products!$A$1:$E$1,0))="Moc","Mocha",INDEX(Products!$A$1:$E$5,MATCH(Orders!$D570,Products!$A$1:$A$5,0),MATCH(Orders!I$1,Products!$A$1:$E$1,0))="Am","Americano")</f>
        <v>Americano</v>
      </c>
      <c r="J570" t="str">
        <f>IF(INDEX(Products!$A$1:$E$5,MATCH(Orders!$D570,Products!$A$1:$A$5,0),MATCH(Orders!J$1,Products!$A$1:$E$1,0))="M","Medium",IF(INDEX(Products!$A$1:$E$5,MATCH(Orders!$D570,Products!$A$1:$A$5,0),MATCH(Orders!J$1,Products!$A$1:$E$1,0))="D","Dark","Light"))</f>
        <v>Light</v>
      </c>
      <c r="K570" s="3">
        <f>INDEX(Products!$A$1:$E$5,MATCH(Orders!$D570,Products!$A$1:$A$5,0),MATCH(Orders!K$1,Products!$A$1:$E$1,0))</f>
        <v>1</v>
      </c>
      <c r="L570" s="5">
        <f>INDEX(Products!$A$1:$E$5,MATCH(Orders!$D570,Products!$A$1:$A$5,0),MATCH(Orders!L$1,Products!$A$1:$E$1,0))</f>
        <v>9.9499999999999993</v>
      </c>
      <c r="M570" s="5">
        <f>Table1[[#This Row],[Unit Price]]*Table1[[#This Row],[Quantity]]</f>
        <v>39.799999999999997</v>
      </c>
      <c r="N570" t="str">
        <f>VLOOKUP(Table1[[#This Row],[Customer ID]],Customers!$A$1:$I$2001,9,FALSE)</f>
        <v>No</v>
      </c>
    </row>
    <row r="571" spans="1:14" x14ac:dyDescent="0.35">
      <c r="A571" t="s">
        <v>1182</v>
      </c>
      <c r="B571" s="2">
        <v>45494</v>
      </c>
      <c r="C571" t="s">
        <v>1183</v>
      </c>
      <c r="D571" t="s">
        <v>30</v>
      </c>
      <c r="E571">
        <v>4</v>
      </c>
      <c r="F571" t="str">
        <f>VLOOKUP(Table1[[#This Row],[Customer ID]],Customers!$A$1:$I$2001,2,FALSE)</f>
        <v>Lindsay Brown</v>
      </c>
      <c r="G571" t="str">
        <f>VLOOKUP(Table1[[#This Row],[Customer ID]],Customers!$A$1:$I$2001,3,FALSE)</f>
        <v>mwebb@peterson-lewis.com</v>
      </c>
      <c r="H571" t="str">
        <f>VLOOKUP(Table1[[#This Row],[Customer ID]],Customers!$A$1:$I$2001,7,FALSE)</f>
        <v>United Kingdom</v>
      </c>
      <c r="I571" t="str">
        <f>_xlfn.IFS(INDEX(Products!$A$1:$E$5,MATCH(Orders!$D571,Products!$A$1:$A$5,0),MATCH(Orders!I$1,Products!$A$1:$E$1,0))="Esp","Espresso",INDEX(Products!$A$1:$E$5,MATCH(Orders!$D571,Products!$A$1:$A$5,0),MATCH(Orders!I$1,Products!$A$1:$E$1,0))="Lat","Latte",INDEX(Products!$A$1:$E$5,MATCH(Orders!$D571,Products!$A$1:$A$5,0),MATCH(Orders!I$1,Products!$A$1:$E$1,0))="Moc","Mocha",INDEX(Products!$A$1:$E$5,MATCH(Orders!$D571,Products!$A$1:$A$5,0),MATCH(Orders!I$1,Products!$A$1:$E$1,0))="Am","Americano")</f>
        <v>Mocha</v>
      </c>
      <c r="J571" t="str">
        <f>IF(INDEX(Products!$A$1:$E$5,MATCH(Orders!$D571,Products!$A$1:$A$5,0),MATCH(Orders!J$1,Products!$A$1:$E$1,0))="M","Medium",IF(INDEX(Products!$A$1:$E$5,MATCH(Orders!$D571,Products!$A$1:$A$5,0),MATCH(Orders!J$1,Products!$A$1:$E$1,0))="D","Dark","Light"))</f>
        <v>Medium</v>
      </c>
      <c r="K571" s="3">
        <f>INDEX(Products!$A$1:$E$5,MATCH(Orders!$D571,Products!$A$1:$A$5,0),MATCH(Orders!K$1,Products!$A$1:$E$1,0))</f>
        <v>2</v>
      </c>
      <c r="L571" s="5">
        <f>INDEX(Products!$A$1:$E$5,MATCH(Orders!$D571,Products!$A$1:$A$5,0),MATCH(Orders!L$1,Products!$A$1:$E$1,0))</f>
        <v>5.35</v>
      </c>
      <c r="M571" s="5">
        <f>Table1[[#This Row],[Unit Price]]*Table1[[#This Row],[Quantity]]</f>
        <v>21.4</v>
      </c>
      <c r="N571" t="str">
        <f>VLOOKUP(Table1[[#This Row],[Customer ID]],Customers!$A$1:$I$2001,9,FALSE)</f>
        <v>Yes</v>
      </c>
    </row>
    <row r="572" spans="1:14" x14ac:dyDescent="0.35">
      <c r="A572" t="s">
        <v>1184</v>
      </c>
      <c r="B572" s="2">
        <v>44576</v>
      </c>
      <c r="C572" t="s">
        <v>1185</v>
      </c>
      <c r="D572" t="s">
        <v>30</v>
      </c>
      <c r="E572">
        <v>5</v>
      </c>
      <c r="F572" t="str">
        <f>VLOOKUP(Table1[[#This Row],[Customer ID]],Customers!$A$1:$I$2001,2,FALSE)</f>
        <v>Paula Murphy</v>
      </c>
      <c r="G572" t="str">
        <f>VLOOKUP(Table1[[#This Row],[Customer ID]],Customers!$A$1:$I$2001,3,FALSE)</f>
        <v>moorehaley@ford-fernandez.com</v>
      </c>
      <c r="H572" t="str">
        <f>VLOOKUP(Table1[[#This Row],[Customer ID]],Customers!$A$1:$I$2001,7,FALSE)</f>
        <v>Ireland</v>
      </c>
      <c r="I572" t="str">
        <f>_xlfn.IFS(INDEX(Products!$A$1:$E$5,MATCH(Orders!$D572,Products!$A$1:$A$5,0),MATCH(Orders!I$1,Products!$A$1:$E$1,0))="Esp","Espresso",INDEX(Products!$A$1:$E$5,MATCH(Orders!$D572,Products!$A$1:$A$5,0),MATCH(Orders!I$1,Products!$A$1:$E$1,0))="Lat","Latte",INDEX(Products!$A$1:$E$5,MATCH(Orders!$D572,Products!$A$1:$A$5,0),MATCH(Orders!I$1,Products!$A$1:$E$1,0))="Moc","Mocha",INDEX(Products!$A$1:$E$5,MATCH(Orders!$D572,Products!$A$1:$A$5,0),MATCH(Orders!I$1,Products!$A$1:$E$1,0))="Am","Americano")</f>
        <v>Mocha</v>
      </c>
      <c r="J572" t="str">
        <f>IF(INDEX(Products!$A$1:$E$5,MATCH(Orders!$D572,Products!$A$1:$A$5,0),MATCH(Orders!J$1,Products!$A$1:$E$1,0))="M","Medium",IF(INDEX(Products!$A$1:$E$5,MATCH(Orders!$D572,Products!$A$1:$A$5,0),MATCH(Orders!J$1,Products!$A$1:$E$1,0))="D","Dark","Light"))</f>
        <v>Medium</v>
      </c>
      <c r="K572" s="3">
        <f>INDEX(Products!$A$1:$E$5,MATCH(Orders!$D572,Products!$A$1:$A$5,0),MATCH(Orders!K$1,Products!$A$1:$E$1,0))</f>
        <v>2</v>
      </c>
      <c r="L572" s="5">
        <f>INDEX(Products!$A$1:$E$5,MATCH(Orders!$D572,Products!$A$1:$A$5,0),MATCH(Orders!L$1,Products!$A$1:$E$1,0))</f>
        <v>5.35</v>
      </c>
      <c r="M572" s="5">
        <f>Table1[[#This Row],[Unit Price]]*Table1[[#This Row],[Quantity]]</f>
        <v>26.75</v>
      </c>
      <c r="N572" t="str">
        <f>VLOOKUP(Table1[[#This Row],[Customer ID]],Customers!$A$1:$I$2001,9,FALSE)</f>
        <v>No</v>
      </c>
    </row>
    <row r="573" spans="1:14" x14ac:dyDescent="0.35">
      <c r="A573" t="s">
        <v>1186</v>
      </c>
      <c r="B573" s="2">
        <v>44903</v>
      </c>
      <c r="C573" t="s">
        <v>1187</v>
      </c>
      <c r="D573" t="s">
        <v>15</v>
      </c>
      <c r="E573">
        <v>2</v>
      </c>
      <c r="F573" t="str">
        <f>VLOOKUP(Table1[[#This Row],[Customer ID]],Customers!$A$1:$I$2001,2,FALSE)</f>
        <v>Kenneth Olson</v>
      </c>
      <c r="G573" t="str">
        <f>VLOOKUP(Table1[[#This Row],[Customer ID]],Customers!$A$1:$I$2001,3,FALSE)</f>
        <v>stephaniecampbell@hotmail.com</v>
      </c>
      <c r="H573" t="str">
        <f>VLOOKUP(Table1[[#This Row],[Customer ID]],Customers!$A$1:$I$2001,7,FALSE)</f>
        <v>Australia</v>
      </c>
      <c r="I573" t="str">
        <f>_xlfn.IFS(INDEX(Products!$A$1:$E$5,MATCH(Orders!$D573,Products!$A$1:$A$5,0),MATCH(Orders!I$1,Products!$A$1:$E$1,0))="Esp","Espresso",INDEX(Products!$A$1:$E$5,MATCH(Orders!$D573,Products!$A$1:$A$5,0),MATCH(Orders!I$1,Products!$A$1:$E$1,0))="Lat","Latte",INDEX(Products!$A$1:$E$5,MATCH(Orders!$D573,Products!$A$1:$A$5,0),MATCH(Orders!I$1,Products!$A$1:$E$1,0))="Moc","Mocha",INDEX(Products!$A$1:$E$5,MATCH(Orders!$D573,Products!$A$1:$A$5,0),MATCH(Orders!I$1,Products!$A$1:$E$1,0))="Am","Americano")</f>
        <v>Espresso</v>
      </c>
      <c r="J573" t="str">
        <f>IF(INDEX(Products!$A$1:$E$5,MATCH(Orders!$D573,Products!$A$1:$A$5,0),MATCH(Orders!J$1,Products!$A$1:$E$1,0))="M","Medium",IF(INDEX(Products!$A$1:$E$5,MATCH(Orders!$D573,Products!$A$1:$A$5,0),MATCH(Orders!J$1,Products!$A$1:$E$1,0))="D","Dark","Light"))</f>
        <v>Medium</v>
      </c>
      <c r="K573" s="3">
        <f>INDEX(Products!$A$1:$E$5,MATCH(Orders!$D573,Products!$A$1:$A$5,0),MATCH(Orders!K$1,Products!$A$1:$E$1,0))</f>
        <v>1.5</v>
      </c>
      <c r="L573" s="5">
        <f>INDEX(Products!$A$1:$E$5,MATCH(Orders!$D573,Products!$A$1:$A$5,0),MATCH(Orders!L$1,Products!$A$1:$E$1,0))</f>
        <v>8.18</v>
      </c>
      <c r="M573" s="5">
        <f>Table1[[#This Row],[Unit Price]]*Table1[[#This Row],[Quantity]]</f>
        <v>16.36</v>
      </c>
      <c r="N573" t="str">
        <f>VLOOKUP(Table1[[#This Row],[Customer ID]],Customers!$A$1:$I$2001,9,FALSE)</f>
        <v>No</v>
      </c>
    </row>
    <row r="574" spans="1:14" x14ac:dyDescent="0.35">
      <c r="A574" t="s">
        <v>1188</v>
      </c>
      <c r="B574" s="2">
        <v>44775</v>
      </c>
      <c r="C574" t="s">
        <v>1189</v>
      </c>
      <c r="D574" t="s">
        <v>30</v>
      </c>
      <c r="E574">
        <v>4</v>
      </c>
      <c r="F574" t="str">
        <f>VLOOKUP(Table1[[#This Row],[Customer ID]],Customers!$A$1:$I$2001,2,FALSE)</f>
        <v>Karen Alexander</v>
      </c>
      <c r="G574" t="str">
        <f>VLOOKUP(Table1[[#This Row],[Customer ID]],Customers!$A$1:$I$2001,3,FALSE)</f>
        <v>terrinewton@miller-smith.com</v>
      </c>
      <c r="H574" t="str">
        <f>VLOOKUP(Table1[[#This Row],[Customer ID]],Customers!$A$1:$I$2001,7,FALSE)</f>
        <v>United Kingdom</v>
      </c>
      <c r="I574" t="str">
        <f>_xlfn.IFS(INDEX(Products!$A$1:$E$5,MATCH(Orders!$D574,Products!$A$1:$A$5,0),MATCH(Orders!I$1,Products!$A$1:$E$1,0))="Esp","Espresso",INDEX(Products!$A$1:$E$5,MATCH(Orders!$D574,Products!$A$1:$A$5,0),MATCH(Orders!I$1,Products!$A$1:$E$1,0))="Lat","Latte",INDEX(Products!$A$1:$E$5,MATCH(Orders!$D574,Products!$A$1:$A$5,0),MATCH(Orders!I$1,Products!$A$1:$E$1,0))="Moc","Mocha",INDEX(Products!$A$1:$E$5,MATCH(Orders!$D574,Products!$A$1:$A$5,0),MATCH(Orders!I$1,Products!$A$1:$E$1,0))="Am","Americano")</f>
        <v>Mocha</v>
      </c>
      <c r="J574" t="str">
        <f>IF(INDEX(Products!$A$1:$E$5,MATCH(Orders!$D574,Products!$A$1:$A$5,0),MATCH(Orders!J$1,Products!$A$1:$E$1,0))="M","Medium",IF(INDEX(Products!$A$1:$E$5,MATCH(Orders!$D574,Products!$A$1:$A$5,0),MATCH(Orders!J$1,Products!$A$1:$E$1,0))="D","Dark","Light"))</f>
        <v>Medium</v>
      </c>
      <c r="K574" s="3">
        <f>INDEX(Products!$A$1:$E$5,MATCH(Orders!$D574,Products!$A$1:$A$5,0),MATCH(Orders!K$1,Products!$A$1:$E$1,0))</f>
        <v>2</v>
      </c>
      <c r="L574" s="5">
        <f>INDEX(Products!$A$1:$E$5,MATCH(Orders!$D574,Products!$A$1:$A$5,0),MATCH(Orders!L$1,Products!$A$1:$E$1,0))</f>
        <v>5.35</v>
      </c>
      <c r="M574" s="5">
        <f>Table1[[#This Row],[Unit Price]]*Table1[[#This Row],[Quantity]]</f>
        <v>21.4</v>
      </c>
      <c r="N574" t="str">
        <f>VLOOKUP(Table1[[#This Row],[Customer ID]],Customers!$A$1:$I$2001,9,FALSE)</f>
        <v>Yes</v>
      </c>
    </row>
    <row r="575" spans="1:14" x14ac:dyDescent="0.35">
      <c r="A575" t="s">
        <v>1190</v>
      </c>
      <c r="B575" s="2">
        <v>45225</v>
      </c>
      <c r="C575" t="s">
        <v>1191</v>
      </c>
      <c r="D575" t="s">
        <v>21</v>
      </c>
      <c r="E575">
        <v>4</v>
      </c>
      <c r="F575" t="str">
        <f>VLOOKUP(Table1[[#This Row],[Customer ID]],Customers!$A$1:$I$2001,2,FALSE)</f>
        <v>Darren Parker</v>
      </c>
      <c r="G575" t="str">
        <f>VLOOKUP(Table1[[#This Row],[Customer ID]],Customers!$A$1:$I$2001,3,FALSE)</f>
        <v>millerkimberly@mullen.com</v>
      </c>
      <c r="H575" t="str">
        <f>VLOOKUP(Table1[[#This Row],[Customer ID]],Customers!$A$1:$I$2001,7,FALSE)</f>
        <v>Ireland</v>
      </c>
      <c r="I575" t="str">
        <f>_xlfn.IFS(INDEX(Products!$A$1:$E$5,MATCH(Orders!$D575,Products!$A$1:$A$5,0),MATCH(Orders!I$1,Products!$A$1:$E$1,0))="Esp","Espresso",INDEX(Products!$A$1:$E$5,MATCH(Orders!$D575,Products!$A$1:$A$5,0),MATCH(Orders!I$1,Products!$A$1:$E$1,0))="Lat","Latte",INDEX(Products!$A$1:$E$5,MATCH(Orders!$D575,Products!$A$1:$A$5,0),MATCH(Orders!I$1,Products!$A$1:$E$1,0))="Moc","Mocha",INDEX(Products!$A$1:$E$5,MATCH(Orders!$D575,Products!$A$1:$A$5,0),MATCH(Orders!I$1,Products!$A$1:$E$1,0))="Am","Americano")</f>
        <v>Latte</v>
      </c>
      <c r="J575" t="str">
        <f>IF(INDEX(Products!$A$1:$E$5,MATCH(Orders!$D575,Products!$A$1:$A$5,0),MATCH(Orders!J$1,Products!$A$1:$E$1,0))="M","Medium",IF(INDEX(Products!$A$1:$E$5,MATCH(Orders!$D575,Products!$A$1:$A$5,0),MATCH(Orders!J$1,Products!$A$1:$E$1,0))="D","Dark","Light"))</f>
        <v>Dark</v>
      </c>
      <c r="K575" s="3">
        <f>INDEX(Products!$A$1:$E$5,MATCH(Orders!$D575,Products!$A$1:$A$5,0),MATCH(Orders!K$1,Products!$A$1:$E$1,0))</f>
        <v>2</v>
      </c>
      <c r="L575" s="5">
        <f>INDEX(Products!$A$1:$E$5,MATCH(Orders!$D575,Products!$A$1:$A$5,0),MATCH(Orders!L$1,Products!$A$1:$E$1,0))</f>
        <v>6.79</v>
      </c>
      <c r="M575" s="5">
        <f>Table1[[#This Row],[Unit Price]]*Table1[[#This Row],[Quantity]]</f>
        <v>27.16</v>
      </c>
      <c r="N575" t="str">
        <f>VLOOKUP(Table1[[#This Row],[Customer ID]],Customers!$A$1:$I$2001,9,FALSE)</f>
        <v>Yes</v>
      </c>
    </row>
    <row r="576" spans="1:14" x14ac:dyDescent="0.35">
      <c r="A576" t="s">
        <v>1192</v>
      </c>
      <c r="B576" s="2">
        <v>44764</v>
      </c>
      <c r="C576" t="s">
        <v>1193</v>
      </c>
      <c r="D576" t="s">
        <v>40</v>
      </c>
      <c r="E576">
        <v>5</v>
      </c>
      <c r="F576" t="str">
        <f>VLOOKUP(Table1[[#This Row],[Customer ID]],Customers!$A$1:$I$2001,2,FALSE)</f>
        <v>Jose Rodgers</v>
      </c>
      <c r="G576" t="str">
        <f>VLOOKUP(Table1[[#This Row],[Customer ID]],Customers!$A$1:$I$2001,3,FALSE)</f>
        <v>mooreamanda@sherman-boyd.info</v>
      </c>
      <c r="H576" t="str">
        <f>VLOOKUP(Table1[[#This Row],[Customer ID]],Customers!$A$1:$I$2001,7,FALSE)</f>
        <v>Canada</v>
      </c>
      <c r="I576" t="str">
        <f>_xlfn.IFS(INDEX(Products!$A$1:$E$5,MATCH(Orders!$D576,Products!$A$1:$A$5,0),MATCH(Orders!I$1,Products!$A$1:$E$1,0))="Esp","Espresso",INDEX(Products!$A$1:$E$5,MATCH(Orders!$D576,Products!$A$1:$A$5,0),MATCH(Orders!I$1,Products!$A$1:$E$1,0))="Lat","Latte",INDEX(Products!$A$1:$E$5,MATCH(Orders!$D576,Products!$A$1:$A$5,0),MATCH(Orders!I$1,Products!$A$1:$E$1,0))="Moc","Mocha",INDEX(Products!$A$1:$E$5,MATCH(Orders!$D576,Products!$A$1:$A$5,0),MATCH(Orders!I$1,Products!$A$1:$E$1,0))="Am","Americano")</f>
        <v>Americano</v>
      </c>
      <c r="J576" t="str">
        <f>IF(INDEX(Products!$A$1:$E$5,MATCH(Orders!$D576,Products!$A$1:$A$5,0),MATCH(Orders!J$1,Products!$A$1:$E$1,0))="M","Medium",IF(INDEX(Products!$A$1:$E$5,MATCH(Orders!$D576,Products!$A$1:$A$5,0),MATCH(Orders!J$1,Products!$A$1:$E$1,0))="D","Dark","Light"))</f>
        <v>Light</v>
      </c>
      <c r="K576" s="3">
        <f>INDEX(Products!$A$1:$E$5,MATCH(Orders!$D576,Products!$A$1:$A$5,0),MATCH(Orders!K$1,Products!$A$1:$E$1,0))</f>
        <v>1</v>
      </c>
      <c r="L576" s="5">
        <f>INDEX(Products!$A$1:$E$5,MATCH(Orders!$D576,Products!$A$1:$A$5,0),MATCH(Orders!L$1,Products!$A$1:$E$1,0))</f>
        <v>9.9499999999999993</v>
      </c>
      <c r="M576" s="5">
        <f>Table1[[#This Row],[Unit Price]]*Table1[[#This Row],[Quantity]]</f>
        <v>49.75</v>
      </c>
      <c r="N576" t="str">
        <f>VLOOKUP(Table1[[#This Row],[Customer ID]],Customers!$A$1:$I$2001,9,FALSE)</f>
        <v>Yes</v>
      </c>
    </row>
    <row r="577" spans="1:14" x14ac:dyDescent="0.35">
      <c r="A577" t="s">
        <v>1194</v>
      </c>
      <c r="B577" s="2">
        <v>45571</v>
      </c>
      <c r="C577" t="s">
        <v>1195</v>
      </c>
      <c r="D577" t="s">
        <v>30</v>
      </c>
      <c r="E577">
        <v>4</v>
      </c>
      <c r="F577" t="str">
        <f>VLOOKUP(Table1[[#This Row],[Customer ID]],Customers!$A$1:$I$2001,2,FALSE)</f>
        <v>Daniel Galloway</v>
      </c>
      <c r="G577" t="str">
        <f>VLOOKUP(Table1[[#This Row],[Customer ID]],Customers!$A$1:$I$2001,3,FALSE)</f>
        <v>vwoodard@bowen.com</v>
      </c>
      <c r="H577" t="str">
        <f>VLOOKUP(Table1[[#This Row],[Customer ID]],Customers!$A$1:$I$2001,7,FALSE)</f>
        <v>Canada</v>
      </c>
      <c r="I577" t="str">
        <f>_xlfn.IFS(INDEX(Products!$A$1:$E$5,MATCH(Orders!$D577,Products!$A$1:$A$5,0),MATCH(Orders!I$1,Products!$A$1:$E$1,0))="Esp","Espresso",INDEX(Products!$A$1:$E$5,MATCH(Orders!$D577,Products!$A$1:$A$5,0),MATCH(Orders!I$1,Products!$A$1:$E$1,0))="Lat","Latte",INDEX(Products!$A$1:$E$5,MATCH(Orders!$D577,Products!$A$1:$A$5,0),MATCH(Orders!I$1,Products!$A$1:$E$1,0))="Moc","Mocha",INDEX(Products!$A$1:$E$5,MATCH(Orders!$D577,Products!$A$1:$A$5,0),MATCH(Orders!I$1,Products!$A$1:$E$1,0))="Am","Americano")</f>
        <v>Mocha</v>
      </c>
      <c r="J577" t="str">
        <f>IF(INDEX(Products!$A$1:$E$5,MATCH(Orders!$D577,Products!$A$1:$A$5,0),MATCH(Orders!J$1,Products!$A$1:$E$1,0))="M","Medium",IF(INDEX(Products!$A$1:$E$5,MATCH(Orders!$D577,Products!$A$1:$A$5,0),MATCH(Orders!J$1,Products!$A$1:$E$1,0))="D","Dark","Light"))</f>
        <v>Medium</v>
      </c>
      <c r="K577" s="3">
        <f>INDEX(Products!$A$1:$E$5,MATCH(Orders!$D577,Products!$A$1:$A$5,0),MATCH(Orders!K$1,Products!$A$1:$E$1,0))</f>
        <v>2</v>
      </c>
      <c r="L577" s="5">
        <f>INDEX(Products!$A$1:$E$5,MATCH(Orders!$D577,Products!$A$1:$A$5,0),MATCH(Orders!L$1,Products!$A$1:$E$1,0))</f>
        <v>5.35</v>
      </c>
      <c r="M577" s="5">
        <f>Table1[[#This Row],[Unit Price]]*Table1[[#This Row],[Quantity]]</f>
        <v>21.4</v>
      </c>
      <c r="N577" t="str">
        <f>VLOOKUP(Table1[[#This Row],[Customer ID]],Customers!$A$1:$I$2001,9,FALSE)</f>
        <v>No</v>
      </c>
    </row>
    <row r="578" spans="1:14" x14ac:dyDescent="0.35">
      <c r="A578" t="s">
        <v>1196</v>
      </c>
      <c r="B578" s="2">
        <v>44852</v>
      </c>
      <c r="C578" t="s">
        <v>1197</v>
      </c>
      <c r="D578" t="s">
        <v>15</v>
      </c>
      <c r="E578">
        <v>5</v>
      </c>
      <c r="F578" t="str">
        <f>VLOOKUP(Table1[[#This Row],[Customer ID]],Customers!$A$1:$I$2001,2,FALSE)</f>
        <v>Rebecca Moran</v>
      </c>
      <c r="G578" t="str">
        <f>VLOOKUP(Table1[[#This Row],[Customer ID]],Customers!$A$1:$I$2001,3,FALSE)</f>
        <v>lopezkristine@gmail.com</v>
      </c>
      <c r="H578" t="str">
        <f>VLOOKUP(Table1[[#This Row],[Customer ID]],Customers!$A$1:$I$2001,7,FALSE)</f>
        <v>Canada</v>
      </c>
      <c r="I578" t="str">
        <f>_xlfn.IFS(INDEX(Products!$A$1:$E$5,MATCH(Orders!$D578,Products!$A$1:$A$5,0),MATCH(Orders!I$1,Products!$A$1:$E$1,0))="Esp","Espresso",INDEX(Products!$A$1:$E$5,MATCH(Orders!$D578,Products!$A$1:$A$5,0),MATCH(Orders!I$1,Products!$A$1:$E$1,0))="Lat","Latte",INDEX(Products!$A$1:$E$5,MATCH(Orders!$D578,Products!$A$1:$A$5,0),MATCH(Orders!I$1,Products!$A$1:$E$1,0))="Moc","Mocha",INDEX(Products!$A$1:$E$5,MATCH(Orders!$D578,Products!$A$1:$A$5,0),MATCH(Orders!I$1,Products!$A$1:$E$1,0))="Am","Americano")</f>
        <v>Espresso</v>
      </c>
      <c r="J578" t="str">
        <f>IF(INDEX(Products!$A$1:$E$5,MATCH(Orders!$D578,Products!$A$1:$A$5,0),MATCH(Orders!J$1,Products!$A$1:$E$1,0))="M","Medium",IF(INDEX(Products!$A$1:$E$5,MATCH(Orders!$D578,Products!$A$1:$A$5,0),MATCH(Orders!J$1,Products!$A$1:$E$1,0))="D","Dark","Light"))</f>
        <v>Medium</v>
      </c>
      <c r="K578" s="3">
        <f>INDEX(Products!$A$1:$E$5,MATCH(Orders!$D578,Products!$A$1:$A$5,0),MATCH(Orders!K$1,Products!$A$1:$E$1,0))</f>
        <v>1.5</v>
      </c>
      <c r="L578" s="5">
        <f>INDEX(Products!$A$1:$E$5,MATCH(Orders!$D578,Products!$A$1:$A$5,0),MATCH(Orders!L$1,Products!$A$1:$E$1,0))</f>
        <v>8.18</v>
      </c>
      <c r="M578" s="5">
        <f>Table1[[#This Row],[Unit Price]]*Table1[[#This Row],[Quantity]]</f>
        <v>40.9</v>
      </c>
      <c r="N578" t="str">
        <f>VLOOKUP(Table1[[#This Row],[Customer ID]],Customers!$A$1:$I$2001,9,FALSE)</f>
        <v>Yes</v>
      </c>
    </row>
    <row r="579" spans="1:14" x14ac:dyDescent="0.35">
      <c r="A579" t="s">
        <v>1198</v>
      </c>
      <c r="B579" s="2">
        <v>44861</v>
      </c>
      <c r="C579" t="s">
        <v>1199</v>
      </c>
      <c r="D579" t="s">
        <v>30</v>
      </c>
      <c r="E579">
        <v>1</v>
      </c>
      <c r="F579" t="str">
        <f>VLOOKUP(Table1[[#This Row],[Customer ID]],Customers!$A$1:$I$2001,2,FALSE)</f>
        <v>Valerie Mack</v>
      </c>
      <c r="G579" t="str">
        <f>VLOOKUP(Table1[[#This Row],[Customer ID]],Customers!$A$1:$I$2001,3,FALSE)</f>
        <v>millernicole@yahoo.com</v>
      </c>
      <c r="H579" t="str">
        <f>VLOOKUP(Table1[[#This Row],[Customer ID]],Customers!$A$1:$I$2001,7,FALSE)</f>
        <v>United Kingdom</v>
      </c>
      <c r="I579" t="str">
        <f>_xlfn.IFS(INDEX(Products!$A$1:$E$5,MATCH(Orders!$D579,Products!$A$1:$A$5,0),MATCH(Orders!I$1,Products!$A$1:$E$1,0))="Esp","Espresso",INDEX(Products!$A$1:$E$5,MATCH(Orders!$D579,Products!$A$1:$A$5,0),MATCH(Orders!I$1,Products!$A$1:$E$1,0))="Lat","Latte",INDEX(Products!$A$1:$E$5,MATCH(Orders!$D579,Products!$A$1:$A$5,0),MATCH(Orders!I$1,Products!$A$1:$E$1,0))="Moc","Mocha",INDEX(Products!$A$1:$E$5,MATCH(Orders!$D579,Products!$A$1:$A$5,0),MATCH(Orders!I$1,Products!$A$1:$E$1,0))="Am","Americano")</f>
        <v>Mocha</v>
      </c>
      <c r="J579" t="str">
        <f>IF(INDEX(Products!$A$1:$E$5,MATCH(Orders!$D579,Products!$A$1:$A$5,0),MATCH(Orders!J$1,Products!$A$1:$E$1,0))="M","Medium",IF(INDEX(Products!$A$1:$E$5,MATCH(Orders!$D579,Products!$A$1:$A$5,0),MATCH(Orders!J$1,Products!$A$1:$E$1,0))="D","Dark","Light"))</f>
        <v>Medium</v>
      </c>
      <c r="K579" s="3">
        <f>INDEX(Products!$A$1:$E$5,MATCH(Orders!$D579,Products!$A$1:$A$5,0),MATCH(Orders!K$1,Products!$A$1:$E$1,0))</f>
        <v>2</v>
      </c>
      <c r="L579" s="5">
        <f>INDEX(Products!$A$1:$E$5,MATCH(Orders!$D579,Products!$A$1:$A$5,0),MATCH(Orders!L$1,Products!$A$1:$E$1,0))</f>
        <v>5.35</v>
      </c>
      <c r="M579" s="5">
        <f>Table1[[#This Row],[Unit Price]]*Table1[[#This Row],[Quantity]]</f>
        <v>5.35</v>
      </c>
      <c r="N579" t="str">
        <f>VLOOKUP(Table1[[#This Row],[Customer ID]],Customers!$A$1:$I$2001,9,FALSE)</f>
        <v>No</v>
      </c>
    </row>
    <row r="580" spans="1:14" x14ac:dyDescent="0.35">
      <c r="A580" t="s">
        <v>1200</v>
      </c>
      <c r="B580" s="2">
        <v>45146</v>
      </c>
      <c r="C580" t="s">
        <v>1201</v>
      </c>
      <c r="D580" t="s">
        <v>30</v>
      </c>
      <c r="E580">
        <v>5</v>
      </c>
      <c r="F580" t="str">
        <f>VLOOKUP(Table1[[#This Row],[Customer ID]],Customers!$A$1:$I$2001,2,FALSE)</f>
        <v>Alicia Ramos</v>
      </c>
      <c r="G580" t="str">
        <f>VLOOKUP(Table1[[#This Row],[Customer ID]],Customers!$A$1:$I$2001,3,FALSE)</f>
        <v>barnestracey@roberson.com</v>
      </c>
      <c r="H580" t="str">
        <f>VLOOKUP(Table1[[#This Row],[Customer ID]],Customers!$A$1:$I$2001,7,FALSE)</f>
        <v>United Kingdom</v>
      </c>
      <c r="I580" t="str">
        <f>_xlfn.IFS(INDEX(Products!$A$1:$E$5,MATCH(Orders!$D580,Products!$A$1:$A$5,0),MATCH(Orders!I$1,Products!$A$1:$E$1,0))="Esp","Espresso",INDEX(Products!$A$1:$E$5,MATCH(Orders!$D580,Products!$A$1:$A$5,0),MATCH(Orders!I$1,Products!$A$1:$E$1,0))="Lat","Latte",INDEX(Products!$A$1:$E$5,MATCH(Orders!$D580,Products!$A$1:$A$5,0),MATCH(Orders!I$1,Products!$A$1:$E$1,0))="Moc","Mocha",INDEX(Products!$A$1:$E$5,MATCH(Orders!$D580,Products!$A$1:$A$5,0),MATCH(Orders!I$1,Products!$A$1:$E$1,0))="Am","Americano")</f>
        <v>Mocha</v>
      </c>
      <c r="J580" t="str">
        <f>IF(INDEX(Products!$A$1:$E$5,MATCH(Orders!$D580,Products!$A$1:$A$5,0),MATCH(Orders!J$1,Products!$A$1:$E$1,0))="M","Medium",IF(INDEX(Products!$A$1:$E$5,MATCH(Orders!$D580,Products!$A$1:$A$5,0),MATCH(Orders!J$1,Products!$A$1:$E$1,0))="D","Dark","Light"))</f>
        <v>Medium</v>
      </c>
      <c r="K580" s="3">
        <f>INDEX(Products!$A$1:$E$5,MATCH(Orders!$D580,Products!$A$1:$A$5,0),MATCH(Orders!K$1,Products!$A$1:$E$1,0))</f>
        <v>2</v>
      </c>
      <c r="L580" s="5">
        <f>INDEX(Products!$A$1:$E$5,MATCH(Orders!$D580,Products!$A$1:$A$5,0),MATCH(Orders!L$1,Products!$A$1:$E$1,0))</f>
        <v>5.35</v>
      </c>
      <c r="M580" s="5">
        <f>Table1[[#This Row],[Unit Price]]*Table1[[#This Row],[Quantity]]</f>
        <v>26.75</v>
      </c>
      <c r="N580" t="str">
        <f>VLOOKUP(Table1[[#This Row],[Customer ID]],Customers!$A$1:$I$2001,9,FALSE)</f>
        <v>No</v>
      </c>
    </row>
    <row r="581" spans="1:14" x14ac:dyDescent="0.35">
      <c r="A581" t="s">
        <v>1202</v>
      </c>
      <c r="B581" s="2">
        <v>45002</v>
      </c>
      <c r="C581" t="s">
        <v>1203</v>
      </c>
      <c r="D581" t="s">
        <v>30</v>
      </c>
      <c r="E581">
        <v>5</v>
      </c>
      <c r="F581" t="str">
        <f>VLOOKUP(Table1[[#This Row],[Customer ID]],Customers!$A$1:$I$2001,2,FALSE)</f>
        <v>Jennifer West</v>
      </c>
      <c r="G581" t="str">
        <f>VLOOKUP(Table1[[#This Row],[Customer ID]],Customers!$A$1:$I$2001,3,FALSE)</f>
        <v>wrightmichelle@gmail.com</v>
      </c>
      <c r="H581" t="str">
        <f>VLOOKUP(Table1[[#This Row],[Customer ID]],Customers!$A$1:$I$2001,7,FALSE)</f>
        <v>United Kingdom</v>
      </c>
      <c r="I581" t="str">
        <f>_xlfn.IFS(INDEX(Products!$A$1:$E$5,MATCH(Orders!$D581,Products!$A$1:$A$5,0),MATCH(Orders!I$1,Products!$A$1:$E$1,0))="Esp","Espresso",INDEX(Products!$A$1:$E$5,MATCH(Orders!$D581,Products!$A$1:$A$5,0),MATCH(Orders!I$1,Products!$A$1:$E$1,0))="Lat","Latte",INDEX(Products!$A$1:$E$5,MATCH(Orders!$D581,Products!$A$1:$A$5,0),MATCH(Orders!I$1,Products!$A$1:$E$1,0))="Moc","Mocha",INDEX(Products!$A$1:$E$5,MATCH(Orders!$D581,Products!$A$1:$A$5,0),MATCH(Orders!I$1,Products!$A$1:$E$1,0))="Am","Americano")</f>
        <v>Mocha</v>
      </c>
      <c r="J581" t="str">
        <f>IF(INDEX(Products!$A$1:$E$5,MATCH(Orders!$D581,Products!$A$1:$A$5,0),MATCH(Orders!J$1,Products!$A$1:$E$1,0))="M","Medium",IF(INDEX(Products!$A$1:$E$5,MATCH(Orders!$D581,Products!$A$1:$A$5,0),MATCH(Orders!J$1,Products!$A$1:$E$1,0))="D","Dark","Light"))</f>
        <v>Medium</v>
      </c>
      <c r="K581" s="3">
        <f>INDEX(Products!$A$1:$E$5,MATCH(Orders!$D581,Products!$A$1:$A$5,0),MATCH(Orders!K$1,Products!$A$1:$E$1,0))</f>
        <v>2</v>
      </c>
      <c r="L581" s="5">
        <f>INDEX(Products!$A$1:$E$5,MATCH(Orders!$D581,Products!$A$1:$A$5,0),MATCH(Orders!L$1,Products!$A$1:$E$1,0))</f>
        <v>5.35</v>
      </c>
      <c r="M581" s="5">
        <f>Table1[[#This Row],[Unit Price]]*Table1[[#This Row],[Quantity]]</f>
        <v>26.75</v>
      </c>
      <c r="N581" t="str">
        <f>VLOOKUP(Table1[[#This Row],[Customer ID]],Customers!$A$1:$I$2001,9,FALSE)</f>
        <v>No</v>
      </c>
    </row>
    <row r="582" spans="1:14" x14ac:dyDescent="0.35">
      <c r="A582" t="s">
        <v>1204</v>
      </c>
      <c r="B582" s="2">
        <v>45266</v>
      </c>
      <c r="C582" t="s">
        <v>1205</v>
      </c>
      <c r="D582" t="s">
        <v>21</v>
      </c>
      <c r="E582">
        <v>1</v>
      </c>
      <c r="F582" t="str">
        <f>VLOOKUP(Table1[[#This Row],[Customer ID]],Customers!$A$1:$I$2001,2,FALSE)</f>
        <v>Brittany Luna</v>
      </c>
      <c r="G582" t="str">
        <f>VLOOKUP(Table1[[#This Row],[Customer ID]],Customers!$A$1:$I$2001,3,FALSE)</f>
        <v>qfry@hotmail.com</v>
      </c>
      <c r="H582" t="str">
        <f>VLOOKUP(Table1[[#This Row],[Customer ID]],Customers!$A$1:$I$2001,7,FALSE)</f>
        <v>Ireland</v>
      </c>
      <c r="I582" t="str">
        <f>_xlfn.IFS(INDEX(Products!$A$1:$E$5,MATCH(Orders!$D582,Products!$A$1:$A$5,0),MATCH(Orders!I$1,Products!$A$1:$E$1,0))="Esp","Espresso",INDEX(Products!$A$1:$E$5,MATCH(Orders!$D582,Products!$A$1:$A$5,0),MATCH(Orders!I$1,Products!$A$1:$E$1,0))="Lat","Latte",INDEX(Products!$A$1:$E$5,MATCH(Orders!$D582,Products!$A$1:$A$5,0),MATCH(Orders!I$1,Products!$A$1:$E$1,0))="Moc","Mocha",INDEX(Products!$A$1:$E$5,MATCH(Orders!$D582,Products!$A$1:$A$5,0),MATCH(Orders!I$1,Products!$A$1:$E$1,0))="Am","Americano")</f>
        <v>Latte</v>
      </c>
      <c r="J582" t="str">
        <f>IF(INDEX(Products!$A$1:$E$5,MATCH(Orders!$D582,Products!$A$1:$A$5,0),MATCH(Orders!J$1,Products!$A$1:$E$1,0))="M","Medium",IF(INDEX(Products!$A$1:$E$5,MATCH(Orders!$D582,Products!$A$1:$A$5,0),MATCH(Orders!J$1,Products!$A$1:$E$1,0))="D","Dark","Light"))</f>
        <v>Dark</v>
      </c>
      <c r="K582" s="3">
        <f>INDEX(Products!$A$1:$E$5,MATCH(Orders!$D582,Products!$A$1:$A$5,0),MATCH(Orders!K$1,Products!$A$1:$E$1,0))</f>
        <v>2</v>
      </c>
      <c r="L582" s="5">
        <f>INDEX(Products!$A$1:$E$5,MATCH(Orders!$D582,Products!$A$1:$A$5,0),MATCH(Orders!L$1,Products!$A$1:$E$1,0))</f>
        <v>6.79</v>
      </c>
      <c r="M582" s="5">
        <f>Table1[[#This Row],[Unit Price]]*Table1[[#This Row],[Quantity]]</f>
        <v>6.79</v>
      </c>
      <c r="N582" t="str">
        <f>VLOOKUP(Table1[[#This Row],[Customer ID]],Customers!$A$1:$I$2001,9,FALSE)</f>
        <v>Yes</v>
      </c>
    </row>
    <row r="583" spans="1:14" x14ac:dyDescent="0.35">
      <c r="A583" t="s">
        <v>1207</v>
      </c>
      <c r="B583" s="2">
        <v>45253</v>
      </c>
      <c r="C583" t="s">
        <v>1208</v>
      </c>
      <c r="D583" t="s">
        <v>40</v>
      </c>
      <c r="E583">
        <v>2</v>
      </c>
      <c r="F583" t="str">
        <f>VLOOKUP(Table1[[#This Row],[Customer ID]],Customers!$A$1:$I$2001,2,FALSE)</f>
        <v>Veronica Castillo</v>
      </c>
      <c r="G583" t="str">
        <f>VLOOKUP(Table1[[#This Row],[Customer ID]],Customers!$A$1:$I$2001,3,FALSE)</f>
        <v>jeffrey87@gmail.com</v>
      </c>
      <c r="H583" t="str">
        <f>VLOOKUP(Table1[[#This Row],[Customer ID]],Customers!$A$1:$I$2001,7,FALSE)</f>
        <v>Australia</v>
      </c>
      <c r="I583" t="str">
        <f>_xlfn.IFS(INDEX(Products!$A$1:$E$5,MATCH(Orders!$D583,Products!$A$1:$A$5,0),MATCH(Orders!I$1,Products!$A$1:$E$1,0))="Esp","Espresso",INDEX(Products!$A$1:$E$5,MATCH(Orders!$D583,Products!$A$1:$A$5,0),MATCH(Orders!I$1,Products!$A$1:$E$1,0))="Lat","Latte",INDEX(Products!$A$1:$E$5,MATCH(Orders!$D583,Products!$A$1:$A$5,0),MATCH(Orders!I$1,Products!$A$1:$E$1,0))="Moc","Mocha",INDEX(Products!$A$1:$E$5,MATCH(Orders!$D583,Products!$A$1:$A$5,0),MATCH(Orders!I$1,Products!$A$1:$E$1,0))="Am","Americano")</f>
        <v>Americano</v>
      </c>
      <c r="J583" t="str">
        <f>IF(INDEX(Products!$A$1:$E$5,MATCH(Orders!$D583,Products!$A$1:$A$5,0),MATCH(Orders!J$1,Products!$A$1:$E$1,0))="M","Medium",IF(INDEX(Products!$A$1:$E$5,MATCH(Orders!$D583,Products!$A$1:$A$5,0),MATCH(Orders!J$1,Products!$A$1:$E$1,0))="D","Dark","Light"))</f>
        <v>Light</v>
      </c>
      <c r="K583" s="3">
        <f>INDEX(Products!$A$1:$E$5,MATCH(Orders!$D583,Products!$A$1:$A$5,0),MATCH(Orders!K$1,Products!$A$1:$E$1,0))</f>
        <v>1</v>
      </c>
      <c r="L583" s="5">
        <f>INDEX(Products!$A$1:$E$5,MATCH(Orders!$D583,Products!$A$1:$A$5,0),MATCH(Orders!L$1,Products!$A$1:$E$1,0))</f>
        <v>9.9499999999999993</v>
      </c>
      <c r="M583" s="5">
        <f>Table1[[#This Row],[Unit Price]]*Table1[[#This Row],[Quantity]]</f>
        <v>19.899999999999999</v>
      </c>
      <c r="N583" t="str">
        <f>VLOOKUP(Table1[[#This Row],[Customer ID]],Customers!$A$1:$I$2001,9,FALSE)</f>
        <v>Yes</v>
      </c>
    </row>
    <row r="584" spans="1:14" x14ac:dyDescent="0.35">
      <c r="A584" t="s">
        <v>1209</v>
      </c>
      <c r="B584" s="2">
        <v>45229</v>
      </c>
      <c r="C584" t="s">
        <v>1210</v>
      </c>
      <c r="D584" t="s">
        <v>21</v>
      </c>
      <c r="E584">
        <v>3</v>
      </c>
      <c r="F584" t="str">
        <f>VLOOKUP(Table1[[#This Row],[Customer ID]],Customers!$A$1:$I$2001,2,FALSE)</f>
        <v>Rachel Phillips</v>
      </c>
      <c r="G584" t="str">
        <f>VLOOKUP(Table1[[#This Row],[Customer ID]],Customers!$A$1:$I$2001,3,FALSE)</f>
        <v>jonathan58@hotmail.com</v>
      </c>
      <c r="H584" t="str">
        <f>VLOOKUP(Table1[[#This Row],[Customer ID]],Customers!$A$1:$I$2001,7,FALSE)</f>
        <v>Canada</v>
      </c>
      <c r="I584" t="str">
        <f>_xlfn.IFS(INDEX(Products!$A$1:$E$5,MATCH(Orders!$D584,Products!$A$1:$A$5,0),MATCH(Orders!I$1,Products!$A$1:$E$1,0))="Esp","Espresso",INDEX(Products!$A$1:$E$5,MATCH(Orders!$D584,Products!$A$1:$A$5,0),MATCH(Orders!I$1,Products!$A$1:$E$1,0))="Lat","Latte",INDEX(Products!$A$1:$E$5,MATCH(Orders!$D584,Products!$A$1:$A$5,0),MATCH(Orders!I$1,Products!$A$1:$E$1,0))="Moc","Mocha",INDEX(Products!$A$1:$E$5,MATCH(Orders!$D584,Products!$A$1:$A$5,0),MATCH(Orders!I$1,Products!$A$1:$E$1,0))="Am","Americano")</f>
        <v>Latte</v>
      </c>
      <c r="J584" t="str">
        <f>IF(INDEX(Products!$A$1:$E$5,MATCH(Orders!$D584,Products!$A$1:$A$5,0),MATCH(Orders!J$1,Products!$A$1:$E$1,0))="M","Medium",IF(INDEX(Products!$A$1:$E$5,MATCH(Orders!$D584,Products!$A$1:$A$5,0),MATCH(Orders!J$1,Products!$A$1:$E$1,0))="D","Dark","Light"))</f>
        <v>Dark</v>
      </c>
      <c r="K584" s="3">
        <f>INDEX(Products!$A$1:$E$5,MATCH(Orders!$D584,Products!$A$1:$A$5,0),MATCH(Orders!K$1,Products!$A$1:$E$1,0))</f>
        <v>2</v>
      </c>
      <c r="L584" s="5">
        <f>INDEX(Products!$A$1:$E$5,MATCH(Orders!$D584,Products!$A$1:$A$5,0),MATCH(Orders!L$1,Products!$A$1:$E$1,0))</f>
        <v>6.79</v>
      </c>
      <c r="M584" s="5">
        <f>Table1[[#This Row],[Unit Price]]*Table1[[#This Row],[Quantity]]</f>
        <v>20.37</v>
      </c>
      <c r="N584" t="str">
        <f>VLOOKUP(Table1[[#This Row],[Customer ID]],Customers!$A$1:$I$2001,9,FALSE)</f>
        <v>No</v>
      </c>
    </row>
    <row r="585" spans="1:14" x14ac:dyDescent="0.35">
      <c r="A585" t="s">
        <v>1211</v>
      </c>
      <c r="B585" s="2">
        <v>44862</v>
      </c>
      <c r="C585" t="s">
        <v>1212</v>
      </c>
      <c r="D585" t="s">
        <v>30</v>
      </c>
      <c r="E585">
        <v>1</v>
      </c>
      <c r="F585" t="str">
        <f>VLOOKUP(Table1[[#This Row],[Customer ID]],Customers!$A$1:$I$2001,2,FALSE)</f>
        <v>Vanessa Olsen</v>
      </c>
      <c r="G585" t="str">
        <f>VLOOKUP(Table1[[#This Row],[Customer ID]],Customers!$A$1:$I$2001,3,FALSE)</f>
        <v>kelly31@gmail.com</v>
      </c>
      <c r="H585" t="str">
        <f>VLOOKUP(Table1[[#This Row],[Customer ID]],Customers!$A$1:$I$2001,7,FALSE)</f>
        <v>Australia</v>
      </c>
      <c r="I585" t="str">
        <f>_xlfn.IFS(INDEX(Products!$A$1:$E$5,MATCH(Orders!$D585,Products!$A$1:$A$5,0),MATCH(Orders!I$1,Products!$A$1:$E$1,0))="Esp","Espresso",INDEX(Products!$A$1:$E$5,MATCH(Orders!$D585,Products!$A$1:$A$5,0),MATCH(Orders!I$1,Products!$A$1:$E$1,0))="Lat","Latte",INDEX(Products!$A$1:$E$5,MATCH(Orders!$D585,Products!$A$1:$A$5,0),MATCH(Orders!I$1,Products!$A$1:$E$1,0))="Moc","Mocha",INDEX(Products!$A$1:$E$5,MATCH(Orders!$D585,Products!$A$1:$A$5,0),MATCH(Orders!I$1,Products!$A$1:$E$1,0))="Am","Americano")</f>
        <v>Mocha</v>
      </c>
      <c r="J585" t="str">
        <f>IF(INDEX(Products!$A$1:$E$5,MATCH(Orders!$D585,Products!$A$1:$A$5,0),MATCH(Orders!J$1,Products!$A$1:$E$1,0))="M","Medium",IF(INDEX(Products!$A$1:$E$5,MATCH(Orders!$D585,Products!$A$1:$A$5,0),MATCH(Orders!J$1,Products!$A$1:$E$1,0))="D","Dark","Light"))</f>
        <v>Medium</v>
      </c>
      <c r="K585" s="3">
        <f>INDEX(Products!$A$1:$E$5,MATCH(Orders!$D585,Products!$A$1:$A$5,0),MATCH(Orders!K$1,Products!$A$1:$E$1,0))</f>
        <v>2</v>
      </c>
      <c r="L585" s="5">
        <f>INDEX(Products!$A$1:$E$5,MATCH(Orders!$D585,Products!$A$1:$A$5,0),MATCH(Orders!L$1,Products!$A$1:$E$1,0))</f>
        <v>5.35</v>
      </c>
      <c r="M585" s="5">
        <f>Table1[[#This Row],[Unit Price]]*Table1[[#This Row],[Quantity]]</f>
        <v>5.35</v>
      </c>
      <c r="N585" t="str">
        <f>VLOOKUP(Table1[[#This Row],[Customer ID]],Customers!$A$1:$I$2001,9,FALSE)</f>
        <v>Yes</v>
      </c>
    </row>
    <row r="586" spans="1:14" x14ac:dyDescent="0.35">
      <c r="A586" t="s">
        <v>1213</v>
      </c>
      <c r="B586" s="2">
        <v>44818</v>
      </c>
      <c r="C586" t="s">
        <v>1214</v>
      </c>
      <c r="D586" t="s">
        <v>15</v>
      </c>
      <c r="E586">
        <v>5</v>
      </c>
      <c r="F586" t="str">
        <f>VLOOKUP(Table1[[#This Row],[Customer ID]],Customers!$A$1:$I$2001,2,FALSE)</f>
        <v>Victoria Ray</v>
      </c>
      <c r="G586" t="str">
        <f>VLOOKUP(Table1[[#This Row],[Customer ID]],Customers!$A$1:$I$2001,3,FALSE)</f>
        <v>schneiderkelly@gmail.com</v>
      </c>
      <c r="H586" t="str">
        <f>VLOOKUP(Table1[[#This Row],[Customer ID]],Customers!$A$1:$I$2001,7,FALSE)</f>
        <v>United Kingdom</v>
      </c>
      <c r="I586" t="str">
        <f>_xlfn.IFS(INDEX(Products!$A$1:$E$5,MATCH(Orders!$D586,Products!$A$1:$A$5,0),MATCH(Orders!I$1,Products!$A$1:$E$1,0))="Esp","Espresso",INDEX(Products!$A$1:$E$5,MATCH(Orders!$D586,Products!$A$1:$A$5,0),MATCH(Orders!I$1,Products!$A$1:$E$1,0))="Lat","Latte",INDEX(Products!$A$1:$E$5,MATCH(Orders!$D586,Products!$A$1:$A$5,0),MATCH(Orders!I$1,Products!$A$1:$E$1,0))="Moc","Mocha",INDEX(Products!$A$1:$E$5,MATCH(Orders!$D586,Products!$A$1:$A$5,0),MATCH(Orders!I$1,Products!$A$1:$E$1,0))="Am","Americano")</f>
        <v>Espresso</v>
      </c>
      <c r="J586" t="str">
        <f>IF(INDEX(Products!$A$1:$E$5,MATCH(Orders!$D586,Products!$A$1:$A$5,0),MATCH(Orders!J$1,Products!$A$1:$E$1,0))="M","Medium",IF(INDEX(Products!$A$1:$E$5,MATCH(Orders!$D586,Products!$A$1:$A$5,0),MATCH(Orders!J$1,Products!$A$1:$E$1,0))="D","Dark","Light"))</f>
        <v>Medium</v>
      </c>
      <c r="K586" s="3">
        <f>INDEX(Products!$A$1:$E$5,MATCH(Orders!$D586,Products!$A$1:$A$5,0),MATCH(Orders!K$1,Products!$A$1:$E$1,0))</f>
        <v>1.5</v>
      </c>
      <c r="L586" s="5">
        <f>INDEX(Products!$A$1:$E$5,MATCH(Orders!$D586,Products!$A$1:$A$5,0),MATCH(Orders!L$1,Products!$A$1:$E$1,0))</f>
        <v>8.18</v>
      </c>
      <c r="M586" s="5">
        <f>Table1[[#This Row],[Unit Price]]*Table1[[#This Row],[Quantity]]</f>
        <v>40.9</v>
      </c>
      <c r="N586" t="str">
        <f>VLOOKUP(Table1[[#This Row],[Customer ID]],Customers!$A$1:$I$2001,9,FALSE)</f>
        <v>No</v>
      </c>
    </row>
    <row r="587" spans="1:14" x14ac:dyDescent="0.35">
      <c r="A587" t="s">
        <v>1215</v>
      </c>
      <c r="B587" s="2">
        <v>45193</v>
      </c>
      <c r="C587" t="s">
        <v>1216</v>
      </c>
      <c r="D587" t="s">
        <v>15</v>
      </c>
      <c r="E587">
        <v>5</v>
      </c>
      <c r="F587" t="str">
        <f>VLOOKUP(Table1[[#This Row],[Customer ID]],Customers!$A$1:$I$2001,2,FALSE)</f>
        <v>Alexander Bartlett</v>
      </c>
      <c r="G587" t="str">
        <f>VLOOKUP(Table1[[#This Row],[Customer ID]],Customers!$A$1:$I$2001,3,FALSE)</f>
        <v>karacarter@yahoo.com</v>
      </c>
      <c r="H587" t="str">
        <f>VLOOKUP(Table1[[#This Row],[Customer ID]],Customers!$A$1:$I$2001,7,FALSE)</f>
        <v>United Kingdom</v>
      </c>
      <c r="I587" t="str">
        <f>_xlfn.IFS(INDEX(Products!$A$1:$E$5,MATCH(Orders!$D587,Products!$A$1:$A$5,0),MATCH(Orders!I$1,Products!$A$1:$E$1,0))="Esp","Espresso",INDEX(Products!$A$1:$E$5,MATCH(Orders!$D587,Products!$A$1:$A$5,0),MATCH(Orders!I$1,Products!$A$1:$E$1,0))="Lat","Latte",INDEX(Products!$A$1:$E$5,MATCH(Orders!$D587,Products!$A$1:$A$5,0),MATCH(Orders!I$1,Products!$A$1:$E$1,0))="Moc","Mocha",INDEX(Products!$A$1:$E$5,MATCH(Orders!$D587,Products!$A$1:$A$5,0),MATCH(Orders!I$1,Products!$A$1:$E$1,0))="Am","Americano")</f>
        <v>Espresso</v>
      </c>
      <c r="J587" t="str">
        <f>IF(INDEX(Products!$A$1:$E$5,MATCH(Orders!$D587,Products!$A$1:$A$5,0),MATCH(Orders!J$1,Products!$A$1:$E$1,0))="M","Medium",IF(INDEX(Products!$A$1:$E$5,MATCH(Orders!$D587,Products!$A$1:$A$5,0),MATCH(Orders!J$1,Products!$A$1:$E$1,0))="D","Dark","Light"))</f>
        <v>Medium</v>
      </c>
      <c r="K587" s="3">
        <f>INDEX(Products!$A$1:$E$5,MATCH(Orders!$D587,Products!$A$1:$A$5,0),MATCH(Orders!K$1,Products!$A$1:$E$1,0))</f>
        <v>1.5</v>
      </c>
      <c r="L587" s="5">
        <f>INDEX(Products!$A$1:$E$5,MATCH(Orders!$D587,Products!$A$1:$A$5,0),MATCH(Orders!L$1,Products!$A$1:$E$1,0))</f>
        <v>8.18</v>
      </c>
      <c r="M587" s="5">
        <f>Table1[[#This Row],[Unit Price]]*Table1[[#This Row],[Quantity]]</f>
        <v>40.9</v>
      </c>
      <c r="N587" t="str">
        <f>VLOOKUP(Table1[[#This Row],[Customer ID]],Customers!$A$1:$I$2001,9,FALSE)</f>
        <v>No</v>
      </c>
    </row>
    <row r="588" spans="1:14" x14ac:dyDescent="0.35">
      <c r="A588" t="s">
        <v>1217</v>
      </c>
      <c r="B588" s="2">
        <v>45094</v>
      </c>
      <c r="C588" t="s">
        <v>1218</v>
      </c>
      <c r="D588" t="s">
        <v>40</v>
      </c>
      <c r="E588">
        <v>3</v>
      </c>
      <c r="F588" t="str">
        <f>VLOOKUP(Table1[[#This Row],[Customer ID]],Customers!$A$1:$I$2001,2,FALSE)</f>
        <v>Hailey Baker</v>
      </c>
      <c r="G588" t="str">
        <f>VLOOKUP(Table1[[#This Row],[Customer ID]],Customers!$A$1:$I$2001,3,FALSE)</f>
        <v>ndiaz@gmail.com</v>
      </c>
      <c r="H588" t="str">
        <f>VLOOKUP(Table1[[#This Row],[Customer ID]],Customers!$A$1:$I$2001,7,FALSE)</f>
        <v>Canada</v>
      </c>
      <c r="I588" t="str">
        <f>_xlfn.IFS(INDEX(Products!$A$1:$E$5,MATCH(Orders!$D588,Products!$A$1:$A$5,0),MATCH(Orders!I$1,Products!$A$1:$E$1,0))="Esp","Espresso",INDEX(Products!$A$1:$E$5,MATCH(Orders!$D588,Products!$A$1:$A$5,0),MATCH(Orders!I$1,Products!$A$1:$E$1,0))="Lat","Latte",INDEX(Products!$A$1:$E$5,MATCH(Orders!$D588,Products!$A$1:$A$5,0),MATCH(Orders!I$1,Products!$A$1:$E$1,0))="Moc","Mocha",INDEX(Products!$A$1:$E$5,MATCH(Orders!$D588,Products!$A$1:$A$5,0),MATCH(Orders!I$1,Products!$A$1:$E$1,0))="Am","Americano")</f>
        <v>Americano</v>
      </c>
      <c r="J588" t="str">
        <f>IF(INDEX(Products!$A$1:$E$5,MATCH(Orders!$D588,Products!$A$1:$A$5,0),MATCH(Orders!J$1,Products!$A$1:$E$1,0))="M","Medium",IF(INDEX(Products!$A$1:$E$5,MATCH(Orders!$D588,Products!$A$1:$A$5,0),MATCH(Orders!J$1,Products!$A$1:$E$1,0))="D","Dark","Light"))</f>
        <v>Light</v>
      </c>
      <c r="K588" s="3">
        <f>INDEX(Products!$A$1:$E$5,MATCH(Orders!$D588,Products!$A$1:$A$5,0),MATCH(Orders!K$1,Products!$A$1:$E$1,0))</f>
        <v>1</v>
      </c>
      <c r="L588" s="5">
        <f>INDEX(Products!$A$1:$E$5,MATCH(Orders!$D588,Products!$A$1:$A$5,0),MATCH(Orders!L$1,Products!$A$1:$E$1,0))</f>
        <v>9.9499999999999993</v>
      </c>
      <c r="M588" s="5">
        <f>Table1[[#This Row],[Unit Price]]*Table1[[#This Row],[Quantity]]</f>
        <v>29.849999999999998</v>
      </c>
      <c r="N588" t="str">
        <f>VLOOKUP(Table1[[#This Row],[Customer ID]],Customers!$A$1:$I$2001,9,FALSE)</f>
        <v>No</v>
      </c>
    </row>
    <row r="589" spans="1:14" x14ac:dyDescent="0.35">
      <c r="A589" t="s">
        <v>1219</v>
      </c>
      <c r="B589" s="2">
        <v>45263</v>
      </c>
      <c r="C589" t="s">
        <v>1220</v>
      </c>
      <c r="D589" t="s">
        <v>15</v>
      </c>
      <c r="E589">
        <v>4</v>
      </c>
      <c r="F589" t="str">
        <f>VLOOKUP(Table1[[#This Row],[Customer ID]],Customers!$A$1:$I$2001,2,FALSE)</f>
        <v>Terri Zavala</v>
      </c>
      <c r="G589" t="str">
        <f>VLOOKUP(Table1[[#This Row],[Customer ID]],Customers!$A$1:$I$2001,3,FALSE)</f>
        <v>michellehill@hotmail.com</v>
      </c>
      <c r="H589" t="str">
        <f>VLOOKUP(Table1[[#This Row],[Customer ID]],Customers!$A$1:$I$2001,7,FALSE)</f>
        <v>Australia</v>
      </c>
      <c r="I589" t="str">
        <f>_xlfn.IFS(INDEX(Products!$A$1:$E$5,MATCH(Orders!$D589,Products!$A$1:$A$5,0),MATCH(Orders!I$1,Products!$A$1:$E$1,0))="Esp","Espresso",INDEX(Products!$A$1:$E$5,MATCH(Orders!$D589,Products!$A$1:$A$5,0),MATCH(Orders!I$1,Products!$A$1:$E$1,0))="Lat","Latte",INDEX(Products!$A$1:$E$5,MATCH(Orders!$D589,Products!$A$1:$A$5,0),MATCH(Orders!I$1,Products!$A$1:$E$1,0))="Moc","Mocha",INDEX(Products!$A$1:$E$5,MATCH(Orders!$D589,Products!$A$1:$A$5,0),MATCH(Orders!I$1,Products!$A$1:$E$1,0))="Am","Americano")</f>
        <v>Espresso</v>
      </c>
      <c r="J589" t="str">
        <f>IF(INDEX(Products!$A$1:$E$5,MATCH(Orders!$D589,Products!$A$1:$A$5,0),MATCH(Orders!J$1,Products!$A$1:$E$1,0))="M","Medium",IF(INDEX(Products!$A$1:$E$5,MATCH(Orders!$D589,Products!$A$1:$A$5,0),MATCH(Orders!J$1,Products!$A$1:$E$1,0))="D","Dark","Light"))</f>
        <v>Medium</v>
      </c>
      <c r="K589" s="3">
        <f>INDEX(Products!$A$1:$E$5,MATCH(Orders!$D589,Products!$A$1:$A$5,0),MATCH(Orders!K$1,Products!$A$1:$E$1,0))</f>
        <v>1.5</v>
      </c>
      <c r="L589" s="5">
        <f>INDEX(Products!$A$1:$E$5,MATCH(Orders!$D589,Products!$A$1:$A$5,0),MATCH(Orders!L$1,Products!$A$1:$E$1,0))</f>
        <v>8.18</v>
      </c>
      <c r="M589" s="5">
        <f>Table1[[#This Row],[Unit Price]]*Table1[[#This Row],[Quantity]]</f>
        <v>32.72</v>
      </c>
      <c r="N589" t="str">
        <f>VLOOKUP(Table1[[#This Row],[Customer ID]],Customers!$A$1:$I$2001,9,FALSE)</f>
        <v>No</v>
      </c>
    </row>
    <row r="590" spans="1:14" x14ac:dyDescent="0.35">
      <c r="A590" t="s">
        <v>1221</v>
      </c>
      <c r="B590" s="2">
        <v>44567</v>
      </c>
      <c r="C590" t="s">
        <v>1222</v>
      </c>
      <c r="D590" t="s">
        <v>15</v>
      </c>
      <c r="E590">
        <v>4</v>
      </c>
      <c r="F590" t="str">
        <f>VLOOKUP(Table1[[#This Row],[Customer ID]],Customers!$A$1:$I$2001,2,FALSE)</f>
        <v>Jamie Richards</v>
      </c>
      <c r="G590" t="str">
        <f>VLOOKUP(Table1[[#This Row],[Customer ID]],Customers!$A$1:$I$2001,3,FALSE)</f>
        <v>morrismichelle@gmail.com</v>
      </c>
      <c r="H590" t="str">
        <f>VLOOKUP(Table1[[#This Row],[Customer ID]],Customers!$A$1:$I$2001,7,FALSE)</f>
        <v>Ireland</v>
      </c>
      <c r="I590" t="str">
        <f>_xlfn.IFS(INDEX(Products!$A$1:$E$5,MATCH(Orders!$D590,Products!$A$1:$A$5,0),MATCH(Orders!I$1,Products!$A$1:$E$1,0))="Esp","Espresso",INDEX(Products!$A$1:$E$5,MATCH(Orders!$D590,Products!$A$1:$A$5,0),MATCH(Orders!I$1,Products!$A$1:$E$1,0))="Lat","Latte",INDEX(Products!$A$1:$E$5,MATCH(Orders!$D590,Products!$A$1:$A$5,0),MATCH(Orders!I$1,Products!$A$1:$E$1,0))="Moc","Mocha",INDEX(Products!$A$1:$E$5,MATCH(Orders!$D590,Products!$A$1:$A$5,0),MATCH(Orders!I$1,Products!$A$1:$E$1,0))="Am","Americano")</f>
        <v>Espresso</v>
      </c>
      <c r="J590" t="str">
        <f>IF(INDEX(Products!$A$1:$E$5,MATCH(Orders!$D590,Products!$A$1:$A$5,0),MATCH(Orders!J$1,Products!$A$1:$E$1,0))="M","Medium",IF(INDEX(Products!$A$1:$E$5,MATCH(Orders!$D590,Products!$A$1:$A$5,0),MATCH(Orders!J$1,Products!$A$1:$E$1,0))="D","Dark","Light"))</f>
        <v>Medium</v>
      </c>
      <c r="K590" s="3">
        <f>INDEX(Products!$A$1:$E$5,MATCH(Orders!$D590,Products!$A$1:$A$5,0),MATCH(Orders!K$1,Products!$A$1:$E$1,0))</f>
        <v>1.5</v>
      </c>
      <c r="L590" s="5">
        <f>INDEX(Products!$A$1:$E$5,MATCH(Orders!$D590,Products!$A$1:$A$5,0),MATCH(Orders!L$1,Products!$A$1:$E$1,0))</f>
        <v>8.18</v>
      </c>
      <c r="M590" s="5">
        <f>Table1[[#This Row],[Unit Price]]*Table1[[#This Row],[Quantity]]</f>
        <v>32.72</v>
      </c>
      <c r="N590" t="str">
        <f>VLOOKUP(Table1[[#This Row],[Customer ID]],Customers!$A$1:$I$2001,9,FALSE)</f>
        <v>Yes</v>
      </c>
    </row>
    <row r="591" spans="1:14" x14ac:dyDescent="0.35">
      <c r="A591" t="s">
        <v>1223</v>
      </c>
      <c r="B591" s="2">
        <v>45495</v>
      </c>
      <c r="C591" t="s">
        <v>1224</v>
      </c>
      <c r="D591" t="s">
        <v>15</v>
      </c>
      <c r="E591">
        <v>5</v>
      </c>
      <c r="F591" t="str">
        <f>VLOOKUP(Table1[[#This Row],[Customer ID]],Customers!$A$1:$I$2001,2,FALSE)</f>
        <v>Brittany Howe</v>
      </c>
      <c r="G591" t="str">
        <f>VLOOKUP(Table1[[#This Row],[Customer ID]],Customers!$A$1:$I$2001,3,FALSE)</f>
        <v>catherine80@hotmail.com</v>
      </c>
      <c r="H591" t="str">
        <f>VLOOKUP(Table1[[#This Row],[Customer ID]],Customers!$A$1:$I$2001,7,FALSE)</f>
        <v>Ireland</v>
      </c>
      <c r="I591" t="str">
        <f>_xlfn.IFS(INDEX(Products!$A$1:$E$5,MATCH(Orders!$D591,Products!$A$1:$A$5,0),MATCH(Orders!I$1,Products!$A$1:$E$1,0))="Esp","Espresso",INDEX(Products!$A$1:$E$5,MATCH(Orders!$D591,Products!$A$1:$A$5,0),MATCH(Orders!I$1,Products!$A$1:$E$1,0))="Lat","Latte",INDEX(Products!$A$1:$E$5,MATCH(Orders!$D591,Products!$A$1:$A$5,0),MATCH(Orders!I$1,Products!$A$1:$E$1,0))="Moc","Mocha",INDEX(Products!$A$1:$E$5,MATCH(Orders!$D591,Products!$A$1:$A$5,0),MATCH(Orders!I$1,Products!$A$1:$E$1,0))="Am","Americano")</f>
        <v>Espresso</v>
      </c>
      <c r="J591" t="str">
        <f>IF(INDEX(Products!$A$1:$E$5,MATCH(Orders!$D591,Products!$A$1:$A$5,0),MATCH(Orders!J$1,Products!$A$1:$E$1,0))="M","Medium",IF(INDEX(Products!$A$1:$E$5,MATCH(Orders!$D591,Products!$A$1:$A$5,0),MATCH(Orders!J$1,Products!$A$1:$E$1,0))="D","Dark","Light"))</f>
        <v>Medium</v>
      </c>
      <c r="K591" s="3">
        <f>INDEX(Products!$A$1:$E$5,MATCH(Orders!$D591,Products!$A$1:$A$5,0),MATCH(Orders!K$1,Products!$A$1:$E$1,0))</f>
        <v>1.5</v>
      </c>
      <c r="L591" s="5">
        <f>INDEX(Products!$A$1:$E$5,MATCH(Orders!$D591,Products!$A$1:$A$5,0),MATCH(Orders!L$1,Products!$A$1:$E$1,0))</f>
        <v>8.18</v>
      </c>
      <c r="M591" s="5">
        <f>Table1[[#This Row],[Unit Price]]*Table1[[#This Row],[Quantity]]</f>
        <v>40.9</v>
      </c>
      <c r="N591" t="str">
        <f>VLOOKUP(Table1[[#This Row],[Customer ID]],Customers!$A$1:$I$2001,9,FALSE)</f>
        <v>Yes</v>
      </c>
    </row>
    <row r="592" spans="1:14" x14ac:dyDescent="0.35">
      <c r="A592" t="s">
        <v>1226</v>
      </c>
      <c r="B592" s="2">
        <v>44953</v>
      </c>
      <c r="C592" t="s">
        <v>1227</v>
      </c>
      <c r="D592" t="s">
        <v>40</v>
      </c>
      <c r="E592">
        <v>4</v>
      </c>
      <c r="F592" t="str">
        <f>VLOOKUP(Table1[[#This Row],[Customer ID]],Customers!$A$1:$I$2001,2,FALSE)</f>
        <v>Jesus Robinson</v>
      </c>
      <c r="G592" t="str">
        <f>VLOOKUP(Table1[[#This Row],[Customer ID]],Customers!$A$1:$I$2001,3,FALSE)</f>
        <v>faithtodd@gmail.com</v>
      </c>
      <c r="H592" t="str">
        <f>VLOOKUP(Table1[[#This Row],[Customer ID]],Customers!$A$1:$I$2001,7,FALSE)</f>
        <v>Australia</v>
      </c>
      <c r="I592" t="str">
        <f>_xlfn.IFS(INDEX(Products!$A$1:$E$5,MATCH(Orders!$D592,Products!$A$1:$A$5,0),MATCH(Orders!I$1,Products!$A$1:$E$1,0))="Esp","Espresso",INDEX(Products!$A$1:$E$5,MATCH(Orders!$D592,Products!$A$1:$A$5,0),MATCH(Orders!I$1,Products!$A$1:$E$1,0))="Lat","Latte",INDEX(Products!$A$1:$E$5,MATCH(Orders!$D592,Products!$A$1:$A$5,0),MATCH(Orders!I$1,Products!$A$1:$E$1,0))="Moc","Mocha",INDEX(Products!$A$1:$E$5,MATCH(Orders!$D592,Products!$A$1:$A$5,0),MATCH(Orders!I$1,Products!$A$1:$E$1,0))="Am","Americano")</f>
        <v>Americano</v>
      </c>
      <c r="J592" t="str">
        <f>IF(INDEX(Products!$A$1:$E$5,MATCH(Orders!$D592,Products!$A$1:$A$5,0),MATCH(Orders!J$1,Products!$A$1:$E$1,0))="M","Medium",IF(INDEX(Products!$A$1:$E$5,MATCH(Orders!$D592,Products!$A$1:$A$5,0),MATCH(Orders!J$1,Products!$A$1:$E$1,0))="D","Dark","Light"))</f>
        <v>Light</v>
      </c>
      <c r="K592" s="3">
        <f>INDEX(Products!$A$1:$E$5,MATCH(Orders!$D592,Products!$A$1:$A$5,0),MATCH(Orders!K$1,Products!$A$1:$E$1,0))</f>
        <v>1</v>
      </c>
      <c r="L592" s="5">
        <f>INDEX(Products!$A$1:$E$5,MATCH(Orders!$D592,Products!$A$1:$A$5,0),MATCH(Orders!L$1,Products!$A$1:$E$1,0))</f>
        <v>9.9499999999999993</v>
      </c>
      <c r="M592" s="5">
        <f>Table1[[#This Row],[Unit Price]]*Table1[[#This Row],[Quantity]]</f>
        <v>39.799999999999997</v>
      </c>
      <c r="N592" t="str">
        <f>VLOOKUP(Table1[[#This Row],[Customer ID]],Customers!$A$1:$I$2001,9,FALSE)</f>
        <v>Yes</v>
      </c>
    </row>
    <row r="593" spans="1:14" x14ac:dyDescent="0.35">
      <c r="A593" t="s">
        <v>1228</v>
      </c>
      <c r="B593" s="2">
        <v>44991</v>
      </c>
      <c r="C593" t="s">
        <v>1229</v>
      </c>
      <c r="D593" t="s">
        <v>15</v>
      </c>
      <c r="E593">
        <v>4</v>
      </c>
      <c r="F593" t="str">
        <f>VLOOKUP(Table1[[#This Row],[Customer ID]],Customers!$A$1:$I$2001,2,FALSE)</f>
        <v>Michael Little</v>
      </c>
      <c r="G593" t="str">
        <f>VLOOKUP(Table1[[#This Row],[Customer ID]],Customers!$A$1:$I$2001,3,FALSE)</f>
        <v>sharonmoss@hotmail.com</v>
      </c>
      <c r="H593" t="str">
        <f>VLOOKUP(Table1[[#This Row],[Customer ID]],Customers!$A$1:$I$2001,7,FALSE)</f>
        <v>Canada</v>
      </c>
      <c r="I593" t="str">
        <f>_xlfn.IFS(INDEX(Products!$A$1:$E$5,MATCH(Orders!$D593,Products!$A$1:$A$5,0),MATCH(Orders!I$1,Products!$A$1:$E$1,0))="Esp","Espresso",INDEX(Products!$A$1:$E$5,MATCH(Orders!$D593,Products!$A$1:$A$5,0),MATCH(Orders!I$1,Products!$A$1:$E$1,0))="Lat","Latte",INDEX(Products!$A$1:$E$5,MATCH(Orders!$D593,Products!$A$1:$A$5,0),MATCH(Orders!I$1,Products!$A$1:$E$1,0))="Moc","Mocha",INDEX(Products!$A$1:$E$5,MATCH(Orders!$D593,Products!$A$1:$A$5,0),MATCH(Orders!I$1,Products!$A$1:$E$1,0))="Am","Americano")</f>
        <v>Espresso</v>
      </c>
      <c r="J593" t="str">
        <f>IF(INDEX(Products!$A$1:$E$5,MATCH(Orders!$D593,Products!$A$1:$A$5,0),MATCH(Orders!J$1,Products!$A$1:$E$1,0))="M","Medium",IF(INDEX(Products!$A$1:$E$5,MATCH(Orders!$D593,Products!$A$1:$A$5,0),MATCH(Orders!J$1,Products!$A$1:$E$1,0))="D","Dark","Light"))</f>
        <v>Medium</v>
      </c>
      <c r="K593" s="3">
        <f>INDEX(Products!$A$1:$E$5,MATCH(Orders!$D593,Products!$A$1:$A$5,0),MATCH(Orders!K$1,Products!$A$1:$E$1,0))</f>
        <v>1.5</v>
      </c>
      <c r="L593" s="5">
        <f>INDEX(Products!$A$1:$E$5,MATCH(Orders!$D593,Products!$A$1:$A$5,0),MATCH(Orders!L$1,Products!$A$1:$E$1,0))</f>
        <v>8.18</v>
      </c>
      <c r="M593" s="5">
        <f>Table1[[#This Row],[Unit Price]]*Table1[[#This Row],[Quantity]]</f>
        <v>32.72</v>
      </c>
      <c r="N593" t="str">
        <f>VLOOKUP(Table1[[#This Row],[Customer ID]],Customers!$A$1:$I$2001,9,FALSE)</f>
        <v>No</v>
      </c>
    </row>
    <row r="594" spans="1:14" x14ac:dyDescent="0.35">
      <c r="A594" t="s">
        <v>1230</v>
      </c>
      <c r="B594" s="2">
        <v>45479</v>
      </c>
      <c r="C594" t="s">
        <v>1231</v>
      </c>
      <c r="D594" t="s">
        <v>15</v>
      </c>
      <c r="E594">
        <v>4</v>
      </c>
      <c r="F594" t="str">
        <f>VLOOKUP(Table1[[#This Row],[Customer ID]],Customers!$A$1:$I$2001,2,FALSE)</f>
        <v>Samantha Wheeler</v>
      </c>
      <c r="G594" t="str">
        <f>VLOOKUP(Table1[[#This Row],[Customer ID]],Customers!$A$1:$I$2001,3,FALSE)</f>
        <v>kayla08@love.info</v>
      </c>
      <c r="H594" t="str">
        <f>VLOOKUP(Table1[[#This Row],[Customer ID]],Customers!$A$1:$I$2001,7,FALSE)</f>
        <v>United Kingdom</v>
      </c>
      <c r="I594" t="str">
        <f>_xlfn.IFS(INDEX(Products!$A$1:$E$5,MATCH(Orders!$D594,Products!$A$1:$A$5,0),MATCH(Orders!I$1,Products!$A$1:$E$1,0))="Esp","Espresso",INDEX(Products!$A$1:$E$5,MATCH(Orders!$D594,Products!$A$1:$A$5,0),MATCH(Orders!I$1,Products!$A$1:$E$1,0))="Lat","Latte",INDEX(Products!$A$1:$E$5,MATCH(Orders!$D594,Products!$A$1:$A$5,0),MATCH(Orders!I$1,Products!$A$1:$E$1,0))="Moc","Mocha",INDEX(Products!$A$1:$E$5,MATCH(Orders!$D594,Products!$A$1:$A$5,0),MATCH(Orders!I$1,Products!$A$1:$E$1,0))="Am","Americano")</f>
        <v>Espresso</v>
      </c>
      <c r="J594" t="str">
        <f>IF(INDEX(Products!$A$1:$E$5,MATCH(Orders!$D594,Products!$A$1:$A$5,0),MATCH(Orders!J$1,Products!$A$1:$E$1,0))="M","Medium",IF(INDEX(Products!$A$1:$E$5,MATCH(Orders!$D594,Products!$A$1:$A$5,0),MATCH(Orders!J$1,Products!$A$1:$E$1,0))="D","Dark","Light"))</f>
        <v>Medium</v>
      </c>
      <c r="K594" s="3">
        <f>INDEX(Products!$A$1:$E$5,MATCH(Orders!$D594,Products!$A$1:$A$5,0),MATCH(Orders!K$1,Products!$A$1:$E$1,0))</f>
        <v>1.5</v>
      </c>
      <c r="L594" s="5">
        <f>INDEX(Products!$A$1:$E$5,MATCH(Orders!$D594,Products!$A$1:$A$5,0),MATCH(Orders!L$1,Products!$A$1:$E$1,0))</f>
        <v>8.18</v>
      </c>
      <c r="M594" s="5">
        <f>Table1[[#This Row],[Unit Price]]*Table1[[#This Row],[Quantity]]</f>
        <v>32.72</v>
      </c>
      <c r="N594" t="str">
        <f>VLOOKUP(Table1[[#This Row],[Customer ID]],Customers!$A$1:$I$2001,9,FALSE)</f>
        <v>Yes</v>
      </c>
    </row>
    <row r="595" spans="1:14" x14ac:dyDescent="0.35">
      <c r="A595" t="s">
        <v>1232</v>
      </c>
      <c r="B595" s="2">
        <v>44792</v>
      </c>
      <c r="C595" t="s">
        <v>1233</v>
      </c>
      <c r="D595" t="s">
        <v>21</v>
      </c>
      <c r="E595">
        <v>1</v>
      </c>
      <c r="F595" t="str">
        <f>VLOOKUP(Table1[[#This Row],[Customer ID]],Customers!$A$1:$I$2001,2,FALSE)</f>
        <v>Rebekah Russell</v>
      </c>
      <c r="G595" t="str">
        <f>VLOOKUP(Table1[[#This Row],[Customer ID]],Customers!$A$1:$I$2001,3,FALSE)</f>
        <v>shawdustin@parks-smith.biz</v>
      </c>
      <c r="H595" t="str">
        <f>VLOOKUP(Table1[[#This Row],[Customer ID]],Customers!$A$1:$I$2001,7,FALSE)</f>
        <v>Australia</v>
      </c>
      <c r="I595" t="str">
        <f>_xlfn.IFS(INDEX(Products!$A$1:$E$5,MATCH(Orders!$D595,Products!$A$1:$A$5,0),MATCH(Orders!I$1,Products!$A$1:$E$1,0))="Esp","Espresso",INDEX(Products!$A$1:$E$5,MATCH(Orders!$D595,Products!$A$1:$A$5,0),MATCH(Orders!I$1,Products!$A$1:$E$1,0))="Lat","Latte",INDEX(Products!$A$1:$E$5,MATCH(Orders!$D595,Products!$A$1:$A$5,0),MATCH(Orders!I$1,Products!$A$1:$E$1,0))="Moc","Mocha",INDEX(Products!$A$1:$E$5,MATCH(Orders!$D595,Products!$A$1:$A$5,0),MATCH(Orders!I$1,Products!$A$1:$E$1,0))="Am","Americano")</f>
        <v>Latte</v>
      </c>
      <c r="J595" t="str">
        <f>IF(INDEX(Products!$A$1:$E$5,MATCH(Orders!$D595,Products!$A$1:$A$5,0),MATCH(Orders!J$1,Products!$A$1:$E$1,0))="M","Medium",IF(INDEX(Products!$A$1:$E$5,MATCH(Orders!$D595,Products!$A$1:$A$5,0),MATCH(Orders!J$1,Products!$A$1:$E$1,0))="D","Dark","Light"))</f>
        <v>Dark</v>
      </c>
      <c r="K595" s="3">
        <f>INDEX(Products!$A$1:$E$5,MATCH(Orders!$D595,Products!$A$1:$A$5,0),MATCH(Orders!K$1,Products!$A$1:$E$1,0))</f>
        <v>2</v>
      </c>
      <c r="L595" s="5">
        <f>INDEX(Products!$A$1:$E$5,MATCH(Orders!$D595,Products!$A$1:$A$5,0),MATCH(Orders!L$1,Products!$A$1:$E$1,0))</f>
        <v>6.79</v>
      </c>
      <c r="M595" s="5">
        <f>Table1[[#This Row],[Unit Price]]*Table1[[#This Row],[Quantity]]</f>
        <v>6.79</v>
      </c>
      <c r="N595" t="str">
        <f>VLOOKUP(Table1[[#This Row],[Customer ID]],Customers!$A$1:$I$2001,9,FALSE)</f>
        <v>Yes</v>
      </c>
    </row>
    <row r="596" spans="1:14" x14ac:dyDescent="0.35">
      <c r="A596" t="s">
        <v>1234</v>
      </c>
      <c r="B596" s="2">
        <v>44654</v>
      </c>
      <c r="C596" t="s">
        <v>1235</v>
      </c>
      <c r="D596" t="s">
        <v>21</v>
      </c>
      <c r="E596">
        <v>5</v>
      </c>
      <c r="F596" t="str">
        <f>VLOOKUP(Table1[[#This Row],[Customer ID]],Customers!$A$1:$I$2001,2,FALSE)</f>
        <v>Molly Hayes</v>
      </c>
      <c r="G596" t="str">
        <f>VLOOKUP(Table1[[#This Row],[Customer ID]],Customers!$A$1:$I$2001,3,FALSE)</f>
        <v>makaylacook@weaver.biz</v>
      </c>
      <c r="H596" t="str">
        <f>VLOOKUP(Table1[[#This Row],[Customer ID]],Customers!$A$1:$I$2001,7,FALSE)</f>
        <v>United Kingdom</v>
      </c>
      <c r="I596" t="str">
        <f>_xlfn.IFS(INDEX(Products!$A$1:$E$5,MATCH(Orders!$D596,Products!$A$1:$A$5,0),MATCH(Orders!I$1,Products!$A$1:$E$1,0))="Esp","Espresso",INDEX(Products!$A$1:$E$5,MATCH(Orders!$D596,Products!$A$1:$A$5,0),MATCH(Orders!I$1,Products!$A$1:$E$1,0))="Lat","Latte",INDEX(Products!$A$1:$E$5,MATCH(Orders!$D596,Products!$A$1:$A$5,0),MATCH(Orders!I$1,Products!$A$1:$E$1,0))="Moc","Mocha",INDEX(Products!$A$1:$E$5,MATCH(Orders!$D596,Products!$A$1:$A$5,0),MATCH(Orders!I$1,Products!$A$1:$E$1,0))="Am","Americano")</f>
        <v>Latte</v>
      </c>
      <c r="J596" t="str">
        <f>IF(INDEX(Products!$A$1:$E$5,MATCH(Orders!$D596,Products!$A$1:$A$5,0),MATCH(Orders!J$1,Products!$A$1:$E$1,0))="M","Medium",IF(INDEX(Products!$A$1:$E$5,MATCH(Orders!$D596,Products!$A$1:$A$5,0),MATCH(Orders!J$1,Products!$A$1:$E$1,0))="D","Dark","Light"))</f>
        <v>Dark</v>
      </c>
      <c r="K596" s="3">
        <f>INDEX(Products!$A$1:$E$5,MATCH(Orders!$D596,Products!$A$1:$A$5,0),MATCH(Orders!K$1,Products!$A$1:$E$1,0))</f>
        <v>2</v>
      </c>
      <c r="L596" s="5">
        <f>INDEX(Products!$A$1:$E$5,MATCH(Orders!$D596,Products!$A$1:$A$5,0),MATCH(Orders!L$1,Products!$A$1:$E$1,0))</f>
        <v>6.79</v>
      </c>
      <c r="M596" s="5">
        <f>Table1[[#This Row],[Unit Price]]*Table1[[#This Row],[Quantity]]</f>
        <v>33.950000000000003</v>
      </c>
      <c r="N596" t="str">
        <f>VLOOKUP(Table1[[#This Row],[Customer ID]],Customers!$A$1:$I$2001,9,FALSE)</f>
        <v>Yes</v>
      </c>
    </row>
    <row r="597" spans="1:14" x14ac:dyDescent="0.35">
      <c r="A597" t="s">
        <v>1236</v>
      </c>
      <c r="B597" s="2">
        <v>44735</v>
      </c>
      <c r="C597" t="s">
        <v>1237</v>
      </c>
      <c r="D597" t="s">
        <v>21</v>
      </c>
      <c r="E597">
        <v>3</v>
      </c>
      <c r="F597" t="str">
        <f>VLOOKUP(Table1[[#This Row],[Customer ID]],Customers!$A$1:$I$2001,2,FALSE)</f>
        <v>Melvin Mason</v>
      </c>
      <c r="G597" t="str">
        <f>VLOOKUP(Table1[[#This Row],[Customer ID]],Customers!$A$1:$I$2001,3,FALSE)</f>
        <v>alejandro20@gmail.com</v>
      </c>
      <c r="H597" t="str">
        <f>VLOOKUP(Table1[[#This Row],[Customer ID]],Customers!$A$1:$I$2001,7,FALSE)</f>
        <v>United Kingdom</v>
      </c>
      <c r="I597" t="str">
        <f>_xlfn.IFS(INDEX(Products!$A$1:$E$5,MATCH(Orders!$D597,Products!$A$1:$A$5,0),MATCH(Orders!I$1,Products!$A$1:$E$1,0))="Esp","Espresso",INDEX(Products!$A$1:$E$5,MATCH(Orders!$D597,Products!$A$1:$A$5,0),MATCH(Orders!I$1,Products!$A$1:$E$1,0))="Lat","Latte",INDEX(Products!$A$1:$E$5,MATCH(Orders!$D597,Products!$A$1:$A$5,0),MATCH(Orders!I$1,Products!$A$1:$E$1,0))="Moc","Mocha",INDEX(Products!$A$1:$E$5,MATCH(Orders!$D597,Products!$A$1:$A$5,0),MATCH(Orders!I$1,Products!$A$1:$E$1,0))="Am","Americano")</f>
        <v>Latte</v>
      </c>
      <c r="J597" t="str">
        <f>IF(INDEX(Products!$A$1:$E$5,MATCH(Orders!$D597,Products!$A$1:$A$5,0),MATCH(Orders!J$1,Products!$A$1:$E$1,0))="M","Medium",IF(INDEX(Products!$A$1:$E$5,MATCH(Orders!$D597,Products!$A$1:$A$5,0),MATCH(Orders!J$1,Products!$A$1:$E$1,0))="D","Dark","Light"))</f>
        <v>Dark</v>
      </c>
      <c r="K597" s="3">
        <f>INDEX(Products!$A$1:$E$5,MATCH(Orders!$D597,Products!$A$1:$A$5,0),MATCH(Orders!K$1,Products!$A$1:$E$1,0))</f>
        <v>2</v>
      </c>
      <c r="L597" s="5">
        <f>INDEX(Products!$A$1:$E$5,MATCH(Orders!$D597,Products!$A$1:$A$5,0),MATCH(Orders!L$1,Products!$A$1:$E$1,0))</f>
        <v>6.79</v>
      </c>
      <c r="M597" s="5">
        <f>Table1[[#This Row],[Unit Price]]*Table1[[#This Row],[Quantity]]</f>
        <v>20.37</v>
      </c>
      <c r="N597" t="str">
        <f>VLOOKUP(Table1[[#This Row],[Customer ID]],Customers!$A$1:$I$2001,9,FALSE)</f>
        <v>Yes</v>
      </c>
    </row>
    <row r="598" spans="1:14" x14ac:dyDescent="0.35">
      <c r="A598" t="s">
        <v>1238</v>
      </c>
      <c r="B598" s="2">
        <v>45587</v>
      </c>
      <c r="C598" t="s">
        <v>1239</v>
      </c>
      <c r="D598" t="s">
        <v>40</v>
      </c>
      <c r="E598">
        <v>4</v>
      </c>
      <c r="F598" t="str">
        <f>VLOOKUP(Table1[[#This Row],[Customer ID]],Customers!$A$1:$I$2001,2,FALSE)</f>
        <v>Tara Christian</v>
      </c>
      <c r="G598" t="str">
        <f>VLOOKUP(Table1[[#This Row],[Customer ID]],Customers!$A$1:$I$2001,3,FALSE)</f>
        <v>patriciawheeler@arnold-smith.com</v>
      </c>
      <c r="H598" t="str">
        <f>VLOOKUP(Table1[[#This Row],[Customer ID]],Customers!$A$1:$I$2001,7,FALSE)</f>
        <v>United Kingdom</v>
      </c>
      <c r="I598" t="str">
        <f>_xlfn.IFS(INDEX(Products!$A$1:$E$5,MATCH(Orders!$D598,Products!$A$1:$A$5,0),MATCH(Orders!I$1,Products!$A$1:$E$1,0))="Esp","Espresso",INDEX(Products!$A$1:$E$5,MATCH(Orders!$D598,Products!$A$1:$A$5,0),MATCH(Orders!I$1,Products!$A$1:$E$1,0))="Lat","Latte",INDEX(Products!$A$1:$E$5,MATCH(Orders!$D598,Products!$A$1:$A$5,0),MATCH(Orders!I$1,Products!$A$1:$E$1,0))="Moc","Mocha",INDEX(Products!$A$1:$E$5,MATCH(Orders!$D598,Products!$A$1:$A$5,0),MATCH(Orders!I$1,Products!$A$1:$E$1,0))="Am","Americano")</f>
        <v>Americano</v>
      </c>
      <c r="J598" t="str">
        <f>IF(INDEX(Products!$A$1:$E$5,MATCH(Orders!$D598,Products!$A$1:$A$5,0),MATCH(Orders!J$1,Products!$A$1:$E$1,0))="M","Medium",IF(INDEX(Products!$A$1:$E$5,MATCH(Orders!$D598,Products!$A$1:$A$5,0),MATCH(Orders!J$1,Products!$A$1:$E$1,0))="D","Dark","Light"))</f>
        <v>Light</v>
      </c>
      <c r="K598" s="3">
        <f>INDEX(Products!$A$1:$E$5,MATCH(Orders!$D598,Products!$A$1:$A$5,0),MATCH(Orders!K$1,Products!$A$1:$E$1,0))</f>
        <v>1</v>
      </c>
      <c r="L598" s="5">
        <f>INDEX(Products!$A$1:$E$5,MATCH(Orders!$D598,Products!$A$1:$A$5,0),MATCH(Orders!L$1,Products!$A$1:$E$1,0))</f>
        <v>9.9499999999999993</v>
      </c>
      <c r="M598" s="5">
        <f>Table1[[#This Row],[Unit Price]]*Table1[[#This Row],[Quantity]]</f>
        <v>39.799999999999997</v>
      </c>
      <c r="N598" t="str">
        <f>VLOOKUP(Table1[[#This Row],[Customer ID]],Customers!$A$1:$I$2001,9,FALSE)</f>
        <v>No</v>
      </c>
    </row>
    <row r="599" spans="1:14" x14ac:dyDescent="0.35">
      <c r="A599" t="s">
        <v>1240</v>
      </c>
      <c r="B599" s="2">
        <v>45316</v>
      </c>
      <c r="C599" t="s">
        <v>1241</v>
      </c>
      <c r="D599" t="s">
        <v>30</v>
      </c>
      <c r="E599">
        <v>3</v>
      </c>
      <c r="F599" t="str">
        <f>VLOOKUP(Table1[[#This Row],[Customer ID]],Customers!$A$1:$I$2001,2,FALSE)</f>
        <v>Danielle Miller</v>
      </c>
      <c r="G599" t="str">
        <f>VLOOKUP(Table1[[#This Row],[Customer ID]],Customers!$A$1:$I$2001,3,FALSE)</f>
        <v>tracywong@wong.com</v>
      </c>
      <c r="H599" t="str">
        <f>VLOOKUP(Table1[[#This Row],[Customer ID]],Customers!$A$1:$I$2001,7,FALSE)</f>
        <v>United Kingdom</v>
      </c>
      <c r="I599" t="str">
        <f>_xlfn.IFS(INDEX(Products!$A$1:$E$5,MATCH(Orders!$D599,Products!$A$1:$A$5,0),MATCH(Orders!I$1,Products!$A$1:$E$1,0))="Esp","Espresso",INDEX(Products!$A$1:$E$5,MATCH(Orders!$D599,Products!$A$1:$A$5,0),MATCH(Orders!I$1,Products!$A$1:$E$1,0))="Lat","Latte",INDEX(Products!$A$1:$E$5,MATCH(Orders!$D599,Products!$A$1:$A$5,0),MATCH(Orders!I$1,Products!$A$1:$E$1,0))="Moc","Mocha",INDEX(Products!$A$1:$E$5,MATCH(Orders!$D599,Products!$A$1:$A$5,0),MATCH(Orders!I$1,Products!$A$1:$E$1,0))="Am","Americano")</f>
        <v>Mocha</v>
      </c>
      <c r="J599" t="str">
        <f>IF(INDEX(Products!$A$1:$E$5,MATCH(Orders!$D599,Products!$A$1:$A$5,0),MATCH(Orders!J$1,Products!$A$1:$E$1,0))="M","Medium",IF(INDEX(Products!$A$1:$E$5,MATCH(Orders!$D599,Products!$A$1:$A$5,0),MATCH(Orders!J$1,Products!$A$1:$E$1,0))="D","Dark","Light"))</f>
        <v>Medium</v>
      </c>
      <c r="K599" s="3">
        <f>INDEX(Products!$A$1:$E$5,MATCH(Orders!$D599,Products!$A$1:$A$5,0),MATCH(Orders!K$1,Products!$A$1:$E$1,0))</f>
        <v>2</v>
      </c>
      <c r="L599" s="5">
        <f>INDEX(Products!$A$1:$E$5,MATCH(Orders!$D599,Products!$A$1:$A$5,0),MATCH(Orders!L$1,Products!$A$1:$E$1,0))</f>
        <v>5.35</v>
      </c>
      <c r="M599" s="5">
        <f>Table1[[#This Row],[Unit Price]]*Table1[[#This Row],[Quantity]]</f>
        <v>16.049999999999997</v>
      </c>
      <c r="N599" t="str">
        <f>VLOOKUP(Table1[[#This Row],[Customer ID]],Customers!$A$1:$I$2001,9,FALSE)</f>
        <v>No</v>
      </c>
    </row>
    <row r="600" spans="1:14" x14ac:dyDescent="0.35">
      <c r="A600" t="s">
        <v>1242</v>
      </c>
      <c r="B600" s="2">
        <v>45162</v>
      </c>
      <c r="C600" t="s">
        <v>1243</v>
      </c>
      <c r="D600" t="s">
        <v>21</v>
      </c>
      <c r="E600">
        <v>3</v>
      </c>
      <c r="F600" t="str">
        <f>VLOOKUP(Table1[[#This Row],[Customer ID]],Customers!$A$1:$I$2001,2,FALSE)</f>
        <v>Mark Garcia</v>
      </c>
      <c r="G600" t="str">
        <f>VLOOKUP(Table1[[#This Row],[Customer ID]],Customers!$A$1:$I$2001,3,FALSE)</f>
        <v>dillonjerry@hotmail.com</v>
      </c>
      <c r="H600" t="str">
        <f>VLOOKUP(Table1[[#This Row],[Customer ID]],Customers!$A$1:$I$2001,7,FALSE)</f>
        <v>Australia</v>
      </c>
      <c r="I600" t="str">
        <f>_xlfn.IFS(INDEX(Products!$A$1:$E$5,MATCH(Orders!$D600,Products!$A$1:$A$5,0),MATCH(Orders!I$1,Products!$A$1:$E$1,0))="Esp","Espresso",INDEX(Products!$A$1:$E$5,MATCH(Orders!$D600,Products!$A$1:$A$5,0),MATCH(Orders!I$1,Products!$A$1:$E$1,0))="Lat","Latte",INDEX(Products!$A$1:$E$5,MATCH(Orders!$D600,Products!$A$1:$A$5,0),MATCH(Orders!I$1,Products!$A$1:$E$1,0))="Moc","Mocha",INDEX(Products!$A$1:$E$5,MATCH(Orders!$D600,Products!$A$1:$A$5,0),MATCH(Orders!I$1,Products!$A$1:$E$1,0))="Am","Americano")</f>
        <v>Latte</v>
      </c>
      <c r="J600" t="str">
        <f>IF(INDEX(Products!$A$1:$E$5,MATCH(Orders!$D600,Products!$A$1:$A$5,0),MATCH(Orders!J$1,Products!$A$1:$E$1,0))="M","Medium",IF(INDEX(Products!$A$1:$E$5,MATCH(Orders!$D600,Products!$A$1:$A$5,0),MATCH(Orders!J$1,Products!$A$1:$E$1,0))="D","Dark","Light"))</f>
        <v>Dark</v>
      </c>
      <c r="K600" s="3">
        <f>INDEX(Products!$A$1:$E$5,MATCH(Orders!$D600,Products!$A$1:$A$5,0),MATCH(Orders!K$1,Products!$A$1:$E$1,0))</f>
        <v>2</v>
      </c>
      <c r="L600" s="5">
        <f>INDEX(Products!$A$1:$E$5,MATCH(Orders!$D600,Products!$A$1:$A$5,0),MATCH(Orders!L$1,Products!$A$1:$E$1,0))</f>
        <v>6.79</v>
      </c>
      <c r="M600" s="5">
        <f>Table1[[#This Row],[Unit Price]]*Table1[[#This Row],[Quantity]]</f>
        <v>20.37</v>
      </c>
      <c r="N600" t="str">
        <f>VLOOKUP(Table1[[#This Row],[Customer ID]],Customers!$A$1:$I$2001,9,FALSE)</f>
        <v>No</v>
      </c>
    </row>
    <row r="601" spans="1:14" x14ac:dyDescent="0.35">
      <c r="A601" t="s">
        <v>1244</v>
      </c>
      <c r="B601" s="2">
        <v>45423</v>
      </c>
      <c r="C601" t="s">
        <v>1245</v>
      </c>
      <c r="D601" t="s">
        <v>21</v>
      </c>
      <c r="E601">
        <v>2</v>
      </c>
      <c r="F601" t="str">
        <f>VLOOKUP(Table1[[#This Row],[Customer ID]],Customers!$A$1:$I$2001,2,FALSE)</f>
        <v>Timothy Johnson</v>
      </c>
      <c r="G601" t="str">
        <f>VLOOKUP(Table1[[#This Row],[Customer ID]],Customers!$A$1:$I$2001,3,FALSE)</f>
        <v>hineschristine@hart.com</v>
      </c>
      <c r="H601" t="str">
        <f>VLOOKUP(Table1[[#This Row],[Customer ID]],Customers!$A$1:$I$2001,7,FALSE)</f>
        <v>United States</v>
      </c>
      <c r="I601" t="str">
        <f>_xlfn.IFS(INDEX(Products!$A$1:$E$5,MATCH(Orders!$D601,Products!$A$1:$A$5,0),MATCH(Orders!I$1,Products!$A$1:$E$1,0))="Esp","Espresso",INDEX(Products!$A$1:$E$5,MATCH(Orders!$D601,Products!$A$1:$A$5,0),MATCH(Orders!I$1,Products!$A$1:$E$1,0))="Lat","Latte",INDEX(Products!$A$1:$E$5,MATCH(Orders!$D601,Products!$A$1:$A$5,0),MATCH(Orders!I$1,Products!$A$1:$E$1,0))="Moc","Mocha",INDEX(Products!$A$1:$E$5,MATCH(Orders!$D601,Products!$A$1:$A$5,0),MATCH(Orders!I$1,Products!$A$1:$E$1,0))="Am","Americano")</f>
        <v>Latte</v>
      </c>
      <c r="J601" t="str">
        <f>IF(INDEX(Products!$A$1:$E$5,MATCH(Orders!$D601,Products!$A$1:$A$5,0),MATCH(Orders!J$1,Products!$A$1:$E$1,0))="M","Medium",IF(INDEX(Products!$A$1:$E$5,MATCH(Orders!$D601,Products!$A$1:$A$5,0),MATCH(Orders!J$1,Products!$A$1:$E$1,0))="D","Dark","Light"))</f>
        <v>Dark</v>
      </c>
      <c r="K601" s="3">
        <f>INDEX(Products!$A$1:$E$5,MATCH(Orders!$D601,Products!$A$1:$A$5,0),MATCH(Orders!K$1,Products!$A$1:$E$1,0))</f>
        <v>2</v>
      </c>
      <c r="L601" s="5">
        <f>INDEX(Products!$A$1:$E$5,MATCH(Orders!$D601,Products!$A$1:$A$5,0),MATCH(Orders!L$1,Products!$A$1:$E$1,0))</f>
        <v>6.79</v>
      </c>
      <c r="M601" s="5">
        <f>Table1[[#This Row],[Unit Price]]*Table1[[#This Row],[Quantity]]</f>
        <v>13.58</v>
      </c>
      <c r="N601" t="str">
        <f>VLOOKUP(Table1[[#This Row],[Customer ID]],Customers!$A$1:$I$2001,9,FALSE)</f>
        <v>Yes</v>
      </c>
    </row>
    <row r="602" spans="1:14" x14ac:dyDescent="0.35">
      <c r="A602" t="s">
        <v>1247</v>
      </c>
      <c r="B602" s="2">
        <v>44605</v>
      </c>
      <c r="C602" t="s">
        <v>1248</v>
      </c>
      <c r="D602" t="s">
        <v>40</v>
      </c>
      <c r="E602">
        <v>2</v>
      </c>
      <c r="F602" t="str">
        <f>VLOOKUP(Table1[[#This Row],[Customer ID]],Customers!$A$1:$I$2001,2,FALSE)</f>
        <v>Theresa Strickland</v>
      </c>
      <c r="G602" t="str">
        <f>VLOOKUP(Table1[[#This Row],[Customer ID]],Customers!$A$1:$I$2001,3,FALSE)</f>
        <v>oestrada@english-knight.com</v>
      </c>
      <c r="H602" t="str">
        <f>VLOOKUP(Table1[[#This Row],[Customer ID]],Customers!$A$1:$I$2001,7,FALSE)</f>
        <v>United States</v>
      </c>
      <c r="I602" t="str">
        <f>_xlfn.IFS(INDEX(Products!$A$1:$E$5,MATCH(Orders!$D602,Products!$A$1:$A$5,0),MATCH(Orders!I$1,Products!$A$1:$E$1,0))="Esp","Espresso",INDEX(Products!$A$1:$E$5,MATCH(Orders!$D602,Products!$A$1:$A$5,0),MATCH(Orders!I$1,Products!$A$1:$E$1,0))="Lat","Latte",INDEX(Products!$A$1:$E$5,MATCH(Orders!$D602,Products!$A$1:$A$5,0),MATCH(Orders!I$1,Products!$A$1:$E$1,0))="Moc","Mocha",INDEX(Products!$A$1:$E$5,MATCH(Orders!$D602,Products!$A$1:$A$5,0),MATCH(Orders!I$1,Products!$A$1:$E$1,0))="Am","Americano")</f>
        <v>Americano</v>
      </c>
      <c r="J602" t="str">
        <f>IF(INDEX(Products!$A$1:$E$5,MATCH(Orders!$D602,Products!$A$1:$A$5,0),MATCH(Orders!J$1,Products!$A$1:$E$1,0))="M","Medium",IF(INDEX(Products!$A$1:$E$5,MATCH(Orders!$D602,Products!$A$1:$A$5,0),MATCH(Orders!J$1,Products!$A$1:$E$1,0))="D","Dark","Light"))</f>
        <v>Light</v>
      </c>
      <c r="K602" s="3">
        <f>INDEX(Products!$A$1:$E$5,MATCH(Orders!$D602,Products!$A$1:$A$5,0),MATCH(Orders!K$1,Products!$A$1:$E$1,0))</f>
        <v>1</v>
      </c>
      <c r="L602" s="5">
        <f>INDEX(Products!$A$1:$E$5,MATCH(Orders!$D602,Products!$A$1:$A$5,0),MATCH(Orders!L$1,Products!$A$1:$E$1,0))</f>
        <v>9.9499999999999993</v>
      </c>
      <c r="M602" s="5">
        <f>Table1[[#This Row],[Unit Price]]*Table1[[#This Row],[Quantity]]</f>
        <v>19.899999999999999</v>
      </c>
      <c r="N602" t="str">
        <f>VLOOKUP(Table1[[#This Row],[Customer ID]],Customers!$A$1:$I$2001,9,FALSE)</f>
        <v>No</v>
      </c>
    </row>
    <row r="603" spans="1:14" x14ac:dyDescent="0.35">
      <c r="A603" t="s">
        <v>1249</v>
      </c>
      <c r="B603" s="2">
        <v>45579</v>
      </c>
      <c r="C603" t="s">
        <v>1250</v>
      </c>
      <c r="D603" t="s">
        <v>15</v>
      </c>
      <c r="E603">
        <v>1</v>
      </c>
      <c r="F603" t="str">
        <f>VLOOKUP(Table1[[#This Row],[Customer ID]],Customers!$A$1:$I$2001,2,FALSE)</f>
        <v>Shelby Mckay</v>
      </c>
      <c r="G603" t="str">
        <f>VLOOKUP(Table1[[#This Row],[Customer ID]],Customers!$A$1:$I$2001,3,FALSE)</f>
        <v>sotocarlos@mcdonald-harmon.info</v>
      </c>
      <c r="H603" t="str">
        <f>VLOOKUP(Table1[[#This Row],[Customer ID]],Customers!$A$1:$I$2001,7,FALSE)</f>
        <v>United States</v>
      </c>
      <c r="I603" t="str">
        <f>_xlfn.IFS(INDEX(Products!$A$1:$E$5,MATCH(Orders!$D603,Products!$A$1:$A$5,0),MATCH(Orders!I$1,Products!$A$1:$E$1,0))="Esp","Espresso",INDEX(Products!$A$1:$E$5,MATCH(Orders!$D603,Products!$A$1:$A$5,0),MATCH(Orders!I$1,Products!$A$1:$E$1,0))="Lat","Latte",INDEX(Products!$A$1:$E$5,MATCH(Orders!$D603,Products!$A$1:$A$5,0),MATCH(Orders!I$1,Products!$A$1:$E$1,0))="Moc","Mocha",INDEX(Products!$A$1:$E$5,MATCH(Orders!$D603,Products!$A$1:$A$5,0),MATCH(Orders!I$1,Products!$A$1:$E$1,0))="Am","Americano")</f>
        <v>Espresso</v>
      </c>
      <c r="J603" t="str">
        <f>IF(INDEX(Products!$A$1:$E$5,MATCH(Orders!$D603,Products!$A$1:$A$5,0),MATCH(Orders!J$1,Products!$A$1:$E$1,0))="M","Medium",IF(INDEX(Products!$A$1:$E$5,MATCH(Orders!$D603,Products!$A$1:$A$5,0),MATCH(Orders!J$1,Products!$A$1:$E$1,0))="D","Dark","Light"))</f>
        <v>Medium</v>
      </c>
      <c r="K603" s="3">
        <f>INDEX(Products!$A$1:$E$5,MATCH(Orders!$D603,Products!$A$1:$A$5,0),MATCH(Orders!K$1,Products!$A$1:$E$1,0))</f>
        <v>1.5</v>
      </c>
      <c r="L603" s="5">
        <f>INDEX(Products!$A$1:$E$5,MATCH(Orders!$D603,Products!$A$1:$A$5,0),MATCH(Orders!L$1,Products!$A$1:$E$1,0))</f>
        <v>8.18</v>
      </c>
      <c r="M603" s="5">
        <f>Table1[[#This Row],[Unit Price]]*Table1[[#This Row],[Quantity]]</f>
        <v>8.18</v>
      </c>
      <c r="N603" t="str">
        <f>VLOOKUP(Table1[[#This Row],[Customer ID]],Customers!$A$1:$I$2001,9,FALSE)</f>
        <v>No</v>
      </c>
    </row>
    <row r="604" spans="1:14" x14ac:dyDescent="0.35">
      <c r="A604" t="s">
        <v>1252</v>
      </c>
      <c r="B604" s="2">
        <v>44879</v>
      </c>
      <c r="C604" t="s">
        <v>1253</v>
      </c>
      <c r="D604" t="s">
        <v>30</v>
      </c>
      <c r="E604">
        <v>5</v>
      </c>
      <c r="F604" t="str">
        <f>VLOOKUP(Table1[[#This Row],[Customer ID]],Customers!$A$1:$I$2001,2,FALSE)</f>
        <v>Karen Mccarthy</v>
      </c>
      <c r="G604" t="str">
        <f>VLOOKUP(Table1[[#This Row],[Customer ID]],Customers!$A$1:$I$2001,3,FALSE)</f>
        <v>kathryn33@yahoo.com</v>
      </c>
      <c r="H604" t="str">
        <f>VLOOKUP(Table1[[#This Row],[Customer ID]],Customers!$A$1:$I$2001,7,FALSE)</f>
        <v>Canada</v>
      </c>
      <c r="I604" t="str">
        <f>_xlfn.IFS(INDEX(Products!$A$1:$E$5,MATCH(Orders!$D604,Products!$A$1:$A$5,0),MATCH(Orders!I$1,Products!$A$1:$E$1,0))="Esp","Espresso",INDEX(Products!$A$1:$E$5,MATCH(Orders!$D604,Products!$A$1:$A$5,0),MATCH(Orders!I$1,Products!$A$1:$E$1,0))="Lat","Latte",INDEX(Products!$A$1:$E$5,MATCH(Orders!$D604,Products!$A$1:$A$5,0),MATCH(Orders!I$1,Products!$A$1:$E$1,0))="Moc","Mocha",INDEX(Products!$A$1:$E$5,MATCH(Orders!$D604,Products!$A$1:$A$5,0),MATCH(Orders!I$1,Products!$A$1:$E$1,0))="Am","Americano")</f>
        <v>Mocha</v>
      </c>
      <c r="J604" t="str">
        <f>IF(INDEX(Products!$A$1:$E$5,MATCH(Orders!$D604,Products!$A$1:$A$5,0),MATCH(Orders!J$1,Products!$A$1:$E$1,0))="M","Medium",IF(INDEX(Products!$A$1:$E$5,MATCH(Orders!$D604,Products!$A$1:$A$5,0),MATCH(Orders!J$1,Products!$A$1:$E$1,0))="D","Dark","Light"))</f>
        <v>Medium</v>
      </c>
      <c r="K604" s="3">
        <f>INDEX(Products!$A$1:$E$5,MATCH(Orders!$D604,Products!$A$1:$A$5,0),MATCH(Orders!K$1,Products!$A$1:$E$1,0))</f>
        <v>2</v>
      </c>
      <c r="L604" s="5">
        <f>INDEX(Products!$A$1:$E$5,MATCH(Orders!$D604,Products!$A$1:$A$5,0),MATCH(Orders!L$1,Products!$A$1:$E$1,0))</f>
        <v>5.35</v>
      </c>
      <c r="M604" s="5">
        <f>Table1[[#This Row],[Unit Price]]*Table1[[#This Row],[Quantity]]</f>
        <v>26.75</v>
      </c>
      <c r="N604" t="str">
        <f>VLOOKUP(Table1[[#This Row],[Customer ID]],Customers!$A$1:$I$2001,9,FALSE)</f>
        <v>Yes</v>
      </c>
    </row>
    <row r="605" spans="1:14" x14ac:dyDescent="0.35">
      <c r="A605" t="s">
        <v>1254</v>
      </c>
      <c r="B605" s="2">
        <v>45530</v>
      </c>
      <c r="C605" t="s">
        <v>1255</v>
      </c>
      <c r="D605" t="s">
        <v>30</v>
      </c>
      <c r="E605">
        <v>1</v>
      </c>
      <c r="F605" t="str">
        <f>VLOOKUP(Table1[[#This Row],[Customer ID]],Customers!$A$1:$I$2001,2,FALSE)</f>
        <v>Lisa Williams</v>
      </c>
      <c r="G605" t="str">
        <f>VLOOKUP(Table1[[#This Row],[Customer ID]],Customers!$A$1:$I$2001,3,FALSE)</f>
        <v>daniellegonzales@gmail.com</v>
      </c>
      <c r="H605" t="str">
        <f>VLOOKUP(Table1[[#This Row],[Customer ID]],Customers!$A$1:$I$2001,7,FALSE)</f>
        <v>Ireland</v>
      </c>
      <c r="I605" t="str">
        <f>_xlfn.IFS(INDEX(Products!$A$1:$E$5,MATCH(Orders!$D605,Products!$A$1:$A$5,0),MATCH(Orders!I$1,Products!$A$1:$E$1,0))="Esp","Espresso",INDEX(Products!$A$1:$E$5,MATCH(Orders!$D605,Products!$A$1:$A$5,0),MATCH(Orders!I$1,Products!$A$1:$E$1,0))="Lat","Latte",INDEX(Products!$A$1:$E$5,MATCH(Orders!$D605,Products!$A$1:$A$5,0),MATCH(Orders!I$1,Products!$A$1:$E$1,0))="Moc","Mocha",INDEX(Products!$A$1:$E$5,MATCH(Orders!$D605,Products!$A$1:$A$5,0),MATCH(Orders!I$1,Products!$A$1:$E$1,0))="Am","Americano")</f>
        <v>Mocha</v>
      </c>
      <c r="J605" t="str">
        <f>IF(INDEX(Products!$A$1:$E$5,MATCH(Orders!$D605,Products!$A$1:$A$5,0),MATCH(Orders!J$1,Products!$A$1:$E$1,0))="M","Medium",IF(INDEX(Products!$A$1:$E$5,MATCH(Orders!$D605,Products!$A$1:$A$5,0),MATCH(Orders!J$1,Products!$A$1:$E$1,0))="D","Dark","Light"))</f>
        <v>Medium</v>
      </c>
      <c r="K605" s="3">
        <f>INDEX(Products!$A$1:$E$5,MATCH(Orders!$D605,Products!$A$1:$A$5,0),MATCH(Orders!K$1,Products!$A$1:$E$1,0))</f>
        <v>2</v>
      </c>
      <c r="L605" s="5">
        <f>INDEX(Products!$A$1:$E$5,MATCH(Orders!$D605,Products!$A$1:$A$5,0),MATCH(Orders!L$1,Products!$A$1:$E$1,0))</f>
        <v>5.35</v>
      </c>
      <c r="M605" s="5">
        <f>Table1[[#This Row],[Unit Price]]*Table1[[#This Row],[Quantity]]</f>
        <v>5.35</v>
      </c>
      <c r="N605" t="str">
        <f>VLOOKUP(Table1[[#This Row],[Customer ID]],Customers!$A$1:$I$2001,9,FALSE)</f>
        <v>Yes</v>
      </c>
    </row>
    <row r="606" spans="1:14" x14ac:dyDescent="0.35">
      <c r="A606" t="s">
        <v>1256</v>
      </c>
      <c r="B606" s="2">
        <v>45533</v>
      </c>
      <c r="C606" t="s">
        <v>1257</v>
      </c>
      <c r="D606" t="s">
        <v>30</v>
      </c>
      <c r="E606">
        <v>2</v>
      </c>
      <c r="F606" t="str">
        <f>VLOOKUP(Table1[[#This Row],[Customer ID]],Customers!$A$1:$I$2001,2,FALSE)</f>
        <v>Cathy Richardson</v>
      </c>
      <c r="G606" t="str">
        <f>VLOOKUP(Table1[[#This Row],[Customer ID]],Customers!$A$1:$I$2001,3,FALSE)</f>
        <v>allenmiller@gardner.com</v>
      </c>
      <c r="H606" t="str">
        <f>VLOOKUP(Table1[[#This Row],[Customer ID]],Customers!$A$1:$I$2001,7,FALSE)</f>
        <v>United States</v>
      </c>
      <c r="I606" t="str">
        <f>_xlfn.IFS(INDEX(Products!$A$1:$E$5,MATCH(Orders!$D606,Products!$A$1:$A$5,0),MATCH(Orders!I$1,Products!$A$1:$E$1,0))="Esp","Espresso",INDEX(Products!$A$1:$E$5,MATCH(Orders!$D606,Products!$A$1:$A$5,0),MATCH(Orders!I$1,Products!$A$1:$E$1,0))="Lat","Latte",INDEX(Products!$A$1:$E$5,MATCH(Orders!$D606,Products!$A$1:$A$5,0),MATCH(Orders!I$1,Products!$A$1:$E$1,0))="Moc","Mocha",INDEX(Products!$A$1:$E$5,MATCH(Orders!$D606,Products!$A$1:$A$5,0),MATCH(Orders!I$1,Products!$A$1:$E$1,0))="Am","Americano")</f>
        <v>Mocha</v>
      </c>
      <c r="J606" t="str">
        <f>IF(INDEX(Products!$A$1:$E$5,MATCH(Orders!$D606,Products!$A$1:$A$5,0),MATCH(Orders!J$1,Products!$A$1:$E$1,0))="M","Medium",IF(INDEX(Products!$A$1:$E$5,MATCH(Orders!$D606,Products!$A$1:$A$5,0),MATCH(Orders!J$1,Products!$A$1:$E$1,0))="D","Dark","Light"))</f>
        <v>Medium</v>
      </c>
      <c r="K606" s="3">
        <f>INDEX(Products!$A$1:$E$5,MATCH(Orders!$D606,Products!$A$1:$A$5,0),MATCH(Orders!K$1,Products!$A$1:$E$1,0))</f>
        <v>2</v>
      </c>
      <c r="L606" s="5">
        <f>INDEX(Products!$A$1:$E$5,MATCH(Orders!$D606,Products!$A$1:$A$5,0),MATCH(Orders!L$1,Products!$A$1:$E$1,0))</f>
        <v>5.35</v>
      </c>
      <c r="M606" s="5">
        <f>Table1[[#This Row],[Unit Price]]*Table1[[#This Row],[Quantity]]</f>
        <v>10.7</v>
      </c>
      <c r="N606" t="str">
        <f>VLOOKUP(Table1[[#This Row],[Customer ID]],Customers!$A$1:$I$2001,9,FALSE)</f>
        <v>Yes</v>
      </c>
    </row>
    <row r="607" spans="1:14" x14ac:dyDescent="0.35">
      <c r="A607" t="s">
        <v>1258</v>
      </c>
      <c r="B607" s="2">
        <v>44986</v>
      </c>
      <c r="C607" t="s">
        <v>1259</v>
      </c>
      <c r="D607" t="s">
        <v>30</v>
      </c>
      <c r="E607">
        <v>4</v>
      </c>
      <c r="F607" t="str">
        <f>VLOOKUP(Table1[[#This Row],[Customer ID]],Customers!$A$1:$I$2001,2,FALSE)</f>
        <v>Jessica Thompson</v>
      </c>
      <c r="G607" t="str">
        <f>VLOOKUP(Table1[[#This Row],[Customer ID]],Customers!$A$1:$I$2001,3,FALSE)</f>
        <v>davidrose@cherry.biz</v>
      </c>
      <c r="H607" t="str">
        <f>VLOOKUP(Table1[[#This Row],[Customer ID]],Customers!$A$1:$I$2001,7,FALSE)</f>
        <v>Australia</v>
      </c>
      <c r="I607" t="str">
        <f>_xlfn.IFS(INDEX(Products!$A$1:$E$5,MATCH(Orders!$D607,Products!$A$1:$A$5,0),MATCH(Orders!I$1,Products!$A$1:$E$1,0))="Esp","Espresso",INDEX(Products!$A$1:$E$5,MATCH(Orders!$D607,Products!$A$1:$A$5,0),MATCH(Orders!I$1,Products!$A$1:$E$1,0))="Lat","Latte",INDEX(Products!$A$1:$E$5,MATCH(Orders!$D607,Products!$A$1:$A$5,0),MATCH(Orders!I$1,Products!$A$1:$E$1,0))="Moc","Mocha",INDEX(Products!$A$1:$E$5,MATCH(Orders!$D607,Products!$A$1:$A$5,0),MATCH(Orders!I$1,Products!$A$1:$E$1,0))="Am","Americano")</f>
        <v>Mocha</v>
      </c>
      <c r="J607" t="str">
        <f>IF(INDEX(Products!$A$1:$E$5,MATCH(Orders!$D607,Products!$A$1:$A$5,0),MATCH(Orders!J$1,Products!$A$1:$E$1,0))="M","Medium",IF(INDEX(Products!$A$1:$E$5,MATCH(Orders!$D607,Products!$A$1:$A$5,0),MATCH(Orders!J$1,Products!$A$1:$E$1,0))="D","Dark","Light"))</f>
        <v>Medium</v>
      </c>
      <c r="K607" s="3">
        <f>INDEX(Products!$A$1:$E$5,MATCH(Orders!$D607,Products!$A$1:$A$5,0),MATCH(Orders!K$1,Products!$A$1:$E$1,0))</f>
        <v>2</v>
      </c>
      <c r="L607" s="5">
        <f>INDEX(Products!$A$1:$E$5,MATCH(Orders!$D607,Products!$A$1:$A$5,0),MATCH(Orders!L$1,Products!$A$1:$E$1,0))</f>
        <v>5.35</v>
      </c>
      <c r="M607" s="5">
        <f>Table1[[#This Row],[Unit Price]]*Table1[[#This Row],[Quantity]]</f>
        <v>21.4</v>
      </c>
      <c r="N607" t="str">
        <f>VLOOKUP(Table1[[#This Row],[Customer ID]],Customers!$A$1:$I$2001,9,FALSE)</f>
        <v>No</v>
      </c>
    </row>
    <row r="608" spans="1:14" x14ac:dyDescent="0.35">
      <c r="A608" t="s">
        <v>1260</v>
      </c>
      <c r="B608" s="2">
        <v>44909</v>
      </c>
      <c r="C608" t="s">
        <v>1261</v>
      </c>
      <c r="D608" t="s">
        <v>40</v>
      </c>
      <c r="E608">
        <v>2</v>
      </c>
      <c r="F608" t="str">
        <f>VLOOKUP(Table1[[#This Row],[Customer ID]],Customers!$A$1:$I$2001,2,FALSE)</f>
        <v>Judith Pierce</v>
      </c>
      <c r="G608" t="str">
        <f>VLOOKUP(Table1[[#This Row],[Customer ID]],Customers!$A$1:$I$2001,3,FALSE)</f>
        <v>tdennis@yahoo.com</v>
      </c>
      <c r="H608" t="str">
        <f>VLOOKUP(Table1[[#This Row],[Customer ID]],Customers!$A$1:$I$2001,7,FALSE)</f>
        <v>Ireland</v>
      </c>
      <c r="I608" t="str">
        <f>_xlfn.IFS(INDEX(Products!$A$1:$E$5,MATCH(Orders!$D608,Products!$A$1:$A$5,0),MATCH(Orders!I$1,Products!$A$1:$E$1,0))="Esp","Espresso",INDEX(Products!$A$1:$E$5,MATCH(Orders!$D608,Products!$A$1:$A$5,0),MATCH(Orders!I$1,Products!$A$1:$E$1,0))="Lat","Latte",INDEX(Products!$A$1:$E$5,MATCH(Orders!$D608,Products!$A$1:$A$5,0),MATCH(Orders!I$1,Products!$A$1:$E$1,0))="Moc","Mocha",INDEX(Products!$A$1:$E$5,MATCH(Orders!$D608,Products!$A$1:$A$5,0),MATCH(Orders!I$1,Products!$A$1:$E$1,0))="Am","Americano")</f>
        <v>Americano</v>
      </c>
      <c r="J608" t="str">
        <f>IF(INDEX(Products!$A$1:$E$5,MATCH(Orders!$D608,Products!$A$1:$A$5,0),MATCH(Orders!J$1,Products!$A$1:$E$1,0))="M","Medium",IF(INDEX(Products!$A$1:$E$5,MATCH(Orders!$D608,Products!$A$1:$A$5,0),MATCH(Orders!J$1,Products!$A$1:$E$1,0))="D","Dark","Light"))</f>
        <v>Light</v>
      </c>
      <c r="K608" s="3">
        <f>INDEX(Products!$A$1:$E$5,MATCH(Orders!$D608,Products!$A$1:$A$5,0),MATCH(Orders!K$1,Products!$A$1:$E$1,0))</f>
        <v>1</v>
      </c>
      <c r="L608" s="5">
        <f>INDEX(Products!$A$1:$E$5,MATCH(Orders!$D608,Products!$A$1:$A$5,0),MATCH(Orders!L$1,Products!$A$1:$E$1,0))</f>
        <v>9.9499999999999993</v>
      </c>
      <c r="M608" s="5">
        <f>Table1[[#This Row],[Unit Price]]*Table1[[#This Row],[Quantity]]</f>
        <v>19.899999999999999</v>
      </c>
      <c r="N608" t="str">
        <f>VLOOKUP(Table1[[#This Row],[Customer ID]],Customers!$A$1:$I$2001,9,FALSE)</f>
        <v>No</v>
      </c>
    </row>
    <row r="609" spans="1:14" x14ac:dyDescent="0.35">
      <c r="A609" t="s">
        <v>1262</v>
      </c>
      <c r="B609" s="2">
        <v>44559</v>
      </c>
      <c r="C609" t="s">
        <v>1263</v>
      </c>
      <c r="D609" t="s">
        <v>15</v>
      </c>
      <c r="E609">
        <v>5</v>
      </c>
      <c r="F609" t="str">
        <f>VLOOKUP(Table1[[#This Row],[Customer ID]],Customers!$A$1:$I$2001,2,FALSE)</f>
        <v>Kenneth Black</v>
      </c>
      <c r="G609" t="str">
        <f>VLOOKUP(Table1[[#This Row],[Customer ID]],Customers!$A$1:$I$2001,3,FALSE)</f>
        <v>vjensen@duran.com</v>
      </c>
      <c r="H609" t="str">
        <f>VLOOKUP(Table1[[#This Row],[Customer ID]],Customers!$A$1:$I$2001,7,FALSE)</f>
        <v>Ireland</v>
      </c>
      <c r="I609" t="str">
        <f>_xlfn.IFS(INDEX(Products!$A$1:$E$5,MATCH(Orders!$D609,Products!$A$1:$A$5,0),MATCH(Orders!I$1,Products!$A$1:$E$1,0))="Esp","Espresso",INDEX(Products!$A$1:$E$5,MATCH(Orders!$D609,Products!$A$1:$A$5,0),MATCH(Orders!I$1,Products!$A$1:$E$1,0))="Lat","Latte",INDEX(Products!$A$1:$E$5,MATCH(Orders!$D609,Products!$A$1:$A$5,0),MATCH(Orders!I$1,Products!$A$1:$E$1,0))="Moc","Mocha",INDEX(Products!$A$1:$E$5,MATCH(Orders!$D609,Products!$A$1:$A$5,0),MATCH(Orders!I$1,Products!$A$1:$E$1,0))="Am","Americano")</f>
        <v>Espresso</v>
      </c>
      <c r="J609" t="str">
        <f>IF(INDEX(Products!$A$1:$E$5,MATCH(Orders!$D609,Products!$A$1:$A$5,0),MATCH(Orders!J$1,Products!$A$1:$E$1,0))="M","Medium",IF(INDEX(Products!$A$1:$E$5,MATCH(Orders!$D609,Products!$A$1:$A$5,0),MATCH(Orders!J$1,Products!$A$1:$E$1,0))="D","Dark","Light"))</f>
        <v>Medium</v>
      </c>
      <c r="K609" s="3">
        <f>INDEX(Products!$A$1:$E$5,MATCH(Orders!$D609,Products!$A$1:$A$5,0),MATCH(Orders!K$1,Products!$A$1:$E$1,0))</f>
        <v>1.5</v>
      </c>
      <c r="L609" s="5">
        <f>INDEX(Products!$A$1:$E$5,MATCH(Orders!$D609,Products!$A$1:$A$5,0),MATCH(Orders!L$1,Products!$A$1:$E$1,0))</f>
        <v>8.18</v>
      </c>
      <c r="M609" s="5">
        <f>Table1[[#This Row],[Unit Price]]*Table1[[#This Row],[Quantity]]</f>
        <v>40.9</v>
      </c>
      <c r="N609" t="str">
        <f>VLOOKUP(Table1[[#This Row],[Customer ID]],Customers!$A$1:$I$2001,9,FALSE)</f>
        <v>No</v>
      </c>
    </row>
    <row r="610" spans="1:14" x14ac:dyDescent="0.35">
      <c r="A610" t="s">
        <v>1264</v>
      </c>
      <c r="B610" s="2">
        <v>45499</v>
      </c>
      <c r="C610" t="s">
        <v>1265</v>
      </c>
      <c r="D610" t="s">
        <v>21</v>
      </c>
      <c r="E610">
        <v>5</v>
      </c>
      <c r="F610" t="str">
        <f>VLOOKUP(Table1[[#This Row],[Customer ID]],Customers!$A$1:$I$2001,2,FALSE)</f>
        <v>Nancy Dixon</v>
      </c>
      <c r="G610" t="str">
        <f>VLOOKUP(Table1[[#This Row],[Customer ID]],Customers!$A$1:$I$2001,3,FALSE)</f>
        <v>patrickcaldwell@nelson.com</v>
      </c>
      <c r="H610" t="str">
        <f>VLOOKUP(Table1[[#This Row],[Customer ID]],Customers!$A$1:$I$2001,7,FALSE)</f>
        <v>Canada</v>
      </c>
      <c r="I610" t="str">
        <f>_xlfn.IFS(INDEX(Products!$A$1:$E$5,MATCH(Orders!$D610,Products!$A$1:$A$5,0),MATCH(Orders!I$1,Products!$A$1:$E$1,0))="Esp","Espresso",INDEX(Products!$A$1:$E$5,MATCH(Orders!$D610,Products!$A$1:$A$5,0),MATCH(Orders!I$1,Products!$A$1:$E$1,0))="Lat","Latte",INDEX(Products!$A$1:$E$5,MATCH(Orders!$D610,Products!$A$1:$A$5,0),MATCH(Orders!I$1,Products!$A$1:$E$1,0))="Moc","Mocha",INDEX(Products!$A$1:$E$5,MATCH(Orders!$D610,Products!$A$1:$A$5,0),MATCH(Orders!I$1,Products!$A$1:$E$1,0))="Am","Americano")</f>
        <v>Latte</v>
      </c>
      <c r="J610" t="str">
        <f>IF(INDEX(Products!$A$1:$E$5,MATCH(Orders!$D610,Products!$A$1:$A$5,0),MATCH(Orders!J$1,Products!$A$1:$E$1,0))="M","Medium",IF(INDEX(Products!$A$1:$E$5,MATCH(Orders!$D610,Products!$A$1:$A$5,0),MATCH(Orders!J$1,Products!$A$1:$E$1,0))="D","Dark","Light"))</f>
        <v>Dark</v>
      </c>
      <c r="K610" s="3">
        <f>INDEX(Products!$A$1:$E$5,MATCH(Orders!$D610,Products!$A$1:$A$5,0),MATCH(Orders!K$1,Products!$A$1:$E$1,0))</f>
        <v>2</v>
      </c>
      <c r="L610" s="5">
        <f>INDEX(Products!$A$1:$E$5,MATCH(Orders!$D610,Products!$A$1:$A$5,0),MATCH(Orders!L$1,Products!$A$1:$E$1,0))</f>
        <v>6.79</v>
      </c>
      <c r="M610" s="5">
        <f>Table1[[#This Row],[Unit Price]]*Table1[[#This Row],[Quantity]]</f>
        <v>33.950000000000003</v>
      </c>
      <c r="N610" t="str">
        <f>VLOOKUP(Table1[[#This Row],[Customer ID]],Customers!$A$1:$I$2001,9,FALSE)</f>
        <v>Yes</v>
      </c>
    </row>
    <row r="611" spans="1:14" x14ac:dyDescent="0.35">
      <c r="A611" t="s">
        <v>1266</v>
      </c>
      <c r="B611" s="2">
        <v>45447</v>
      </c>
      <c r="C611" t="s">
        <v>1267</v>
      </c>
      <c r="D611" t="s">
        <v>21</v>
      </c>
      <c r="E611">
        <v>3</v>
      </c>
      <c r="F611" t="str">
        <f>VLOOKUP(Table1[[#This Row],[Customer ID]],Customers!$A$1:$I$2001,2,FALSE)</f>
        <v>Briana Bishop</v>
      </c>
      <c r="G611" t="str">
        <f>VLOOKUP(Table1[[#This Row],[Customer ID]],Customers!$A$1:$I$2001,3,FALSE)</f>
        <v>rothgregory@brown.com</v>
      </c>
      <c r="H611" t="str">
        <f>VLOOKUP(Table1[[#This Row],[Customer ID]],Customers!$A$1:$I$2001,7,FALSE)</f>
        <v>United Kingdom</v>
      </c>
      <c r="I611" t="str">
        <f>_xlfn.IFS(INDEX(Products!$A$1:$E$5,MATCH(Orders!$D611,Products!$A$1:$A$5,0),MATCH(Orders!I$1,Products!$A$1:$E$1,0))="Esp","Espresso",INDEX(Products!$A$1:$E$5,MATCH(Orders!$D611,Products!$A$1:$A$5,0),MATCH(Orders!I$1,Products!$A$1:$E$1,0))="Lat","Latte",INDEX(Products!$A$1:$E$5,MATCH(Orders!$D611,Products!$A$1:$A$5,0),MATCH(Orders!I$1,Products!$A$1:$E$1,0))="Moc","Mocha",INDEX(Products!$A$1:$E$5,MATCH(Orders!$D611,Products!$A$1:$A$5,0),MATCH(Orders!I$1,Products!$A$1:$E$1,0))="Am","Americano")</f>
        <v>Latte</v>
      </c>
      <c r="J611" t="str">
        <f>IF(INDEX(Products!$A$1:$E$5,MATCH(Orders!$D611,Products!$A$1:$A$5,0),MATCH(Orders!J$1,Products!$A$1:$E$1,0))="M","Medium",IF(INDEX(Products!$A$1:$E$5,MATCH(Orders!$D611,Products!$A$1:$A$5,0),MATCH(Orders!J$1,Products!$A$1:$E$1,0))="D","Dark","Light"))</f>
        <v>Dark</v>
      </c>
      <c r="K611" s="3">
        <f>INDEX(Products!$A$1:$E$5,MATCH(Orders!$D611,Products!$A$1:$A$5,0),MATCH(Orders!K$1,Products!$A$1:$E$1,0))</f>
        <v>2</v>
      </c>
      <c r="L611" s="5">
        <f>INDEX(Products!$A$1:$E$5,MATCH(Orders!$D611,Products!$A$1:$A$5,0),MATCH(Orders!L$1,Products!$A$1:$E$1,0))</f>
        <v>6.79</v>
      </c>
      <c r="M611" s="5">
        <f>Table1[[#This Row],[Unit Price]]*Table1[[#This Row],[Quantity]]</f>
        <v>20.37</v>
      </c>
      <c r="N611" t="str">
        <f>VLOOKUP(Table1[[#This Row],[Customer ID]],Customers!$A$1:$I$2001,9,FALSE)</f>
        <v>No</v>
      </c>
    </row>
    <row r="612" spans="1:14" x14ac:dyDescent="0.35">
      <c r="A612" t="s">
        <v>1268</v>
      </c>
      <c r="B612" s="2">
        <v>45233</v>
      </c>
      <c r="C612" t="s">
        <v>1269</v>
      </c>
      <c r="D612" t="s">
        <v>15</v>
      </c>
      <c r="E612">
        <v>3</v>
      </c>
      <c r="F612" t="str">
        <f>VLOOKUP(Table1[[#This Row],[Customer ID]],Customers!$A$1:$I$2001,2,FALSE)</f>
        <v>Pamela White</v>
      </c>
      <c r="G612" t="str">
        <f>VLOOKUP(Table1[[#This Row],[Customer ID]],Customers!$A$1:$I$2001,3,FALSE)</f>
        <v>ashley63@yahoo.com</v>
      </c>
      <c r="H612" t="str">
        <f>VLOOKUP(Table1[[#This Row],[Customer ID]],Customers!$A$1:$I$2001,7,FALSE)</f>
        <v>United States</v>
      </c>
      <c r="I612" t="str">
        <f>_xlfn.IFS(INDEX(Products!$A$1:$E$5,MATCH(Orders!$D612,Products!$A$1:$A$5,0),MATCH(Orders!I$1,Products!$A$1:$E$1,0))="Esp","Espresso",INDEX(Products!$A$1:$E$5,MATCH(Orders!$D612,Products!$A$1:$A$5,0),MATCH(Orders!I$1,Products!$A$1:$E$1,0))="Lat","Latte",INDEX(Products!$A$1:$E$5,MATCH(Orders!$D612,Products!$A$1:$A$5,0),MATCH(Orders!I$1,Products!$A$1:$E$1,0))="Moc","Mocha",INDEX(Products!$A$1:$E$5,MATCH(Orders!$D612,Products!$A$1:$A$5,0),MATCH(Orders!I$1,Products!$A$1:$E$1,0))="Am","Americano")</f>
        <v>Espresso</v>
      </c>
      <c r="J612" t="str">
        <f>IF(INDEX(Products!$A$1:$E$5,MATCH(Orders!$D612,Products!$A$1:$A$5,0),MATCH(Orders!J$1,Products!$A$1:$E$1,0))="M","Medium",IF(INDEX(Products!$A$1:$E$5,MATCH(Orders!$D612,Products!$A$1:$A$5,0),MATCH(Orders!J$1,Products!$A$1:$E$1,0))="D","Dark","Light"))</f>
        <v>Medium</v>
      </c>
      <c r="K612" s="3">
        <f>INDEX(Products!$A$1:$E$5,MATCH(Orders!$D612,Products!$A$1:$A$5,0),MATCH(Orders!K$1,Products!$A$1:$E$1,0))</f>
        <v>1.5</v>
      </c>
      <c r="L612" s="5">
        <f>INDEX(Products!$A$1:$E$5,MATCH(Orders!$D612,Products!$A$1:$A$5,0),MATCH(Orders!L$1,Products!$A$1:$E$1,0))</f>
        <v>8.18</v>
      </c>
      <c r="M612" s="5">
        <f>Table1[[#This Row],[Unit Price]]*Table1[[#This Row],[Quantity]]</f>
        <v>24.54</v>
      </c>
      <c r="N612" t="str">
        <f>VLOOKUP(Table1[[#This Row],[Customer ID]],Customers!$A$1:$I$2001,9,FALSE)</f>
        <v>Yes</v>
      </c>
    </row>
    <row r="613" spans="1:14" x14ac:dyDescent="0.35">
      <c r="A613" t="s">
        <v>1270</v>
      </c>
      <c r="B613" s="2">
        <v>45063</v>
      </c>
      <c r="C613" t="s">
        <v>1271</v>
      </c>
      <c r="D613" t="s">
        <v>40</v>
      </c>
      <c r="E613">
        <v>3</v>
      </c>
      <c r="F613" t="str">
        <f>VLOOKUP(Table1[[#This Row],[Customer ID]],Customers!$A$1:$I$2001,2,FALSE)</f>
        <v>Joshua Lee</v>
      </c>
      <c r="G613" t="str">
        <f>VLOOKUP(Table1[[#This Row],[Customer ID]],Customers!$A$1:$I$2001,3,FALSE)</f>
        <v>amandajones@bradford-figueroa.com</v>
      </c>
      <c r="H613" t="str">
        <f>VLOOKUP(Table1[[#This Row],[Customer ID]],Customers!$A$1:$I$2001,7,FALSE)</f>
        <v>United Kingdom</v>
      </c>
      <c r="I613" t="str">
        <f>_xlfn.IFS(INDEX(Products!$A$1:$E$5,MATCH(Orders!$D613,Products!$A$1:$A$5,0),MATCH(Orders!I$1,Products!$A$1:$E$1,0))="Esp","Espresso",INDEX(Products!$A$1:$E$5,MATCH(Orders!$D613,Products!$A$1:$A$5,0),MATCH(Orders!I$1,Products!$A$1:$E$1,0))="Lat","Latte",INDEX(Products!$A$1:$E$5,MATCH(Orders!$D613,Products!$A$1:$A$5,0),MATCH(Orders!I$1,Products!$A$1:$E$1,0))="Moc","Mocha",INDEX(Products!$A$1:$E$5,MATCH(Orders!$D613,Products!$A$1:$A$5,0),MATCH(Orders!I$1,Products!$A$1:$E$1,0))="Am","Americano")</f>
        <v>Americano</v>
      </c>
      <c r="J613" t="str">
        <f>IF(INDEX(Products!$A$1:$E$5,MATCH(Orders!$D613,Products!$A$1:$A$5,0),MATCH(Orders!J$1,Products!$A$1:$E$1,0))="M","Medium",IF(INDEX(Products!$A$1:$E$5,MATCH(Orders!$D613,Products!$A$1:$A$5,0),MATCH(Orders!J$1,Products!$A$1:$E$1,0))="D","Dark","Light"))</f>
        <v>Light</v>
      </c>
      <c r="K613" s="3">
        <f>INDEX(Products!$A$1:$E$5,MATCH(Orders!$D613,Products!$A$1:$A$5,0),MATCH(Orders!K$1,Products!$A$1:$E$1,0))</f>
        <v>1</v>
      </c>
      <c r="L613" s="5">
        <f>INDEX(Products!$A$1:$E$5,MATCH(Orders!$D613,Products!$A$1:$A$5,0),MATCH(Orders!L$1,Products!$A$1:$E$1,0))</f>
        <v>9.9499999999999993</v>
      </c>
      <c r="M613" s="5">
        <f>Table1[[#This Row],[Unit Price]]*Table1[[#This Row],[Quantity]]</f>
        <v>29.849999999999998</v>
      </c>
      <c r="N613" t="str">
        <f>VLOOKUP(Table1[[#This Row],[Customer ID]],Customers!$A$1:$I$2001,9,FALSE)</f>
        <v>Yes</v>
      </c>
    </row>
    <row r="614" spans="1:14" x14ac:dyDescent="0.35">
      <c r="A614" t="s">
        <v>1272</v>
      </c>
      <c r="B614" s="2">
        <v>44922</v>
      </c>
      <c r="C614" t="s">
        <v>1273</v>
      </c>
      <c r="D614" t="s">
        <v>21</v>
      </c>
      <c r="E614">
        <v>3</v>
      </c>
      <c r="F614" t="str">
        <f>VLOOKUP(Table1[[#This Row],[Customer ID]],Customers!$A$1:$I$2001,2,FALSE)</f>
        <v>Lauren Walker</v>
      </c>
      <c r="G614" t="str">
        <f>VLOOKUP(Table1[[#This Row],[Customer ID]],Customers!$A$1:$I$2001,3,FALSE)</f>
        <v>sarah78@schmidt-french.org</v>
      </c>
      <c r="H614" t="str">
        <f>VLOOKUP(Table1[[#This Row],[Customer ID]],Customers!$A$1:$I$2001,7,FALSE)</f>
        <v>Australia</v>
      </c>
      <c r="I614" t="str">
        <f>_xlfn.IFS(INDEX(Products!$A$1:$E$5,MATCH(Orders!$D614,Products!$A$1:$A$5,0),MATCH(Orders!I$1,Products!$A$1:$E$1,0))="Esp","Espresso",INDEX(Products!$A$1:$E$5,MATCH(Orders!$D614,Products!$A$1:$A$5,0),MATCH(Orders!I$1,Products!$A$1:$E$1,0))="Lat","Latte",INDEX(Products!$A$1:$E$5,MATCH(Orders!$D614,Products!$A$1:$A$5,0),MATCH(Orders!I$1,Products!$A$1:$E$1,0))="Moc","Mocha",INDEX(Products!$A$1:$E$5,MATCH(Orders!$D614,Products!$A$1:$A$5,0),MATCH(Orders!I$1,Products!$A$1:$E$1,0))="Am","Americano")</f>
        <v>Latte</v>
      </c>
      <c r="J614" t="str">
        <f>IF(INDEX(Products!$A$1:$E$5,MATCH(Orders!$D614,Products!$A$1:$A$5,0),MATCH(Orders!J$1,Products!$A$1:$E$1,0))="M","Medium",IF(INDEX(Products!$A$1:$E$5,MATCH(Orders!$D614,Products!$A$1:$A$5,0),MATCH(Orders!J$1,Products!$A$1:$E$1,0))="D","Dark","Light"))</f>
        <v>Dark</v>
      </c>
      <c r="K614" s="3">
        <f>INDEX(Products!$A$1:$E$5,MATCH(Orders!$D614,Products!$A$1:$A$5,0),MATCH(Orders!K$1,Products!$A$1:$E$1,0))</f>
        <v>2</v>
      </c>
      <c r="L614" s="5">
        <f>INDEX(Products!$A$1:$E$5,MATCH(Orders!$D614,Products!$A$1:$A$5,0),MATCH(Orders!L$1,Products!$A$1:$E$1,0))</f>
        <v>6.79</v>
      </c>
      <c r="M614" s="5">
        <f>Table1[[#This Row],[Unit Price]]*Table1[[#This Row],[Quantity]]</f>
        <v>20.37</v>
      </c>
      <c r="N614" t="str">
        <f>VLOOKUP(Table1[[#This Row],[Customer ID]],Customers!$A$1:$I$2001,9,FALSE)</f>
        <v>No</v>
      </c>
    </row>
    <row r="615" spans="1:14" x14ac:dyDescent="0.35">
      <c r="A615" t="s">
        <v>1274</v>
      </c>
      <c r="B615" s="2">
        <v>44738</v>
      </c>
      <c r="C615" t="s">
        <v>1275</v>
      </c>
      <c r="D615" t="s">
        <v>21</v>
      </c>
      <c r="E615">
        <v>5</v>
      </c>
      <c r="F615" t="str">
        <f>VLOOKUP(Table1[[#This Row],[Customer ID]],Customers!$A$1:$I$2001,2,FALSE)</f>
        <v>Richard Moore</v>
      </c>
      <c r="G615" t="str">
        <f>VLOOKUP(Table1[[#This Row],[Customer ID]],Customers!$A$1:$I$2001,3,FALSE)</f>
        <v>uschwartz@cline.info</v>
      </c>
      <c r="H615" t="str">
        <f>VLOOKUP(Table1[[#This Row],[Customer ID]],Customers!$A$1:$I$2001,7,FALSE)</f>
        <v>United Kingdom</v>
      </c>
      <c r="I615" t="str">
        <f>_xlfn.IFS(INDEX(Products!$A$1:$E$5,MATCH(Orders!$D615,Products!$A$1:$A$5,0),MATCH(Orders!I$1,Products!$A$1:$E$1,0))="Esp","Espresso",INDEX(Products!$A$1:$E$5,MATCH(Orders!$D615,Products!$A$1:$A$5,0),MATCH(Orders!I$1,Products!$A$1:$E$1,0))="Lat","Latte",INDEX(Products!$A$1:$E$5,MATCH(Orders!$D615,Products!$A$1:$A$5,0),MATCH(Orders!I$1,Products!$A$1:$E$1,0))="Moc","Mocha",INDEX(Products!$A$1:$E$5,MATCH(Orders!$D615,Products!$A$1:$A$5,0),MATCH(Orders!I$1,Products!$A$1:$E$1,0))="Am","Americano")</f>
        <v>Latte</v>
      </c>
      <c r="J615" t="str">
        <f>IF(INDEX(Products!$A$1:$E$5,MATCH(Orders!$D615,Products!$A$1:$A$5,0),MATCH(Orders!J$1,Products!$A$1:$E$1,0))="M","Medium",IF(INDEX(Products!$A$1:$E$5,MATCH(Orders!$D615,Products!$A$1:$A$5,0),MATCH(Orders!J$1,Products!$A$1:$E$1,0))="D","Dark","Light"))</f>
        <v>Dark</v>
      </c>
      <c r="K615" s="3">
        <f>INDEX(Products!$A$1:$E$5,MATCH(Orders!$D615,Products!$A$1:$A$5,0),MATCH(Orders!K$1,Products!$A$1:$E$1,0))</f>
        <v>2</v>
      </c>
      <c r="L615" s="5">
        <f>INDEX(Products!$A$1:$E$5,MATCH(Orders!$D615,Products!$A$1:$A$5,0),MATCH(Orders!L$1,Products!$A$1:$E$1,0))</f>
        <v>6.79</v>
      </c>
      <c r="M615" s="5">
        <f>Table1[[#This Row],[Unit Price]]*Table1[[#This Row],[Quantity]]</f>
        <v>33.950000000000003</v>
      </c>
      <c r="N615" t="str">
        <f>VLOOKUP(Table1[[#This Row],[Customer ID]],Customers!$A$1:$I$2001,9,FALSE)</f>
        <v>Yes</v>
      </c>
    </row>
    <row r="616" spans="1:14" x14ac:dyDescent="0.35">
      <c r="A616" t="s">
        <v>1277</v>
      </c>
      <c r="B616" s="2">
        <v>44642</v>
      </c>
      <c r="C616" t="s">
        <v>1278</v>
      </c>
      <c r="D616" t="s">
        <v>30</v>
      </c>
      <c r="E616">
        <v>5</v>
      </c>
      <c r="F616" t="str">
        <f>VLOOKUP(Table1[[#This Row],[Customer ID]],Customers!$A$1:$I$2001,2,FALSE)</f>
        <v>Anthony Jackson</v>
      </c>
      <c r="G616" t="str">
        <f>VLOOKUP(Table1[[#This Row],[Customer ID]],Customers!$A$1:$I$2001,3,FALSE)</f>
        <v>michael61@rogers.biz</v>
      </c>
      <c r="H616" t="str">
        <f>VLOOKUP(Table1[[#This Row],[Customer ID]],Customers!$A$1:$I$2001,7,FALSE)</f>
        <v>United Kingdom</v>
      </c>
      <c r="I616" t="str">
        <f>_xlfn.IFS(INDEX(Products!$A$1:$E$5,MATCH(Orders!$D616,Products!$A$1:$A$5,0),MATCH(Orders!I$1,Products!$A$1:$E$1,0))="Esp","Espresso",INDEX(Products!$A$1:$E$5,MATCH(Orders!$D616,Products!$A$1:$A$5,0),MATCH(Orders!I$1,Products!$A$1:$E$1,0))="Lat","Latte",INDEX(Products!$A$1:$E$5,MATCH(Orders!$D616,Products!$A$1:$A$5,0),MATCH(Orders!I$1,Products!$A$1:$E$1,0))="Moc","Mocha",INDEX(Products!$A$1:$E$5,MATCH(Orders!$D616,Products!$A$1:$A$5,0),MATCH(Orders!I$1,Products!$A$1:$E$1,0))="Am","Americano")</f>
        <v>Mocha</v>
      </c>
      <c r="J616" t="str">
        <f>IF(INDEX(Products!$A$1:$E$5,MATCH(Orders!$D616,Products!$A$1:$A$5,0),MATCH(Orders!J$1,Products!$A$1:$E$1,0))="M","Medium",IF(INDEX(Products!$A$1:$E$5,MATCH(Orders!$D616,Products!$A$1:$A$5,0),MATCH(Orders!J$1,Products!$A$1:$E$1,0))="D","Dark","Light"))</f>
        <v>Medium</v>
      </c>
      <c r="K616" s="3">
        <f>INDEX(Products!$A$1:$E$5,MATCH(Orders!$D616,Products!$A$1:$A$5,0),MATCH(Orders!K$1,Products!$A$1:$E$1,0))</f>
        <v>2</v>
      </c>
      <c r="L616" s="5">
        <f>INDEX(Products!$A$1:$E$5,MATCH(Orders!$D616,Products!$A$1:$A$5,0),MATCH(Orders!L$1,Products!$A$1:$E$1,0))</f>
        <v>5.35</v>
      </c>
      <c r="M616" s="5">
        <f>Table1[[#This Row],[Unit Price]]*Table1[[#This Row],[Quantity]]</f>
        <v>26.75</v>
      </c>
      <c r="N616" t="str">
        <f>VLOOKUP(Table1[[#This Row],[Customer ID]],Customers!$A$1:$I$2001,9,FALSE)</f>
        <v>Yes</v>
      </c>
    </row>
    <row r="617" spans="1:14" x14ac:dyDescent="0.35">
      <c r="A617" t="s">
        <v>1279</v>
      </c>
      <c r="B617" s="2">
        <v>44726</v>
      </c>
      <c r="C617" t="s">
        <v>1280</v>
      </c>
      <c r="D617" t="s">
        <v>40</v>
      </c>
      <c r="E617">
        <v>4</v>
      </c>
      <c r="F617" t="str">
        <f>VLOOKUP(Table1[[#This Row],[Customer ID]],Customers!$A$1:$I$2001,2,FALSE)</f>
        <v>Glenn Spears</v>
      </c>
      <c r="G617" t="str">
        <f>VLOOKUP(Table1[[#This Row],[Customer ID]],Customers!$A$1:$I$2001,3,FALSE)</f>
        <v>greenwesley@gmail.com</v>
      </c>
      <c r="H617" t="str">
        <f>VLOOKUP(Table1[[#This Row],[Customer ID]],Customers!$A$1:$I$2001,7,FALSE)</f>
        <v>United States</v>
      </c>
      <c r="I617" t="str">
        <f>_xlfn.IFS(INDEX(Products!$A$1:$E$5,MATCH(Orders!$D617,Products!$A$1:$A$5,0),MATCH(Orders!I$1,Products!$A$1:$E$1,0))="Esp","Espresso",INDEX(Products!$A$1:$E$5,MATCH(Orders!$D617,Products!$A$1:$A$5,0),MATCH(Orders!I$1,Products!$A$1:$E$1,0))="Lat","Latte",INDEX(Products!$A$1:$E$5,MATCH(Orders!$D617,Products!$A$1:$A$5,0),MATCH(Orders!I$1,Products!$A$1:$E$1,0))="Moc","Mocha",INDEX(Products!$A$1:$E$5,MATCH(Orders!$D617,Products!$A$1:$A$5,0),MATCH(Orders!I$1,Products!$A$1:$E$1,0))="Am","Americano")</f>
        <v>Americano</v>
      </c>
      <c r="J617" t="str">
        <f>IF(INDEX(Products!$A$1:$E$5,MATCH(Orders!$D617,Products!$A$1:$A$5,0),MATCH(Orders!J$1,Products!$A$1:$E$1,0))="M","Medium",IF(INDEX(Products!$A$1:$E$5,MATCH(Orders!$D617,Products!$A$1:$A$5,0),MATCH(Orders!J$1,Products!$A$1:$E$1,0))="D","Dark","Light"))</f>
        <v>Light</v>
      </c>
      <c r="K617" s="3">
        <f>INDEX(Products!$A$1:$E$5,MATCH(Orders!$D617,Products!$A$1:$A$5,0),MATCH(Orders!K$1,Products!$A$1:$E$1,0))</f>
        <v>1</v>
      </c>
      <c r="L617" s="5">
        <f>INDEX(Products!$A$1:$E$5,MATCH(Orders!$D617,Products!$A$1:$A$5,0),MATCH(Orders!L$1,Products!$A$1:$E$1,0))</f>
        <v>9.9499999999999993</v>
      </c>
      <c r="M617" s="5">
        <f>Table1[[#This Row],[Unit Price]]*Table1[[#This Row],[Quantity]]</f>
        <v>39.799999999999997</v>
      </c>
      <c r="N617" t="str">
        <f>VLOOKUP(Table1[[#This Row],[Customer ID]],Customers!$A$1:$I$2001,9,FALSE)</f>
        <v>Yes</v>
      </c>
    </row>
    <row r="618" spans="1:14" x14ac:dyDescent="0.35">
      <c r="A618" t="s">
        <v>1281</v>
      </c>
      <c r="B618" s="2">
        <v>45206</v>
      </c>
      <c r="C618" t="s">
        <v>1282</v>
      </c>
      <c r="D618" t="s">
        <v>15</v>
      </c>
      <c r="E618">
        <v>2</v>
      </c>
      <c r="F618" t="str">
        <f>VLOOKUP(Table1[[#This Row],[Customer ID]],Customers!$A$1:$I$2001,2,FALSE)</f>
        <v>Crystal Moore</v>
      </c>
      <c r="G618" t="str">
        <f>VLOOKUP(Table1[[#This Row],[Customer ID]],Customers!$A$1:$I$2001,3,FALSE)</f>
        <v>georgeprince@peters.com</v>
      </c>
      <c r="H618" t="str">
        <f>VLOOKUP(Table1[[#This Row],[Customer ID]],Customers!$A$1:$I$2001,7,FALSE)</f>
        <v>Australia</v>
      </c>
      <c r="I618" t="str">
        <f>_xlfn.IFS(INDEX(Products!$A$1:$E$5,MATCH(Orders!$D618,Products!$A$1:$A$5,0),MATCH(Orders!I$1,Products!$A$1:$E$1,0))="Esp","Espresso",INDEX(Products!$A$1:$E$5,MATCH(Orders!$D618,Products!$A$1:$A$5,0),MATCH(Orders!I$1,Products!$A$1:$E$1,0))="Lat","Latte",INDEX(Products!$A$1:$E$5,MATCH(Orders!$D618,Products!$A$1:$A$5,0),MATCH(Orders!I$1,Products!$A$1:$E$1,0))="Moc","Mocha",INDEX(Products!$A$1:$E$5,MATCH(Orders!$D618,Products!$A$1:$A$5,0),MATCH(Orders!I$1,Products!$A$1:$E$1,0))="Am","Americano")</f>
        <v>Espresso</v>
      </c>
      <c r="J618" t="str">
        <f>IF(INDEX(Products!$A$1:$E$5,MATCH(Orders!$D618,Products!$A$1:$A$5,0),MATCH(Orders!J$1,Products!$A$1:$E$1,0))="M","Medium",IF(INDEX(Products!$A$1:$E$5,MATCH(Orders!$D618,Products!$A$1:$A$5,0),MATCH(Orders!J$1,Products!$A$1:$E$1,0))="D","Dark","Light"))</f>
        <v>Medium</v>
      </c>
      <c r="K618" s="3">
        <f>INDEX(Products!$A$1:$E$5,MATCH(Orders!$D618,Products!$A$1:$A$5,0),MATCH(Orders!K$1,Products!$A$1:$E$1,0))</f>
        <v>1.5</v>
      </c>
      <c r="L618" s="5">
        <f>INDEX(Products!$A$1:$E$5,MATCH(Orders!$D618,Products!$A$1:$A$5,0),MATCH(Orders!L$1,Products!$A$1:$E$1,0))</f>
        <v>8.18</v>
      </c>
      <c r="M618" s="5">
        <f>Table1[[#This Row],[Unit Price]]*Table1[[#This Row],[Quantity]]</f>
        <v>16.36</v>
      </c>
      <c r="N618" t="str">
        <f>VLOOKUP(Table1[[#This Row],[Customer ID]],Customers!$A$1:$I$2001,9,FALSE)</f>
        <v>No</v>
      </c>
    </row>
    <row r="619" spans="1:14" x14ac:dyDescent="0.35">
      <c r="A619" t="s">
        <v>1283</v>
      </c>
      <c r="B619" s="2">
        <v>45397</v>
      </c>
      <c r="C619" t="s">
        <v>1284</v>
      </c>
      <c r="D619" t="s">
        <v>15</v>
      </c>
      <c r="E619">
        <v>1</v>
      </c>
      <c r="F619" t="str">
        <f>VLOOKUP(Table1[[#This Row],[Customer ID]],Customers!$A$1:$I$2001,2,FALSE)</f>
        <v>Tina Patrick</v>
      </c>
      <c r="G619" t="str">
        <f>VLOOKUP(Table1[[#This Row],[Customer ID]],Customers!$A$1:$I$2001,3,FALSE)</f>
        <v>waynehicks@little.com</v>
      </c>
      <c r="H619" t="str">
        <f>VLOOKUP(Table1[[#This Row],[Customer ID]],Customers!$A$1:$I$2001,7,FALSE)</f>
        <v>Canada</v>
      </c>
      <c r="I619" t="str">
        <f>_xlfn.IFS(INDEX(Products!$A$1:$E$5,MATCH(Orders!$D619,Products!$A$1:$A$5,0),MATCH(Orders!I$1,Products!$A$1:$E$1,0))="Esp","Espresso",INDEX(Products!$A$1:$E$5,MATCH(Orders!$D619,Products!$A$1:$A$5,0),MATCH(Orders!I$1,Products!$A$1:$E$1,0))="Lat","Latte",INDEX(Products!$A$1:$E$5,MATCH(Orders!$D619,Products!$A$1:$A$5,0),MATCH(Orders!I$1,Products!$A$1:$E$1,0))="Moc","Mocha",INDEX(Products!$A$1:$E$5,MATCH(Orders!$D619,Products!$A$1:$A$5,0),MATCH(Orders!I$1,Products!$A$1:$E$1,0))="Am","Americano")</f>
        <v>Espresso</v>
      </c>
      <c r="J619" t="str">
        <f>IF(INDEX(Products!$A$1:$E$5,MATCH(Orders!$D619,Products!$A$1:$A$5,0),MATCH(Orders!J$1,Products!$A$1:$E$1,0))="M","Medium",IF(INDEX(Products!$A$1:$E$5,MATCH(Orders!$D619,Products!$A$1:$A$5,0),MATCH(Orders!J$1,Products!$A$1:$E$1,0))="D","Dark","Light"))</f>
        <v>Medium</v>
      </c>
      <c r="K619" s="3">
        <f>INDEX(Products!$A$1:$E$5,MATCH(Orders!$D619,Products!$A$1:$A$5,0),MATCH(Orders!K$1,Products!$A$1:$E$1,0))</f>
        <v>1.5</v>
      </c>
      <c r="L619" s="5">
        <f>INDEX(Products!$A$1:$E$5,MATCH(Orders!$D619,Products!$A$1:$A$5,0),MATCH(Orders!L$1,Products!$A$1:$E$1,0))</f>
        <v>8.18</v>
      </c>
      <c r="M619" s="5">
        <f>Table1[[#This Row],[Unit Price]]*Table1[[#This Row],[Quantity]]</f>
        <v>8.18</v>
      </c>
      <c r="N619" t="str">
        <f>VLOOKUP(Table1[[#This Row],[Customer ID]],Customers!$A$1:$I$2001,9,FALSE)</f>
        <v>No</v>
      </c>
    </row>
    <row r="620" spans="1:14" x14ac:dyDescent="0.35">
      <c r="A620" t="s">
        <v>1285</v>
      </c>
      <c r="B620" s="2">
        <v>44900</v>
      </c>
      <c r="C620" t="s">
        <v>1286</v>
      </c>
      <c r="D620" t="s">
        <v>15</v>
      </c>
      <c r="E620">
        <v>5</v>
      </c>
      <c r="F620" t="str">
        <f>VLOOKUP(Table1[[#This Row],[Customer ID]],Customers!$A$1:$I$2001,2,FALSE)</f>
        <v>Katherine Rodriguez</v>
      </c>
      <c r="G620" t="str">
        <f>VLOOKUP(Table1[[#This Row],[Customer ID]],Customers!$A$1:$I$2001,3,FALSE)</f>
        <v>stephensabigail@moran-miller.com</v>
      </c>
      <c r="H620" t="str">
        <f>VLOOKUP(Table1[[#This Row],[Customer ID]],Customers!$A$1:$I$2001,7,FALSE)</f>
        <v>Australia</v>
      </c>
      <c r="I620" t="str">
        <f>_xlfn.IFS(INDEX(Products!$A$1:$E$5,MATCH(Orders!$D620,Products!$A$1:$A$5,0),MATCH(Orders!I$1,Products!$A$1:$E$1,0))="Esp","Espresso",INDEX(Products!$A$1:$E$5,MATCH(Orders!$D620,Products!$A$1:$A$5,0),MATCH(Orders!I$1,Products!$A$1:$E$1,0))="Lat","Latte",INDEX(Products!$A$1:$E$5,MATCH(Orders!$D620,Products!$A$1:$A$5,0),MATCH(Orders!I$1,Products!$A$1:$E$1,0))="Moc","Mocha",INDEX(Products!$A$1:$E$5,MATCH(Orders!$D620,Products!$A$1:$A$5,0),MATCH(Orders!I$1,Products!$A$1:$E$1,0))="Am","Americano")</f>
        <v>Espresso</v>
      </c>
      <c r="J620" t="str">
        <f>IF(INDEX(Products!$A$1:$E$5,MATCH(Orders!$D620,Products!$A$1:$A$5,0),MATCH(Orders!J$1,Products!$A$1:$E$1,0))="M","Medium",IF(INDEX(Products!$A$1:$E$5,MATCH(Orders!$D620,Products!$A$1:$A$5,0),MATCH(Orders!J$1,Products!$A$1:$E$1,0))="D","Dark","Light"))</f>
        <v>Medium</v>
      </c>
      <c r="K620" s="3">
        <f>INDEX(Products!$A$1:$E$5,MATCH(Orders!$D620,Products!$A$1:$A$5,0),MATCH(Orders!K$1,Products!$A$1:$E$1,0))</f>
        <v>1.5</v>
      </c>
      <c r="L620" s="5">
        <f>INDEX(Products!$A$1:$E$5,MATCH(Orders!$D620,Products!$A$1:$A$5,0),MATCH(Orders!L$1,Products!$A$1:$E$1,0))</f>
        <v>8.18</v>
      </c>
      <c r="M620" s="5">
        <f>Table1[[#This Row],[Unit Price]]*Table1[[#This Row],[Quantity]]</f>
        <v>40.9</v>
      </c>
      <c r="N620" t="str">
        <f>VLOOKUP(Table1[[#This Row],[Customer ID]],Customers!$A$1:$I$2001,9,FALSE)</f>
        <v>Yes</v>
      </c>
    </row>
    <row r="621" spans="1:14" x14ac:dyDescent="0.35">
      <c r="A621" t="s">
        <v>1287</v>
      </c>
      <c r="B621" s="2">
        <v>45101</v>
      </c>
      <c r="C621" t="s">
        <v>1288</v>
      </c>
      <c r="D621" t="s">
        <v>15</v>
      </c>
      <c r="E621">
        <v>1</v>
      </c>
      <c r="F621" t="str">
        <f>VLOOKUP(Table1[[#This Row],[Customer ID]],Customers!$A$1:$I$2001,2,FALSE)</f>
        <v>Barbara Wagner</v>
      </c>
      <c r="G621" t="str">
        <f>VLOOKUP(Table1[[#This Row],[Customer ID]],Customers!$A$1:$I$2001,3,FALSE)</f>
        <v>millerkurt@gmail.com</v>
      </c>
      <c r="H621" t="str">
        <f>VLOOKUP(Table1[[#This Row],[Customer ID]],Customers!$A$1:$I$2001,7,FALSE)</f>
        <v>Australia</v>
      </c>
      <c r="I621" t="str">
        <f>_xlfn.IFS(INDEX(Products!$A$1:$E$5,MATCH(Orders!$D621,Products!$A$1:$A$5,0),MATCH(Orders!I$1,Products!$A$1:$E$1,0))="Esp","Espresso",INDEX(Products!$A$1:$E$5,MATCH(Orders!$D621,Products!$A$1:$A$5,0),MATCH(Orders!I$1,Products!$A$1:$E$1,0))="Lat","Latte",INDEX(Products!$A$1:$E$5,MATCH(Orders!$D621,Products!$A$1:$A$5,0),MATCH(Orders!I$1,Products!$A$1:$E$1,0))="Moc","Mocha",INDEX(Products!$A$1:$E$5,MATCH(Orders!$D621,Products!$A$1:$A$5,0),MATCH(Orders!I$1,Products!$A$1:$E$1,0))="Am","Americano")</f>
        <v>Espresso</v>
      </c>
      <c r="J621" t="str">
        <f>IF(INDEX(Products!$A$1:$E$5,MATCH(Orders!$D621,Products!$A$1:$A$5,0),MATCH(Orders!J$1,Products!$A$1:$E$1,0))="M","Medium",IF(INDEX(Products!$A$1:$E$5,MATCH(Orders!$D621,Products!$A$1:$A$5,0),MATCH(Orders!J$1,Products!$A$1:$E$1,0))="D","Dark","Light"))</f>
        <v>Medium</v>
      </c>
      <c r="K621" s="3">
        <f>INDEX(Products!$A$1:$E$5,MATCH(Orders!$D621,Products!$A$1:$A$5,0),MATCH(Orders!K$1,Products!$A$1:$E$1,0))</f>
        <v>1.5</v>
      </c>
      <c r="L621" s="5">
        <f>INDEX(Products!$A$1:$E$5,MATCH(Orders!$D621,Products!$A$1:$A$5,0),MATCH(Orders!L$1,Products!$A$1:$E$1,0))</f>
        <v>8.18</v>
      </c>
      <c r="M621" s="5">
        <f>Table1[[#This Row],[Unit Price]]*Table1[[#This Row],[Quantity]]</f>
        <v>8.18</v>
      </c>
      <c r="N621" t="str">
        <f>VLOOKUP(Table1[[#This Row],[Customer ID]],Customers!$A$1:$I$2001,9,FALSE)</f>
        <v>No</v>
      </c>
    </row>
    <row r="622" spans="1:14" x14ac:dyDescent="0.35">
      <c r="A622" t="s">
        <v>1289</v>
      </c>
      <c r="B622" s="2">
        <v>44512</v>
      </c>
      <c r="C622" t="s">
        <v>1290</v>
      </c>
      <c r="D622" t="s">
        <v>21</v>
      </c>
      <c r="E622">
        <v>4</v>
      </c>
      <c r="F622" t="str">
        <f>VLOOKUP(Table1[[#This Row],[Customer ID]],Customers!$A$1:$I$2001,2,FALSE)</f>
        <v>Christopher Soto</v>
      </c>
      <c r="G622" t="str">
        <f>VLOOKUP(Table1[[#This Row],[Customer ID]],Customers!$A$1:$I$2001,3,FALSE)</f>
        <v>samuel92@hotmail.com</v>
      </c>
      <c r="H622" t="str">
        <f>VLOOKUP(Table1[[#This Row],[Customer ID]],Customers!$A$1:$I$2001,7,FALSE)</f>
        <v>Canada</v>
      </c>
      <c r="I622" t="str">
        <f>_xlfn.IFS(INDEX(Products!$A$1:$E$5,MATCH(Orders!$D622,Products!$A$1:$A$5,0),MATCH(Orders!I$1,Products!$A$1:$E$1,0))="Esp","Espresso",INDEX(Products!$A$1:$E$5,MATCH(Orders!$D622,Products!$A$1:$A$5,0),MATCH(Orders!I$1,Products!$A$1:$E$1,0))="Lat","Latte",INDEX(Products!$A$1:$E$5,MATCH(Orders!$D622,Products!$A$1:$A$5,0),MATCH(Orders!I$1,Products!$A$1:$E$1,0))="Moc","Mocha",INDEX(Products!$A$1:$E$5,MATCH(Orders!$D622,Products!$A$1:$A$5,0),MATCH(Orders!I$1,Products!$A$1:$E$1,0))="Am","Americano")</f>
        <v>Latte</v>
      </c>
      <c r="J622" t="str">
        <f>IF(INDEX(Products!$A$1:$E$5,MATCH(Orders!$D622,Products!$A$1:$A$5,0),MATCH(Orders!J$1,Products!$A$1:$E$1,0))="M","Medium",IF(INDEX(Products!$A$1:$E$5,MATCH(Orders!$D622,Products!$A$1:$A$5,0),MATCH(Orders!J$1,Products!$A$1:$E$1,0))="D","Dark","Light"))</f>
        <v>Dark</v>
      </c>
      <c r="K622" s="3">
        <f>INDEX(Products!$A$1:$E$5,MATCH(Orders!$D622,Products!$A$1:$A$5,0),MATCH(Orders!K$1,Products!$A$1:$E$1,0))</f>
        <v>2</v>
      </c>
      <c r="L622" s="5">
        <f>INDEX(Products!$A$1:$E$5,MATCH(Orders!$D622,Products!$A$1:$A$5,0),MATCH(Orders!L$1,Products!$A$1:$E$1,0))</f>
        <v>6.79</v>
      </c>
      <c r="M622" s="5">
        <f>Table1[[#This Row],[Unit Price]]*Table1[[#This Row],[Quantity]]</f>
        <v>27.16</v>
      </c>
      <c r="N622" t="str">
        <f>VLOOKUP(Table1[[#This Row],[Customer ID]],Customers!$A$1:$I$2001,9,FALSE)</f>
        <v>Yes</v>
      </c>
    </row>
    <row r="623" spans="1:14" x14ac:dyDescent="0.35">
      <c r="A623" t="s">
        <v>1291</v>
      </c>
      <c r="B623" s="2">
        <v>44571</v>
      </c>
      <c r="C623" t="s">
        <v>1292</v>
      </c>
      <c r="D623" t="s">
        <v>30</v>
      </c>
      <c r="E623">
        <v>4</v>
      </c>
      <c r="F623" t="str">
        <f>VLOOKUP(Table1[[#This Row],[Customer ID]],Customers!$A$1:$I$2001,2,FALSE)</f>
        <v>Billy Cross</v>
      </c>
      <c r="G623" t="str">
        <f>VLOOKUP(Table1[[#This Row],[Customer ID]],Customers!$A$1:$I$2001,3,FALSE)</f>
        <v>romerojoseph@gmail.com</v>
      </c>
      <c r="H623" t="str">
        <f>VLOOKUP(Table1[[#This Row],[Customer ID]],Customers!$A$1:$I$2001,7,FALSE)</f>
        <v>Australia</v>
      </c>
      <c r="I623" t="str">
        <f>_xlfn.IFS(INDEX(Products!$A$1:$E$5,MATCH(Orders!$D623,Products!$A$1:$A$5,0),MATCH(Orders!I$1,Products!$A$1:$E$1,0))="Esp","Espresso",INDEX(Products!$A$1:$E$5,MATCH(Orders!$D623,Products!$A$1:$A$5,0),MATCH(Orders!I$1,Products!$A$1:$E$1,0))="Lat","Latte",INDEX(Products!$A$1:$E$5,MATCH(Orders!$D623,Products!$A$1:$A$5,0),MATCH(Orders!I$1,Products!$A$1:$E$1,0))="Moc","Mocha",INDEX(Products!$A$1:$E$5,MATCH(Orders!$D623,Products!$A$1:$A$5,0),MATCH(Orders!I$1,Products!$A$1:$E$1,0))="Am","Americano")</f>
        <v>Mocha</v>
      </c>
      <c r="J623" t="str">
        <f>IF(INDEX(Products!$A$1:$E$5,MATCH(Orders!$D623,Products!$A$1:$A$5,0),MATCH(Orders!J$1,Products!$A$1:$E$1,0))="M","Medium",IF(INDEX(Products!$A$1:$E$5,MATCH(Orders!$D623,Products!$A$1:$A$5,0),MATCH(Orders!J$1,Products!$A$1:$E$1,0))="D","Dark","Light"))</f>
        <v>Medium</v>
      </c>
      <c r="K623" s="3">
        <f>INDEX(Products!$A$1:$E$5,MATCH(Orders!$D623,Products!$A$1:$A$5,0),MATCH(Orders!K$1,Products!$A$1:$E$1,0))</f>
        <v>2</v>
      </c>
      <c r="L623" s="5">
        <f>INDEX(Products!$A$1:$E$5,MATCH(Orders!$D623,Products!$A$1:$A$5,0),MATCH(Orders!L$1,Products!$A$1:$E$1,0))</f>
        <v>5.35</v>
      </c>
      <c r="M623" s="5">
        <f>Table1[[#This Row],[Unit Price]]*Table1[[#This Row],[Quantity]]</f>
        <v>21.4</v>
      </c>
      <c r="N623" t="str">
        <f>VLOOKUP(Table1[[#This Row],[Customer ID]],Customers!$A$1:$I$2001,9,FALSE)</f>
        <v>No</v>
      </c>
    </row>
    <row r="624" spans="1:14" x14ac:dyDescent="0.35">
      <c r="A624" t="s">
        <v>1293</v>
      </c>
      <c r="B624" s="2">
        <v>44807</v>
      </c>
      <c r="C624" t="s">
        <v>1294</v>
      </c>
      <c r="D624" t="s">
        <v>15</v>
      </c>
      <c r="E624">
        <v>3</v>
      </c>
      <c r="F624" t="str">
        <f>VLOOKUP(Table1[[#This Row],[Customer ID]],Customers!$A$1:$I$2001,2,FALSE)</f>
        <v>Anita Hubbard</v>
      </c>
      <c r="G624" t="str">
        <f>VLOOKUP(Table1[[#This Row],[Customer ID]],Customers!$A$1:$I$2001,3,FALSE)</f>
        <v>tonyjohnson@hotmail.com</v>
      </c>
      <c r="H624" t="str">
        <f>VLOOKUP(Table1[[#This Row],[Customer ID]],Customers!$A$1:$I$2001,7,FALSE)</f>
        <v>Ireland</v>
      </c>
      <c r="I624" t="str">
        <f>_xlfn.IFS(INDEX(Products!$A$1:$E$5,MATCH(Orders!$D624,Products!$A$1:$A$5,0),MATCH(Orders!I$1,Products!$A$1:$E$1,0))="Esp","Espresso",INDEX(Products!$A$1:$E$5,MATCH(Orders!$D624,Products!$A$1:$A$5,0),MATCH(Orders!I$1,Products!$A$1:$E$1,0))="Lat","Latte",INDEX(Products!$A$1:$E$5,MATCH(Orders!$D624,Products!$A$1:$A$5,0),MATCH(Orders!I$1,Products!$A$1:$E$1,0))="Moc","Mocha",INDEX(Products!$A$1:$E$5,MATCH(Orders!$D624,Products!$A$1:$A$5,0),MATCH(Orders!I$1,Products!$A$1:$E$1,0))="Am","Americano")</f>
        <v>Espresso</v>
      </c>
      <c r="J624" t="str">
        <f>IF(INDEX(Products!$A$1:$E$5,MATCH(Orders!$D624,Products!$A$1:$A$5,0),MATCH(Orders!J$1,Products!$A$1:$E$1,0))="M","Medium",IF(INDEX(Products!$A$1:$E$5,MATCH(Orders!$D624,Products!$A$1:$A$5,0),MATCH(Orders!J$1,Products!$A$1:$E$1,0))="D","Dark","Light"))</f>
        <v>Medium</v>
      </c>
      <c r="K624" s="3">
        <f>INDEX(Products!$A$1:$E$5,MATCH(Orders!$D624,Products!$A$1:$A$5,0),MATCH(Orders!K$1,Products!$A$1:$E$1,0))</f>
        <v>1.5</v>
      </c>
      <c r="L624" s="5">
        <f>INDEX(Products!$A$1:$E$5,MATCH(Orders!$D624,Products!$A$1:$A$5,0),MATCH(Orders!L$1,Products!$A$1:$E$1,0))</f>
        <v>8.18</v>
      </c>
      <c r="M624" s="5">
        <f>Table1[[#This Row],[Unit Price]]*Table1[[#This Row],[Quantity]]</f>
        <v>24.54</v>
      </c>
      <c r="N624" t="str">
        <f>VLOOKUP(Table1[[#This Row],[Customer ID]],Customers!$A$1:$I$2001,9,FALSE)</f>
        <v>No</v>
      </c>
    </row>
    <row r="625" spans="1:14" x14ac:dyDescent="0.35">
      <c r="A625" t="s">
        <v>1295</v>
      </c>
      <c r="B625" s="2">
        <v>45413</v>
      </c>
      <c r="C625" t="s">
        <v>1296</v>
      </c>
      <c r="D625" t="s">
        <v>30</v>
      </c>
      <c r="E625">
        <v>2</v>
      </c>
      <c r="F625" t="str">
        <f>VLOOKUP(Table1[[#This Row],[Customer ID]],Customers!$A$1:$I$2001,2,FALSE)</f>
        <v>Christopher Miller</v>
      </c>
      <c r="G625" t="str">
        <f>VLOOKUP(Table1[[#This Row],[Customer ID]],Customers!$A$1:$I$2001,3,FALSE)</f>
        <v>alan83@gmail.com</v>
      </c>
      <c r="H625" t="str">
        <f>VLOOKUP(Table1[[#This Row],[Customer ID]],Customers!$A$1:$I$2001,7,FALSE)</f>
        <v>Canada</v>
      </c>
      <c r="I625" t="str">
        <f>_xlfn.IFS(INDEX(Products!$A$1:$E$5,MATCH(Orders!$D625,Products!$A$1:$A$5,0),MATCH(Orders!I$1,Products!$A$1:$E$1,0))="Esp","Espresso",INDEX(Products!$A$1:$E$5,MATCH(Orders!$D625,Products!$A$1:$A$5,0),MATCH(Orders!I$1,Products!$A$1:$E$1,0))="Lat","Latte",INDEX(Products!$A$1:$E$5,MATCH(Orders!$D625,Products!$A$1:$A$5,0),MATCH(Orders!I$1,Products!$A$1:$E$1,0))="Moc","Mocha",INDEX(Products!$A$1:$E$5,MATCH(Orders!$D625,Products!$A$1:$A$5,0),MATCH(Orders!I$1,Products!$A$1:$E$1,0))="Am","Americano")</f>
        <v>Mocha</v>
      </c>
      <c r="J625" t="str">
        <f>IF(INDEX(Products!$A$1:$E$5,MATCH(Orders!$D625,Products!$A$1:$A$5,0),MATCH(Orders!J$1,Products!$A$1:$E$1,0))="M","Medium",IF(INDEX(Products!$A$1:$E$5,MATCH(Orders!$D625,Products!$A$1:$A$5,0),MATCH(Orders!J$1,Products!$A$1:$E$1,0))="D","Dark","Light"))</f>
        <v>Medium</v>
      </c>
      <c r="K625" s="3">
        <f>INDEX(Products!$A$1:$E$5,MATCH(Orders!$D625,Products!$A$1:$A$5,0),MATCH(Orders!K$1,Products!$A$1:$E$1,0))</f>
        <v>2</v>
      </c>
      <c r="L625" s="5">
        <f>INDEX(Products!$A$1:$E$5,MATCH(Orders!$D625,Products!$A$1:$A$5,0),MATCH(Orders!L$1,Products!$A$1:$E$1,0))</f>
        <v>5.35</v>
      </c>
      <c r="M625" s="5">
        <f>Table1[[#This Row],[Unit Price]]*Table1[[#This Row],[Quantity]]</f>
        <v>10.7</v>
      </c>
      <c r="N625" t="str">
        <f>VLOOKUP(Table1[[#This Row],[Customer ID]],Customers!$A$1:$I$2001,9,FALSE)</f>
        <v>No</v>
      </c>
    </row>
    <row r="626" spans="1:14" x14ac:dyDescent="0.35">
      <c r="A626" t="s">
        <v>1297</v>
      </c>
      <c r="B626" s="2">
        <v>45014</v>
      </c>
      <c r="C626" t="s">
        <v>1298</v>
      </c>
      <c r="D626" t="s">
        <v>15</v>
      </c>
      <c r="E626">
        <v>2</v>
      </c>
      <c r="F626" t="str">
        <f>VLOOKUP(Table1[[#This Row],[Customer ID]],Customers!$A$1:$I$2001,2,FALSE)</f>
        <v>Bailey Wheeler</v>
      </c>
      <c r="G626" t="str">
        <f>VLOOKUP(Table1[[#This Row],[Customer ID]],Customers!$A$1:$I$2001,3,FALSE)</f>
        <v>mariah71@yahoo.com</v>
      </c>
      <c r="H626" t="str">
        <f>VLOOKUP(Table1[[#This Row],[Customer ID]],Customers!$A$1:$I$2001,7,FALSE)</f>
        <v>Canada</v>
      </c>
      <c r="I626" t="str">
        <f>_xlfn.IFS(INDEX(Products!$A$1:$E$5,MATCH(Orders!$D626,Products!$A$1:$A$5,0),MATCH(Orders!I$1,Products!$A$1:$E$1,0))="Esp","Espresso",INDEX(Products!$A$1:$E$5,MATCH(Orders!$D626,Products!$A$1:$A$5,0),MATCH(Orders!I$1,Products!$A$1:$E$1,0))="Lat","Latte",INDEX(Products!$A$1:$E$5,MATCH(Orders!$D626,Products!$A$1:$A$5,0),MATCH(Orders!I$1,Products!$A$1:$E$1,0))="Moc","Mocha",INDEX(Products!$A$1:$E$5,MATCH(Orders!$D626,Products!$A$1:$A$5,0),MATCH(Orders!I$1,Products!$A$1:$E$1,0))="Am","Americano")</f>
        <v>Espresso</v>
      </c>
      <c r="J626" t="str">
        <f>IF(INDEX(Products!$A$1:$E$5,MATCH(Orders!$D626,Products!$A$1:$A$5,0),MATCH(Orders!J$1,Products!$A$1:$E$1,0))="M","Medium",IF(INDEX(Products!$A$1:$E$5,MATCH(Orders!$D626,Products!$A$1:$A$5,0),MATCH(Orders!J$1,Products!$A$1:$E$1,0))="D","Dark","Light"))</f>
        <v>Medium</v>
      </c>
      <c r="K626" s="3">
        <f>INDEX(Products!$A$1:$E$5,MATCH(Orders!$D626,Products!$A$1:$A$5,0),MATCH(Orders!K$1,Products!$A$1:$E$1,0))</f>
        <v>1.5</v>
      </c>
      <c r="L626" s="5">
        <f>INDEX(Products!$A$1:$E$5,MATCH(Orders!$D626,Products!$A$1:$A$5,0),MATCH(Orders!L$1,Products!$A$1:$E$1,0))</f>
        <v>8.18</v>
      </c>
      <c r="M626" s="5">
        <f>Table1[[#This Row],[Unit Price]]*Table1[[#This Row],[Quantity]]</f>
        <v>16.36</v>
      </c>
      <c r="N626" t="str">
        <f>VLOOKUP(Table1[[#This Row],[Customer ID]],Customers!$A$1:$I$2001,9,FALSE)</f>
        <v>No</v>
      </c>
    </row>
    <row r="627" spans="1:14" x14ac:dyDescent="0.35">
      <c r="A627" t="s">
        <v>1299</v>
      </c>
      <c r="B627" s="2">
        <v>44976</v>
      </c>
      <c r="C627" t="s">
        <v>1300</v>
      </c>
      <c r="D627" t="s">
        <v>40</v>
      </c>
      <c r="E627">
        <v>1</v>
      </c>
      <c r="F627" t="str">
        <f>VLOOKUP(Table1[[#This Row],[Customer ID]],Customers!$A$1:$I$2001,2,FALSE)</f>
        <v>Dr. Rachel Prince</v>
      </c>
      <c r="G627" t="str">
        <f>VLOOKUP(Table1[[#This Row],[Customer ID]],Customers!$A$1:$I$2001,3,FALSE)</f>
        <v>cstrickland@gmail.com</v>
      </c>
      <c r="H627" t="str">
        <f>VLOOKUP(Table1[[#This Row],[Customer ID]],Customers!$A$1:$I$2001,7,FALSE)</f>
        <v>Canada</v>
      </c>
      <c r="I627" t="str">
        <f>_xlfn.IFS(INDEX(Products!$A$1:$E$5,MATCH(Orders!$D627,Products!$A$1:$A$5,0),MATCH(Orders!I$1,Products!$A$1:$E$1,0))="Esp","Espresso",INDEX(Products!$A$1:$E$5,MATCH(Orders!$D627,Products!$A$1:$A$5,0),MATCH(Orders!I$1,Products!$A$1:$E$1,0))="Lat","Latte",INDEX(Products!$A$1:$E$5,MATCH(Orders!$D627,Products!$A$1:$A$5,0),MATCH(Orders!I$1,Products!$A$1:$E$1,0))="Moc","Mocha",INDEX(Products!$A$1:$E$5,MATCH(Orders!$D627,Products!$A$1:$A$5,0),MATCH(Orders!I$1,Products!$A$1:$E$1,0))="Am","Americano")</f>
        <v>Americano</v>
      </c>
      <c r="J627" t="str">
        <f>IF(INDEX(Products!$A$1:$E$5,MATCH(Orders!$D627,Products!$A$1:$A$5,0),MATCH(Orders!J$1,Products!$A$1:$E$1,0))="M","Medium",IF(INDEX(Products!$A$1:$E$5,MATCH(Orders!$D627,Products!$A$1:$A$5,0),MATCH(Orders!J$1,Products!$A$1:$E$1,0))="D","Dark","Light"))</f>
        <v>Light</v>
      </c>
      <c r="K627" s="3">
        <f>INDEX(Products!$A$1:$E$5,MATCH(Orders!$D627,Products!$A$1:$A$5,0),MATCH(Orders!K$1,Products!$A$1:$E$1,0))</f>
        <v>1</v>
      </c>
      <c r="L627" s="5">
        <f>INDEX(Products!$A$1:$E$5,MATCH(Orders!$D627,Products!$A$1:$A$5,0),MATCH(Orders!L$1,Products!$A$1:$E$1,0))</f>
        <v>9.9499999999999993</v>
      </c>
      <c r="M627" s="5">
        <f>Table1[[#This Row],[Unit Price]]*Table1[[#This Row],[Quantity]]</f>
        <v>9.9499999999999993</v>
      </c>
      <c r="N627" t="str">
        <f>VLOOKUP(Table1[[#This Row],[Customer ID]],Customers!$A$1:$I$2001,9,FALSE)</f>
        <v>Yes</v>
      </c>
    </row>
    <row r="628" spans="1:14" x14ac:dyDescent="0.35">
      <c r="A628" t="s">
        <v>1301</v>
      </c>
      <c r="B628" s="2">
        <v>44920</v>
      </c>
      <c r="C628" t="s">
        <v>1302</v>
      </c>
      <c r="D628" t="s">
        <v>40</v>
      </c>
      <c r="E628">
        <v>5</v>
      </c>
      <c r="F628" t="str">
        <f>VLOOKUP(Table1[[#This Row],[Customer ID]],Customers!$A$1:$I$2001,2,FALSE)</f>
        <v>Charles Stout</v>
      </c>
      <c r="G628" t="str">
        <f>VLOOKUP(Table1[[#This Row],[Customer ID]],Customers!$A$1:$I$2001,3,FALSE)</f>
        <v>alexismurphy@hotmail.com</v>
      </c>
      <c r="H628" t="str">
        <f>VLOOKUP(Table1[[#This Row],[Customer ID]],Customers!$A$1:$I$2001,7,FALSE)</f>
        <v>Australia</v>
      </c>
      <c r="I628" t="str">
        <f>_xlfn.IFS(INDEX(Products!$A$1:$E$5,MATCH(Orders!$D628,Products!$A$1:$A$5,0),MATCH(Orders!I$1,Products!$A$1:$E$1,0))="Esp","Espresso",INDEX(Products!$A$1:$E$5,MATCH(Orders!$D628,Products!$A$1:$A$5,0),MATCH(Orders!I$1,Products!$A$1:$E$1,0))="Lat","Latte",INDEX(Products!$A$1:$E$5,MATCH(Orders!$D628,Products!$A$1:$A$5,0),MATCH(Orders!I$1,Products!$A$1:$E$1,0))="Moc","Mocha",INDEX(Products!$A$1:$E$5,MATCH(Orders!$D628,Products!$A$1:$A$5,0),MATCH(Orders!I$1,Products!$A$1:$E$1,0))="Am","Americano")</f>
        <v>Americano</v>
      </c>
      <c r="J628" t="str">
        <f>IF(INDEX(Products!$A$1:$E$5,MATCH(Orders!$D628,Products!$A$1:$A$5,0),MATCH(Orders!J$1,Products!$A$1:$E$1,0))="M","Medium",IF(INDEX(Products!$A$1:$E$5,MATCH(Orders!$D628,Products!$A$1:$A$5,0),MATCH(Orders!J$1,Products!$A$1:$E$1,0))="D","Dark","Light"))</f>
        <v>Light</v>
      </c>
      <c r="K628" s="3">
        <f>INDEX(Products!$A$1:$E$5,MATCH(Orders!$D628,Products!$A$1:$A$5,0),MATCH(Orders!K$1,Products!$A$1:$E$1,0))</f>
        <v>1</v>
      </c>
      <c r="L628" s="5">
        <f>INDEX(Products!$A$1:$E$5,MATCH(Orders!$D628,Products!$A$1:$A$5,0),MATCH(Orders!L$1,Products!$A$1:$E$1,0))</f>
        <v>9.9499999999999993</v>
      </c>
      <c r="M628" s="5">
        <f>Table1[[#This Row],[Unit Price]]*Table1[[#This Row],[Quantity]]</f>
        <v>49.75</v>
      </c>
      <c r="N628" t="str">
        <f>VLOOKUP(Table1[[#This Row],[Customer ID]],Customers!$A$1:$I$2001,9,FALSE)</f>
        <v>No</v>
      </c>
    </row>
    <row r="629" spans="1:14" x14ac:dyDescent="0.35">
      <c r="A629" t="s">
        <v>1303</v>
      </c>
      <c r="B629" s="2">
        <v>45464</v>
      </c>
      <c r="C629" t="s">
        <v>1304</v>
      </c>
      <c r="D629" t="s">
        <v>21</v>
      </c>
      <c r="E629">
        <v>4</v>
      </c>
      <c r="F629" t="str">
        <f>VLOOKUP(Table1[[#This Row],[Customer ID]],Customers!$A$1:$I$2001,2,FALSE)</f>
        <v>Joshua Palmer</v>
      </c>
      <c r="G629" t="str">
        <f>VLOOKUP(Table1[[#This Row],[Customer ID]],Customers!$A$1:$I$2001,3,FALSE)</f>
        <v>mercadomargaret@yahoo.com</v>
      </c>
      <c r="H629" t="str">
        <f>VLOOKUP(Table1[[#This Row],[Customer ID]],Customers!$A$1:$I$2001,7,FALSE)</f>
        <v>United States</v>
      </c>
      <c r="I629" t="str">
        <f>_xlfn.IFS(INDEX(Products!$A$1:$E$5,MATCH(Orders!$D629,Products!$A$1:$A$5,0),MATCH(Orders!I$1,Products!$A$1:$E$1,0))="Esp","Espresso",INDEX(Products!$A$1:$E$5,MATCH(Orders!$D629,Products!$A$1:$A$5,0),MATCH(Orders!I$1,Products!$A$1:$E$1,0))="Lat","Latte",INDEX(Products!$A$1:$E$5,MATCH(Orders!$D629,Products!$A$1:$A$5,0),MATCH(Orders!I$1,Products!$A$1:$E$1,0))="Moc","Mocha",INDEX(Products!$A$1:$E$5,MATCH(Orders!$D629,Products!$A$1:$A$5,0),MATCH(Orders!I$1,Products!$A$1:$E$1,0))="Am","Americano")</f>
        <v>Latte</v>
      </c>
      <c r="J629" t="str">
        <f>IF(INDEX(Products!$A$1:$E$5,MATCH(Orders!$D629,Products!$A$1:$A$5,0),MATCH(Orders!J$1,Products!$A$1:$E$1,0))="M","Medium",IF(INDEX(Products!$A$1:$E$5,MATCH(Orders!$D629,Products!$A$1:$A$5,0),MATCH(Orders!J$1,Products!$A$1:$E$1,0))="D","Dark","Light"))</f>
        <v>Dark</v>
      </c>
      <c r="K629" s="3">
        <f>INDEX(Products!$A$1:$E$5,MATCH(Orders!$D629,Products!$A$1:$A$5,0),MATCH(Orders!K$1,Products!$A$1:$E$1,0))</f>
        <v>2</v>
      </c>
      <c r="L629" s="5">
        <f>INDEX(Products!$A$1:$E$5,MATCH(Orders!$D629,Products!$A$1:$A$5,0),MATCH(Orders!L$1,Products!$A$1:$E$1,0))</f>
        <v>6.79</v>
      </c>
      <c r="M629" s="5">
        <f>Table1[[#This Row],[Unit Price]]*Table1[[#This Row],[Quantity]]</f>
        <v>27.16</v>
      </c>
      <c r="N629" t="str">
        <f>VLOOKUP(Table1[[#This Row],[Customer ID]],Customers!$A$1:$I$2001,9,FALSE)</f>
        <v>No</v>
      </c>
    </row>
    <row r="630" spans="1:14" x14ac:dyDescent="0.35">
      <c r="A630" t="s">
        <v>1305</v>
      </c>
      <c r="B630" s="2">
        <v>44644</v>
      </c>
      <c r="C630" t="s">
        <v>1306</v>
      </c>
      <c r="D630" t="s">
        <v>30</v>
      </c>
      <c r="E630">
        <v>2</v>
      </c>
      <c r="F630" t="str">
        <f>VLOOKUP(Table1[[#This Row],[Customer ID]],Customers!$A$1:$I$2001,2,FALSE)</f>
        <v>Greg Taylor</v>
      </c>
      <c r="G630" t="str">
        <f>VLOOKUP(Table1[[#This Row],[Customer ID]],Customers!$A$1:$I$2001,3,FALSE)</f>
        <v>monroeheather@yahoo.com</v>
      </c>
      <c r="H630" t="str">
        <f>VLOOKUP(Table1[[#This Row],[Customer ID]],Customers!$A$1:$I$2001,7,FALSE)</f>
        <v>United Kingdom</v>
      </c>
      <c r="I630" t="str">
        <f>_xlfn.IFS(INDEX(Products!$A$1:$E$5,MATCH(Orders!$D630,Products!$A$1:$A$5,0),MATCH(Orders!I$1,Products!$A$1:$E$1,0))="Esp","Espresso",INDEX(Products!$A$1:$E$5,MATCH(Orders!$D630,Products!$A$1:$A$5,0),MATCH(Orders!I$1,Products!$A$1:$E$1,0))="Lat","Latte",INDEX(Products!$A$1:$E$5,MATCH(Orders!$D630,Products!$A$1:$A$5,0),MATCH(Orders!I$1,Products!$A$1:$E$1,0))="Moc","Mocha",INDEX(Products!$A$1:$E$5,MATCH(Orders!$D630,Products!$A$1:$A$5,0),MATCH(Orders!I$1,Products!$A$1:$E$1,0))="Am","Americano")</f>
        <v>Mocha</v>
      </c>
      <c r="J630" t="str">
        <f>IF(INDEX(Products!$A$1:$E$5,MATCH(Orders!$D630,Products!$A$1:$A$5,0),MATCH(Orders!J$1,Products!$A$1:$E$1,0))="M","Medium",IF(INDEX(Products!$A$1:$E$5,MATCH(Orders!$D630,Products!$A$1:$A$5,0),MATCH(Orders!J$1,Products!$A$1:$E$1,0))="D","Dark","Light"))</f>
        <v>Medium</v>
      </c>
      <c r="K630" s="3">
        <f>INDEX(Products!$A$1:$E$5,MATCH(Orders!$D630,Products!$A$1:$A$5,0),MATCH(Orders!K$1,Products!$A$1:$E$1,0))</f>
        <v>2</v>
      </c>
      <c r="L630" s="5">
        <f>INDEX(Products!$A$1:$E$5,MATCH(Orders!$D630,Products!$A$1:$A$5,0),MATCH(Orders!L$1,Products!$A$1:$E$1,0))</f>
        <v>5.35</v>
      </c>
      <c r="M630" s="5">
        <f>Table1[[#This Row],[Unit Price]]*Table1[[#This Row],[Quantity]]</f>
        <v>10.7</v>
      </c>
      <c r="N630" t="str">
        <f>VLOOKUP(Table1[[#This Row],[Customer ID]],Customers!$A$1:$I$2001,9,FALSE)</f>
        <v>No</v>
      </c>
    </row>
    <row r="631" spans="1:14" x14ac:dyDescent="0.35">
      <c r="A631" t="s">
        <v>1307</v>
      </c>
      <c r="B631" s="2">
        <v>44694</v>
      </c>
      <c r="C631" t="s">
        <v>1308</v>
      </c>
      <c r="D631" t="s">
        <v>21</v>
      </c>
      <c r="E631">
        <v>5</v>
      </c>
      <c r="F631" t="str">
        <f>VLOOKUP(Table1[[#This Row],[Customer ID]],Customers!$A$1:$I$2001,2,FALSE)</f>
        <v>Mark Walsh Jr.</v>
      </c>
      <c r="G631" t="str">
        <f>VLOOKUP(Table1[[#This Row],[Customer ID]],Customers!$A$1:$I$2001,3,FALSE)</f>
        <v>patrick64@stark-silva.com</v>
      </c>
      <c r="H631" t="str">
        <f>VLOOKUP(Table1[[#This Row],[Customer ID]],Customers!$A$1:$I$2001,7,FALSE)</f>
        <v>United States</v>
      </c>
      <c r="I631" t="str">
        <f>_xlfn.IFS(INDEX(Products!$A$1:$E$5,MATCH(Orders!$D631,Products!$A$1:$A$5,0),MATCH(Orders!I$1,Products!$A$1:$E$1,0))="Esp","Espresso",INDEX(Products!$A$1:$E$5,MATCH(Orders!$D631,Products!$A$1:$A$5,0),MATCH(Orders!I$1,Products!$A$1:$E$1,0))="Lat","Latte",INDEX(Products!$A$1:$E$5,MATCH(Orders!$D631,Products!$A$1:$A$5,0),MATCH(Orders!I$1,Products!$A$1:$E$1,0))="Moc","Mocha",INDEX(Products!$A$1:$E$5,MATCH(Orders!$D631,Products!$A$1:$A$5,0),MATCH(Orders!I$1,Products!$A$1:$E$1,0))="Am","Americano")</f>
        <v>Latte</v>
      </c>
      <c r="J631" t="str">
        <f>IF(INDEX(Products!$A$1:$E$5,MATCH(Orders!$D631,Products!$A$1:$A$5,0),MATCH(Orders!J$1,Products!$A$1:$E$1,0))="M","Medium",IF(INDEX(Products!$A$1:$E$5,MATCH(Orders!$D631,Products!$A$1:$A$5,0),MATCH(Orders!J$1,Products!$A$1:$E$1,0))="D","Dark","Light"))</f>
        <v>Dark</v>
      </c>
      <c r="K631" s="3">
        <f>INDEX(Products!$A$1:$E$5,MATCH(Orders!$D631,Products!$A$1:$A$5,0),MATCH(Orders!K$1,Products!$A$1:$E$1,0))</f>
        <v>2</v>
      </c>
      <c r="L631" s="5">
        <f>INDEX(Products!$A$1:$E$5,MATCH(Orders!$D631,Products!$A$1:$A$5,0),MATCH(Orders!L$1,Products!$A$1:$E$1,0))</f>
        <v>6.79</v>
      </c>
      <c r="M631" s="5">
        <f>Table1[[#This Row],[Unit Price]]*Table1[[#This Row],[Quantity]]</f>
        <v>33.950000000000003</v>
      </c>
      <c r="N631" t="str">
        <f>VLOOKUP(Table1[[#This Row],[Customer ID]],Customers!$A$1:$I$2001,9,FALSE)</f>
        <v>Yes</v>
      </c>
    </row>
    <row r="632" spans="1:14" x14ac:dyDescent="0.35">
      <c r="A632" t="s">
        <v>1309</v>
      </c>
      <c r="B632" s="2">
        <v>44557</v>
      </c>
      <c r="C632" t="s">
        <v>1310</v>
      </c>
      <c r="D632" t="s">
        <v>21</v>
      </c>
      <c r="E632">
        <v>3</v>
      </c>
      <c r="F632" t="str">
        <f>VLOOKUP(Table1[[#This Row],[Customer ID]],Customers!$A$1:$I$2001,2,FALSE)</f>
        <v>Christopher Bates</v>
      </c>
      <c r="G632" t="str">
        <f>VLOOKUP(Table1[[#This Row],[Customer ID]],Customers!$A$1:$I$2001,3,FALSE)</f>
        <v>eddiemiller@gmail.com</v>
      </c>
      <c r="H632" t="str">
        <f>VLOOKUP(Table1[[#This Row],[Customer ID]],Customers!$A$1:$I$2001,7,FALSE)</f>
        <v>United States</v>
      </c>
      <c r="I632" t="str">
        <f>_xlfn.IFS(INDEX(Products!$A$1:$E$5,MATCH(Orders!$D632,Products!$A$1:$A$5,0),MATCH(Orders!I$1,Products!$A$1:$E$1,0))="Esp","Espresso",INDEX(Products!$A$1:$E$5,MATCH(Orders!$D632,Products!$A$1:$A$5,0),MATCH(Orders!I$1,Products!$A$1:$E$1,0))="Lat","Latte",INDEX(Products!$A$1:$E$5,MATCH(Orders!$D632,Products!$A$1:$A$5,0),MATCH(Orders!I$1,Products!$A$1:$E$1,0))="Moc","Mocha",INDEX(Products!$A$1:$E$5,MATCH(Orders!$D632,Products!$A$1:$A$5,0),MATCH(Orders!I$1,Products!$A$1:$E$1,0))="Am","Americano")</f>
        <v>Latte</v>
      </c>
      <c r="J632" t="str">
        <f>IF(INDEX(Products!$A$1:$E$5,MATCH(Orders!$D632,Products!$A$1:$A$5,0),MATCH(Orders!J$1,Products!$A$1:$E$1,0))="M","Medium",IF(INDEX(Products!$A$1:$E$5,MATCH(Orders!$D632,Products!$A$1:$A$5,0),MATCH(Orders!J$1,Products!$A$1:$E$1,0))="D","Dark","Light"))</f>
        <v>Dark</v>
      </c>
      <c r="K632" s="3">
        <f>INDEX(Products!$A$1:$E$5,MATCH(Orders!$D632,Products!$A$1:$A$5,0),MATCH(Orders!K$1,Products!$A$1:$E$1,0))</f>
        <v>2</v>
      </c>
      <c r="L632" s="5">
        <f>INDEX(Products!$A$1:$E$5,MATCH(Orders!$D632,Products!$A$1:$A$5,0),MATCH(Orders!L$1,Products!$A$1:$E$1,0))</f>
        <v>6.79</v>
      </c>
      <c r="M632" s="5">
        <f>Table1[[#This Row],[Unit Price]]*Table1[[#This Row],[Quantity]]</f>
        <v>20.37</v>
      </c>
      <c r="N632" t="str">
        <f>VLOOKUP(Table1[[#This Row],[Customer ID]],Customers!$A$1:$I$2001,9,FALSE)</f>
        <v>Yes</v>
      </c>
    </row>
    <row r="633" spans="1:14" x14ac:dyDescent="0.35">
      <c r="A633" t="s">
        <v>1311</v>
      </c>
      <c r="B633" s="2">
        <v>44587</v>
      </c>
      <c r="C633" t="s">
        <v>1312</v>
      </c>
      <c r="D633" t="s">
        <v>21</v>
      </c>
      <c r="E633">
        <v>1</v>
      </c>
      <c r="F633" t="str">
        <f>VLOOKUP(Table1[[#This Row],[Customer ID]],Customers!$A$1:$I$2001,2,FALSE)</f>
        <v>Angel Davis</v>
      </c>
      <c r="G633" t="str">
        <f>VLOOKUP(Table1[[#This Row],[Customer ID]],Customers!$A$1:$I$2001,3,FALSE)</f>
        <v>hallamanda@hotmail.com</v>
      </c>
      <c r="H633" t="str">
        <f>VLOOKUP(Table1[[#This Row],[Customer ID]],Customers!$A$1:$I$2001,7,FALSE)</f>
        <v>Australia</v>
      </c>
      <c r="I633" t="str">
        <f>_xlfn.IFS(INDEX(Products!$A$1:$E$5,MATCH(Orders!$D633,Products!$A$1:$A$5,0),MATCH(Orders!I$1,Products!$A$1:$E$1,0))="Esp","Espresso",INDEX(Products!$A$1:$E$5,MATCH(Orders!$D633,Products!$A$1:$A$5,0),MATCH(Orders!I$1,Products!$A$1:$E$1,0))="Lat","Latte",INDEX(Products!$A$1:$E$5,MATCH(Orders!$D633,Products!$A$1:$A$5,0),MATCH(Orders!I$1,Products!$A$1:$E$1,0))="Moc","Mocha",INDEX(Products!$A$1:$E$5,MATCH(Orders!$D633,Products!$A$1:$A$5,0),MATCH(Orders!I$1,Products!$A$1:$E$1,0))="Am","Americano")</f>
        <v>Latte</v>
      </c>
      <c r="J633" t="str">
        <f>IF(INDEX(Products!$A$1:$E$5,MATCH(Orders!$D633,Products!$A$1:$A$5,0),MATCH(Orders!J$1,Products!$A$1:$E$1,0))="M","Medium",IF(INDEX(Products!$A$1:$E$5,MATCH(Orders!$D633,Products!$A$1:$A$5,0),MATCH(Orders!J$1,Products!$A$1:$E$1,0))="D","Dark","Light"))</f>
        <v>Dark</v>
      </c>
      <c r="K633" s="3">
        <f>INDEX(Products!$A$1:$E$5,MATCH(Orders!$D633,Products!$A$1:$A$5,0),MATCH(Orders!K$1,Products!$A$1:$E$1,0))</f>
        <v>2</v>
      </c>
      <c r="L633" s="5">
        <f>INDEX(Products!$A$1:$E$5,MATCH(Orders!$D633,Products!$A$1:$A$5,0),MATCH(Orders!L$1,Products!$A$1:$E$1,0))</f>
        <v>6.79</v>
      </c>
      <c r="M633" s="5">
        <f>Table1[[#This Row],[Unit Price]]*Table1[[#This Row],[Quantity]]</f>
        <v>6.79</v>
      </c>
      <c r="N633" t="str">
        <f>VLOOKUP(Table1[[#This Row],[Customer ID]],Customers!$A$1:$I$2001,9,FALSE)</f>
        <v>Yes</v>
      </c>
    </row>
    <row r="634" spans="1:14" x14ac:dyDescent="0.35">
      <c r="A634" t="s">
        <v>1313</v>
      </c>
      <c r="B634" s="2">
        <v>45109</v>
      </c>
      <c r="C634" t="s">
        <v>1314</v>
      </c>
      <c r="D634" t="s">
        <v>21</v>
      </c>
      <c r="E634">
        <v>5</v>
      </c>
      <c r="F634" t="str">
        <f>VLOOKUP(Table1[[#This Row],[Customer ID]],Customers!$A$1:$I$2001,2,FALSE)</f>
        <v>Juan Clark</v>
      </c>
      <c r="G634" t="str">
        <f>VLOOKUP(Table1[[#This Row],[Customer ID]],Customers!$A$1:$I$2001,3,FALSE)</f>
        <v>ocrosby@mueller.com</v>
      </c>
      <c r="H634" t="str">
        <f>VLOOKUP(Table1[[#This Row],[Customer ID]],Customers!$A$1:$I$2001,7,FALSE)</f>
        <v>Ireland</v>
      </c>
      <c r="I634" t="str">
        <f>_xlfn.IFS(INDEX(Products!$A$1:$E$5,MATCH(Orders!$D634,Products!$A$1:$A$5,0),MATCH(Orders!I$1,Products!$A$1:$E$1,0))="Esp","Espresso",INDEX(Products!$A$1:$E$5,MATCH(Orders!$D634,Products!$A$1:$A$5,0),MATCH(Orders!I$1,Products!$A$1:$E$1,0))="Lat","Latte",INDEX(Products!$A$1:$E$5,MATCH(Orders!$D634,Products!$A$1:$A$5,0),MATCH(Orders!I$1,Products!$A$1:$E$1,0))="Moc","Mocha",INDEX(Products!$A$1:$E$5,MATCH(Orders!$D634,Products!$A$1:$A$5,0),MATCH(Orders!I$1,Products!$A$1:$E$1,0))="Am","Americano")</f>
        <v>Latte</v>
      </c>
      <c r="J634" t="str">
        <f>IF(INDEX(Products!$A$1:$E$5,MATCH(Orders!$D634,Products!$A$1:$A$5,0),MATCH(Orders!J$1,Products!$A$1:$E$1,0))="M","Medium",IF(INDEX(Products!$A$1:$E$5,MATCH(Orders!$D634,Products!$A$1:$A$5,0),MATCH(Orders!J$1,Products!$A$1:$E$1,0))="D","Dark","Light"))</f>
        <v>Dark</v>
      </c>
      <c r="K634" s="3">
        <f>INDEX(Products!$A$1:$E$5,MATCH(Orders!$D634,Products!$A$1:$A$5,0),MATCH(Orders!K$1,Products!$A$1:$E$1,0))</f>
        <v>2</v>
      </c>
      <c r="L634" s="5">
        <f>INDEX(Products!$A$1:$E$5,MATCH(Orders!$D634,Products!$A$1:$A$5,0),MATCH(Orders!L$1,Products!$A$1:$E$1,0))</f>
        <v>6.79</v>
      </c>
      <c r="M634" s="5">
        <f>Table1[[#This Row],[Unit Price]]*Table1[[#This Row],[Quantity]]</f>
        <v>33.950000000000003</v>
      </c>
      <c r="N634" t="str">
        <f>VLOOKUP(Table1[[#This Row],[Customer ID]],Customers!$A$1:$I$2001,9,FALSE)</f>
        <v>Yes</v>
      </c>
    </row>
    <row r="635" spans="1:14" x14ac:dyDescent="0.35">
      <c r="A635" t="s">
        <v>1315</v>
      </c>
      <c r="B635" s="2">
        <v>44862</v>
      </c>
      <c r="C635" t="s">
        <v>1316</v>
      </c>
      <c r="D635" t="s">
        <v>40</v>
      </c>
      <c r="E635">
        <v>5</v>
      </c>
      <c r="F635" t="str">
        <f>VLOOKUP(Table1[[#This Row],[Customer ID]],Customers!$A$1:$I$2001,2,FALSE)</f>
        <v>Kevin Powell</v>
      </c>
      <c r="G635" t="str">
        <f>VLOOKUP(Table1[[#This Row],[Customer ID]],Customers!$A$1:$I$2001,3,FALSE)</f>
        <v>ariana93@yahoo.com</v>
      </c>
      <c r="H635" t="str">
        <f>VLOOKUP(Table1[[#This Row],[Customer ID]],Customers!$A$1:$I$2001,7,FALSE)</f>
        <v>United Kingdom</v>
      </c>
      <c r="I635" t="str">
        <f>_xlfn.IFS(INDEX(Products!$A$1:$E$5,MATCH(Orders!$D635,Products!$A$1:$A$5,0),MATCH(Orders!I$1,Products!$A$1:$E$1,0))="Esp","Espresso",INDEX(Products!$A$1:$E$5,MATCH(Orders!$D635,Products!$A$1:$A$5,0),MATCH(Orders!I$1,Products!$A$1:$E$1,0))="Lat","Latte",INDEX(Products!$A$1:$E$5,MATCH(Orders!$D635,Products!$A$1:$A$5,0),MATCH(Orders!I$1,Products!$A$1:$E$1,0))="Moc","Mocha",INDEX(Products!$A$1:$E$5,MATCH(Orders!$D635,Products!$A$1:$A$5,0),MATCH(Orders!I$1,Products!$A$1:$E$1,0))="Am","Americano")</f>
        <v>Americano</v>
      </c>
      <c r="J635" t="str">
        <f>IF(INDEX(Products!$A$1:$E$5,MATCH(Orders!$D635,Products!$A$1:$A$5,0),MATCH(Orders!J$1,Products!$A$1:$E$1,0))="M","Medium",IF(INDEX(Products!$A$1:$E$5,MATCH(Orders!$D635,Products!$A$1:$A$5,0),MATCH(Orders!J$1,Products!$A$1:$E$1,0))="D","Dark","Light"))</f>
        <v>Light</v>
      </c>
      <c r="K635" s="3">
        <f>INDEX(Products!$A$1:$E$5,MATCH(Orders!$D635,Products!$A$1:$A$5,0),MATCH(Orders!K$1,Products!$A$1:$E$1,0))</f>
        <v>1</v>
      </c>
      <c r="L635" s="5">
        <f>INDEX(Products!$A$1:$E$5,MATCH(Orders!$D635,Products!$A$1:$A$5,0),MATCH(Orders!L$1,Products!$A$1:$E$1,0))</f>
        <v>9.9499999999999993</v>
      </c>
      <c r="M635" s="5">
        <f>Table1[[#This Row],[Unit Price]]*Table1[[#This Row],[Quantity]]</f>
        <v>49.75</v>
      </c>
      <c r="N635" t="str">
        <f>VLOOKUP(Table1[[#This Row],[Customer ID]],Customers!$A$1:$I$2001,9,FALSE)</f>
        <v>No</v>
      </c>
    </row>
    <row r="636" spans="1:14" x14ac:dyDescent="0.35">
      <c r="A636" t="s">
        <v>1317</v>
      </c>
      <c r="B636" s="2">
        <v>44536</v>
      </c>
      <c r="C636" t="s">
        <v>1318</v>
      </c>
      <c r="D636" t="s">
        <v>30</v>
      </c>
      <c r="E636">
        <v>1</v>
      </c>
      <c r="F636" t="str">
        <f>VLOOKUP(Table1[[#This Row],[Customer ID]],Customers!$A$1:$I$2001,2,FALSE)</f>
        <v>Kelly Washington</v>
      </c>
      <c r="G636" t="str">
        <f>VLOOKUP(Table1[[#This Row],[Customer ID]],Customers!$A$1:$I$2001,3,FALSE)</f>
        <v>meghanhansen@hotmail.com</v>
      </c>
      <c r="H636" t="str">
        <f>VLOOKUP(Table1[[#This Row],[Customer ID]],Customers!$A$1:$I$2001,7,FALSE)</f>
        <v>Australia</v>
      </c>
      <c r="I636" t="str">
        <f>_xlfn.IFS(INDEX(Products!$A$1:$E$5,MATCH(Orders!$D636,Products!$A$1:$A$5,0),MATCH(Orders!I$1,Products!$A$1:$E$1,0))="Esp","Espresso",INDEX(Products!$A$1:$E$5,MATCH(Orders!$D636,Products!$A$1:$A$5,0),MATCH(Orders!I$1,Products!$A$1:$E$1,0))="Lat","Latte",INDEX(Products!$A$1:$E$5,MATCH(Orders!$D636,Products!$A$1:$A$5,0),MATCH(Orders!I$1,Products!$A$1:$E$1,0))="Moc","Mocha",INDEX(Products!$A$1:$E$5,MATCH(Orders!$D636,Products!$A$1:$A$5,0),MATCH(Orders!I$1,Products!$A$1:$E$1,0))="Am","Americano")</f>
        <v>Mocha</v>
      </c>
      <c r="J636" t="str">
        <f>IF(INDEX(Products!$A$1:$E$5,MATCH(Orders!$D636,Products!$A$1:$A$5,0),MATCH(Orders!J$1,Products!$A$1:$E$1,0))="M","Medium",IF(INDEX(Products!$A$1:$E$5,MATCH(Orders!$D636,Products!$A$1:$A$5,0),MATCH(Orders!J$1,Products!$A$1:$E$1,0))="D","Dark","Light"))</f>
        <v>Medium</v>
      </c>
      <c r="K636" s="3">
        <f>INDEX(Products!$A$1:$E$5,MATCH(Orders!$D636,Products!$A$1:$A$5,0),MATCH(Orders!K$1,Products!$A$1:$E$1,0))</f>
        <v>2</v>
      </c>
      <c r="L636" s="5">
        <f>INDEX(Products!$A$1:$E$5,MATCH(Orders!$D636,Products!$A$1:$A$5,0),MATCH(Orders!L$1,Products!$A$1:$E$1,0))</f>
        <v>5.35</v>
      </c>
      <c r="M636" s="5">
        <f>Table1[[#This Row],[Unit Price]]*Table1[[#This Row],[Quantity]]</f>
        <v>5.35</v>
      </c>
      <c r="N636" t="str">
        <f>VLOOKUP(Table1[[#This Row],[Customer ID]],Customers!$A$1:$I$2001,9,FALSE)</f>
        <v>No</v>
      </c>
    </row>
    <row r="637" spans="1:14" x14ac:dyDescent="0.35">
      <c r="A637" t="s">
        <v>1319</v>
      </c>
      <c r="B637" s="2">
        <v>44702</v>
      </c>
      <c r="C637" t="s">
        <v>1320</v>
      </c>
      <c r="D637" t="s">
        <v>15</v>
      </c>
      <c r="E637">
        <v>3</v>
      </c>
      <c r="F637" t="str">
        <f>VLOOKUP(Table1[[#This Row],[Customer ID]],Customers!$A$1:$I$2001,2,FALSE)</f>
        <v>Christine Williams</v>
      </c>
      <c r="G637" t="str">
        <f>VLOOKUP(Table1[[#This Row],[Customer ID]],Customers!$A$1:$I$2001,3,FALSE)</f>
        <v>dominique37@ward-ramsey.biz</v>
      </c>
      <c r="H637" t="str">
        <f>VLOOKUP(Table1[[#This Row],[Customer ID]],Customers!$A$1:$I$2001,7,FALSE)</f>
        <v>Canada</v>
      </c>
      <c r="I637" t="str">
        <f>_xlfn.IFS(INDEX(Products!$A$1:$E$5,MATCH(Orders!$D637,Products!$A$1:$A$5,0),MATCH(Orders!I$1,Products!$A$1:$E$1,0))="Esp","Espresso",INDEX(Products!$A$1:$E$5,MATCH(Orders!$D637,Products!$A$1:$A$5,0),MATCH(Orders!I$1,Products!$A$1:$E$1,0))="Lat","Latte",INDEX(Products!$A$1:$E$5,MATCH(Orders!$D637,Products!$A$1:$A$5,0),MATCH(Orders!I$1,Products!$A$1:$E$1,0))="Moc","Mocha",INDEX(Products!$A$1:$E$5,MATCH(Orders!$D637,Products!$A$1:$A$5,0),MATCH(Orders!I$1,Products!$A$1:$E$1,0))="Am","Americano")</f>
        <v>Espresso</v>
      </c>
      <c r="J637" t="str">
        <f>IF(INDEX(Products!$A$1:$E$5,MATCH(Orders!$D637,Products!$A$1:$A$5,0),MATCH(Orders!J$1,Products!$A$1:$E$1,0))="M","Medium",IF(INDEX(Products!$A$1:$E$5,MATCH(Orders!$D637,Products!$A$1:$A$5,0),MATCH(Orders!J$1,Products!$A$1:$E$1,0))="D","Dark","Light"))</f>
        <v>Medium</v>
      </c>
      <c r="K637" s="3">
        <f>INDEX(Products!$A$1:$E$5,MATCH(Orders!$D637,Products!$A$1:$A$5,0),MATCH(Orders!K$1,Products!$A$1:$E$1,0))</f>
        <v>1.5</v>
      </c>
      <c r="L637" s="5">
        <f>INDEX(Products!$A$1:$E$5,MATCH(Orders!$D637,Products!$A$1:$A$5,0),MATCH(Orders!L$1,Products!$A$1:$E$1,0))</f>
        <v>8.18</v>
      </c>
      <c r="M637" s="5">
        <f>Table1[[#This Row],[Unit Price]]*Table1[[#This Row],[Quantity]]</f>
        <v>24.54</v>
      </c>
      <c r="N637" t="str">
        <f>VLOOKUP(Table1[[#This Row],[Customer ID]],Customers!$A$1:$I$2001,9,FALSE)</f>
        <v>Yes</v>
      </c>
    </row>
    <row r="638" spans="1:14" x14ac:dyDescent="0.35">
      <c r="A638" t="s">
        <v>1321</v>
      </c>
      <c r="B638" s="2">
        <v>45051</v>
      </c>
      <c r="C638" t="s">
        <v>1322</v>
      </c>
      <c r="D638" t="s">
        <v>30</v>
      </c>
      <c r="E638">
        <v>4</v>
      </c>
      <c r="F638" t="str">
        <f>VLOOKUP(Table1[[#This Row],[Customer ID]],Customers!$A$1:$I$2001,2,FALSE)</f>
        <v>Allen Thomas</v>
      </c>
      <c r="G638" t="str">
        <f>VLOOKUP(Table1[[#This Row],[Customer ID]],Customers!$A$1:$I$2001,3,FALSE)</f>
        <v>lambertnicole@moore.com</v>
      </c>
      <c r="H638" t="str">
        <f>VLOOKUP(Table1[[#This Row],[Customer ID]],Customers!$A$1:$I$2001,7,FALSE)</f>
        <v>Australia</v>
      </c>
      <c r="I638" t="str">
        <f>_xlfn.IFS(INDEX(Products!$A$1:$E$5,MATCH(Orders!$D638,Products!$A$1:$A$5,0),MATCH(Orders!I$1,Products!$A$1:$E$1,0))="Esp","Espresso",INDEX(Products!$A$1:$E$5,MATCH(Orders!$D638,Products!$A$1:$A$5,0),MATCH(Orders!I$1,Products!$A$1:$E$1,0))="Lat","Latte",INDEX(Products!$A$1:$E$5,MATCH(Orders!$D638,Products!$A$1:$A$5,0),MATCH(Orders!I$1,Products!$A$1:$E$1,0))="Moc","Mocha",INDEX(Products!$A$1:$E$5,MATCH(Orders!$D638,Products!$A$1:$A$5,0),MATCH(Orders!I$1,Products!$A$1:$E$1,0))="Am","Americano")</f>
        <v>Mocha</v>
      </c>
      <c r="J638" t="str">
        <f>IF(INDEX(Products!$A$1:$E$5,MATCH(Orders!$D638,Products!$A$1:$A$5,0),MATCH(Orders!J$1,Products!$A$1:$E$1,0))="M","Medium",IF(INDEX(Products!$A$1:$E$5,MATCH(Orders!$D638,Products!$A$1:$A$5,0),MATCH(Orders!J$1,Products!$A$1:$E$1,0))="D","Dark","Light"))</f>
        <v>Medium</v>
      </c>
      <c r="K638" s="3">
        <f>INDEX(Products!$A$1:$E$5,MATCH(Orders!$D638,Products!$A$1:$A$5,0),MATCH(Orders!K$1,Products!$A$1:$E$1,0))</f>
        <v>2</v>
      </c>
      <c r="L638" s="5">
        <f>INDEX(Products!$A$1:$E$5,MATCH(Orders!$D638,Products!$A$1:$A$5,0),MATCH(Orders!L$1,Products!$A$1:$E$1,0))</f>
        <v>5.35</v>
      </c>
      <c r="M638" s="5">
        <f>Table1[[#This Row],[Unit Price]]*Table1[[#This Row],[Quantity]]</f>
        <v>21.4</v>
      </c>
      <c r="N638" t="str">
        <f>VLOOKUP(Table1[[#This Row],[Customer ID]],Customers!$A$1:$I$2001,9,FALSE)</f>
        <v>No</v>
      </c>
    </row>
    <row r="639" spans="1:14" x14ac:dyDescent="0.35">
      <c r="A639" t="s">
        <v>1323</v>
      </c>
      <c r="B639" s="2">
        <v>45175</v>
      </c>
      <c r="C639" t="s">
        <v>1324</v>
      </c>
      <c r="D639" t="s">
        <v>40</v>
      </c>
      <c r="E639">
        <v>1</v>
      </c>
      <c r="F639" t="str">
        <f>VLOOKUP(Table1[[#This Row],[Customer ID]],Customers!$A$1:$I$2001,2,FALSE)</f>
        <v>Donald Smith</v>
      </c>
      <c r="G639" t="str">
        <f>VLOOKUP(Table1[[#This Row],[Customer ID]],Customers!$A$1:$I$2001,3,FALSE)</f>
        <v>knightgary@hotmail.com</v>
      </c>
      <c r="H639" t="str">
        <f>VLOOKUP(Table1[[#This Row],[Customer ID]],Customers!$A$1:$I$2001,7,FALSE)</f>
        <v>Australia</v>
      </c>
      <c r="I639" t="str">
        <f>_xlfn.IFS(INDEX(Products!$A$1:$E$5,MATCH(Orders!$D639,Products!$A$1:$A$5,0),MATCH(Orders!I$1,Products!$A$1:$E$1,0))="Esp","Espresso",INDEX(Products!$A$1:$E$5,MATCH(Orders!$D639,Products!$A$1:$A$5,0),MATCH(Orders!I$1,Products!$A$1:$E$1,0))="Lat","Latte",INDEX(Products!$A$1:$E$5,MATCH(Orders!$D639,Products!$A$1:$A$5,0),MATCH(Orders!I$1,Products!$A$1:$E$1,0))="Moc","Mocha",INDEX(Products!$A$1:$E$5,MATCH(Orders!$D639,Products!$A$1:$A$5,0),MATCH(Orders!I$1,Products!$A$1:$E$1,0))="Am","Americano")</f>
        <v>Americano</v>
      </c>
      <c r="J639" t="str">
        <f>IF(INDEX(Products!$A$1:$E$5,MATCH(Orders!$D639,Products!$A$1:$A$5,0),MATCH(Orders!J$1,Products!$A$1:$E$1,0))="M","Medium",IF(INDEX(Products!$A$1:$E$5,MATCH(Orders!$D639,Products!$A$1:$A$5,0),MATCH(Orders!J$1,Products!$A$1:$E$1,0))="D","Dark","Light"))</f>
        <v>Light</v>
      </c>
      <c r="K639" s="3">
        <f>INDEX(Products!$A$1:$E$5,MATCH(Orders!$D639,Products!$A$1:$A$5,0),MATCH(Orders!K$1,Products!$A$1:$E$1,0))</f>
        <v>1</v>
      </c>
      <c r="L639" s="5">
        <f>INDEX(Products!$A$1:$E$5,MATCH(Orders!$D639,Products!$A$1:$A$5,0),MATCH(Orders!L$1,Products!$A$1:$E$1,0))</f>
        <v>9.9499999999999993</v>
      </c>
      <c r="M639" s="5">
        <f>Table1[[#This Row],[Unit Price]]*Table1[[#This Row],[Quantity]]</f>
        <v>9.9499999999999993</v>
      </c>
      <c r="N639" t="str">
        <f>VLOOKUP(Table1[[#This Row],[Customer ID]],Customers!$A$1:$I$2001,9,FALSE)</f>
        <v>No</v>
      </c>
    </row>
    <row r="640" spans="1:14" x14ac:dyDescent="0.35">
      <c r="A640" t="s">
        <v>1325</v>
      </c>
      <c r="B640" s="2">
        <v>44661</v>
      </c>
      <c r="C640" t="s">
        <v>1326</v>
      </c>
      <c r="D640" t="s">
        <v>21</v>
      </c>
      <c r="E640">
        <v>1</v>
      </c>
      <c r="F640" t="str">
        <f>VLOOKUP(Table1[[#This Row],[Customer ID]],Customers!$A$1:$I$2001,2,FALSE)</f>
        <v>Victoria Thompson</v>
      </c>
      <c r="G640" t="str">
        <f>VLOOKUP(Table1[[#This Row],[Customer ID]],Customers!$A$1:$I$2001,3,FALSE)</f>
        <v>fwells@yahoo.com</v>
      </c>
      <c r="H640" t="str">
        <f>VLOOKUP(Table1[[#This Row],[Customer ID]],Customers!$A$1:$I$2001,7,FALSE)</f>
        <v>Canada</v>
      </c>
      <c r="I640" t="str">
        <f>_xlfn.IFS(INDEX(Products!$A$1:$E$5,MATCH(Orders!$D640,Products!$A$1:$A$5,0),MATCH(Orders!I$1,Products!$A$1:$E$1,0))="Esp","Espresso",INDEX(Products!$A$1:$E$5,MATCH(Orders!$D640,Products!$A$1:$A$5,0),MATCH(Orders!I$1,Products!$A$1:$E$1,0))="Lat","Latte",INDEX(Products!$A$1:$E$5,MATCH(Orders!$D640,Products!$A$1:$A$5,0),MATCH(Orders!I$1,Products!$A$1:$E$1,0))="Moc","Mocha",INDEX(Products!$A$1:$E$5,MATCH(Orders!$D640,Products!$A$1:$A$5,0),MATCH(Orders!I$1,Products!$A$1:$E$1,0))="Am","Americano")</f>
        <v>Latte</v>
      </c>
      <c r="J640" t="str">
        <f>IF(INDEX(Products!$A$1:$E$5,MATCH(Orders!$D640,Products!$A$1:$A$5,0),MATCH(Orders!J$1,Products!$A$1:$E$1,0))="M","Medium",IF(INDEX(Products!$A$1:$E$5,MATCH(Orders!$D640,Products!$A$1:$A$5,0),MATCH(Orders!J$1,Products!$A$1:$E$1,0))="D","Dark","Light"))</f>
        <v>Dark</v>
      </c>
      <c r="K640" s="3">
        <f>INDEX(Products!$A$1:$E$5,MATCH(Orders!$D640,Products!$A$1:$A$5,0),MATCH(Orders!K$1,Products!$A$1:$E$1,0))</f>
        <v>2</v>
      </c>
      <c r="L640" s="5">
        <f>INDEX(Products!$A$1:$E$5,MATCH(Orders!$D640,Products!$A$1:$A$5,0),MATCH(Orders!L$1,Products!$A$1:$E$1,0))</f>
        <v>6.79</v>
      </c>
      <c r="M640" s="5">
        <f>Table1[[#This Row],[Unit Price]]*Table1[[#This Row],[Quantity]]</f>
        <v>6.79</v>
      </c>
      <c r="N640" t="str">
        <f>VLOOKUP(Table1[[#This Row],[Customer ID]],Customers!$A$1:$I$2001,9,FALSE)</f>
        <v>No</v>
      </c>
    </row>
    <row r="641" spans="1:14" x14ac:dyDescent="0.35">
      <c r="A641" t="s">
        <v>1327</v>
      </c>
      <c r="B641" s="2">
        <v>45295</v>
      </c>
      <c r="C641" t="s">
        <v>1328</v>
      </c>
      <c r="D641" t="s">
        <v>15</v>
      </c>
      <c r="E641">
        <v>3</v>
      </c>
      <c r="F641" t="str">
        <f>VLOOKUP(Table1[[#This Row],[Customer ID]],Customers!$A$1:$I$2001,2,FALSE)</f>
        <v>Raymond Schaefer</v>
      </c>
      <c r="G641" t="str">
        <f>VLOOKUP(Table1[[#This Row],[Customer ID]],Customers!$A$1:$I$2001,3,FALSE)</f>
        <v>trujillochristian@campbell.com</v>
      </c>
      <c r="H641" t="str">
        <f>VLOOKUP(Table1[[#This Row],[Customer ID]],Customers!$A$1:$I$2001,7,FALSE)</f>
        <v>United States</v>
      </c>
      <c r="I641" t="str">
        <f>_xlfn.IFS(INDEX(Products!$A$1:$E$5,MATCH(Orders!$D641,Products!$A$1:$A$5,0),MATCH(Orders!I$1,Products!$A$1:$E$1,0))="Esp","Espresso",INDEX(Products!$A$1:$E$5,MATCH(Orders!$D641,Products!$A$1:$A$5,0),MATCH(Orders!I$1,Products!$A$1:$E$1,0))="Lat","Latte",INDEX(Products!$A$1:$E$5,MATCH(Orders!$D641,Products!$A$1:$A$5,0),MATCH(Orders!I$1,Products!$A$1:$E$1,0))="Moc","Mocha",INDEX(Products!$A$1:$E$5,MATCH(Orders!$D641,Products!$A$1:$A$5,0),MATCH(Orders!I$1,Products!$A$1:$E$1,0))="Am","Americano")</f>
        <v>Espresso</v>
      </c>
      <c r="J641" t="str">
        <f>IF(INDEX(Products!$A$1:$E$5,MATCH(Orders!$D641,Products!$A$1:$A$5,0),MATCH(Orders!J$1,Products!$A$1:$E$1,0))="M","Medium",IF(INDEX(Products!$A$1:$E$5,MATCH(Orders!$D641,Products!$A$1:$A$5,0),MATCH(Orders!J$1,Products!$A$1:$E$1,0))="D","Dark","Light"))</f>
        <v>Medium</v>
      </c>
      <c r="K641" s="3">
        <f>INDEX(Products!$A$1:$E$5,MATCH(Orders!$D641,Products!$A$1:$A$5,0),MATCH(Orders!K$1,Products!$A$1:$E$1,0))</f>
        <v>1.5</v>
      </c>
      <c r="L641" s="5">
        <f>INDEX(Products!$A$1:$E$5,MATCH(Orders!$D641,Products!$A$1:$A$5,0),MATCH(Orders!L$1,Products!$A$1:$E$1,0))</f>
        <v>8.18</v>
      </c>
      <c r="M641" s="5">
        <f>Table1[[#This Row],[Unit Price]]*Table1[[#This Row],[Quantity]]</f>
        <v>24.54</v>
      </c>
      <c r="N641" t="str">
        <f>VLOOKUP(Table1[[#This Row],[Customer ID]],Customers!$A$1:$I$2001,9,FALSE)</f>
        <v>Yes</v>
      </c>
    </row>
    <row r="642" spans="1:14" x14ac:dyDescent="0.35">
      <c r="A642" t="s">
        <v>1329</v>
      </c>
      <c r="B642" s="2">
        <v>44945</v>
      </c>
      <c r="C642" t="s">
        <v>1330</v>
      </c>
      <c r="D642" t="s">
        <v>30</v>
      </c>
      <c r="E642">
        <v>5</v>
      </c>
      <c r="F642" t="str">
        <f>VLOOKUP(Table1[[#This Row],[Customer ID]],Customers!$A$1:$I$2001,2,FALSE)</f>
        <v>Denise Bradford</v>
      </c>
      <c r="G642" t="str">
        <f>VLOOKUP(Table1[[#This Row],[Customer ID]],Customers!$A$1:$I$2001,3,FALSE)</f>
        <v>margaret51@yahoo.com</v>
      </c>
      <c r="H642" t="str">
        <f>VLOOKUP(Table1[[#This Row],[Customer ID]],Customers!$A$1:$I$2001,7,FALSE)</f>
        <v>United Kingdom</v>
      </c>
      <c r="I642" t="str">
        <f>_xlfn.IFS(INDEX(Products!$A$1:$E$5,MATCH(Orders!$D642,Products!$A$1:$A$5,0),MATCH(Orders!I$1,Products!$A$1:$E$1,0))="Esp","Espresso",INDEX(Products!$A$1:$E$5,MATCH(Orders!$D642,Products!$A$1:$A$5,0),MATCH(Orders!I$1,Products!$A$1:$E$1,0))="Lat","Latte",INDEX(Products!$A$1:$E$5,MATCH(Orders!$D642,Products!$A$1:$A$5,0),MATCH(Orders!I$1,Products!$A$1:$E$1,0))="Moc","Mocha",INDEX(Products!$A$1:$E$5,MATCH(Orders!$D642,Products!$A$1:$A$5,0),MATCH(Orders!I$1,Products!$A$1:$E$1,0))="Am","Americano")</f>
        <v>Mocha</v>
      </c>
      <c r="J642" t="str">
        <f>IF(INDEX(Products!$A$1:$E$5,MATCH(Orders!$D642,Products!$A$1:$A$5,0),MATCH(Orders!J$1,Products!$A$1:$E$1,0))="M","Medium",IF(INDEX(Products!$A$1:$E$5,MATCH(Orders!$D642,Products!$A$1:$A$5,0),MATCH(Orders!J$1,Products!$A$1:$E$1,0))="D","Dark","Light"))</f>
        <v>Medium</v>
      </c>
      <c r="K642" s="3">
        <f>INDEX(Products!$A$1:$E$5,MATCH(Orders!$D642,Products!$A$1:$A$5,0),MATCH(Orders!K$1,Products!$A$1:$E$1,0))</f>
        <v>2</v>
      </c>
      <c r="L642" s="5">
        <f>INDEX(Products!$A$1:$E$5,MATCH(Orders!$D642,Products!$A$1:$A$5,0),MATCH(Orders!L$1,Products!$A$1:$E$1,0))</f>
        <v>5.35</v>
      </c>
      <c r="M642" s="5">
        <f>Table1[[#This Row],[Unit Price]]*Table1[[#This Row],[Quantity]]</f>
        <v>26.75</v>
      </c>
      <c r="N642" t="str">
        <f>VLOOKUP(Table1[[#This Row],[Customer ID]],Customers!$A$1:$I$2001,9,FALSE)</f>
        <v>No</v>
      </c>
    </row>
    <row r="643" spans="1:14" x14ac:dyDescent="0.35">
      <c r="A643" t="s">
        <v>1331</v>
      </c>
      <c r="B643" s="2">
        <v>44639</v>
      </c>
      <c r="C643" t="s">
        <v>1332</v>
      </c>
      <c r="D643" t="s">
        <v>30</v>
      </c>
      <c r="E643">
        <v>2</v>
      </c>
      <c r="F643" t="str">
        <f>VLOOKUP(Table1[[#This Row],[Customer ID]],Customers!$A$1:$I$2001,2,FALSE)</f>
        <v>Jon Ramos</v>
      </c>
      <c r="G643" t="str">
        <f>VLOOKUP(Table1[[#This Row],[Customer ID]],Customers!$A$1:$I$2001,3,FALSE)</f>
        <v>juliamartinez@young.info</v>
      </c>
      <c r="H643" t="str">
        <f>VLOOKUP(Table1[[#This Row],[Customer ID]],Customers!$A$1:$I$2001,7,FALSE)</f>
        <v>United States</v>
      </c>
      <c r="I643" t="str">
        <f>_xlfn.IFS(INDEX(Products!$A$1:$E$5,MATCH(Orders!$D643,Products!$A$1:$A$5,0),MATCH(Orders!I$1,Products!$A$1:$E$1,0))="Esp","Espresso",INDEX(Products!$A$1:$E$5,MATCH(Orders!$D643,Products!$A$1:$A$5,0),MATCH(Orders!I$1,Products!$A$1:$E$1,0))="Lat","Latte",INDEX(Products!$A$1:$E$5,MATCH(Orders!$D643,Products!$A$1:$A$5,0),MATCH(Orders!I$1,Products!$A$1:$E$1,0))="Moc","Mocha",INDEX(Products!$A$1:$E$5,MATCH(Orders!$D643,Products!$A$1:$A$5,0),MATCH(Orders!I$1,Products!$A$1:$E$1,0))="Am","Americano")</f>
        <v>Mocha</v>
      </c>
      <c r="J643" t="str">
        <f>IF(INDEX(Products!$A$1:$E$5,MATCH(Orders!$D643,Products!$A$1:$A$5,0),MATCH(Orders!J$1,Products!$A$1:$E$1,0))="M","Medium",IF(INDEX(Products!$A$1:$E$5,MATCH(Orders!$D643,Products!$A$1:$A$5,0),MATCH(Orders!J$1,Products!$A$1:$E$1,0))="D","Dark","Light"))</f>
        <v>Medium</v>
      </c>
      <c r="K643" s="3">
        <f>INDEX(Products!$A$1:$E$5,MATCH(Orders!$D643,Products!$A$1:$A$5,0),MATCH(Orders!K$1,Products!$A$1:$E$1,0))</f>
        <v>2</v>
      </c>
      <c r="L643" s="5">
        <f>INDEX(Products!$A$1:$E$5,MATCH(Orders!$D643,Products!$A$1:$A$5,0),MATCH(Orders!L$1,Products!$A$1:$E$1,0))</f>
        <v>5.35</v>
      </c>
      <c r="M643" s="5">
        <f>Table1[[#This Row],[Unit Price]]*Table1[[#This Row],[Quantity]]</f>
        <v>10.7</v>
      </c>
      <c r="N643" t="str">
        <f>VLOOKUP(Table1[[#This Row],[Customer ID]],Customers!$A$1:$I$2001,9,FALSE)</f>
        <v>No</v>
      </c>
    </row>
    <row r="644" spans="1:14" x14ac:dyDescent="0.35">
      <c r="A644" t="s">
        <v>1333</v>
      </c>
      <c r="B644" s="2">
        <v>45528</v>
      </c>
      <c r="C644" t="s">
        <v>1334</v>
      </c>
      <c r="D644" t="s">
        <v>15</v>
      </c>
      <c r="E644">
        <v>4</v>
      </c>
      <c r="F644" t="str">
        <f>VLOOKUP(Table1[[#This Row],[Customer ID]],Customers!$A$1:$I$2001,2,FALSE)</f>
        <v>Jennifer Robertson</v>
      </c>
      <c r="G644" t="str">
        <f>VLOOKUP(Table1[[#This Row],[Customer ID]],Customers!$A$1:$I$2001,3,FALSE)</f>
        <v>jessewilliams@campbell-dean.com</v>
      </c>
      <c r="H644" t="str">
        <f>VLOOKUP(Table1[[#This Row],[Customer ID]],Customers!$A$1:$I$2001,7,FALSE)</f>
        <v>Ireland</v>
      </c>
      <c r="I644" t="str">
        <f>_xlfn.IFS(INDEX(Products!$A$1:$E$5,MATCH(Orders!$D644,Products!$A$1:$A$5,0),MATCH(Orders!I$1,Products!$A$1:$E$1,0))="Esp","Espresso",INDEX(Products!$A$1:$E$5,MATCH(Orders!$D644,Products!$A$1:$A$5,0),MATCH(Orders!I$1,Products!$A$1:$E$1,0))="Lat","Latte",INDEX(Products!$A$1:$E$5,MATCH(Orders!$D644,Products!$A$1:$A$5,0),MATCH(Orders!I$1,Products!$A$1:$E$1,0))="Moc","Mocha",INDEX(Products!$A$1:$E$5,MATCH(Orders!$D644,Products!$A$1:$A$5,0),MATCH(Orders!I$1,Products!$A$1:$E$1,0))="Am","Americano")</f>
        <v>Espresso</v>
      </c>
      <c r="J644" t="str">
        <f>IF(INDEX(Products!$A$1:$E$5,MATCH(Orders!$D644,Products!$A$1:$A$5,0),MATCH(Orders!J$1,Products!$A$1:$E$1,0))="M","Medium",IF(INDEX(Products!$A$1:$E$5,MATCH(Orders!$D644,Products!$A$1:$A$5,0),MATCH(Orders!J$1,Products!$A$1:$E$1,0))="D","Dark","Light"))</f>
        <v>Medium</v>
      </c>
      <c r="K644" s="3">
        <f>INDEX(Products!$A$1:$E$5,MATCH(Orders!$D644,Products!$A$1:$A$5,0),MATCH(Orders!K$1,Products!$A$1:$E$1,0))</f>
        <v>1.5</v>
      </c>
      <c r="L644" s="5">
        <f>INDEX(Products!$A$1:$E$5,MATCH(Orders!$D644,Products!$A$1:$A$5,0),MATCH(Orders!L$1,Products!$A$1:$E$1,0))</f>
        <v>8.18</v>
      </c>
      <c r="M644" s="5">
        <f>Table1[[#This Row],[Unit Price]]*Table1[[#This Row],[Quantity]]</f>
        <v>32.72</v>
      </c>
      <c r="N644" t="str">
        <f>VLOOKUP(Table1[[#This Row],[Customer ID]],Customers!$A$1:$I$2001,9,FALSE)</f>
        <v>No</v>
      </c>
    </row>
    <row r="645" spans="1:14" x14ac:dyDescent="0.35">
      <c r="A645" t="s">
        <v>1335</v>
      </c>
      <c r="B645" s="2">
        <v>45180</v>
      </c>
      <c r="C645" t="s">
        <v>1336</v>
      </c>
      <c r="D645" t="s">
        <v>30</v>
      </c>
      <c r="E645">
        <v>4</v>
      </c>
      <c r="F645" t="str">
        <f>VLOOKUP(Table1[[#This Row],[Customer ID]],Customers!$A$1:$I$2001,2,FALSE)</f>
        <v>Tony Smith</v>
      </c>
      <c r="G645" t="str">
        <f>VLOOKUP(Table1[[#This Row],[Customer ID]],Customers!$A$1:$I$2001,3,FALSE)</f>
        <v>david15@yahoo.com</v>
      </c>
      <c r="H645" t="str">
        <f>VLOOKUP(Table1[[#This Row],[Customer ID]],Customers!$A$1:$I$2001,7,FALSE)</f>
        <v>United States</v>
      </c>
      <c r="I645" t="str">
        <f>_xlfn.IFS(INDEX(Products!$A$1:$E$5,MATCH(Orders!$D645,Products!$A$1:$A$5,0),MATCH(Orders!I$1,Products!$A$1:$E$1,0))="Esp","Espresso",INDEX(Products!$A$1:$E$5,MATCH(Orders!$D645,Products!$A$1:$A$5,0),MATCH(Orders!I$1,Products!$A$1:$E$1,0))="Lat","Latte",INDEX(Products!$A$1:$E$5,MATCH(Orders!$D645,Products!$A$1:$A$5,0),MATCH(Orders!I$1,Products!$A$1:$E$1,0))="Moc","Mocha",INDEX(Products!$A$1:$E$5,MATCH(Orders!$D645,Products!$A$1:$A$5,0),MATCH(Orders!I$1,Products!$A$1:$E$1,0))="Am","Americano")</f>
        <v>Mocha</v>
      </c>
      <c r="J645" t="str">
        <f>IF(INDEX(Products!$A$1:$E$5,MATCH(Orders!$D645,Products!$A$1:$A$5,0),MATCH(Orders!J$1,Products!$A$1:$E$1,0))="M","Medium",IF(INDEX(Products!$A$1:$E$5,MATCH(Orders!$D645,Products!$A$1:$A$5,0),MATCH(Orders!J$1,Products!$A$1:$E$1,0))="D","Dark","Light"))</f>
        <v>Medium</v>
      </c>
      <c r="K645" s="3">
        <f>INDEX(Products!$A$1:$E$5,MATCH(Orders!$D645,Products!$A$1:$A$5,0),MATCH(Orders!K$1,Products!$A$1:$E$1,0))</f>
        <v>2</v>
      </c>
      <c r="L645" s="5">
        <f>INDEX(Products!$A$1:$E$5,MATCH(Orders!$D645,Products!$A$1:$A$5,0),MATCH(Orders!L$1,Products!$A$1:$E$1,0))</f>
        <v>5.35</v>
      </c>
      <c r="M645" s="5">
        <f>Table1[[#This Row],[Unit Price]]*Table1[[#This Row],[Quantity]]</f>
        <v>21.4</v>
      </c>
      <c r="N645" t="str">
        <f>VLOOKUP(Table1[[#This Row],[Customer ID]],Customers!$A$1:$I$2001,9,FALSE)</f>
        <v>Yes</v>
      </c>
    </row>
    <row r="646" spans="1:14" x14ac:dyDescent="0.35">
      <c r="A646" t="s">
        <v>1337</v>
      </c>
      <c r="B646" s="2">
        <v>45194</v>
      </c>
      <c r="C646" t="s">
        <v>1338</v>
      </c>
      <c r="D646" t="s">
        <v>30</v>
      </c>
      <c r="E646">
        <v>4</v>
      </c>
      <c r="F646" t="str">
        <f>VLOOKUP(Table1[[#This Row],[Customer ID]],Customers!$A$1:$I$2001,2,FALSE)</f>
        <v>Jacob Alvarez PhD</v>
      </c>
      <c r="G646" t="str">
        <f>VLOOKUP(Table1[[#This Row],[Customer ID]],Customers!$A$1:$I$2001,3,FALSE)</f>
        <v>rachelbentley@miles.com</v>
      </c>
      <c r="H646" t="str">
        <f>VLOOKUP(Table1[[#This Row],[Customer ID]],Customers!$A$1:$I$2001,7,FALSE)</f>
        <v>Canada</v>
      </c>
      <c r="I646" t="str">
        <f>_xlfn.IFS(INDEX(Products!$A$1:$E$5,MATCH(Orders!$D646,Products!$A$1:$A$5,0),MATCH(Orders!I$1,Products!$A$1:$E$1,0))="Esp","Espresso",INDEX(Products!$A$1:$E$5,MATCH(Orders!$D646,Products!$A$1:$A$5,0),MATCH(Orders!I$1,Products!$A$1:$E$1,0))="Lat","Latte",INDEX(Products!$A$1:$E$5,MATCH(Orders!$D646,Products!$A$1:$A$5,0),MATCH(Orders!I$1,Products!$A$1:$E$1,0))="Moc","Mocha",INDEX(Products!$A$1:$E$5,MATCH(Orders!$D646,Products!$A$1:$A$5,0),MATCH(Orders!I$1,Products!$A$1:$E$1,0))="Am","Americano")</f>
        <v>Mocha</v>
      </c>
      <c r="J646" t="str">
        <f>IF(INDEX(Products!$A$1:$E$5,MATCH(Orders!$D646,Products!$A$1:$A$5,0),MATCH(Orders!J$1,Products!$A$1:$E$1,0))="M","Medium",IF(INDEX(Products!$A$1:$E$5,MATCH(Orders!$D646,Products!$A$1:$A$5,0),MATCH(Orders!J$1,Products!$A$1:$E$1,0))="D","Dark","Light"))</f>
        <v>Medium</v>
      </c>
      <c r="K646" s="3">
        <f>INDEX(Products!$A$1:$E$5,MATCH(Orders!$D646,Products!$A$1:$A$5,0),MATCH(Orders!K$1,Products!$A$1:$E$1,0))</f>
        <v>2</v>
      </c>
      <c r="L646" s="5">
        <f>INDEX(Products!$A$1:$E$5,MATCH(Orders!$D646,Products!$A$1:$A$5,0),MATCH(Orders!L$1,Products!$A$1:$E$1,0))</f>
        <v>5.35</v>
      </c>
      <c r="M646" s="5">
        <f>Table1[[#This Row],[Unit Price]]*Table1[[#This Row],[Quantity]]</f>
        <v>21.4</v>
      </c>
      <c r="N646" t="str">
        <f>VLOOKUP(Table1[[#This Row],[Customer ID]],Customers!$A$1:$I$2001,9,FALSE)</f>
        <v>Yes</v>
      </c>
    </row>
    <row r="647" spans="1:14" x14ac:dyDescent="0.35">
      <c r="A647" t="s">
        <v>1339</v>
      </c>
      <c r="B647" s="2">
        <v>44932</v>
      </c>
      <c r="C647" t="s">
        <v>1340</v>
      </c>
      <c r="D647" t="s">
        <v>40</v>
      </c>
      <c r="E647">
        <v>4</v>
      </c>
      <c r="F647" t="str">
        <f>VLOOKUP(Table1[[#This Row],[Customer ID]],Customers!$A$1:$I$2001,2,FALSE)</f>
        <v>Crystal Wilcox</v>
      </c>
      <c r="G647" t="str">
        <f>VLOOKUP(Table1[[#This Row],[Customer ID]],Customers!$A$1:$I$2001,3,FALSE)</f>
        <v>cyoung@white.info</v>
      </c>
      <c r="H647" t="str">
        <f>VLOOKUP(Table1[[#This Row],[Customer ID]],Customers!$A$1:$I$2001,7,FALSE)</f>
        <v>United States</v>
      </c>
      <c r="I647" t="str">
        <f>_xlfn.IFS(INDEX(Products!$A$1:$E$5,MATCH(Orders!$D647,Products!$A$1:$A$5,0),MATCH(Orders!I$1,Products!$A$1:$E$1,0))="Esp","Espresso",INDEX(Products!$A$1:$E$5,MATCH(Orders!$D647,Products!$A$1:$A$5,0),MATCH(Orders!I$1,Products!$A$1:$E$1,0))="Lat","Latte",INDEX(Products!$A$1:$E$5,MATCH(Orders!$D647,Products!$A$1:$A$5,0),MATCH(Orders!I$1,Products!$A$1:$E$1,0))="Moc","Mocha",INDEX(Products!$A$1:$E$5,MATCH(Orders!$D647,Products!$A$1:$A$5,0),MATCH(Orders!I$1,Products!$A$1:$E$1,0))="Am","Americano")</f>
        <v>Americano</v>
      </c>
      <c r="J647" t="str">
        <f>IF(INDEX(Products!$A$1:$E$5,MATCH(Orders!$D647,Products!$A$1:$A$5,0),MATCH(Orders!J$1,Products!$A$1:$E$1,0))="M","Medium",IF(INDEX(Products!$A$1:$E$5,MATCH(Orders!$D647,Products!$A$1:$A$5,0),MATCH(Orders!J$1,Products!$A$1:$E$1,0))="D","Dark","Light"))</f>
        <v>Light</v>
      </c>
      <c r="K647" s="3">
        <f>INDEX(Products!$A$1:$E$5,MATCH(Orders!$D647,Products!$A$1:$A$5,0),MATCH(Orders!K$1,Products!$A$1:$E$1,0))</f>
        <v>1</v>
      </c>
      <c r="L647" s="5">
        <f>INDEX(Products!$A$1:$E$5,MATCH(Orders!$D647,Products!$A$1:$A$5,0),MATCH(Orders!L$1,Products!$A$1:$E$1,0))</f>
        <v>9.9499999999999993</v>
      </c>
      <c r="M647" s="5">
        <f>Table1[[#This Row],[Unit Price]]*Table1[[#This Row],[Quantity]]</f>
        <v>39.799999999999997</v>
      </c>
      <c r="N647" t="str">
        <f>VLOOKUP(Table1[[#This Row],[Customer ID]],Customers!$A$1:$I$2001,9,FALSE)</f>
        <v>No</v>
      </c>
    </row>
    <row r="648" spans="1:14" x14ac:dyDescent="0.35">
      <c r="A648" t="s">
        <v>1341</v>
      </c>
      <c r="B648" s="2">
        <v>44808</v>
      </c>
      <c r="C648" t="s">
        <v>1342</v>
      </c>
      <c r="D648" t="s">
        <v>30</v>
      </c>
      <c r="E648">
        <v>4</v>
      </c>
      <c r="F648" t="str">
        <f>VLOOKUP(Table1[[#This Row],[Customer ID]],Customers!$A$1:$I$2001,2,FALSE)</f>
        <v>Alexander Wheeler</v>
      </c>
      <c r="G648" t="str">
        <f>VLOOKUP(Table1[[#This Row],[Customer ID]],Customers!$A$1:$I$2001,3,FALSE)</f>
        <v>ngray@yahoo.com</v>
      </c>
      <c r="H648" t="str">
        <f>VLOOKUP(Table1[[#This Row],[Customer ID]],Customers!$A$1:$I$2001,7,FALSE)</f>
        <v>United Kingdom</v>
      </c>
      <c r="I648" t="str">
        <f>_xlfn.IFS(INDEX(Products!$A$1:$E$5,MATCH(Orders!$D648,Products!$A$1:$A$5,0),MATCH(Orders!I$1,Products!$A$1:$E$1,0))="Esp","Espresso",INDEX(Products!$A$1:$E$5,MATCH(Orders!$D648,Products!$A$1:$A$5,0),MATCH(Orders!I$1,Products!$A$1:$E$1,0))="Lat","Latte",INDEX(Products!$A$1:$E$5,MATCH(Orders!$D648,Products!$A$1:$A$5,0),MATCH(Orders!I$1,Products!$A$1:$E$1,0))="Moc","Mocha",INDEX(Products!$A$1:$E$5,MATCH(Orders!$D648,Products!$A$1:$A$5,0),MATCH(Orders!I$1,Products!$A$1:$E$1,0))="Am","Americano")</f>
        <v>Mocha</v>
      </c>
      <c r="J648" t="str">
        <f>IF(INDEX(Products!$A$1:$E$5,MATCH(Orders!$D648,Products!$A$1:$A$5,0),MATCH(Orders!J$1,Products!$A$1:$E$1,0))="M","Medium",IF(INDEX(Products!$A$1:$E$5,MATCH(Orders!$D648,Products!$A$1:$A$5,0),MATCH(Orders!J$1,Products!$A$1:$E$1,0))="D","Dark","Light"))</f>
        <v>Medium</v>
      </c>
      <c r="K648" s="3">
        <f>INDEX(Products!$A$1:$E$5,MATCH(Orders!$D648,Products!$A$1:$A$5,0),MATCH(Orders!K$1,Products!$A$1:$E$1,0))</f>
        <v>2</v>
      </c>
      <c r="L648" s="5">
        <f>INDEX(Products!$A$1:$E$5,MATCH(Orders!$D648,Products!$A$1:$A$5,0),MATCH(Orders!L$1,Products!$A$1:$E$1,0))</f>
        <v>5.35</v>
      </c>
      <c r="M648" s="5">
        <f>Table1[[#This Row],[Unit Price]]*Table1[[#This Row],[Quantity]]</f>
        <v>21.4</v>
      </c>
      <c r="N648" t="str">
        <f>VLOOKUP(Table1[[#This Row],[Customer ID]],Customers!$A$1:$I$2001,9,FALSE)</f>
        <v>No</v>
      </c>
    </row>
    <row r="649" spans="1:14" x14ac:dyDescent="0.35">
      <c r="A649" t="s">
        <v>1343</v>
      </c>
      <c r="B649" s="2">
        <v>44962</v>
      </c>
      <c r="C649" t="s">
        <v>1344</v>
      </c>
      <c r="D649" t="s">
        <v>15</v>
      </c>
      <c r="E649">
        <v>4</v>
      </c>
      <c r="F649" t="str">
        <f>VLOOKUP(Table1[[#This Row],[Customer ID]],Customers!$A$1:$I$2001,2,FALSE)</f>
        <v>Brad Allen</v>
      </c>
      <c r="G649" t="str">
        <f>VLOOKUP(Table1[[#This Row],[Customer ID]],Customers!$A$1:$I$2001,3,FALSE)</f>
        <v>garciabill@blair-villa.com</v>
      </c>
      <c r="H649" t="str">
        <f>VLOOKUP(Table1[[#This Row],[Customer ID]],Customers!$A$1:$I$2001,7,FALSE)</f>
        <v>United States</v>
      </c>
      <c r="I649" t="str">
        <f>_xlfn.IFS(INDEX(Products!$A$1:$E$5,MATCH(Orders!$D649,Products!$A$1:$A$5,0),MATCH(Orders!I$1,Products!$A$1:$E$1,0))="Esp","Espresso",INDEX(Products!$A$1:$E$5,MATCH(Orders!$D649,Products!$A$1:$A$5,0),MATCH(Orders!I$1,Products!$A$1:$E$1,0))="Lat","Latte",INDEX(Products!$A$1:$E$5,MATCH(Orders!$D649,Products!$A$1:$A$5,0),MATCH(Orders!I$1,Products!$A$1:$E$1,0))="Moc","Mocha",INDEX(Products!$A$1:$E$5,MATCH(Orders!$D649,Products!$A$1:$A$5,0),MATCH(Orders!I$1,Products!$A$1:$E$1,0))="Am","Americano")</f>
        <v>Espresso</v>
      </c>
      <c r="J649" t="str">
        <f>IF(INDEX(Products!$A$1:$E$5,MATCH(Orders!$D649,Products!$A$1:$A$5,0),MATCH(Orders!J$1,Products!$A$1:$E$1,0))="M","Medium",IF(INDEX(Products!$A$1:$E$5,MATCH(Orders!$D649,Products!$A$1:$A$5,0),MATCH(Orders!J$1,Products!$A$1:$E$1,0))="D","Dark","Light"))</f>
        <v>Medium</v>
      </c>
      <c r="K649" s="3">
        <f>INDEX(Products!$A$1:$E$5,MATCH(Orders!$D649,Products!$A$1:$A$5,0),MATCH(Orders!K$1,Products!$A$1:$E$1,0))</f>
        <v>1.5</v>
      </c>
      <c r="L649" s="5">
        <f>INDEX(Products!$A$1:$E$5,MATCH(Orders!$D649,Products!$A$1:$A$5,0),MATCH(Orders!L$1,Products!$A$1:$E$1,0))</f>
        <v>8.18</v>
      </c>
      <c r="M649" s="5">
        <f>Table1[[#This Row],[Unit Price]]*Table1[[#This Row],[Quantity]]</f>
        <v>32.72</v>
      </c>
      <c r="N649" t="str">
        <f>VLOOKUP(Table1[[#This Row],[Customer ID]],Customers!$A$1:$I$2001,9,FALSE)</f>
        <v>No</v>
      </c>
    </row>
    <row r="650" spans="1:14" x14ac:dyDescent="0.35">
      <c r="A650" t="s">
        <v>1345</v>
      </c>
      <c r="B650" s="2">
        <v>45142</v>
      </c>
      <c r="C650" t="s">
        <v>1346</v>
      </c>
      <c r="D650" t="s">
        <v>21</v>
      </c>
      <c r="E650">
        <v>3</v>
      </c>
      <c r="F650" t="str">
        <f>VLOOKUP(Table1[[#This Row],[Customer ID]],Customers!$A$1:$I$2001,2,FALSE)</f>
        <v>Andrew Stokes</v>
      </c>
      <c r="G650" t="str">
        <f>VLOOKUP(Table1[[#This Row],[Customer ID]],Customers!$A$1:$I$2001,3,FALSE)</f>
        <v>qbryan@ford.info</v>
      </c>
      <c r="H650" t="str">
        <f>VLOOKUP(Table1[[#This Row],[Customer ID]],Customers!$A$1:$I$2001,7,FALSE)</f>
        <v>United States</v>
      </c>
      <c r="I650" t="str">
        <f>_xlfn.IFS(INDEX(Products!$A$1:$E$5,MATCH(Orders!$D650,Products!$A$1:$A$5,0),MATCH(Orders!I$1,Products!$A$1:$E$1,0))="Esp","Espresso",INDEX(Products!$A$1:$E$5,MATCH(Orders!$D650,Products!$A$1:$A$5,0),MATCH(Orders!I$1,Products!$A$1:$E$1,0))="Lat","Latte",INDEX(Products!$A$1:$E$5,MATCH(Orders!$D650,Products!$A$1:$A$5,0),MATCH(Orders!I$1,Products!$A$1:$E$1,0))="Moc","Mocha",INDEX(Products!$A$1:$E$5,MATCH(Orders!$D650,Products!$A$1:$A$5,0),MATCH(Orders!I$1,Products!$A$1:$E$1,0))="Am","Americano")</f>
        <v>Latte</v>
      </c>
      <c r="J650" t="str">
        <f>IF(INDEX(Products!$A$1:$E$5,MATCH(Orders!$D650,Products!$A$1:$A$5,0),MATCH(Orders!J$1,Products!$A$1:$E$1,0))="M","Medium",IF(INDEX(Products!$A$1:$E$5,MATCH(Orders!$D650,Products!$A$1:$A$5,0),MATCH(Orders!J$1,Products!$A$1:$E$1,0))="D","Dark","Light"))</f>
        <v>Dark</v>
      </c>
      <c r="K650" s="3">
        <f>INDEX(Products!$A$1:$E$5,MATCH(Orders!$D650,Products!$A$1:$A$5,0),MATCH(Orders!K$1,Products!$A$1:$E$1,0))</f>
        <v>2</v>
      </c>
      <c r="L650" s="5">
        <f>INDEX(Products!$A$1:$E$5,MATCH(Orders!$D650,Products!$A$1:$A$5,0),MATCH(Orders!L$1,Products!$A$1:$E$1,0))</f>
        <v>6.79</v>
      </c>
      <c r="M650" s="5">
        <f>Table1[[#This Row],[Unit Price]]*Table1[[#This Row],[Quantity]]</f>
        <v>20.37</v>
      </c>
      <c r="N650" t="str">
        <f>VLOOKUP(Table1[[#This Row],[Customer ID]],Customers!$A$1:$I$2001,9,FALSE)</f>
        <v>No</v>
      </c>
    </row>
    <row r="651" spans="1:14" x14ac:dyDescent="0.35">
      <c r="A651" t="s">
        <v>1347</v>
      </c>
      <c r="B651" s="2">
        <v>44957</v>
      </c>
      <c r="C651" t="s">
        <v>1348</v>
      </c>
      <c r="D651" t="s">
        <v>40</v>
      </c>
      <c r="E651">
        <v>1</v>
      </c>
      <c r="F651" t="str">
        <f>VLOOKUP(Table1[[#This Row],[Customer ID]],Customers!$A$1:$I$2001,2,FALSE)</f>
        <v>Katherine Curtis</v>
      </c>
      <c r="G651" t="str">
        <f>VLOOKUP(Table1[[#This Row],[Customer ID]],Customers!$A$1:$I$2001,3,FALSE)</f>
        <v>adam31@solis.net</v>
      </c>
      <c r="H651" t="str">
        <f>VLOOKUP(Table1[[#This Row],[Customer ID]],Customers!$A$1:$I$2001,7,FALSE)</f>
        <v>Canada</v>
      </c>
      <c r="I651" t="str">
        <f>_xlfn.IFS(INDEX(Products!$A$1:$E$5,MATCH(Orders!$D651,Products!$A$1:$A$5,0),MATCH(Orders!I$1,Products!$A$1:$E$1,0))="Esp","Espresso",INDEX(Products!$A$1:$E$5,MATCH(Orders!$D651,Products!$A$1:$A$5,0),MATCH(Orders!I$1,Products!$A$1:$E$1,0))="Lat","Latte",INDEX(Products!$A$1:$E$5,MATCH(Orders!$D651,Products!$A$1:$A$5,0),MATCH(Orders!I$1,Products!$A$1:$E$1,0))="Moc","Mocha",INDEX(Products!$A$1:$E$5,MATCH(Orders!$D651,Products!$A$1:$A$5,0),MATCH(Orders!I$1,Products!$A$1:$E$1,0))="Am","Americano")</f>
        <v>Americano</v>
      </c>
      <c r="J651" t="str">
        <f>IF(INDEX(Products!$A$1:$E$5,MATCH(Orders!$D651,Products!$A$1:$A$5,0),MATCH(Orders!J$1,Products!$A$1:$E$1,0))="M","Medium",IF(INDEX(Products!$A$1:$E$5,MATCH(Orders!$D651,Products!$A$1:$A$5,0),MATCH(Orders!J$1,Products!$A$1:$E$1,0))="D","Dark","Light"))</f>
        <v>Light</v>
      </c>
      <c r="K651" s="3">
        <f>INDEX(Products!$A$1:$E$5,MATCH(Orders!$D651,Products!$A$1:$A$5,0),MATCH(Orders!K$1,Products!$A$1:$E$1,0))</f>
        <v>1</v>
      </c>
      <c r="L651" s="5">
        <f>INDEX(Products!$A$1:$E$5,MATCH(Orders!$D651,Products!$A$1:$A$5,0),MATCH(Orders!L$1,Products!$A$1:$E$1,0))</f>
        <v>9.9499999999999993</v>
      </c>
      <c r="M651" s="5">
        <f>Table1[[#This Row],[Unit Price]]*Table1[[#This Row],[Quantity]]</f>
        <v>9.9499999999999993</v>
      </c>
      <c r="N651" t="str">
        <f>VLOOKUP(Table1[[#This Row],[Customer ID]],Customers!$A$1:$I$2001,9,FALSE)</f>
        <v>No</v>
      </c>
    </row>
    <row r="652" spans="1:14" x14ac:dyDescent="0.35">
      <c r="A652" t="s">
        <v>1349</v>
      </c>
      <c r="B652" s="2">
        <v>44602</v>
      </c>
      <c r="C652" t="s">
        <v>1350</v>
      </c>
      <c r="D652" t="s">
        <v>30</v>
      </c>
      <c r="E652">
        <v>3</v>
      </c>
      <c r="F652" t="str">
        <f>VLOOKUP(Table1[[#This Row],[Customer ID]],Customers!$A$1:$I$2001,2,FALSE)</f>
        <v>Brenda Gutierrez</v>
      </c>
      <c r="G652" t="str">
        <f>VLOOKUP(Table1[[#This Row],[Customer ID]],Customers!$A$1:$I$2001,3,FALSE)</f>
        <v>darren61@gmail.com</v>
      </c>
      <c r="H652" t="str">
        <f>VLOOKUP(Table1[[#This Row],[Customer ID]],Customers!$A$1:$I$2001,7,FALSE)</f>
        <v>Australia</v>
      </c>
      <c r="I652" t="str">
        <f>_xlfn.IFS(INDEX(Products!$A$1:$E$5,MATCH(Orders!$D652,Products!$A$1:$A$5,0),MATCH(Orders!I$1,Products!$A$1:$E$1,0))="Esp","Espresso",INDEX(Products!$A$1:$E$5,MATCH(Orders!$D652,Products!$A$1:$A$5,0),MATCH(Orders!I$1,Products!$A$1:$E$1,0))="Lat","Latte",INDEX(Products!$A$1:$E$5,MATCH(Orders!$D652,Products!$A$1:$A$5,0),MATCH(Orders!I$1,Products!$A$1:$E$1,0))="Moc","Mocha",INDEX(Products!$A$1:$E$5,MATCH(Orders!$D652,Products!$A$1:$A$5,0),MATCH(Orders!I$1,Products!$A$1:$E$1,0))="Am","Americano")</f>
        <v>Mocha</v>
      </c>
      <c r="J652" t="str">
        <f>IF(INDEX(Products!$A$1:$E$5,MATCH(Orders!$D652,Products!$A$1:$A$5,0),MATCH(Orders!J$1,Products!$A$1:$E$1,0))="M","Medium",IF(INDEX(Products!$A$1:$E$5,MATCH(Orders!$D652,Products!$A$1:$A$5,0),MATCH(Orders!J$1,Products!$A$1:$E$1,0))="D","Dark","Light"))</f>
        <v>Medium</v>
      </c>
      <c r="K652" s="3">
        <f>INDEX(Products!$A$1:$E$5,MATCH(Orders!$D652,Products!$A$1:$A$5,0),MATCH(Orders!K$1,Products!$A$1:$E$1,0))</f>
        <v>2</v>
      </c>
      <c r="L652" s="5">
        <f>INDEX(Products!$A$1:$E$5,MATCH(Orders!$D652,Products!$A$1:$A$5,0),MATCH(Orders!L$1,Products!$A$1:$E$1,0))</f>
        <v>5.35</v>
      </c>
      <c r="M652" s="5">
        <f>Table1[[#This Row],[Unit Price]]*Table1[[#This Row],[Quantity]]</f>
        <v>16.049999999999997</v>
      </c>
      <c r="N652" t="str">
        <f>VLOOKUP(Table1[[#This Row],[Customer ID]],Customers!$A$1:$I$2001,9,FALSE)</f>
        <v>No</v>
      </c>
    </row>
    <row r="653" spans="1:14" x14ac:dyDescent="0.35">
      <c r="A653" t="s">
        <v>1351</v>
      </c>
      <c r="B653" s="2">
        <v>45537</v>
      </c>
      <c r="C653" t="s">
        <v>1352</v>
      </c>
      <c r="D653" t="s">
        <v>30</v>
      </c>
      <c r="E653">
        <v>2</v>
      </c>
      <c r="F653" t="str">
        <f>VLOOKUP(Table1[[#This Row],[Customer ID]],Customers!$A$1:$I$2001,2,FALSE)</f>
        <v>Dylan Lee</v>
      </c>
      <c r="G653" t="str">
        <f>VLOOKUP(Table1[[#This Row],[Customer ID]],Customers!$A$1:$I$2001,3,FALSE)</f>
        <v>kwright@hotmail.com</v>
      </c>
      <c r="H653" t="str">
        <f>VLOOKUP(Table1[[#This Row],[Customer ID]],Customers!$A$1:$I$2001,7,FALSE)</f>
        <v>Australia</v>
      </c>
      <c r="I653" t="str">
        <f>_xlfn.IFS(INDEX(Products!$A$1:$E$5,MATCH(Orders!$D653,Products!$A$1:$A$5,0),MATCH(Orders!I$1,Products!$A$1:$E$1,0))="Esp","Espresso",INDEX(Products!$A$1:$E$5,MATCH(Orders!$D653,Products!$A$1:$A$5,0),MATCH(Orders!I$1,Products!$A$1:$E$1,0))="Lat","Latte",INDEX(Products!$A$1:$E$5,MATCH(Orders!$D653,Products!$A$1:$A$5,0),MATCH(Orders!I$1,Products!$A$1:$E$1,0))="Moc","Mocha",INDEX(Products!$A$1:$E$5,MATCH(Orders!$D653,Products!$A$1:$A$5,0),MATCH(Orders!I$1,Products!$A$1:$E$1,0))="Am","Americano")</f>
        <v>Mocha</v>
      </c>
      <c r="J653" t="str">
        <f>IF(INDEX(Products!$A$1:$E$5,MATCH(Orders!$D653,Products!$A$1:$A$5,0),MATCH(Orders!J$1,Products!$A$1:$E$1,0))="M","Medium",IF(INDEX(Products!$A$1:$E$5,MATCH(Orders!$D653,Products!$A$1:$A$5,0),MATCH(Orders!J$1,Products!$A$1:$E$1,0))="D","Dark","Light"))</f>
        <v>Medium</v>
      </c>
      <c r="K653" s="3">
        <f>INDEX(Products!$A$1:$E$5,MATCH(Orders!$D653,Products!$A$1:$A$5,0),MATCH(Orders!K$1,Products!$A$1:$E$1,0))</f>
        <v>2</v>
      </c>
      <c r="L653" s="5">
        <f>INDEX(Products!$A$1:$E$5,MATCH(Orders!$D653,Products!$A$1:$A$5,0),MATCH(Orders!L$1,Products!$A$1:$E$1,0))</f>
        <v>5.35</v>
      </c>
      <c r="M653" s="5">
        <f>Table1[[#This Row],[Unit Price]]*Table1[[#This Row],[Quantity]]</f>
        <v>10.7</v>
      </c>
      <c r="N653" t="str">
        <f>VLOOKUP(Table1[[#This Row],[Customer ID]],Customers!$A$1:$I$2001,9,FALSE)</f>
        <v>No</v>
      </c>
    </row>
    <row r="654" spans="1:14" x14ac:dyDescent="0.35">
      <c r="A654" t="s">
        <v>1353</v>
      </c>
      <c r="B654" s="2">
        <v>45522</v>
      </c>
      <c r="C654" t="s">
        <v>1354</v>
      </c>
      <c r="D654" t="s">
        <v>40</v>
      </c>
      <c r="E654">
        <v>1</v>
      </c>
      <c r="F654" t="str">
        <f>VLOOKUP(Table1[[#This Row],[Customer ID]],Customers!$A$1:$I$2001,2,FALSE)</f>
        <v>Kathryn Page</v>
      </c>
      <c r="G654" t="str">
        <f>VLOOKUP(Table1[[#This Row],[Customer ID]],Customers!$A$1:$I$2001,3,FALSE)</f>
        <v>sharon36@yahoo.com</v>
      </c>
      <c r="H654" t="str">
        <f>VLOOKUP(Table1[[#This Row],[Customer ID]],Customers!$A$1:$I$2001,7,FALSE)</f>
        <v>Canada</v>
      </c>
      <c r="I654" t="str">
        <f>_xlfn.IFS(INDEX(Products!$A$1:$E$5,MATCH(Orders!$D654,Products!$A$1:$A$5,0),MATCH(Orders!I$1,Products!$A$1:$E$1,0))="Esp","Espresso",INDEX(Products!$A$1:$E$5,MATCH(Orders!$D654,Products!$A$1:$A$5,0),MATCH(Orders!I$1,Products!$A$1:$E$1,0))="Lat","Latte",INDEX(Products!$A$1:$E$5,MATCH(Orders!$D654,Products!$A$1:$A$5,0),MATCH(Orders!I$1,Products!$A$1:$E$1,0))="Moc","Mocha",INDEX(Products!$A$1:$E$5,MATCH(Orders!$D654,Products!$A$1:$A$5,0),MATCH(Orders!I$1,Products!$A$1:$E$1,0))="Am","Americano")</f>
        <v>Americano</v>
      </c>
      <c r="J654" t="str">
        <f>IF(INDEX(Products!$A$1:$E$5,MATCH(Orders!$D654,Products!$A$1:$A$5,0),MATCH(Orders!J$1,Products!$A$1:$E$1,0))="M","Medium",IF(INDEX(Products!$A$1:$E$5,MATCH(Orders!$D654,Products!$A$1:$A$5,0),MATCH(Orders!J$1,Products!$A$1:$E$1,0))="D","Dark","Light"))</f>
        <v>Light</v>
      </c>
      <c r="K654" s="3">
        <f>INDEX(Products!$A$1:$E$5,MATCH(Orders!$D654,Products!$A$1:$A$5,0),MATCH(Orders!K$1,Products!$A$1:$E$1,0))</f>
        <v>1</v>
      </c>
      <c r="L654" s="5">
        <f>INDEX(Products!$A$1:$E$5,MATCH(Orders!$D654,Products!$A$1:$A$5,0),MATCH(Orders!L$1,Products!$A$1:$E$1,0))</f>
        <v>9.9499999999999993</v>
      </c>
      <c r="M654" s="5">
        <f>Table1[[#This Row],[Unit Price]]*Table1[[#This Row],[Quantity]]</f>
        <v>9.9499999999999993</v>
      </c>
      <c r="N654" t="str">
        <f>VLOOKUP(Table1[[#This Row],[Customer ID]],Customers!$A$1:$I$2001,9,FALSE)</f>
        <v>No</v>
      </c>
    </row>
    <row r="655" spans="1:14" x14ac:dyDescent="0.35">
      <c r="A655" t="s">
        <v>1355</v>
      </c>
      <c r="B655" s="2">
        <v>44915</v>
      </c>
      <c r="C655" t="s">
        <v>1356</v>
      </c>
      <c r="D655" t="s">
        <v>40</v>
      </c>
      <c r="E655">
        <v>4</v>
      </c>
      <c r="F655" t="str">
        <f>VLOOKUP(Table1[[#This Row],[Customer ID]],Customers!$A$1:$I$2001,2,FALSE)</f>
        <v>Michael Park</v>
      </c>
      <c r="G655" t="str">
        <f>VLOOKUP(Table1[[#This Row],[Customer ID]],Customers!$A$1:$I$2001,3,FALSE)</f>
        <v>stanleyjeremiah@hotmail.com</v>
      </c>
      <c r="H655" t="str">
        <f>VLOOKUP(Table1[[#This Row],[Customer ID]],Customers!$A$1:$I$2001,7,FALSE)</f>
        <v>United States</v>
      </c>
      <c r="I655" t="str">
        <f>_xlfn.IFS(INDEX(Products!$A$1:$E$5,MATCH(Orders!$D655,Products!$A$1:$A$5,0),MATCH(Orders!I$1,Products!$A$1:$E$1,0))="Esp","Espresso",INDEX(Products!$A$1:$E$5,MATCH(Orders!$D655,Products!$A$1:$A$5,0),MATCH(Orders!I$1,Products!$A$1:$E$1,0))="Lat","Latte",INDEX(Products!$A$1:$E$5,MATCH(Orders!$D655,Products!$A$1:$A$5,0),MATCH(Orders!I$1,Products!$A$1:$E$1,0))="Moc","Mocha",INDEX(Products!$A$1:$E$5,MATCH(Orders!$D655,Products!$A$1:$A$5,0),MATCH(Orders!I$1,Products!$A$1:$E$1,0))="Am","Americano")</f>
        <v>Americano</v>
      </c>
      <c r="J655" t="str">
        <f>IF(INDEX(Products!$A$1:$E$5,MATCH(Orders!$D655,Products!$A$1:$A$5,0),MATCH(Orders!J$1,Products!$A$1:$E$1,0))="M","Medium",IF(INDEX(Products!$A$1:$E$5,MATCH(Orders!$D655,Products!$A$1:$A$5,0),MATCH(Orders!J$1,Products!$A$1:$E$1,0))="D","Dark","Light"))</f>
        <v>Light</v>
      </c>
      <c r="K655" s="3">
        <f>INDEX(Products!$A$1:$E$5,MATCH(Orders!$D655,Products!$A$1:$A$5,0),MATCH(Orders!K$1,Products!$A$1:$E$1,0))</f>
        <v>1</v>
      </c>
      <c r="L655" s="5">
        <f>INDEX(Products!$A$1:$E$5,MATCH(Orders!$D655,Products!$A$1:$A$5,0),MATCH(Orders!L$1,Products!$A$1:$E$1,0))</f>
        <v>9.9499999999999993</v>
      </c>
      <c r="M655" s="5">
        <f>Table1[[#This Row],[Unit Price]]*Table1[[#This Row],[Quantity]]</f>
        <v>39.799999999999997</v>
      </c>
      <c r="N655" t="str">
        <f>VLOOKUP(Table1[[#This Row],[Customer ID]],Customers!$A$1:$I$2001,9,FALSE)</f>
        <v>No</v>
      </c>
    </row>
    <row r="656" spans="1:14" x14ac:dyDescent="0.35">
      <c r="A656" t="s">
        <v>1357</v>
      </c>
      <c r="B656" s="2">
        <v>45377</v>
      </c>
      <c r="C656" t="s">
        <v>1358</v>
      </c>
      <c r="D656" t="s">
        <v>21</v>
      </c>
      <c r="E656">
        <v>1</v>
      </c>
      <c r="F656" t="str">
        <f>VLOOKUP(Table1[[#This Row],[Customer ID]],Customers!$A$1:$I$2001,2,FALSE)</f>
        <v>Michael Rich</v>
      </c>
      <c r="G656" t="str">
        <f>VLOOKUP(Table1[[#This Row],[Customer ID]],Customers!$A$1:$I$2001,3,FALSE)</f>
        <v>grodgers@johnson.com</v>
      </c>
      <c r="H656" t="str">
        <f>VLOOKUP(Table1[[#This Row],[Customer ID]],Customers!$A$1:$I$2001,7,FALSE)</f>
        <v>Canada</v>
      </c>
      <c r="I656" t="str">
        <f>_xlfn.IFS(INDEX(Products!$A$1:$E$5,MATCH(Orders!$D656,Products!$A$1:$A$5,0),MATCH(Orders!I$1,Products!$A$1:$E$1,0))="Esp","Espresso",INDEX(Products!$A$1:$E$5,MATCH(Orders!$D656,Products!$A$1:$A$5,0),MATCH(Orders!I$1,Products!$A$1:$E$1,0))="Lat","Latte",INDEX(Products!$A$1:$E$5,MATCH(Orders!$D656,Products!$A$1:$A$5,0),MATCH(Orders!I$1,Products!$A$1:$E$1,0))="Moc","Mocha",INDEX(Products!$A$1:$E$5,MATCH(Orders!$D656,Products!$A$1:$A$5,0),MATCH(Orders!I$1,Products!$A$1:$E$1,0))="Am","Americano")</f>
        <v>Latte</v>
      </c>
      <c r="J656" t="str">
        <f>IF(INDEX(Products!$A$1:$E$5,MATCH(Orders!$D656,Products!$A$1:$A$5,0),MATCH(Orders!J$1,Products!$A$1:$E$1,0))="M","Medium",IF(INDEX(Products!$A$1:$E$5,MATCH(Orders!$D656,Products!$A$1:$A$5,0),MATCH(Orders!J$1,Products!$A$1:$E$1,0))="D","Dark","Light"))</f>
        <v>Dark</v>
      </c>
      <c r="K656" s="3">
        <f>INDEX(Products!$A$1:$E$5,MATCH(Orders!$D656,Products!$A$1:$A$5,0),MATCH(Orders!K$1,Products!$A$1:$E$1,0))</f>
        <v>2</v>
      </c>
      <c r="L656" s="5">
        <f>INDEX(Products!$A$1:$E$5,MATCH(Orders!$D656,Products!$A$1:$A$5,0),MATCH(Orders!L$1,Products!$A$1:$E$1,0))</f>
        <v>6.79</v>
      </c>
      <c r="M656" s="5">
        <f>Table1[[#This Row],[Unit Price]]*Table1[[#This Row],[Quantity]]</f>
        <v>6.79</v>
      </c>
      <c r="N656" t="str">
        <f>VLOOKUP(Table1[[#This Row],[Customer ID]],Customers!$A$1:$I$2001,9,FALSE)</f>
        <v>No</v>
      </c>
    </row>
    <row r="657" spans="1:14" x14ac:dyDescent="0.35">
      <c r="A657" t="s">
        <v>1359</v>
      </c>
      <c r="B657" s="2">
        <v>45048</v>
      </c>
      <c r="C657" t="s">
        <v>1360</v>
      </c>
      <c r="D657" t="s">
        <v>15</v>
      </c>
      <c r="E657">
        <v>1</v>
      </c>
      <c r="F657" t="str">
        <f>VLOOKUP(Table1[[#This Row],[Customer ID]],Customers!$A$1:$I$2001,2,FALSE)</f>
        <v>Mrs. Alyssa Coleman MD</v>
      </c>
      <c r="G657" t="str">
        <f>VLOOKUP(Table1[[#This Row],[Customer ID]],Customers!$A$1:$I$2001,3,FALSE)</f>
        <v>leonardnguyen@knox.com</v>
      </c>
      <c r="H657" t="str">
        <f>VLOOKUP(Table1[[#This Row],[Customer ID]],Customers!$A$1:$I$2001,7,FALSE)</f>
        <v>United States</v>
      </c>
      <c r="I657" t="str">
        <f>_xlfn.IFS(INDEX(Products!$A$1:$E$5,MATCH(Orders!$D657,Products!$A$1:$A$5,0),MATCH(Orders!I$1,Products!$A$1:$E$1,0))="Esp","Espresso",INDEX(Products!$A$1:$E$5,MATCH(Orders!$D657,Products!$A$1:$A$5,0),MATCH(Orders!I$1,Products!$A$1:$E$1,0))="Lat","Latte",INDEX(Products!$A$1:$E$5,MATCH(Orders!$D657,Products!$A$1:$A$5,0),MATCH(Orders!I$1,Products!$A$1:$E$1,0))="Moc","Mocha",INDEX(Products!$A$1:$E$5,MATCH(Orders!$D657,Products!$A$1:$A$5,0),MATCH(Orders!I$1,Products!$A$1:$E$1,0))="Am","Americano")</f>
        <v>Espresso</v>
      </c>
      <c r="J657" t="str">
        <f>IF(INDEX(Products!$A$1:$E$5,MATCH(Orders!$D657,Products!$A$1:$A$5,0),MATCH(Orders!J$1,Products!$A$1:$E$1,0))="M","Medium",IF(INDEX(Products!$A$1:$E$5,MATCH(Orders!$D657,Products!$A$1:$A$5,0),MATCH(Orders!J$1,Products!$A$1:$E$1,0))="D","Dark","Light"))</f>
        <v>Medium</v>
      </c>
      <c r="K657" s="3">
        <f>INDEX(Products!$A$1:$E$5,MATCH(Orders!$D657,Products!$A$1:$A$5,0),MATCH(Orders!K$1,Products!$A$1:$E$1,0))</f>
        <v>1.5</v>
      </c>
      <c r="L657" s="5">
        <f>INDEX(Products!$A$1:$E$5,MATCH(Orders!$D657,Products!$A$1:$A$5,0),MATCH(Orders!L$1,Products!$A$1:$E$1,0))</f>
        <v>8.18</v>
      </c>
      <c r="M657" s="5">
        <f>Table1[[#This Row],[Unit Price]]*Table1[[#This Row],[Quantity]]</f>
        <v>8.18</v>
      </c>
      <c r="N657" t="str">
        <f>VLOOKUP(Table1[[#This Row],[Customer ID]],Customers!$A$1:$I$2001,9,FALSE)</f>
        <v>Yes</v>
      </c>
    </row>
    <row r="658" spans="1:14" x14ac:dyDescent="0.35">
      <c r="A658" t="s">
        <v>1361</v>
      </c>
      <c r="B658" s="2">
        <v>45548</v>
      </c>
      <c r="C658" t="s">
        <v>1362</v>
      </c>
      <c r="D658" t="s">
        <v>40</v>
      </c>
      <c r="E658">
        <v>1</v>
      </c>
      <c r="F658" t="str">
        <f>VLOOKUP(Table1[[#This Row],[Customer ID]],Customers!$A$1:$I$2001,2,FALSE)</f>
        <v>Brent Adkins</v>
      </c>
      <c r="G658" t="str">
        <f>VLOOKUP(Table1[[#This Row],[Customer ID]],Customers!$A$1:$I$2001,3,FALSE)</f>
        <v>yrodriguez@yahoo.com</v>
      </c>
      <c r="H658" t="str">
        <f>VLOOKUP(Table1[[#This Row],[Customer ID]],Customers!$A$1:$I$2001,7,FALSE)</f>
        <v>United Kingdom</v>
      </c>
      <c r="I658" t="str">
        <f>_xlfn.IFS(INDEX(Products!$A$1:$E$5,MATCH(Orders!$D658,Products!$A$1:$A$5,0),MATCH(Orders!I$1,Products!$A$1:$E$1,0))="Esp","Espresso",INDEX(Products!$A$1:$E$5,MATCH(Orders!$D658,Products!$A$1:$A$5,0),MATCH(Orders!I$1,Products!$A$1:$E$1,0))="Lat","Latte",INDEX(Products!$A$1:$E$5,MATCH(Orders!$D658,Products!$A$1:$A$5,0),MATCH(Orders!I$1,Products!$A$1:$E$1,0))="Moc","Mocha",INDEX(Products!$A$1:$E$5,MATCH(Orders!$D658,Products!$A$1:$A$5,0),MATCH(Orders!I$1,Products!$A$1:$E$1,0))="Am","Americano")</f>
        <v>Americano</v>
      </c>
      <c r="J658" t="str">
        <f>IF(INDEX(Products!$A$1:$E$5,MATCH(Orders!$D658,Products!$A$1:$A$5,0),MATCH(Orders!J$1,Products!$A$1:$E$1,0))="M","Medium",IF(INDEX(Products!$A$1:$E$5,MATCH(Orders!$D658,Products!$A$1:$A$5,0),MATCH(Orders!J$1,Products!$A$1:$E$1,0))="D","Dark","Light"))</f>
        <v>Light</v>
      </c>
      <c r="K658" s="3">
        <f>INDEX(Products!$A$1:$E$5,MATCH(Orders!$D658,Products!$A$1:$A$5,0),MATCH(Orders!K$1,Products!$A$1:$E$1,0))</f>
        <v>1</v>
      </c>
      <c r="L658" s="5">
        <f>INDEX(Products!$A$1:$E$5,MATCH(Orders!$D658,Products!$A$1:$A$5,0),MATCH(Orders!L$1,Products!$A$1:$E$1,0))</f>
        <v>9.9499999999999993</v>
      </c>
      <c r="M658" s="5">
        <f>Table1[[#This Row],[Unit Price]]*Table1[[#This Row],[Quantity]]</f>
        <v>9.9499999999999993</v>
      </c>
      <c r="N658" t="str">
        <f>VLOOKUP(Table1[[#This Row],[Customer ID]],Customers!$A$1:$I$2001,9,FALSE)</f>
        <v>Yes</v>
      </c>
    </row>
    <row r="659" spans="1:14" x14ac:dyDescent="0.35">
      <c r="A659" t="s">
        <v>1363</v>
      </c>
      <c r="B659" s="2">
        <v>45021</v>
      </c>
      <c r="C659" t="s">
        <v>1364</v>
      </c>
      <c r="D659" t="s">
        <v>15</v>
      </c>
      <c r="E659">
        <v>2</v>
      </c>
      <c r="F659" t="str">
        <f>VLOOKUP(Table1[[#This Row],[Customer ID]],Customers!$A$1:$I$2001,2,FALSE)</f>
        <v>Robert Diaz</v>
      </c>
      <c r="G659" t="str">
        <f>VLOOKUP(Table1[[#This Row],[Customer ID]],Customers!$A$1:$I$2001,3,FALSE)</f>
        <v>regina09@hotmail.com</v>
      </c>
      <c r="H659" t="str">
        <f>VLOOKUP(Table1[[#This Row],[Customer ID]],Customers!$A$1:$I$2001,7,FALSE)</f>
        <v>Australia</v>
      </c>
      <c r="I659" t="str">
        <f>_xlfn.IFS(INDEX(Products!$A$1:$E$5,MATCH(Orders!$D659,Products!$A$1:$A$5,0),MATCH(Orders!I$1,Products!$A$1:$E$1,0))="Esp","Espresso",INDEX(Products!$A$1:$E$5,MATCH(Orders!$D659,Products!$A$1:$A$5,0),MATCH(Orders!I$1,Products!$A$1:$E$1,0))="Lat","Latte",INDEX(Products!$A$1:$E$5,MATCH(Orders!$D659,Products!$A$1:$A$5,0),MATCH(Orders!I$1,Products!$A$1:$E$1,0))="Moc","Mocha",INDEX(Products!$A$1:$E$5,MATCH(Orders!$D659,Products!$A$1:$A$5,0),MATCH(Orders!I$1,Products!$A$1:$E$1,0))="Am","Americano")</f>
        <v>Espresso</v>
      </c>
      <c r="J659" t="str">
        <f>IF(INDEX(Products!$A$1:$E$5,MATCH(Orders!$D659,Products!$A$1:$A$5,0),MATCH(Orders!J$1,Products!$A$1:$E$1,0))="M","Medium",IF(INDEX(Products!$A$1:$E$5,MATCH(Orders!$D659,Products!$A$1:$A$5,0),MATCH(Orders!J$1,Products!$A$1:$E$1,0))="D","Dark","Light"))</f>
        <v>Medium</v>
      </c>
      <c r="K659" s="3">
        <f>INDEX(Products!$A$1:$E$5,MATCH(Orders!$D659,Products!$A$1:$A$5,0),MATCH(Orders!K$1,Products!$A$1:$E$1,0))</f>
        <v>1.5</v>
      </c>
      <c r="L659" s="5">
        <f>INDEX(Products!$A$1:$E$5,MATCH(Orders!$D659,Products!$A$1:$A$5,0),MATCH(Orders!L$1,Products!$A$1:$E$1,0))</f>
        <v>8.18</v>
      </c>
      <c r="M659" s="5">
        <f>Table1[[#This Row],[Unit Price]]*Table1[[#This Row],[Quantity]]</f>
        <v>16.36</v>
      </c>
      <c r="N659" t="str">
        <f>VLOOKUP(Table1[[#This Row],[Customer ID]],Customers!$A$1:$I$2001,9,FALSE)</f>
        <v>Yes</v>
      </c>
    </row>
    <row r="660" spans="1:14" x14ac:dyDescent="0.35">
      <c r="A660" t="s">
        <v>1365</v>
      </c>
      <c r="B660" s="2">
        <v>44788</v>
      </c>
      <c r="C660" t="s">
        <v>1366</v>
      </c>
      <c r="D660" t="s">
        <v>21</v>
      </c>
      <c r="E660">
        <v>3</v>
      </c>
      <c r="F660" t="str">
        <f>VLOOKUP(Table1[[#This Row],[Customer ID]],Customers!$A$1:$I$2001,2,FALSE)</f>
        <v>Nancy Barber</v>
      </c>
      <c r="G660" t="str">
        <f>VLOOKUP(Table1[[#This Row],[Customer ID]],Customers!$A$1:$I$2001,3,FALSE)</f>
        <v>david67@gmail.com</v>
      </c>
      <c r="H660" t="str">
        <f>VLOOKUP(Table1[[#This Row],[Customer ID]],Customers!$A$1:$I$2001,7,FALSE)</f>
        <v>United Kingdom</v>
      </c>
      <c r="I660" t="str">
        <f>_xlfn.IFS(INDEX(Products!$A$1:$E$5,MATCH(Orders!$D660,Products!$A$1:$A$5,0),MATCH(Orders!I$1,Products!$A$1:$E$1,0))="Esp","Espresso",INDEX(Products!$A$1:$E$5,MATCH(Orders!$D660,Products!$A$1:$A$5,0),MATCH(Orders!I$1,Products!$A$1:$E$1,0))="Lat","Latte",INDEX(Products!$A$1:$E$5,MATCH(Orders!$D660,Products!$A$1:$A$5,0),MATCH(Orders!I$1,Products!$A$1:$E$1,0))="Moc","Mocha",INDEX(Products!$A$1:$E$5,MATCH(Orders!$D660,Products!$A$1:$A$5,0),MATCH(Orders!I$1,Products!$A$1:$E$1,0))="Am","Americano")</f>
        <v>Latte</v>
      </c>
      <c r="J660" t="str">
        <f>IF(INDEX(Products!$A$1:$E$5,MATCH(Orders!$D660,Products!$A$1:$A$5,0),MATCH(Orders!J$1,Products!$A$1:$E$1,0))="M","Medium",IF(INDEX(Products!$A$1:$E$5,MATCH(Orders!$D660,Products!$A$1:$A$5,0),MATCH(Orders!J$1,Products!$A$1:$E$1,0))="D","Dark","Light"))</f>
        <v>Dark</v>
      </c>
      <c r="K660" s="3">
        <f>INDEX(Products!$A$1:$E$5,MATCH(Orders!$D660,Products!$A$1:$A$5,0),MATCH(Orders!K$1,Products!$A$1:$E$1,0))</f>
        <v>2</v>
      </c>
      <c r="L660" s="5">
        <f>INDEX(Products!$A$1:$E$5,MATCH(Orders!$D660,Products!$A$1:$A$5,0),MATCH(Orders!L$1,Products!$A$1:$E$1,0))</f>
        <v>6.79</v>
      </c>
      <c r="M660" s="5">
        <f>Table1[[#This Row],[Unit Price]]*Table1[[#This Row],[Quantity]]</f>
        <v>20.37</v>
      </c>
      <c r="N660" t="str">
        <f>VLOOKUP(Table1[[#This Row],[Customer ID]],Customers!$A$1:$I$2001,9,FALSE)</f>
        <v>Yes</v>
      </c>
    </row>
    <row r="661" spans="1:14" x14ac:dyDescent="0.35">
      <c r="A661" t="s">
        <v>1367</v>
      </c>
      <c r="B661" s="2">
        <v>45240</v>
      </c>
      <c r="C661" t="s">
        <v>1368</v>
      </c>
      <c r="D661" t="s">
        <v>15</v>
      </c>
      <c r="E661">
        <v>4</v>
      </c>
      <c r="F661" t="str">
        <f>VLOOKUP(Table1[[#This Row],[Customer ID]],Customers!$A$1:$I$2001,2,FALSE)</f>
        <v>Martin Wilson</v>
      </c>
      <c r="G661" t="str">
        <f>VLOOKUP(Table1[[#This Row],[Customer ID]],Customers!$A$1:$I$2001,3,FALSE)</f>
        <v>herrerajoshua@little-espinoza.com</v>
      </c>
      <c r="H661" t="str">
        <f>VLOOKUP(Table1[[#This Row],[Customer ID]],Customers!$A$1:$I$2001,7,FALSE)</f>
        <v>United Kingdom</v>
      </c>
      <c r="I661" t="str">
        <f>_xlfn.IFS(INDEX(Products!$A$1:$E$5,MATCH(Orders!$D661,Products!$A$1:$A$5,0),MATCH(Orders!I$1,Products!$A$1:$E$1,0))="Esp","Espresso",INDEX(Products!$A$1:$E$5,MATCH(Orders!$D661,Products!$A$1:$A$5,0),MATCH(Orders!I$1,Products!$A$1:$E$1,0))="Lat","Latte",INDEX(Products!$A$1:$E$5,MATCH(Orders!$D661,Products!$A$1:$A$5,0),MATCH(Orders!I$1,Products!$A$1:$E$1,0))="Moc","Mocha",INDEX(Products!$A$1:$E$5,MATCH(Orders!$D661,Products!$A$1:$A$5,0),MATCH(Orders!I$1,Products!$A$1:$E$1,0))="Am","Americano")</f>
        <v>Espresso</v>
      </c>
      <c r="J661" t="str">
        <f>IF(INDEX(Products!$A$1:$E$5,MATCH(Orders!$D661,Products!$A$1:$A$5,0),MATCH(Orders!J$1,Products!$A$1:$E$1,0))="M","Medium",IF(INDEX(Products!$A$1:$E$5,MATCH(Orders!$D661,Products!$A$1:$A$5,0),MATCH(Orders!J$1,Products!$A$1:$E$1,0))="D","Dark","Light"))</f>
        <v>Medium</v>
      </c>
      <c r="K661" s="3">
        <f>INDEX(Products!$A$1:$E$5,MATCH(Orders!$D661,Products!$A$1:$A$5,0),MATCH(Orders!K$1,Products!$A$1:$E$1,0))</f>
        <v>1.5</v>
      </c>
      <c r="L661" s="5">
        <f>INDEX(Products!$A$1:$E$5,MATCH(Orders!$D661,Products!$A$1:$A$5,0),MATCH(Orders!L$1,Products!$A$1:$E$1,0))</f>
        <v>8.18</v>
      </c>
      <c r="M661" s="5">
        <f>Table1[[#This Row],[Unit Price]]*Table1[[#This Row],[Quantity]]</f>
        <v>32.72</v>
      </c>
      <c r="N661" t="str">
        <f>VLOOKUP(Table1[[#This Row],[Customer ID]],Customers!$A$1:$I$2001,9,FALSE)</f>
        <v>Yes</v>
      </c>
    </row>
    <row r="662" spans="1:14" x14ac:dyDescent="0.35">
      <c r="A662" t="s">
        <v>1369</v>
      </c>
      <c r="B662" s="2">
        <v>44597</v>
      </c>
      <c r="C662" t="s">
        <v>1370</v>
      </c>
      <c r="D662" t="s">
        <v>21</v>
      </c>
      <c r="E662">
        <v>1</v>
      </c>
      <c r="F662" t="str">
        <f>VLOOKUP(Table1[[#This Row],[Customer ID]],Customers!$A$1:$I$2001,2,FALSE)</f>
        <v>Alexis Myers</v>
      </c>
      <c r="G662" t="str">
        <f>VLOOKUP(Table1[[#This Row],[Customer ID]],Customers!$A$1:$I$2001,3,FALSE)</f>
        <v>eking@yahoo.com</v>
      </c>
      <c r="H662" t="str">
        <f>VLOOKUP(Table1[[#This Row],[Customer ID]],Customers!$A$1:$I$2001,7,FALSE)</f>
        <v>United Kingdom</v>
      </c>
      <c r="I662" t="str">
        <f>_xlfn.IFS(INDEX(Products!$A$1:$E$5,MATCH(Orders!$D662,Products!$A$1:$A$5,0),MATCH(Orders!I$1,Products!$A$1:$E$1,0))="Esp","Espresso",INDEX(Products!$A$1:$E$5,MATCH(Orders!$D662,Products!$A$1:$A$5,0),MATCH(Orders!I$1,Products!$A$1:$E$1,0))="Lat","Latte",INDEX(Products!$A$1:$E$5,MATCH(Orders!$D662,Products!$A$1:$A$5,0),MATCH(Orders!I$1,Products!$A$1:$E$1,0))="Moc","Mocha",INDEX(Products!$A$1:$E$5,MATCH(Orders!$D662,Products!$A$1:$A$5,0),MATCH(Orders!I$1,Products!$A$1:$E$1,0))="Am","Americano")</f>
        <v>Latte</v>
      </c>
      <c r="J662" t="str">
        <f>IF(INDEX(Products!$A$1:$E$5,MATCH(Orders!$D662,Products!$A$1:$A$5,0),MATCH(Orders!J$1,Products!$A$1:$E$1,0))="M","Medium",IF(INDEX(Products!$A$1:$E$5,MATCH(Orders!$D662,Products!$A$1:$A$5,0),MATCH(Orders!J$1,Products!$A$1:$E$1,0))="D","Dark","Light"))</f>
        <v>Dark</v>
      </c>
      <c r="K662" s="3">
        <f>INDEX(Products!$A$1:$E$5,MATCH(Orders!$D662,Products!$A$1:$A$5,0),MATCH(Orders!K$1,Products!$A$1:$E$1,0))</f>
        <v>2</v>
      </c>
      <c r="L662" s="5">
        <f>INDEX(Products!$A$1:$E$5,MATCH(Orders!$D662,Products!$A$1:$A$5,0),MATCH(Orders!L$1,Products!$A$1:$E$1,0))</f>
        <v>6.79</v>
      </c>
      <c r="M662" s="5">
        <f>Table1[[#This Row],[Unit Price]]*Table1[[#This Row],[Quantity]]</f>
        <v>6.79</v>
      </c>
      <c r="N662" t="str">
        <f>VLOOKUP(Table1[[#This Row],[Customer ID]],Customers!$A$1:$I$2001,9,FALSE)</f>
        <v>No</v>
      </c>
    </row>
    <row r="663" spans="1:14" x14ac:dyDescent="0.35">
      <c r="A663" t="s">
        <v>1371</v>
      </c>
      <c r="B663" s="2">
        <v>45051</v>
      </c>
      <c r="C663" t="s">
        <v>1372</v>
      </c>
      <c r="D663" t="s">
        <v>30</v>
      </c>
      <c r="E663">
        <v>2</v>
      </c>
      <c r="F663" t="str">
        <f>VLOOKUP(Table1[[#This Row],[Customer ID]],Customers!$A$1:$I$2001,2,FALSE)</f>
        <v>Andrew Brady</v>
      </c>
      <c r="G663" t="str">
        <f>VLOOKUP(Table1[[#This Row],[Customer ID]],Customers!$A$1:$I$2001,3,FALSE)</f>
        <v>willisjohn@hotmail.com</v>
      </c>
      <c r="H663" t="str">
        <f>VLOOKUP(Table1[[#This Row],[Customer ID]],Customers!$A$1:$I$2001,7,FALSE)</f>
        <v>United Kingdom</v>
      </c>
      <c r="I663" t="str">
        <f>_xlfn.IFS(INDEX(Products!$A$1:$E$5,MATCH(Orders!$D663,Products!$A$1:$A$5,0),MATCH(Orders!I$1,Products!$A$1:$E$1,0))="Esp","Espresso",INDEX(Products!$A$1:$E$5,MATCH(Orders!$D663,Products!$A$1:$A$5,0),MATCH(Orders!I$1,Products!$A$1:$E$1,0))="Lat","Latte",INDEX(Products!$A$1:$E$5,MATCH(Orders!$D663,Products!$A$1:$A$5,0),MATCH(Orders!I$1,Products!$A$1:$E$1,0))="Moc","Mocha",INDEX(Products!$A$1:$E$5,MATCH(Orders!$D663,Products!$A$1:$A$5,0),MATCH(Orders!I$1,Products!$A$1:$E$1,0))="Am","Americano")</f>
        <v>Mocha</v>
      </c>
      <c r="J663" t="str">
        <f>IF(INDEX(Products!$A$1:$E$5,MATCH(Orders!$D663,Products!$A$1:$A$5,0),MATCH(Orders!J$1,Products!$A$1:$E$1,0))="M","Medium",IF(INDEX(Products!$A$1:$E$5,MATCH(Orders!$D663,Products!$A$1:$A$5,0),MATCH(Orders!J$1,Products!$A$1:$E$1,0))="D","Dark","Light"))</f>
        <v>Medium</v>
      </c>
      <c r="K663" s="3">
        <f>INDEX(Products!$A$1:$E$5,MATCH(Orders!$D663,Products!$A$1:$A$5,0),MATCH(Orders!K$1,Products!$A$1:$E$1,0))</f>
        <v>2</v>
      </c>
      <c r="L663" s="5">
        <f>INDEX(Products!$A$1:$E$5,MATCH(Orders!$D663,Products!$A$1:$A$5,0),MATCH(Orders!L$1,Products!$A$1:$E$1,0))</f>
        <v>5.35</v>
      </c>
      <c r="M663" s="5">
        <f>Table1[[#This Row],[Unit Price]]*Table1[[#This Row],[Quantity]]</f>
        <v>10.7</v>
      </c>
      <c r="N663" t="str">
        <f>VLOOKUP(Table1[[#This Row],[Customer ID]],Customers!$A$1:$I$2001,9,FALSE)</f>
        <v>Yes</v>
      </c>
    </row>
    <row r="664" spans="1:14" x14ac:dyDescent="0.35">
      <c r="A664" t="s">
        <v>1373</v>
      </c>
      <c r="B664" s="2">
        <v>45598</v>
      </c>
      <c r="C664" t="s">
        <v>1374</v>
      </c>
      <c r="D664" t="s">
        <v>30</v>
      </c>
      <c r="E664">
        <v>3</v>
      </c>
      <c r="F664" t="str">
        <f>VLOOKUP(Table1[[#This Row],[Customer ID]],Customers!$A$1:$I$2001,2,FALSE)</f>
        <v>Brett Williams</v>
      </c>
      <c r="G664" t="str">
        <f>VLOOKUP(Table1[[#This Row],[Customer ID]],Customers!$A$1:$I$2001,3,FALSE)</f>
        <v>martinezhannah@hotmail.com</v>
      </c>
      <c r="H664" t="str">
        <f>VLOOKUP(Table1[[#This Row],[Customer ID]],Customers!$A$1:$I$2001,7,FALSE)</f>
        <v>United States</v>
      </c>
      <c r="I664" t="str">
        <f>_xlfn.IFS(INDEX(Products!$A$1:$E$5,MATCH(Orders!$D664,Products!$A$1:$A$5,0),MATCH(Orders!I$1,Products!$A$1:$E$1,0))="Esp","Espresso",INDEX(Products!$A$1:$E$5,MATCH(Orders!$D664,Products!$A$1:$A$5,0),MATCH(Orders!I$1,Products!$A$1:$E$1,0))="Lat","Latte",INDEX(Products!$A$1:$E$5,MATCH(Orders!$D664,Products!$A$1:$A$5,0),MATCH(Orders!I$1,Products!$A$1:$E$1,0))="Moc","Mocha",INDEX(Products!$A$1:$E$5,MATCH(Orders!$D664,Products!$A$1:$A$5,0),MATCH(Orders!I$1,Products!$A$1:$E$1,0))="Am","Americano")</f>
        <v>Mocha</v>
      </c>
      <c r="J664" t="str">
        <f>IF(INDEX(Products!$A$1:$E$5,MATCH(Orders!$D664,Products!$A$1:$A$5,0),MATCH(Orders!J$1,Products!$A$1:$E$1,0))="M","Medium",IF(INDEX(Products!$A$1:$E$5,MATCH(Orders!$D664,Products!$A$1:$A$5,0),MATCH(Orders!J$1,Products!$A$1:$E$1,0))="D","Dark","Light"))</f>
        <v>Medium</v>
      </c>
      <c r="K664" s="3">
        <f>INDEX(Products!$A$1:$E$5,MATCH(Orders!$D664,Products!$A$1:$A$5,0),MATCH(Orders!K$1,Products!$A$1:$E$1,0))</f>
        <v>2</v>
      </c>
      <c r="L664" s="5">
        <f>INDEX(Products!$A$1:$E$5,MATCH(Orders!$D664,Products!$A$1:$A$5,0),MATCH(Orders!L$1,Products!$A$1:$E$1,0))</f>
        <v>5.35</v>
      </c>
      <c r="M664" s="5">
        <f>Table1[[#This Row],[Unit Price]]*Table1[[#This Row],[Quantity]]</f>
        <v>16.049999999999997</v>
      </c>
      <c r="N664" t="str">
        <f>VLOOKUP(Table1[[#This Row],[Customer ID]],Customers!$A$1:$I$2001,9,FALSE)</f>
        <v>Yes</v>
      </c>
    </row>
    <row r="665" spans="1:14" x14ac:dyDescent="0.35">
      <c r="A665" t="s">
        <v>1375</v>
      </c>
      <c r="B665" s="2">
        <v>44743</v>
      </c>
      <c r="C665" t="s">
        <v>1376</v>
      </c>
      <c r="D665" t="s">
        <v>30</v>
      </c>
      <c r="E665">
        <v>2</v>
      </c>
      <c r="F665" t="str">
        <f>VLOOKUP(Table1[[#This Row],[Customer ID]],Customers!$A$1:$I$2001,2,FALSE)</f>
        <v>Martin Ward</v>
      </c>
      <c r="G665" t="str">
        <f>VLOOKUP(Table1[[#This Row],[Customer ID]],Customers!$A$1:$I$2001,3,FALSE)</f>
        <v>sharonromero@gmail.com</v>
      </c>
      <c r="H665" t="str">
        <f>VLOOKUP(Table1[[#This Row],[Customer ID]],Customers!$A$1:$I$2001,7,FALSE)</f>
        <v>Australia</v>
      </c>
      <c r="I665" t="str">
        <f>_xlfn.IFS(INDEX(Products!$A$1:$E$5,MATCH(Orders!$D665,Products!$A$1:$A$5,0),MATCH(Orders!I$1,Products!$A$1:$E$1,0))="Esp","Espresso",INDEX(Products!$A$1:$E$5,MATCH(Orders!$D665,Products!$A$1:$A$5,0),MATCH(Orders!I$1,Products!$A$1:$E$1,0))="Lat","Latte",INDEX(Products!$A$1:$E$5,MATCH(Orders!$D665,Products!$A$1:$A$5,0),MATCH(Orders!I$1,Products!$A$1:$E$1,0))="Moc","Mocha",INDEX(Products!$A$1:$E$5,MATCH(Orders!$D665,Products!$A$1:$A$5,0),MATCH(Orders!I$1,Products!$A$1:$E$1,0))="Am","Americano")</f>
        <v>Mocha</v>
      </c>
      <c r="J665" t="str">
        <f>IF(INDEX(Products!$A$1:$E$5,MATCH(Orders!$D665,Products!$A$1:$A$5,0),MATCH(Orders!J$1,Products!$A$1:$E$1,0))="M","Medium",IF(INDEX(Products!$A$1:$E$5,MATCH(Orders!$D665,Products!$A$1:$A$5,0),MATCH(Orders!J$1,Products!$A$1:$E$1,0))="D","Dark","Light"))</f>
        <v>Medium</v>
      </c>
      <c r="K665" s="3">
        <f>INDEX(Products!$A$1:$E$5,MATCH(Orders!$D665,Products!$A$1:$A$5,0),MATCH(Orders!K$1,Products!$A$1:$E$1,0))</f>
        <v>2</v>
      </c>
      <c r="L665" s="5">
        <f>INDEX(Products!$A$1:$E$5,MATCH(Orders!$D665,Products!$A$1:$A$5,0),MATCH(Orders!L$1,Products!$A$1:$E$1,0))</f>
        <v>5.35</v>
      </c>
      <c r="M665" s="5">
        <f>Table1[[#This Row],[Unit Price]]*Table1[[#This Row],[Quantity]]</f>
        <v>10.7</v>
      </c>
      <c r="N665" t="str">
        <f>VLOOKUP(Table1[[#This Row],[Customer ID]],Customers!$A$1:$I$2001,9,FALSE)</f>
        <v>No</v>
      </c>
    </row>
    <row r="666" spans="1:14" x14ac:dyDescent="0.35">
      <c r="A666" t="s">
        <v>1377</v>
      </c>
      <c r="B666" s="2">
        <v>44657</v>
      </c>
      <c r="C666" t="s">
        <v>1378</v>
      </c>
      <c r="D666" t="s">
        <v>30</v>
      </c>
      <c r="E666">
        <v>5</v>
      </c>
      <c r="F666" t="str">
        <f>VLOOKUP(Table1[[#This Row],[Customer ID]],Customers!$A$1:$I$2001,2,FALSE)</f>
        <v>Elizabeth Rodriguez</v>
      </c>
      <c r="G666" t="str">
        <f>VLOOKUP(Table1[[#This Row],[Customer ID]],Customers!$A$1:$I$2001,3,FALSE)</f>
        <v>gfields@thomas.biz</v>
      </c>
      <c r="H666" t="str">
        <f>VLOOKUP(Table1[[#This Row],[Customer ID]],Customers!$A$1:$I$2001,7,FALSE)</f>
        <v>United Kingdom</v>
      </c>
      <c r="I666" t="str">
        <f>_xlfn.IFS(INDEX(Products!$A$1:$E$5,MATCH(Orders!$D666,Products!$A$1:$A$5,0),MATCH(Orders!I$1,Products!$A$1:$E$1,0))="Esp","Espresso",INDEX(Products!$A$1:$E$5,MATCH(Orders!$D666,Products!$A$1:$A$5,0),MATCH(Orders!I$1,Products!$A$1:$E$1,0))="Lat","Latte",INDEX(Products!$A$1:$E$5,MATCH(Orders!$D666,Products!$A$1:$A$5,0),MATCH(Orders!I$1,Products!$A$1:$E$1,0))="Moc","Mocha",INDEX(Products!$A$1:$E$5,MATCH(Orders!$D666,Products!$A$1:$A$5,0),MATCH(Orders!I$1,Products!$A$1:$E$1,0))="Am","Americano")</f>
        <v>Mocha</v>
      </c>
      <c r="J666" t="str">
        <f>IF(INDEX(Products!$A$1:$E$5,MATCH(Orders!$D666,Products!$A$1:$A$5,0),MATCH(Orders!J$1,Products!$A$1:$E$1,0))="M","Medium",IF(INDEX(Products!$A$1:$E$5,MATCH(Orders!$D666,Products!$A$1:$A$5,0),MATCH(Orders!J$1,Products!$A$1:$E$1,0))="D","Dark","Light"))</f>
        <v>Medium</v>
      </c>
      <c r="K666" s="3">
        <f>INDEX(Products!$A$1:$E$5,MATCH(Orders!$D666,Products!$A$1:$A$5,0),MATCH(Orders!K$1,Products!$A$1:$E$1,0))</f>
        <v>2</v>
      </c>
      <c r="L666" s="5">
        <f>INDEX(Products!$A$1:$E$5,MATCH(Orders!$D666,Products!$A$1:$A$5,0),MATCH(Orders!L$1,Products!$A$1:$E$1,0))</f>
        <v>5.35</v>
      </c>
      <c r="M666" s="5">
        <f>Table1[[#This Row],[Unit Price]]*Table1[[#This Row],[Quantity]]</f>
        <v>26.75</v>
      </c>
      <c r="N666" t="str">
        <f>VLOOKUP(Table1[[#This Row],[Customer ID]],Customers!$A$1:$I$2001,9,FALSE)</f>
        <v>Yes</v>
      </c>
    </row>
    <row r="667" spans="1:14" x14ac:dyDescent="0.35">
      <c r="A667" t="s">
        <v>1379</v>
      </c>
      <c r="B667" s="2">
        <v>44609</v>
      </c>
      <c r="C667" t="s">
        <v>1380</v>
      </c>
      <c r="D667" t="s">
        <v>15</v>
      </c>
      <c r="E667">
        <v>5</v>
      </c>
      <c r="F667" t="str">
        <f>VLOOKUP(Table1[[#This Row],[Customer ID]],Customers!$A$1:$I$2001,2,FALSE)</f>
        <v>Isaac Jones</v>
      </c>
      <c r="G667" t="str">
        <f>VLOOKUP(Table1[[#This Row],[Customer ID]],Customers!$A$1:$I$2001,3,FALSE)</f>
        <v>james70@foley-brown.com</v>
      </c>
      <c r="H667" t="str">
        <f>VLOOKUP(Table1[[#This Row],[Customer ID]],Customers!$A$1:$I$2001,7,FALSE)</f>
        <v>Australia</v>
      </c>
      <c r="I667" t="str">
        <f>_xlfn.IFS(INDEX(Products!$A$1:$E$5,MATCH(Orders!$D667,Products!$A$1:$A$5,0),MATCH(Orders!I$1,Products!$A$1:$E$1,0))="Esp","Espresso",INDEX(Products!$A$1:$E$5,MATCH(Orders!$D667,Products!$A$1:$A$5,0),MATCH(Orders!I$1,Products!$A$1:$E$1,0))="Lat","Latte",INDEX(Products!$A$1:$E$5,MATCH(Orders!$D667,Products!$A$1:$A$5,0),MATCH(Orders!I$1,Products!$A$1:$E$1,0))="Moc","Mocha",INDEX(Products!$A$1:$E$5,MATCH(Orders!$D667,Products!$A$1:$A$5,0),MATCH(Orders!I$1,Products!$A$1:$E$1,0))="Am","Americano")</f>
        <v>Espresso</v>
      </c>
      <c r="J667" t="str">
        <f>IF(INDEX(Products!$A$1:$E$5,MATCH(Orders!$D667,Products!$A$1:$A$5,0),MATCH(Orders!J$1,Products!$A$1:$E$1,0))="M","Medium",IF(INDEX(Products!$A$1:$E$5,MATCH(Orders!$D667,Products!$A$1:$A$5,0),MATCH(Orders!J$1,Products!$A$1:$E$1,0))="D","Dark","Light"))</f>
        <v>Medium</v>
      </c>
      <c r="K667" s="3">
        <f>INDEX(Products!$A$1:$E$5,MATCH(Orders!$D667,Products!$A$1:$A$5,0),MATCH(Orders!K$1,Products!$A$1:$E$1,0))</f>
        <v>1.5</v>
      </c>
      <c r="L667" s="5">
        <f>INDEX(Products!$A$1:$E$5,MATCH(Orders!$D667,Products!$A$1:$A$5,0),MATCH(Orders!L$1,Products!$A$1:$E$1,0))</f>
        <v>8.18</v>
      </c>
      <c r="M667" s="5">
        <f>Table1[[#This Row],[Unit Price]]*Table1[[#This Row],[Quantity]]</f>
        <v>40.9</v>
      </c>
      <c r="N667" t="str">
        <f>VLOOKUP(Table1[[#This Row],[Customer ID]],Customers!$A$1:$I$2001,9,FALSE)</f>
        <v>No</v>
      </c>
    </row>
    <row r="668" spans="1:14" x14ac:dyDescent="0.35">
      <c r="A668" t="s">
        <v>1381</v>
      </c>
      <c r="B668" s="2">
        <v>45088</v>
      </c>
      <c r="C668" t="s">
        <v>1382</v>
      </c>
      <c r="D668" t="s">
        <v>40</v>
      </c>
      <c r="E668">
        <v>3</v>
      </c>
      <c r="F668" t="str">
        <f>VLOOKUP(Table1[[#This Row],[Customer ID]],Customers!$A$1:$I$2001,2,FALSE)</f>
        <v>Sarah Webb</v>
      </c>
      <c r="G668" t="str">
        <f>VLOOKUP(Table1[[#This Row],[Customer ID]],Customers!$A$1:$I$2001,3,FALSE)</f>
        <v>ericsimmons@bailey-lam.com</v>
      </c>
      <c r="H668" t="str">
        <f>VLOOKUP(Table1[[#This Row],[Customer ID]],Customers!$A$1:$I$2001,7,FALSE)</f>
        <v>United Kingdom</v>
      </c>
      <c r="I668" t="str">
        <f>_xlfn.IFS(INDEX(Products!$A$1:$E$5,MATCH(Orders!$D668,Products!$A$1:$A$5,0),MATCH(Orders!I$1,Products!$A$1:$E$1,0))="Esp","Espresso",INDEX(Products!$A$1:$E$5,MATCH(Orders!$D668,Products!$A$1:$A$5,0),MATCH(Orders!I$1,Products!$A$1:$E$1,0))="Lat","Latte",INDEX(Products!$A$1:$E$5,MATCH(Orders!$D668,Products!$A$1:$A$5,0),MATCH(Orders!I$1,Products!$A$1:$E$1,0))="Moc","Mocha",INDEX(Products!$A$1:$E$5,MATCH(Orders!$D668,Products!$A$1:$A$5,0),MATCH(Orders!I$1,Products!$A$1:$E$1,0))="Am","Americano")</f>
        <v>Americano</v>
      </c>
      <c r="J668" t="str">
        <f>IF(INDEX(Products!$A$1:$E$5,MATCH(Orders!$D668,Products!$A$1:$A$5,0),MATCH(Orders!J$1,Products!$A$1:$E$1,0))="M","Medium",IF(INDEX(Products!$A$1:$E$5,MATCH(Orders!$D668,Products!$A$1:$A$5,0),MATCH(Orders!J$1,Products!$A$1:$E$1,0))="D","Dark","Light"))</f>
        <v>Light</v>
      </c>
      <c r="K668" s="3">
        <f>INDEX(Products!$A$1:$E$5,MATCH(Orders!$D668,Products!$A$1:$A$5,0),MATCH(Orders!K$1,Products!$A$1:$E$1,0))</f>
        <v>1</v>
      </c>
      <c r="L668" s="5">
        <f>INDEX(Products!$A$1:$E$5,MATCH(Orders!$D668,Products!$A$1:$A$5,0),MATCH(Orders!L$1,Products!$A$1:$E$1,0))</f>
        <v>9.9499999999999993</v>
      </c>
      <c r="M668" s="5">
        <f>Table1[[#This Row],[Unit Price]]*Table1[[#This Row],[Quantity]]</f>
        <v>29.849999999999998</v>
      </c>
      <c r="N668" t="str">
        <f>VLOOKUP(Table1[[#This Row],[Customer ID]],Customers!$A$1:$I$2001,9,FALSE)</f>
        <v>No</v>
      </c>
    </row>
    <row r="669" spans="1:14" x14ac:dyDescent="0.35">
      <c r="A669" t="s">
        <v>1383</v>
      </c>
      <c r="B669" s="2">
        <v>44704</v>
      </c>
      <c r="C669" t="s">
        <v>1384</v>
      </c>
      <c r="D669" t="s">
        <v>40</v>
      </c>
      <c r="E669">
        <v>3</v>
      </c>
      <c r="F669" t="str">
        <f>VLOOKUP(Table1[[#This Row],[Customer ID]],Customers!$A$1:$I$2001,2,FALSE)</f>
        <v>John Saunders</v>
      </c>
      <c r="G669" t="str">
        <f>VLOOKUP(Table1[[#This Row],[Customer ID]],Customers!$A$1:$I$2001,3,FALSE)</f>
        <v>mwhite@sanders.org</v>
      </c>
      <c r="H669" t="str">
        <f>VLOOKUP(Table1[[#This Row],[Customer ID]],Customers!$A$1:$I$2001,7,FALSE)</f>
        <v>Australia</v>
      </c>
      <c r="I669" t="str">
        <f>_xlfn.IFS(INDEX(Products!$A$1:$E$5,MATCH(Orders!$D669,Products!$A$1:$A$5,0),MATCH(Orders!I$1,Products!$A$1:$E$1,0))="Esp","Espresso",INDEX(Products!$A$1:$E$5,MATCH(Orders!$D669,Products!$A$1:$A$5,0),MATCH(Orders!I$1,Products!$A$1:$E$1,0))="Lat","Latte",INDEX(Products!$A$1:$E$5,MATCH(Orders!$D669,Products!$A$1:$A$5,0),MATCH(Orders!I$1,Products!$A$1:$E$1,0))="Moc","Mocha",INDEX(Products!$A$1:$E$5,MATCH(Orders!$D669,Products!$A$1:$A$5,0),MATCH(Orders!I$1,Products!$A$1:$E$1,0))="Am","Americano")</f>
        <v>Americano</v>
      </c>
      <c r="J669" t="str">
        <f>IF(INDEX(Products!$A$1:$E$5,MATCH(Orders!$D669,Products!$A$1:$A$5,0),MATCH(Orders!J$1,Products!$A$1:$E$1,0))="M","Medium",IF(INDEX(Products!$A$1:$E$5,MATCH(Orders!$D669,Products!$A$1:$A$5,0),MATCH(Orders!J$1,Products!$A$1:$E$1,0))="D","Dark","Light"))</f>
        <v>Light</v>
      </c>
      <c r="K669" s="3">
        <f>INDEX(Products!$A$1:$E$5,MATCH(Orders!$D669,Products!$A$1:$A$5,0),MATCH(Orders!K$1,Products!$A$1:$E$1,0))</f>
        <v>1</v>
      </c>
      <c r="L669" s="5">
        <f>INDEX(Products!$A$1:$E$5,MATCH(Orders!$D669,Products!$A$1:$A$5,0),MATCH(Orders!L$1,Products!$A$1:$E$1,0))</f>
        <v>9.9499999999999993</v>
      </c>
      <c r="M669" s="5">
        <f>Table1[[#This Row],[Unit Price]]*Table1[[#This Row],[Quantity]]</f>
        <v>29.849999999999998</v>
      </c>
      <c r="N669" t="str">
        <f>VLOOKUP(Table1[[#This Row],[Customer ID]],Customers!$A$1:$I$2001,9,FALSE)</f>
        <v>No</v>
      </c>
    </row>
    <row r="670" spans="1:14" x14ac:dyDescent="0.35">
      <c r="A670" t="s">
        <v>1385</v>
      </c>
      <c r="B670" s="2">
        <v>44740</v>
      </c>
      <c r="C670" t="s">
        <v>1386</v>
      </c>
      <c r="D670" t="s">
        <v>30</v>
      </c>
      <c r="E670">
        <v>4</v>
      </c>
      <c r="F670" t="str">
        <f>VLOOKUP(Table1[[#This Row],[Customer ID]],Customers!$A$1:$I$2001,2,FALSE)</f>
        <v>Amy Ortega</v>
      </c>
      <c r="G670" t="str">
        <f>VLOOKUP(Table1[[#This Row],[Customer ID]],Customers!$A$1:$I$2001,3,FALSE)</f>
        <v>dennistimothy@yahoo.com</v>
      </c>
      <c r="H670" t="str">
        <f>VLOOKUP(Table1[[#This Row],[Customer ID]],Customers!$A$1:$I$2001,7,FALSE)</f>
        <v>Ireland</v>
      </c>
      <c r="I670" t="str">
        <f>_xlfn.IFS(INDEX(Products!$A$1:$E$5,MATCH(Orders!$D670,Products!$A$1:$A$5,0),MATCH(Orders!I$1,Products!$A$1:$E$1,0))="Esp","Espresso",INDEX(Products!$A$1:$E$5,MATCH(Orders!$D670,Products!$A$1:$A$5,0),MATCH(Orders!I$1,Products!$A$1:$E$1,0))="Lat","Latte",INDEX(Products!$A$1:$E$5,MATCH(Orders!$D670,Products!$A$1:$A$5,0),MATCH(Orders!I$1,Products!$A$1:$E$1,0))="Moc","Mocha",INDEX(Products!$A$1:$E$5,MATCH(Orders!$D670,Products!$A$1:$A$5,0),MATCH(Orders!I$1,Products!$A$1:$E$1,0))="Am","Americano")</f>
        <v>Mocha</v>
      </c>
      <c r="J670" t="str">
        <f>IF(INDEX(Products!$A$1:$E$5,MATCH(Orders!$D670,Products!$A$1:$A$5,0),MATCH(Orders!J$1,Products!$A$1:$E$1,0))="M","Medium",IF(INDEX(Products!$A$1:$E$5,MATCH(Orders!$D670,Products!$A$1:$A$5,0),MATCH(Orders!J$1,Products!$A$1:$E$1,0))="D","Dark","Light"))</f>
        <v>Medium</v>
      </c>
      <c r="K670" s="3">
        <f>INDEX(Products!$A$1:$E$5,MATCH(Orders!$D670,Products!$A$1:$A$5,0),MATCH(Orders!K$1,Products!$A$1:$E$1,0))</f>
        <v>2</v>
      </c>
      <c r="L670" s="5">
        <f>INDEX(Products!$A$1:$E$5,MATCH(Orders!$D670,Products!$A$1:$A$5,0),MATCH(Orders!L$1,Products!$A$1:$E$1,0))</f>
        <v>5.35</v>
      </c>
      <c r="M670" s="5">
        <f>Table1[[#This Row],[Unit Price]]*Table1[[#This Row],[Quantity]]</f>
        <v>21.4</v>
      </c>
      <c r="N670" t="str">
        <f>VLOOKUP(Table1[[#This Row],[Customer ID]],Customers!$A$1:$I$2001,9,FALSE)</f>
        <v>Yes</v>
      </c>
    </row>
    <row r="671" spans="1:14" x14ac:dyDescent="0.35">
      <c r="A671" t="s">
        <v>1387</v>
      </c>
      <c r="B671" s="2">
        <v>45416</v>
      </c>
      <c r="C671" t="s">
        <v>1388</v>
      </c>
      <c r="D671" t="s">
        <v>21</v>
      </c>
      <c r="E671">
        <v>5</v>
      </c>
      <c r="F671" t="str">
        <f>VLOOKUP(Table1[[#This Row],[Customer ID]],Customers!$A$1:$I$2001,2,FALSE)</f>
        <v>Denise Jones</v>
      </c>
      <c r="G671" t="str">
        <f>VLOOKUP(Table1[[#This Row],[Customer ID]],Customers!$A$1:$I$2001,3,FALSE)</f>
        <v>mendozamichael@espinoza.com</v>
      </c>
      <c r="H671" t="str">
        <f>VLOOKUP(Table1[[#This Row],[Customer ID]],Customers!$A$1:$I$2001,7,FALSE)</f>
        <v>United Kingdom</v>
      </c>
      <c r="I671" t="str">
        <f>_xlfn.IFS(INDEX(Products!$A$1:$E$5,MATCH(Orders!$D671,Products!$A$1:$A$5,0),MATCH(Orders!I$1,Products!$A$1:$E$1,0))="Esp","Espresso",INDEX(Products!$A$1:$E$5,MATCH(Orders!$D671,Products!$A$1:$A$5,0),MATCH(Orders!I$1,Products!$A$1:$E$1,0))="Lat","Latte",INDEX(Products!$A$1:$E$5,MATCH(Orders!$D671,Products!$A$1:$A$5,0),MATCH(Orders!I$1,Products!$A$1:$E$1,0))="Moc","Mocha",INDEX(Products!$A$1:$E$5,MATCH(Orders!$D671,Products!$A$1:$A$5,0),MATCH(Orders!I$1,Products!$A$1:$E$1,0))="Am","Americano")</f>
        <v>Latte</v>
      </c>
      <c r="J671" t="str">
        <f>IF(INDEX(Products!$A$1:$E$5,MATCH(Orders!$D671,Products!$A$1:$A$5,0),MATCH(Orders!J$1,Products!$A$1:$E$1,0))="M","Medium",IF(INDEX(Products!$A$1:$E$5,MATCH(Orders!$D671,Products!$A$1:$A$5,0),MATCH(Orders!J$1,Products!$A$1:$E$1,0))="D","Dark","Light"))</f>
        <v>Dark</v>
      </c>
      <c r="K671" s="3">
        <f>INDEX(Products!$A$1:$E$5,MATCH(Orders!$D671,Products!$A$1:$A$5,0),MATCH(Orders!K$1,Products!$A$1:$E$1,0))</f>
        <v>2</v>
      </c>
      <c r="L671" s="5">
        <f>INDEX(Products!$A$1:$E$5,MATCH(Orders!$D671,Products!$A$1:$A$5,0),MATCH(Orders!L$1,Products!$A$1:$E$1,0))</f>
        <v>6.79</v>
      </c>
      <c r="M671" s="5">
        <f>Table1[[#This Row],[Unit Price]]*Table1[[#This Row],[Quantity]]</f>
        <v>33.950000000000003</v>
      </c>
      <c r="N671" t="str">
        <f>VLOOKUP(Table1[[#This Row],[Customer ID]],Customers!$A$1:$I$2001,9,FALSE)</f>
        <v>No</v>
      </c>
    </row>
    <row r="672" spans="1:14" x14ac:dyDescent="0.35">
      <c r="A672" t="s">
        <v>1389</v>
      </c>
      <c r="B672" s="2">
        <v>45013</v>
      </c>
      <c r="C672" t="s">
        <v>1390</v>
      </c>
      <c r="D672" t="s">
        <v>21</v>
      </c>
      <c r="E672">
        <v>2</v>
      </c>
      <c r="F672" t="str">
        <f>VLOOKUP(Table1[[#This Row],[Customer ID]],Customers!$A$1:$I$2001,2,FALSE)</f>
        <v>Austin Hudson</v>
      </c>
      <c r="G672" t="str">
        <f>VLOOKUP(Table1[[#This Row],[Customer ID]],Customers!$A$1:$I$2001,3,FALSE)</f>
        <v>anthony92@hotmail.com</v>
      </c>
      <c r="H672" t="str">
        <f>VLOOKUP(Table1[[#This Row],[Customer ID]],Customers!$A$1:$I$2001,7,FALSE)</f>
        <v>Ireland</v>
      </c>
      <c r="I672" t="str">
        <f>_xlfn.IFS(INDEX(Products!$A$1:$E$5,MATCH(Orders!$D672,Products!$A$1:$A$5,0),MATCH(Orders!I$1,Products!$A$1:$E$1,0))="Esp","Espresso",INDEX(Products!$A$1:$E$5,MATCH(Orders!$D672,Products!$A$1:$A$5,0),MATCH(Orders!I$1,Products!$A$1:$E$1,0))="Lat","Latte",INDEX(Products!$A$1:$E$5,MATCH(Orders!$D672,Products!$A$1:$A$5,0),MATCH(Orders!I$1,Products!$A$1:$E$1,0))="Moc","Mocha",INDEX(Products!$A$1:$E$5,MATCH(Orders!$D672,Products!$A$1:$A$5,0),MATCH(Orders!I$1,Products!$A$1:$E$1,0))="Am","Americano")</f>
        <v>Latte</v>
      </c>
      <c r="J672" t="str">
        <f>IF(INDEX(Products!$A$1:$E$5,MATCH(Orders!$D672,Products!$A$1:$A$5,0),MATCH(Orders!J$1,Products!$A$1:$E$1,0))="M","Medium",IF(INDEX(Products!$A$1:$E$5,MATCH(Orders!$D672,Products!$A$1:$A$5,0),MATCH(Orders!J$1,Products!$A$1:$E$1,0))="D","Dark","Light"))</f>
        <v>Dark</v>
      </c>
      <c r="K672" s="3">
        <f>INDEX(Products!$A$1:$E$5,MATCH(Orders!$D672,Products!$A$1:$A$5,0),MATCH(Orders!K$1,Products!$A$1:$E$1,0))</f>
        <v>2</v>
      </c>
      <c r="L672" s="5">
        <f>INDEX(Products!$A$1:$E$5,MATCH(Orders!$D672,Products!$A$1:$A$5,0),MATCH(Orders!L$1,Products!$A$1:$E$1,0))</f>
        <v>6.79</v>
      </c>
      <c r="M672" s="5">
        <f>Table1[[#This Row],[Unit Price]]*Table1[[#This Row],[Quantity]]</f>
        <v>13.58</v>
      </c>
      <c r="N672" t="str">
        <f>VLOOKUP(Table1[[#This Row],[Customer ID]],Customers!$A$1:$I$2001,9,FALSE)</f>
        <v>Yes</v>
      </c>
    </row>
    <row r="673" spans="1:14" x14ac:dyDescent="0.35">
      <c r="A673" t="s">
        <v>1391</v>
      </c>
      <c r="B673" s="2">
        <v>45237</v>
      </c>
      <c r="C673" t="s">
        <v>1392</v>
      </c>
      <c r="D673" t="s">
        <v>40</v>
      </c>
      <c r="E673">
        <v>4</v>
      </c>
      <c r="F673" t="str">
        <f>VLOOKUP(Table1[[#This Row],[Customer ID]],Customers!$A$1:$I$2001,2,FALSE)</f>
        <v>Cynthia Love</v>
      </c>
      <c r="G673" t="str">
        <f>VLOOKUP(Table1[[#This Row],[Customer ID]],Customers!$A$1:$I$2001,3,FALSE)</f>
        <v>dyertyler@davis.com</v>
      </c>
      <c r="H673" t="str">
        <f>VLOOKUP(Table1[[#This Row],[Customer ID]],Customers!$A$1:$I$2001,7,FALSE)</f>
        <v>Australia</v>
      </c>
      <c r="I673" t="str">
        <f>_xlfn.IFS(INDEX(Products!$A$1:$E$5,MATCH(Orders!$D673,Products!$A$1:$A$5,0),MATCH(Orders!I$1,Products!$A$1:$E$1,0))="Esp","Espresso",INDEX(Products!$A$1:$E$5,MATCH(Orders!$D673,Products!$A$1:$A$5,0),MATCH(Orders!I$1,Products!$A$1:$E$1,0))="Lat","Latte",INDEX(Products!$A$1:$E$5,MATCH(Orders!$D673,Products!$A$1:$A$5,0),MATCH(Orders!I$1,Products!$A$1:$E$1,0))="Moc","Mocha",INDEX(Products!$A$1:$E$5,MATCH(Orders!$D673,Products!$A$1:$A$5,0),MATCH(Orders!I$1,Products!$A$1:$E$1,0))="Am","Americano")</f>
        <v>Americano</v>
      </c>
      <c r="J673" t="str">
        <f>IF(INDEX(Products!$A$1:$E$5,MATCH(Orders!$D673,Products!$A$1:$A$5,0),MATCH(Orders!J$1,Products!$A$1:$E$1,0))="M","Medium",IF(INDEX(Products!$A$1:$E$5,MATCH(Orders!$D673,Products!$A$1:$A$5,0),MATCH(Orders!J$1,Products!$A$1:$E$1,0))="D","Dark","Light"))</f>
        <v>Light</v>
      </c>
      <c r="K673" s="3">
        <f>INDEX(Products!$A$1:$E$5,MATCH(Orders!$D673,Products!$A$1:$A$5,0),MATCH(Orders!K$1,Products!$A$1:$E$1,0))</f>
        <v>1</v>
      </c>
      <c r="L673" s="5">
        <f>INDEX(Products!$A$1:$E$5,MATCH(Orders!$D673,Products!$A$1:$A$5,0),MATCH(Orders!L$1,Products!$A$1:$E$1,0))</f>
        <v>9.9499999999999993</v>
      </c>
      <c r="M673" s="5">
        <f>Table1[[#This Row],[Unit Price]]*Table1[[#This Row],[Quantity]]</f>
        <v>39.799999999999997</v>
      </c>
      <c r="N673" t="str">
        <f>VLOOKUP(Table1[[#This Row],[Customer ID]],Customers!$A$1:$I$2001,9,FALSE)</f>
        <v>Yes</v>
      </c>
    </row>
    <row r="674" spans="1:14" x14ac:dyDescent="0.35">
      <c r="A674" t="s">
        <v>1393</v>
      </c>
      <c r="B674" s="2">
        <v>44636</v>
      </c>
      <c r="C674" t="s">
        <v>1394</v>
      </c>
      <c r="D674" t="s">
        <v>40</v>
      </c>
      <c r="E674">
        <v>5</v>
      </c>
      <c r="F674" t="str">
        <f>VLOOKUP(Table1[[#This Row],[Customer ID]],Customers!$A$1:$I$2001,2,FALSE)</f>
        <v>Kevin Young</v>
      </c>
      <c r="G674" t="str">
        <f>VLOOKUP(Table1[[#This Row],[Customer ID]],Customers!$A$1:$I$2001,3,FALSE)</f>
        <v>harrisloretta@mays.info</v>
      </c>
      <c r="H674" t="str">
        <f>VLOOKUP(Table1[[#This Row],[Customer ID]],Customers!$A$1:$I$2001,7,FALSE)</f>
        <v>Ireland</v>
      </c>
      <c r="I674" t="str">
        <f>_xlfn.IFS(INDEX(Products!$A$1:$E$5,MATCH(Orders!$D674,Products!$A$1:$A$5,0),MATCH(Orders!I$1,Products!$A$1:$E$1,0))="Esp","Espresso",INDEX(Products!$A$1:$E$5,MATCH(Orders!$D674,Products!$A$1:$A$5,0),MATCH(Orders!I$1,Products!$A$1:$E$1,0))="Lat","Latte",INDEX(Products!$A$1:$E$5,MATCH(Orders!$D674,Products!$A$1:$A$5,0),MATCH(Orders!I$1,Products!$A$1:$E$1,0))="Moc","Mocha",INDEX(Products!$A$1:$E$5,MATCH(Orders!$D674,Products!$A$1:$A$5,0),MATCH(Orders!I$1,Products!$A$1:$E$1,0))="Am","Americano")</f>
        <v>Americano</v>
      </c>
      <c r="J674" t="str">
        <f>IF(INDEX(Products!$A$1:$E$5,MATCH(Orders!$D674,Products!$A$1:$A$5,0),MATCH(Orders!J$1,Products!$A$1:$E$1,0))="M","Medium",IF(INDEX(Products!$A$1:$E$5,MATCH(Orders!$D674,Products!$A$1:$A$5,0),MATCH(Orders!J$1,Products!$A$1:$E$1,0))="D","Dark","Light"))</f>
        <v>Light</v>
      </c>
      <c r="K674" s="3">
        <f>INDEX(Products!$A$1:$E$5,MATCH(Orders!$D674,Products!$A$1:$A$5,0),MATCH(Orders!K$1,Products!$A$1:$E$1,0))</f>
        <v>1</v>
      </c>
      <c r="L674" s="5">
        <f>INDEX(Products!$A$1:$E$5,MATCH(Orders!$D674,Products!$A$1:$A$5,0),MATCH(Orders!L$1,Products!$A$1:$E$1,0))</f>
        <v>9.9499999999999993</v>
      </c>
      <c r="M674" s="5">
        <f>Table1[[#This Row],[Unit Price]]*Table1[[#This Row],[Quantity]]</f>
        <v>49.75</v>
      </c>
      <c r="N674" t="str">
        <f>VLOOKUP(Table1[[#This Row],[Customer ID]],Customers!$A$1:$I$2001,9,FALSE)</f>
        <v>No</v>
      </c>
    </row>
    <row r="675" spans="1:14" x14ac:dyDescent="0.35">
      <c r="A675" t="s">
        <v>1395</v>
      </c>
      <c r="B675" s="2">
        <v>45283</v>
      </c>
      <c r="C675" t="s">
        <v>1396</v>
      </c>
      <c r="D675" t="s">
        <v>21</v>
      </c>
      <c r="E675">
        <v>2</v>
      </c>
      <c r="F675" t="str">
        <f>VLOOKUP(Table1[[#This Row],[Customer ID]],Customers!$A$1:$I$2001,2,FALSE)</f>
        <v>Tamara Holt</v>
      </c>
      <c r="G675" t="str">
        <f>VLOOKUP(Table1[[#This Row],[Customer ID]],Customers!$A$1:$I$2001,3,FALSE)</f>
        <v>larsenchristina@pierce.com</v>
      </c>
      <c r="H675" t="str">
        <f>VLOOKUP(Table1[[#This Row],[Customer ID]],Customers!$A$1:$I$2001,7,FALSE)</f>
        <v>United Kingdom</v>
      </c>
      <c r="I675" t="str">
        <f>_xlfn.IFS(INDEX(Products!$A$1:$E$5,MATCH(Orders!$D675,Products!$A$1:$A$5,0),MATCH(Orders!I$1,Products!$A$1:$E$1,0))="Esp","Espresso",INDEX(Products!$A$1:$E$5,MATCH(Orders!$D675,Products!$A$1:$A$5,0),MATCH(Orders!I$1,Products!$A$1:$E$1,0))="Lat","Latte",INDEX(Products!$A$1:$E$5,MATCH(Orders!$D675,Products!$A$1:$A$5,0),MATCH(Orders!I$1,Products!$A$1:$E$1,0))="Moc","Mocha",INDEX(Products!$A$1:$E$5,MATCH(Orders!$D675,Products!$A$1:$A$5,0),MATCH(Orders!I$1,Products!$A$1:$E$1,0))="Am","Americano")</f>
        <v>Latte</v>
      </c>
      <c r="J675" t="str">
        <f>IF(INDEX(Products!$A$1:$E$5,MATCH(Orders!$D675,Products!$A$1:$A$5,0),MATCH(Orders!J$1,Products!$A$1:$E$1,0))="M","Medium",IF(INDEX(Products!$A$1:$E$5,MATCH(Orders!$D675,Products!$A$1:$A$5,0),MATCH(Orders!J$1,Products!$A$1:$E$1,0))="D","Dark","Light"))</f>
        <v>Dark</v>
      </c>
      <c r="K675" s="3">
        <f>INDEX(Products!$A$1:$E$5,MATCH(Orders!$D675,Products!$A$1:$A$5,0),MATCH(Orders!K$1,Products!$A$1:$E$1,0))</f>
        <v>2</v>
      </c>
      <c r="L675" s="5">
        <f>INDEX(Products!$A$1:$E$5,MATCH(Orders!$D675,Products!$A$1:$A$5,0),MATCH(Orders!L$1,Products!$A$1:$E$1,0))</f>
        <v>6.79</v>
      </c>
      <c r="M675" s="5">
        <f>Table1[[#This Row],[Unit Price]]*Table1[[#This Row],[Quantity]]</f>
        <v>13.58</v>
      </c>
      <c r="N675" t="str">
        <f>VLOOKUP(Table1[[#This Row],[Customer ID]],Customers!$A$1:$I$2001,9,FALSE)</f>
        <v>No</v>
      </c>
    </row>
    <row r="676" spans="1:14" x14ac:dyDescent="0.35">
      <c r="A676" t="s">
        <v>1397</v>
      </c>
      <c r="B676" s="2">
        <v>44513</v>
      </c>
      <c r="C676" t="s">
        <v>1398</v>
      </c>
      <c r="D676" t="s">
        <v>21</v>
      </c>
      <c r="E676">
        <v>2</v>
      </c>
      <c r="F676" t="str">
        <f>VLOOKUP(Table1[[#This Row],[Customer ID]],Customers!$A$1:$I$2001,2,FALSE)</f>
        <v>Todd Bradley</v>
      </c>
      <c r="G676" t="str">
        <f>VLOOKUP(Table1[[#This Row],[Customer ID]],Customers!$A$1:$I$2001,3,FALSE)</f>
        <v>reynoldskatherine@hotmail.com</v>
      </c>
      <c r="H676" t="str">
        <f>VLOOKUP(Table1[[#This Row],[Customer ID]],Customers!$A$1:$I$2001,7,FALSE)</f>
        <v>United Kingdom</v>
      </c>
      <c r="I676" t="str">
        <f>_xlfn.IFS(INDEX(Products!$A$1:$E$5,MATCH(Orders!$D676,Products!$A$1:$A$5,0),MATCH(Orders!I$1,Products!$A$1:$E$1,0))="Esp","Espresso",INDEX(Products!$A$1:$E$5,MATCH(Orders!$D676,Products!$A$1:$A$5,0),MATCH(Orders!I$1,Products!$A$1:$E$1,0))="Lat","Latte",INDEX(Products!$A$1:$E$5,MATCH(Orders!$D676,Products!$A$1:$A$5,0),MATCH(Orders!I$1,Products!$A$1:$E$1,0))="Moc","Mocha",INDEX(Products!$A$1:$E$5,MATCH(Orders!$D676,Products!$A$1:$A$5,0),MATCH(Orders!I$1,Products!$A$1:$E$1,0))="Am","Americano")</f>
        <v>Latte</v>
      </c>
      <c r="J676" t="str">
        <f>IF(INDEX(Products!$A$1:$E$5,MATCH(Orders!$D676,Products!$A$1:$A$5,0),MATCH(Orders!J$1,Products!$A$1:$E$1,0))="M","Medium",IF(INDEX(Products!$A$1:$E$5,MATCH(Orders!$D676,Products!$A$1:$A$5,0),MATCH(Orders!J$1,Products!$A$1:$E$1,0))="D","Dark","Light"))</f>
        <v>Dark</v>
      </c>
      <c r="K676" s="3">
        <f>INDEX(Products!$A$1:$E$5,MATCH(Orders!$D676,Products!$A$1:$A$5,0),MATCH(Orders!K$1,Products!$A$1:$E$1,0))</f>
        <v>2</v>
      </c>
      <c r="L676" s="5">
        <f>INDEX(Products!$A$1:$E$5,MATCH(Orders!$D676,Products!$A$1:$A$5,0),MATCH(Orders!L$1,Products!$A$1:$E$1,0))</f>
        <v>6.79</v>
      </c>
      <c r="M676" s="5">
        <f>Table1[[#This Row],[Unit Price]]*Table1[[#This Row],[Quantity]]</f>
        <v>13.58</v>
      </c>
      <c r="N676" t="str">
        <f>VLOOKUP(Table1[[#This Row],[Customer ID]],Customers!$A$1:$I$2001,9,FALSE)</f>
        <v>Yes</v>
      </c>
    </row>
    <row r="677" spans="1:14" x14ac:dyDescent="0.35">
      <c r="A677" t="s">
        <v>1399</v>
      </c>
      <c r="B677" s="2">
        <v>45450</v>
      </c>
      <c r="C677" t="s">
        <v>1400</v>
      </c>
      <c r="D677" t="s">
        <v>15</v>
      </c>
      <c r="E677">
        <v>3</v>
      </c>
      <c r="F677" t="str">
        <f>VLOOKUP(Table1[[#This Row],[Customer ID]],Customers!$A$1:$I$2001,2,FALSE)</f>
        <v>Glen Hardin</v>
      </c>
      <c r="G677" t="str">
        <f>VLOOKUP(Table1[[#This Row],[Customer ID]],Customers!$A$1:$I$2001,3,FALSE)</f>
        <v>garnerandrew@yahoo.com</v>
      </c>
      <c r="H677" t="str">
        <f>VLOOKUP(Table1[[#This Row],[Customer ID]],Customers!$A$1:$I$2001,7,FALSE)</f>
        <v>United States</v>
      </c>
      <c r="I677" t="str">
        <f>_xlfn.IFS(INDEX(Products!$A$1:$E$5,MATCH(Orders!$D677,Products!$A$1:$A$5,0),MATCH(Orders!I$1,Products!$A$1:$E$1,0))="Esp","Espresso",INDEX(Products!$A$1:$E$5,MATCH(Orders!$D677,Products!$A$1:$A$5,0),MATCH(Orders!I$1,Products!$A$1:$E$1,0))="Lat","Latte",INDEX(Products!$A$1:$E$5,MATCH(Orders!$D677,Products!$A$1:$A$5,0),MATCH(Orders!I$1,Products!$A$1:$E$1,0))="Moc","Mocha",INDEX(Products!$A$1:$E$5,MATCH(Orders!$D677,Products!$A$1:$A$5,0),MATCH(Orders!I$1,Products!$A$1:$E$1,0))="Am","Americano")</f>
        <v>Espresso</v>
      </c>
      <c r="J677" t="str">
        <f>IF(INDEX(Products!$A$1:$E$5,MATCH(Orders!$D677,Products!$A$1:$A$5,0),MATCH(Orders!J$1,Products!$A$1:$E$1,0))="M","Medium",IF(INDEX(Products!$A$1:$E$5,MATCH(Orders!$D677,Products!$A$1:$A$5,0),MATCH(Orders!J$1,Products!$A$1:$E$1,0))="D","Dark","Light"))</f>
        <v>Medium</v>
      </c>
      <c r="K677" s="3">
        <f>INDEX(Products!$A$1:$E$5,MATCH(Orders!$D677,Products!$A$1:$A$5,0),MATCH(Orders!K$1,Products!$A$1:$E$1,0))</f>
        <v>1.5</v>
      </c>
      <c r="L677" s="5">
        <f>INDEX(Products!$A$1:$E$5,MATCH(Orders!$D677,Products!$A$1:$A$5,0),MATCH(Orders!L$1,Products!$A$1:$E$1,0))</f>
        <v>8.18</v>
      </c>
      <c r="M677" s="5">
        <f>Table1[[#This Row],[Unit Price]]*Table1[[#This Row],[Quantity]]</f>
        <v>24.54</v>
      </c>
      <c r="N677" t="str">
        <f>VLOOKUP(Table1[[#This Row],[Customer ID]],Customers!$A$1:$I$2001,9,FALSE)</f>
        <v>No</v>
      </c>
    </row>
    <row r="678" spans="1:14" x14ac:dyDescent="0.35">
      <c r="A678" t="s">
        <v>1401</v>
      </c>
      <c r="B678" s="2">
        <v>45185</v>
      </c>
      <c r="C678" t="s">
        <v>1402</v>
      </c>
      <c r="D678" t="s">
        <v>21</v>
      </c>
      <c r="E678">
        <v>2</v>
      </c>
      <c r="F678" t="str">
        <f>VLOOKUP(Table1[[#This Row],[Customer ID]],Customers!$A$1:$I$2001,2,FALSE)</f>
        <v>Alan Rice</v>
      </c>
      <c r="G678" t="str">
        <f>VLOOKUP(Table1[[#This Row],[Customer ID]],Customers!$A$1:$I$2001,3,FALSE)</f>
        <v>millerpatricia@schwartz.net</v>
      </c>
      <c r="H678" t="str">
        <f>VLOOKUP(Table1[[#This Row],[Customer ID]],Customers!$A$1:$I$2001,7,FALSE)</f>
        <v>Canada</v>
      </c>
      <c r="I678" t="str">
        <f>_xlfn.IFS(INDEX(Products!$A$1:$E$5,MATCH(Orders!$D678,Products!$A$1:$A$5,0),MATCH(Orders!I$1,Products!$A$1:$E$1,0))="Esp","Espresso",INDEX(Products!$A$1:$E$5,MATCH(Orders!$D678,Products!$A$1:$A$5,0),MATCH(Orders!I$1,Products!$A$1:$E$1,0))="Lat","Latte",INDEX(Products!$A$1:$E$5,MATCH(Orders!$D678,Products!$A$1:$A$5,0),MATCH(Orders!I$1,Products!$A$1:$E$1,0))="Moc","Mocha",INDEX(Products!$A$1:$E$5,MATCH(Orders!$D678,Products!$A$1:$A$5,0),MATCH(Orders!I$1,Products!$A$1:$E$1,0))="Am","Americano")</f>
        <v>Latte</v>
      </c>
      <c r="J678" t="str">
        <f>IF(INDEX(Products!$A$1:$E$5,MATCH(Orders!$D678,Products!$A$1:$A$5,0),MATCH(Orders!J$1,Products!$A$1:$E$1,0))="M","Medium",IF(INDEX(Products!$A$1:$E$5,MATCH(Orders!$D678,Products!$A$1:$A$5,0),MATCH(Orders!J$1,Products!$A$1:$E$1,0))="D","Dark","Light"))</f>
        <v>Dark</v>
      </c>
      <c r="K678" s="3">
        <f>INDEX(Products!$A$1:$E$5,MATCH(Orders!$D678,Products!$A$1:$A$5,0),MATCH(Orders!K$1,Products!$A$1:$E$1,0))</f>
        <v>2</v>
      </c>
      <c r="L678" s="5">
        <f>INDEX(Products!$A$1:$E$5,MATCH(Orders!$D678,Products!$A$1:$A$5,0),MATCH(Orders!L$1,Products!$A$1:$E$1,0))</f>
        <v>6.79</v>
      </c>
      <c r="M678" s="5">
        <f>Table1[[#This Row],[Unit Price]]*Table1[[#This Row],[Quantity]]</f>
        <v>13.58</v>
      </c>
      <c r="N678" t="str">
        <f>VLOOKUP(Table1[[#This Row],[Customer ID]],Customers!$A$1:$I$2001,9,FALSE)</f>
        <v>Yes</v>
      </c>
    </row>
    <row r="679" spans="1:14" x14ac:dyDescent="0.35">
      <c r="A679" t="s">
        <v>1403</v>
      </c>
      <c r="B679" s="2">
        <v>45265</v>
      </c>
      <c r="C679" t="s">
        <v>1404</v>
      </c>
      <c r="D679" t="s">
        <v>21</v>
      </c>
      <c r="E679">
        <v>2</v>
      </c>
      <c r="F679" t="str">
        <f>VLOOKUP(Table1[[#This Row],[Customer ID]],Customers!$A$1:$I$2001,2,FALSE)</f>
        <v>Erica Boyd</v>
      </c>
      <c r="G679" t="str">
        <f>VLOOKUP(Table1[[#This Row],[Customer ID]],Customers!$A$1:$I$2001,3,FALSE)</f>
        <v>jason97@knox-reyes.com</v>
      </c>
      <c r="H679" t="str">
        <f>VLOOKUP(Table1[[#This Row],[Customer ID]],Customers!$A$1:$I$2001,7,FALSE)</f>
        <v>United Kingdom</v>
      </c>
      <c r="I679" t="str">
        <f>_xlfn.IFS(INDEX(Products!$A$1:$E$5,MATCH(Orders!$D679,Products!$A$1:$A$5,0),MATCH(Orders!I$1,Products!$A$1:$E$1,0))="Esp","Espresso",INDEX(Products!$A$1:$E$5,MATCH(Orders!$D679,Products!$A$1:$A$5,0),MATCH(Orders!I$1,Products!$A$1:$E$1,0))="Lat","Latte",INDEX(Products!$A$1:$E$5,MATCH(Orders!$D679,Products!$A$1:$A$5,0),MATCH(Orders!I$1,Products!$A$1:$E$1,0))="Moc","Mocha",INDEX(Products!$A$1:$E$5,MATCH(Orders!$D679,Products!$A$1:$A$5,0),MATCH(Orders!I$1,Products!$A$1:$E$1,0))="Am","Americano")</f>
        <v>Latte</v>
      </c>
      <c r="J679" t="str">
        <f>IF(INDEX(Products!$A$1:$E$5,MATCH(Orders!$D679,Products!$A$1:$A$5,0),MATCH(Orders!J$1,Products!$A$1:$E$1,0))="M","Medium",IF(INDEX(Products!$A$1:$E$5,MATCH(Orders!$D679,Products!$A$1:$A$5,0),MATCH(Orders!J$1,Products!$A$1:$E$1,0))="D","Dark","Light"))</f>
        <v>Dark</v>
      </c>
      <c r="K679" s="3">
        <f>INDEX(Products!$A$1:$E$5,MATCH(Orders!$D679,Products!$A$1:$A$5,0),MATCH(Orders!K$1,Products!$A$1:$E$1,0))</f>
        <v>2</v>
      </c>
      <c r="L679" s="5">
        <f>INDEX(Products!$A$1:$E$5,MATCH(Orders!$D679,Products!$A$1:$A$5,0),MATCH(Orders!L$1,Products!$A$1:$E$1,0))</f>
        <v>6.79</v>
      </c>
      <c r="M679" s="5">
        <f>Table1[[#This Row],[Unit Price]]*Table1[[#This Row],[Quantity]]</f>
        <v>13.58</v>
      </c>
      <c r="N679" t="str">
        <f>VLOOKUP(Table1[[#This Row],[Customer ID]],Customers!$A$1:$I$2001,9,FALSE)</f>
        <v>No</v>
      </c>
    </row>
    <row r="680" spans="1:14" x14ac:dyDescent="0.35">
      <c r="A680" t="s">
        <v>1405</v>
      </c>
      <c r="B680" s="2">
        <v>45213</v>
      </c>
      <c r="C680" t="s">
        <v>1406</v>
      </c>
      <c r="D680" t="s">
        <v>30</v>
      </c>
      <c r="E680">
        <v>3</v>
      </c>
      <c r="F680" t="str">
        <f>VLOOKUP(Table1[[#This Row],[Customer ID]],Customers!$A$1:$I$2001,2,FALSE)</f>
        <v>Nathan Harris</v>
      </c>
      <c r="G680" t="str">
        <f>VLOOKUP(Table1[[#This Row],[Customer ID]],Customers!$A$1:$I$2001,3,FALSE)</f>
        <v>monicacowan@hotmail.com</v>
      </c>
      <c r="H680" t="str">
        <f>VLOOKUP(Table1[[#This Row],[Customer ID]],Customers!$A$1:$I$2001,7,FALSE)</f>
        <v>Australia</v>
      </c>
      <c r="I680" t="str">
        <f>_xlfn.IFS(INDEX(Products!$A$1:$E$5,MATCH(Orders!$D680,Products!$A$1:$A$5,0),MATCH(Orders!I$1,Products!$A$1:$E$1,0))="Esp","Espresso",INDEX(Products!$A$1:$E$5,MATCH(Orders!$D680,Products!$A$1:$A$5,0),MATCH(Orders!I$1,Products!$A$1:$E$1,0))="Lat","Latte",INDEX(Products!$A$1:$E$5,MATCH(Orders!$D680,Products!$A$1:$A$5,0),MATCH(Orders!I$1,Products!$A$1:$E$1,0))="Moc","Mocha",INDEX(Products!$A$1:$E$5,MATCH(Orders!$D680,Products!$A$1:$A$5,0),MATCH(Orders!I$1,Products!$A$1:$E$1,0))="Am","Americano")</f>
        <v>Mocha</v>
      </c>
      <c r="J680" t="str">
        <f>IF(INDEX(Products!$A$1:$E$5,MATCH(Orders!$D680,Products!$A$1:$A$5,0),MATCH(Orders!J$1,Products!$A$1:$E$1,0))="M","Medium",IF(INDEX(Products!$A$1:$E$5,MATCH(Orders!$D680,Products!$A$1:$A$5,0),MATCH(Orders!J$1,Products!$A$1:$E$1,0))="D","Dark","Light"))</f>
        <v>Medium</v>
      </c>
      <c r="K680" s="3">
        <f>INDEX(Products!$A$1:$E$5,MATCH(Orders!$D680,Products!$A$1:$A$5,0),MATCH(Orders!K$1,Products!$A$1:$E$1,0))</f>
        <v>2</v>
      </c>
      <c r="L680" s="5">
        <f>INDEX(Products!$A$1:$E$5,MATCH(Orders!$D680,Products!$A$1:$A$5,0),MATCH(Orders!L$1,Products!$A$1:$E$1,0))</f>
        <v>5.35</v>
      </c>
      <c r="M680" s="5">
        <f>Table1[[#This Row],[Unit Price]]*Table1[[#This Row],[Quantity]]</f>
        <v>16.049999999999997</v>
      </c>
      <c r="N680" t="str">
        <f>VLOOKUP(Table1[[#This Row],[Customer ID]],Customers!$A$1:$I$2001,9,FALSE)</f>
        <v>Yes</v>
      </c>
    </row>
    <row r="681" spans="1:14" x14ac:dyDescent="0.35">
      <c r="A681" t="s">
        <v>1408</v>
      </c>
      <c r="B681" s="2">
        <v>45000</v>
      </c>
      <c r="C681" t="s">
        <v>1409</v>
      </c>
      <c r="D681" t="s">
        <v>15</v>
      </c>
      <c r="E681">
        <v>1</v>
      </c>
      <c r="F681" t="str">
        <f>VLOOKUP(Table1[[#This Row],[Customer ID]],Customers!$A$1:$I$2001,2,FALSE)</f>
        <v>Stephanie Stewart</v>
      </c>
      <c r="G681" t="str">
        <f>VLOOKUP(Table1[[#This Row],[Customer ID]],Customers!$A$1:$I$2001,3,FALSE)</f>
        <v>jessica16@gmail.com</v>
      </c>
      <c r="H681" t="str">
        <f>VLOOKUP(Table1[[#This Row],[Customer ID]],Customers!$A$1:$I$2001,7,FALSE)</f>
        <v>Ireland</v>
      </c>
      <c r="I681" t="str">
        <f>_xlfn.IFS(INDEX(Products!$A$1:$E$5,MATCH(Orders!$D681,Products!$A$1:$A$5,0),MATCH(Orders!I$1,Products!$A$1:$E$1,0))="Esp","Espresso",INDEX(Products!$A$1:$E$5,MATCH(Orders!$D681,Products!$A$1:$A$5,0),MATCH(Orders!I$1,Products!$A$1:$E$1,0))="Lat","Latte",INDEX(Products!$A$1:$E$5,MATCH(Orders!$D681,Products!$A$1:$A$5,0),MATCH(Orders!I$1,Products!$A$1:$E$1,0))="Moc","Mocha",INDEX(Products!$A$1:$E$5,MATCH(Orders!$D681,Products!$A$1:$A$5,0),MATCH(Orders!I$1,Products!$A$1:$E$1,0))="Am","Americano")</f>
        <v>Espresso</v>
      </c>
      <c r="J681" t="str">
        <f>IF(INDEX(Products!$A$1:$E$5,MATCH(Orders!$D681,Products!$A$1:$A$5,0),MATCH(Orders!J$1,Products!$A$1:$E$1,0))="M","Medium",IF(INDEX(Products!$A$1:$E$5,MATCH(Orders!$D681,Products!$A$1:$A$5,0),MATCH(Orders!J$1,Products!$A$1:$E$1,0))="D","Dark","Light"))</f>
        <v>Medium</v>
      </c>
      <c r="K681" s="3">
        <f>INDEX(Products!$A$1:$E$5,MATCH(Orders!$D681,Products!$A$1:$A$5,0),MATCH(Orders!K$1,Products!$A$1:$E$1,0))</f>
        <v>1.5</v>
      </c>
      <c r="L681" s="5">
        <f>INDEX(Products!$A$1:$E$5,MATCH(Orders!$D681,Products!$A$1:$A$5,0),MATCH(Orders!L$1,Products!$A$1:$E$1,0))</f>
        <v>8.18</v>
      </c>
      <c r="M681" s="5">
        <f>Table1[[#This Row],[Unit Price]]*Table1[[#This Row],[Quantity]]</f>
        <v>8.18</v>
      </c>
      <c r="N681" t="str">
        <f>VLOOKUP(Table1[[#This Row],[Customer ID]],Customers!$A$1:$I$2001,9,FALSE)</f>
        <v>No</v>
      </c>
    </row>
    <row r="682" spans="1:14" x14ac:dyDescent="0.35">
      <c r="A682" t="s">
        <v>1410</v>
      </c>
      <c r="B682" s="2">
        <v>45375</v>
      </c>
      <c r="C682" t="s">
        <v>1411</v>
      </c>
      <c r="D682" t="s">
        <v>15</v>
      </c>
      <c r="E682">
        <v>1</v>
      </c>
      <c r="F682" t="str">
        <f>VLOOKUP(Table1[[#This Row],[Customer ID]],Customers!$A$1:$I$2001,2,FALSE)</f>
        <v>Chad Johnson</v>
      </c>
      <c r="G682" t="str">
        <f>VLOOKUP(Table1[[#This Row],[Customer ID]],Customers!$A$1:$I$2001,3,FALSE)</f>
        <v>campbellkimberly@gmail.com</v>
      </c>
      <c r="H682" t="str">
        <f>VLOOKUP(Table1[[#This Row],[Customer ID]],Customers!$A$1:$I$2001,7,FALSE)</f>
        <v>Canada</v>
      </c>
      <c r="I682" t="str">
        <f>_xlfn.IFS(INDEX(Products!$A$1:$E$5,MATCH(Orders!$D682,Products!$A$1:$A$5,0),MATCH(Orders!I$1,Products!$A$1:$E$1,0))="Esp","Espresso",INDEX(Products!$A$1:$E$5,MATCH(Orders!$D682,Products!$A$1:$A$5,0),MATCH(Orders!I$1,Products!$A$1:$E$1,0))="Lat","Latte",INDEX(Products!$A$1:$E$5,MATCH(Orders!$D682,Products!$A$1:$A$5,0),MATCH(Orders!I$1,Products!$A$1:$E$1,0))="Moc","Mocha",INDEX(Products!$A$1:$E$5,MATCH(Orders!$D682,Products!$A$1:$A$5,0),MATCH(Orders!I$1,Products!$A$1:$E$1,0))="Am","Americano")</f>
        <v>Espresso</v>
      </c>
      <c r="J682" t="str">
        <f>IF(INDEX(Products!$A$1:$E$5,MATCH(Orders!$D682,Products!$A$1:$A$5,0),MATCH(Orders!J$1,Products!$A$1:$E$1,0))="M","Medium",IF(INDEX(Products!$A$1:$E$5,MATCH(Orders!$D682,Products!$A$1:$A$5,0),MATCH(Orders!J$1,Products!$A$1:$E$1,0))="D","Dark","Light"))</f>
        <v>Medium</v>
      </c>
      <c r="K682" s="3">
        <f>INDEX(Products!$A$1:$E$5,MATCH(Orders!$D682,Products!$A$1:$A$5,0),MATCH(Orders!K$1,Products!$A$1:$E$1,0))</f>
        <v>1.5</v>
      </c>
      <c r="L682" s="5">
        <f>INDEX(Products!$A$1:$E$5,MATCH(Orders!$D682,Products!$A$1:$A$5,0),MATCH(Orders!L$1,Products!$A$1:$E$1,0))</f>
        <v>8.18</v>
      </c>
      <c r="M682" s="5">
        <f>Table1[[#This Row],[Unit Price]]*Table1[[#This Row],[Quantity]]</f>
        <v>8.18</v>
      </c>
      <c r="N682" t="str">
        <f>VLOOKUP(Table1[[#This Row],[Customer ID]],Customers!$A$1:$I$2001,9,FALSE)</f>
        <v>Yes</v>
      </c>
    </row>
    <row r="683" spans="1:14" x14ac:dyDescent="0.35">
      <c r="A683" t="s">
        <v>1412</v>
      </c>
      <c r="B683" s="2">
        <v>44656</v>
      </c>
      <c r="C683" t="s">
        <v>1413</v>
      </c>
      <c r="D683" t="s">
        <v>15</v>
      </c>
      <c r="E683">
        <v>5</v>
      </c>
      <c r="F683" t="str">
        <f>VLOOKUP(Table1[[#This Row],[Customer ID]],Customers!$A$1:$I$2001,2,FALSE)</f>
        <v>Sharon Farmer</v>
      </c>
      <c r="G683" t="str">
        <f>VLOOKUP(Table1[[#This Row],[Customer ID]],Customers!$A$1:$I$2001,3,FALSE)</f>
        <v>stephenhughes@gmail.com</v>
      </c>
      <c r="H683" t="str">
        <f>VLOOKUP(Table1[[#This Row],[Customer ID]],Customers!$A$1:$I$2001,7,FALSE)</f>
        <v>United States</v>
      </c>
      <c r="I683" t="str">
        <f>_xlfn.IFS(INDEX(Products!$A$1:$E$5,MATCH(Orders!$D683,Products!$A$1:$A$5,0),MATCH(Orders!I$1,Products!$A$1:$E$1,0))="Esp","Espresso",INDEX(Products!$A$1:$E$5,MATCH(Orders!$D683,Products!$A$1:$A$5,0),MATCH(Orders!I$1,Products!$A$1:$E$1,0))="Lat","Latte",INDEX(Products!$A$1:$E$5,MATCH(Orders!$D683,Products!$A$1:$A$5,0),MATCH(Orders!I$1,Products!$A$1:$E$1,0))="Moc","Mocha",INDEX(Products!$A$1:$E$5,MATCH(Orders!$D683,Products!$A$1:$A$5,0),MATCH(Orders!I$1,Products!$A$1:$E$1,0))="Am","Americano")</f>
        <v>Espresso</v>
      </c>
      <c r="J683" t="str">
        <f>IF(INDEX(Products!$A$1:$E$5,MATCH(Orders!$D683,Products!$A$1:$A$5,0),MATCH(Orders!J$1,Products!$A$1:$E$1,0))="M","Medium",IF(INDEX(Products!$A$1:$E$5,MATCH(Orders!$D683,Products!$A$1:$A$5,0),MATCH(Orders!J$1,Products!$A$1:$E$1,0))="D","Dark","Light"))</f>
        <v>Medium</v>
      </c>
      <c r="K683" s="3">
        <f>INDEX(Products!$A$1:$E$5,MATCH(Orders!$D683,Products!$A$1:$A$5,0),MATCH(Orders!K$1,Products!$A$1:$E$1,0))</f>
        <v>1.5</v>
      </c>
      <c r="L683" s="5">
        <f>INDEX(Products!$A$1:$E$5,MATCH(Orders!$D683,Products!$A$1:$A$5,0),MATCH(Orders!L$1,Products!$A$1:$E$1,0))</f>
        <v>8.18</v>
      </c>
      <c r="M683" s="5">
        <f>Table1[[#This Row],[Unit Price]]*Table1[[#This Row],[Quantity]]</f>
        <v>40.9</v>
      </c>
      <c r="N683" t="str">
        <f>VLOOKUP(Table1[[#This Row],[Customer ID]],Customers!$A$1:$I$2001,9,FALSE)</f>
        <v>Yes</v>
      </c>
    </row>
    <row r="684" spans="1:14" x14ac:dyDescent="0.35">
      <c r="A684" t="s">
        <v>1414</v>
      </c>
      <c r="B684" s="2">
        <v>44898</v>
      </c>
      <c r="C684" t="s">
        <v>1415</v>
      </c>
      <c r="D684" t="s">
        <v>30</v>
      </c>
      <c r="E684">
        <v>2</v>
      </c>
      <c r="F684" t="str">
        <f>VLOOKUP(Table1[[#This Row],[Customer ID]],Customers!$A$1:$I$2001,2,FALSE)</f>
        <v>Charles Perez</v>
      </c>
      <c r="G684" t="str">
        <f>VLOOKUP(Table1[[#This Row],[Customer ID]],Customers!$A$1:$I$2001,3,FALSE)</f>
        <v>kelly31@baker-young.com</v>
      </c>
      <c r="H684" t="str">
        <f>VLOOKUP(Table1[[#This Row],[Customer ID]],Customers!$A$1:$I$2001,7,FALSE)</f>
        <v>United Kingdom</v>
      </c>
      <c r="I684" t="str">
        <f>_xlfn.IFS(INDEX(Products!$A$1:$E$5,MATCH(Orders!$D684,Products!$A$1:$A$5,0),MATCH(Orders!I$1,Products!$A$1:$E$1,0))="Esp","Espresso",INDEX(Products!$A$1:$E$5,MATCH(Orders!$D684,Products!$A$1:$A$5,0),MATCH(Orders!I$1,Products!$A$1:$E$1,0))="Lat","Latte",INDEX(Products!$A$1:$E$5,MATCH(Orders!$D684,Products!$A$1:$A$5,0),MATCH(Orders!I$1,Products!$A$1:$E$1,0))="Moc","Mocha",INDEX(Products!$A$1:$E$5,MATCH(Orders!$D684,Products!$A$1:$A$5,0),MATCH(Orders!I$1,Products!$A$1:$E$1,0))="Am","Americano")</f>
        <v>Mocha</v>
      </c>
      <c r="J684" t="str">
        <f>IF(INDEX(Products!$A$1:$E$5,MATCH(Orders!$D684,Products!$A$1:$A$5,0),MATCH(Orders!J$1,Products!$A$1:$E$1,0))="M","Medium",IF(INDEX(Products!$A$1:$E$5,MATCH(Orders!$D684,Products!$A$1:$A$5,0),MATCH(Orders!J$1,Products!$A$1:$E$1,0))="D","Dark","Light"))</f>
        <v>Medium</v>
      </c>
      <c r="K684" s="3">
        <f>INDEX(Products!$A$1:$E$5,MATCH(Orders!$D684,Products!$A$1:$A$5,0),MATCH(Orders!K$1,Products!$A$1:$E$1,0))</f>
        <v>2</v>
      </c>
      <c r="L684" s="5">
        <f>INDEX(Products!$A$1:$E$5,MATCH(Orders!$D684,Products!$A$1:$A$5,0),MATCH(Orders!L$1,Products!$A$1:$E$1,0))</f>
        <v>5.35</v>
      </c>
      <c r="M684" s="5">
        <f>Table1[[#This Row],[Unit Price]]*Table1[[#This Row],[Quantity]]</f>
        <v>10.7</v>
      </c>
      <c r="N684" t="str">
        <f>VLOOKUP(Table1[[#This Row],[Customer ID]],Customers!$A$1:$I$2001,9,FALSE)</f>
        <v>No</v>
      </c>
    </row>
    <row r="685" spans="1:14" x14ac:dyDescent="0.35">
      <c r="A685" t="s">
        <v>1416</v>
      </c>
      <c r="B685" s="2">
        <v>45538</v>
      </c>
      <c r="C685" t="s">
        <v>1417</v>
      </c>
      <c r="D685" t="s">
        <v>30</v>
      </c>
      <c r="E685">
        <v>3</v>
      </c>
      <c r="F685" t="str">
        <f>VLOOKUP(Table1[[#This Row],[Customer ID]],Customers!$A$1:$I$2001,2,FALSE)</f>
        <v>Kristopher Jones</v>
      </c>
      <c r="G685" t="str">
        <f>VLOOKUP(Table1[[#This Row],[Customer ID]],Customers!$A$1:$I$2001,3,FALSE)</f>
        <v>collinsgregory@jones-daniel.com</v>
      </c>
      <c r="H685" t="str">
        <f>VLOOKUP(Table1[[#This Row],[Customer ID]],Customers!$A$1:$I$2001,7,FALSE)</f>
        <v>Australia</v>
      </c>
      <c r="I685" t="str">
        <f>_xlfn.IFS(INDEX(Products!$A$1:$E$5,MATCH(Orders!$D685,Products!$A$1:$A$5,0),MATCH(Orders!I$1,Products!$A$1:$E$1,0))="Esp","Espresso",INDEX(Products!$A$1:$E$5,MATCH(Orders!$D685,Products!$A$1:$A$5,0),MATCH(Orders!I$1,Products!$A$1:$E$1,0))="Lat","Latte",INDEX(Products!$A$1:$E$5,MATCH(Orders!$D685,Products!$A$1:$A$5,0),MATCH(Orders!I$1,Products!$A$1:$E$1,0))="Moc","Mocha",INDEX(Products!$A$1:$E$5,MATCH(Orders!$D685,Products!$A$1:$A$5,0),MATCH(Orders!I$1,Products!$A$1:$E$1,0))="Am","Americano")</f>
        <v>Mocha</v>
      </c>
      <c r="J685" t="str">
        <f>IF(INDEX(Products!$A$1:$E$5,MATCH(Orders!$D685,Products!$A$1:$A$5,0),MATCH(Orders!J$1,Products!$A$1:$E$1,0))="M","Medium",IF(INDEX(Products!$A$1:$E$5,MATCH(Orders!$D685,Products!$A$1:$A$5,0),MATCH(Orders!J$1,Products!$A$1:$E$1,0))="D","Dark","Light"))</f>
        <v>Medium</v>
      </c>
      <c r="K685" s="3">
        <f>INDEX(Products!$A$1:$E$5,MATCH(Orders!$D685,Products!$A$1:$A$5,0),MATCH(Orders!K$1,Products!$A$1:$E$1,0))</f>
        <v>2</v>
      </c>
      <c r="L685" s="5">
        <f>INDEX(Products!$A$1:$E$5,MATCH(Orders!$D685,Products!$A$1:$A$5,0),MATCH(Orders!L$1,Products!$A$1:$E$1,0))</f>
        <v>5.35</v>
      </c>
      <c r="M685" s="5">
        <f>Table1[[#This Row],[Unit Price]]*Table1[[#This Row],[Quantity]]</f>
        <v>16.049999999999997</v>
      </c>
      <c r="N685" t="str">
        <f>VLOOKUP(Table1[[#This Row],[Customer ID]],Customers!$A$1:$I$2001,9,FALSE)</f>
        <v>Yes</v>
      </c>
    </row>
    <row r="686" spans="1:14" x14ac:dyDescent="0.35">
      <c r="A686" t="s">
        <v>1418</v>
      </c>
      <c r="B686" s="2">
        <v>45363</v>
      </c>
      <c r="C686" t="s">
        <v>1419</v>
      </c>
      <c r="D686" t="s">
        <v>40</v>
      </c>
      <c r="E686">
        <v>3</v>
      </c>
      <c r="F686" t="str">
        <f>VLOOKUP(Table1[[#This Row],[Customer ID]],Customers!$A$1:$I$2001,2,FALSE)</f>
        <v>Shannon Tyler</v>
      </c>
      <c r="G686" t="str">
        <f>VLOOKUP(Table1[[#This Row],[Customer ID]],Customers!$A$1:$I$2001,3,FALSE)</f>
        <v>lindarose@gmail.com</v>
      </c>
      <c r="H686" t="str">
        <f>VLOOKUP(Table1[[#This Row],[Customer ID]],Customers!$A$1:$I$2001,7,FALSE)</f>
        <v>United States</v>
      </c>
      <c r="I686" t="str">
        <f>_xlfn.IFS(INDEX(Products!$A$1:$E$5,MATCH(Orders!$D686,Products!$A$1:$A$5,0),MATCH(Orders!I$1,Products!$A$1:$E$1,0))="Esp","Espresso",INDEX(Products!$A$1:$E$5,MATCH(Orders!$D686,Products!$A$1:$A$5,0),MATCH(Orders!I$1,Products!$A$1:$E$1,0))="Lat","Latte",INDEX(Products!$A$1:$E$5,MATCH(Orders!$D686,Products!$A$1:$A$5,0),MATCH(Orders!I$1,Products!$A$1:$E$1,0))="Moc","Mocha",INDEX(Products!$A$1:$E$5,MATCH(Orders!$D686,Products!$A$1:$A$5,0),MATCH(Orders!I$1,Products!$A$1:$E$1,0))="Am","Americano")</f>
        <v>Americano</v>
      </c>
      <c r="J686" t="str">
        <f>IF(INDEX(Products!$A$1:$E$5,MATCH(Orders!$D686,Products!$A$1:$A$5,0),MATCH(Orders!J$1,Products!$A$1:$E$1,0))="M","Medium",IF(INDEX(Products!$A$1:$E$5,MATCH(Orders!$D686,Products!$A$1:$A$5,0),MATCH(Orders!J$1,Products!$A$1:$E$1,0))="D","Dark","Light"))</f>
        <v>Light</v>
      </c>
      <c r="K686" s="3">
        <f>INDEX(Products!$A$1:$E$5,MATCH(Orders!$D686,Products!$A$1:$A$5,0),MATCH(Orders!K$1,Products!$A$1:$E$1,0))</f>
        <v>1</v>
      </c>
      <c r="L686" s="5">
        <f>INDEX(Products!$A$1:$E$5,MATCH(Orders!$D686,Products!$A$1:$A$5,0),MATCH(Orders!L$1,Products!$A$1:$E$1,0))</f>
        <v>9.9499999999999993</v>
      </c>
      <c r="M686" s="5">
        <f>Table1[[#This Row],[Unit Price]]*Table1[[#This Row],[Quantity]]</f>
        <v>29.849999999999998</v>
      </c>
      <c r="N686" t="str">
        <f>VLOOKUP(Table1[[#This Row],[Customer ID]],Customers!$A$1:$I$2001,9,FALSE)</f>
        <v>Yes</v>
      </c>
    </row>
    <row r="687" spans="1:14" x14ac:dyDescent="0.35">
      <c r="A687" t="s">
        <v>1420</v>
      </c>
      <c r="B687" s="2">
        <v>45463</v>
      </c>
      <c r="C687" t="s">
        <v>1421</v>
      </c>
      <c r="D687" t="s">
        <v>30</v>
      </c>
      <c r="E687">
        <v>1</v>
      </c>
      <c r="F687" t="str">
        <f>VLOOKUP(Table1[[#This Row],[Customer ID]],Customers!$A$1:$I$2001,2,FALSE)</f>
        <v>Peter Craig</v>
      </c>
      <c r="G687" t="str">
        <f>VLOOKUP(Table1[[#This Row],[Customer ID]],Customers!$A$1:$I$2001,3,FALSE)</f>
        <v>seth46@hotmail.com</v>
      </c>
      <c r="H687" t="str">
        <f>VLOOKUP(Table1[[#This Row],[Customer ID]],Customers!$A$1:$I$2001,7,FALSE)</f>
        <v>United Kingdom</v>
      </c>
      <c r="I687" t="str">
        <f>_xlfn.IFS(INDEX(Products!$A$1:$E$5,MATCH(Orders!$D687,Products!$A$1:$A$5,0),MATCH(Orders!I$1,Products!$A$1:$E$1,0))="Esp","Espresso",INDEX(Products!$A$1:$E$5,MATCH(Orders!$D687,Products!$A$1:$A$5,0),MATCH(Orders!I$1,Products!$A$1:$E$1,0))="Lat","Latte",INDEX(Products!$A$1:$E$5,MATCH(Orders!$D687,Products!$A$1:$A$5,0),MATCH(Orders!I$1,Products!$A$1:$E$1,0))="Moc","Mocha",INDEX(Products!$A$1:$E$5,MATCH(Orders!$D687,Products!$A$1:$A$5,0),MATCH(Orders!I$1,Products!$A$1:$E$1,0))="Am","Americano")</f>
        <v>Mocha</v>
      </c>
      <c r="J687" t="str">
        <f>IF(INDEX(Products!$A$1:$E$5,MATCH(Orders!$D687,Products!$A$1:$A$5,0),MATCH(Orders!J$1,Products!$A$1:$E$1,0))="M","Medium",IF(INDEX(Products!$A$1:$E$5,MATCH(Orders!$D687,Products!$A$1:$A$5,0),MATCH(Orders!J$1,Products!$A$1:$E$1,0))="D","Dark","Light"))</f>
        <v>Medium</v>
      </c>
      <c r="K687" s="3">
        <f>INDEX(Products!$A$1:$E$5,MATCH(Orders!$D687,Products!$A$1:$A$5,0),MATCH(Orders!K$1,Products!$A$1:$E$1,0))</f>
        <v>2</v>
      </c>
      <c r="L687" s="5">
        <f>INDEX(Products!$A$1:$E$5,MATCH(Orders!$D687,Products!$A$1:$A$5,0),MATCH(Orders!L$1,Products!$A$1:$E$1,0))</f>
        <v>5.35</v>
      </c>
      <c r="M687" s="5">
        <f>Table1[[#This Row],[Unit Price]]*Table1[[#This Row],[Quantity]]</f>
        <v>5.35</v>
      </c>
      <c r="N687" t="str">
        <f>VLOOKUP(Table1[[#This Row],[Customer ID]],Customers!$A$1:$I$2001,9,FALSE)</f>
        <v>Yes</v>
      </c>
    </row>
    <row r="688" spans="1:14" x14ac:dyDescent="0.35">
      <c r="A688" t="s">
        <v>1422</v>
      </c>
      <c r="B688" s="2">
        <v>44621</v>
      </c>
      <c r="C688" t="s">
        <v>1423</v>
      </c>
      <c r="D688" t="s">
        <v>40</v>
      </c>
      <c r="E688">
        <v>3</v>
      </c>
      <c r="F688" t="str">
        <f>VLOOKUP(Table1[[#This Row],[Customer ID]],Customers!$A$1:$I$2001,2,FALSE)</f>
        <v>Christopher Lee</v>
      </c>
      <c r="G688" t="str">
        <f>VLOOKUP(Table1[[#This Row],[Customer ID]],Customers!$A$1:$I$2001,3,FALSE)</f>
        <v>kevinvilla@yahoo.com</v>
      </c>
      <c r="H688" t="str">
        <f>VLOOKUP(Table1[[#This Row],[Customer ID]],Customers!$A$1:$I$2001,7,FALSE)</f>
        <v>Canada</v>
      </c>
      <c r="I688" t="str">
        <f>_xlfn.IFS(INDEX(Products!$A$1:$E$5,MATCH(Orders!$D688,Products!$A$1:$A$5,0),MATCH(Orders!I$1,Products!$A$1:$E$1,0))="Esp","Espresso",INDEX(Products!$A$1:$E$5,MATCH(Orders!$D688,Products!$A$1:$A$5,0),MATCH(Orders!I$1,Products!$A$1:$E$1,0))="Lat","Latte",INDEX(Products!$A$1:$E$5,MATCH(Orders!$D688,Products!$A$1:$A$5,0),MATCH(Orders!I$1,Products!$A$1:$E$1,0))="Moc","Mocha",INDEX(Products!$A$1:$E$5,MATCH(Orders!$D688,Products!$A$1:$A$5,0),MATCH(Orders!I$1,Products!$A$1:$E$1,0))="Am","Americano")</f>
        <v>Americano</v>
      </c>
      <c r="J688" t="str">
        <f>IF(INDEX(Products!$A$1:$E$5,MATCH(Orders!$D688,Products!$A$1:$A$5,0),MATCH(Orders!J$1,Products!$A$1:$E$1,0))="M","Medium",IF(INDEX(Products!$A$1:$E$5,MATCH(Orders!$D688,Products!$A$1:$A$5,0),MATCH(Orders!J$1,Products!$A$1:$E$1,0))="D","Dark","Light"))</f>
        <v>Light</v>
      </c>
      <c r="K688" s="3">
        <f>INDEX(Products!$A$1:$E$5,MATCH(Orders!$D688,Products!$A$1:$A$5,0),MATCH(Orders!K$1,Products!$A$1:$E$1,0))</f>
        <v>1</v>
      </c>
      <c r="L688" s="5">
        <f>INDEX(Products!$A$1:$E$5,MATCH(Orders!$D688,Products!$A$1:$A$5,0),MATCH(Orders!L$1,Products!$A$1:$E$1,0))</f>
        <v>9.9499999999999993</v>
      </c>
      <c r="M688" s="5">
        <f>Table1[[#This Row],[Unit Price]]*Table1[[#This Row],[Quantity]]</f>
        <v>29.849999999999998</v>
      </c>
      <c r="N688" t="str">
        <f>VLOOKUP(Table1[[#This Row],[Customer ID]],Customers!$A$1:$I$2001,9,FALSE)</f>
        <v>Yes</v>
      </c>
    </row>
    <row r="689" spans="1:14" x14ac:dyDescent="0.35">
      <c r="A689" t="s">
        <v>1424</v>
      </c>
      <c r="B689" s="2">
        <v>44933</v>
      </c>
      <c r="C689" t="s">
        <v>1425</v>
      </c>
      <c r="D689" t="s">
        <v>15</v>
      </c>
      <c r="E689">
        <v>4</v>
      </c>
      <c r="F689" t="str">
        <f>VLOOKUP(Table1[[#This Row],[Customer ID]],Customers!$A$1:$I$2001,2,FALSE)</f>
        <v>Lisa Owens</v>
      </c>
      <c r="G689" t="str">
        <f>VLOOKUP(Table1[[#This Row],[Customer ID]],Customers!$A$1:$I$2001,3,FALSE)</f>
        <v>jason00@hughes.com</v>
      </c>
      <c r="H689" t="str">
        <f>VLOOKUP(Table1[[#This Row],[Customer ID]],Customers!$A$1:$I$2001,7,FALSE)</f>
        <v>Australia</v>
      </c>
      <c r="I689" t="str">
        <f>_xlfn.IFS(INDEX(Products!$A$1:$E$5,MATCH(Orders!$D689,Products!$A$1:$A$5,0),MATCH(Orders!I$1,Products!$A$1:$E$1,0))="Esp","Espresso",INDEX(Products!$A$1:$E$5,MATCH(Orders!$D689,Products!$A$1:$A$5,0),MATCH(Orders!I$1,Products!$A$1:$E$1,0))="Lat","Latte",INDEX(Products!$A$1:$E$5,MATCH(Orders!$D689,Products!$A$1:$A$5,0),MATCH(Orders!I$1,Products!$A$1:$E$1,0))="Moc","Mocha",INDEX(Products!$A$1:$E$5,MATCH(Orders!$D689,Products!$A$1:$A$5,0),MATCH(Orders!I$1,Products!$A$1:$E$1,0))="Am","Americano")</f>
        <v>Espresso</v>
      </c>
      <c r="J689" t="str">
        <f>IF(INDEX(Products!$A$1:$E$5,MATCH(Orders!$D689,Products!$A$1:$A$5,0),MATCH(Orders!J$1,Products!$A$1:$E$1,0))="M","Medium",IF(INDEX(Products!$A$1:$E$5,MATCH(Orders!$D689,Products!$A$1:$A$5,0),MATCH(Orders!J$1,Products!$A$1:$E$1,0))="D","Dark","Light"))</f>
        <v>Medium</v>
      </c>
      <c r="K689" s="3">
        <f>INDEX(Products!$A$1:$E$5,MATCH(Orders!$D689,Products!$A$1:$A$5,0),MATCH(Orders!K$1,Products!$A$1:$E$1,0))</f>
        <v>1.5</v>
      </c>
      <c r="L689" s="5">
        <f>INDEX(Products!$A$1:$E$5,MATCH(Orders!$D689,Products!$A$1:$A$5,0),MATCH(Orders!L$1,Products!$A$1:$E$1,0))</f>
        <v>8.18</v>
      </c>
      <c r="M689" s="5">
        <f>Table1[[#This Row],[Unit Price]]*Table1[[#This Row],[Quantity]]</f>
        <v>32.72</v>
      </c>
      <c r="N689" t="str">
        <f>VLOOKUP(Table1[[#This Row],[Customer ID]],Customers!$A$1:$I$2001,9,FALSE)</f>
        <v>Yes</v>
      </c>
    </row>
    <row r="690" spans="1:14" x14ac:dyDescent="0.35">
      <c r="A690" t="s">
        <v>1426</v>
      </c>
      <c r="B690" s="2">
        <v>45296</v>
      </c>
      <c r="C690" t="s">
        <v>1427</v>
      </c>
      <c r="D690" t="s">
        <v>21</v>
      </c>
      <c r="E690">
        <v>1</v>
      </c>
      <c r="F690" t="str">
        <f>VLOOKUP(Table1[[#This Row],[Customer ID]],Customers!$A$1:$I$2001,2,FALSE)</f>
        <v>Antonio Collins</v>
      </c>
      <c r="G690" t="str">
        <f>VLOOKUP(Table1[[#This Row],[Customer ID]],Customers!$A$1:$I$2001,3,FALSE)</f>
        <v>stantonjoel@gmail.com</v>
      </c>
      <c r="H690" t="str">
        <f>VLOOKUP(Table1[[#This Row],[Customer ID]],Customers!$A$1:$I$2001,7,FALSE)</f>
        <v>Canada</v>
      </c>
      <c r="I690" t="str">
        <f>_xlfn.IFS(INDEX(Products!$A$1:$E$5,MATCH(Orders!$D690,Products!$A$1:$A$5,0),MATCH(Orders!I$1,Products!$A$1:$E$1,0))="Esp","Espresso",INDEX(Products!$A$1:$E$5,MATCH(Orders!$D690,Products!$A$1:$A$5,0),MATCH(Orders!I$1,Products!$A$1:$E$1,0))="Lat","Latte",INDEX(Products!$A$1:$E$5,MATCH(Orders!$D690,Products!$A$1:$A$5,0),MATCH(Orders!I$1,Products!$A$1:$E$1,0))="Moc","Mocha",INDEX(Products!$A$1:$E$5,MATCH(Orders!$D690,Products!$A$1:$A$5,0),MATCH(Orders!I$1,Products!$A$1:$E$1,0))="Am","Americano")</f>
        <v>Latte</v>
      </c>
      <c r="J690" t="str">
        <f>IF(INDEX(Products!$A$1:$E$5,MATCH(Orders!$D690,Products!$A$1:$A$5,0),MATCH(Orders!J$1,Products!$A$1:$E$1,0))="M","Medium",IF(INDEX(Products!$A$1:$E$5,MATCH(Orders!$D690,Products!$A$1:$A$5,0),MATCH(Orders!J$1,Products!$A$1:$E$1,0))="D","Dark","Light"))</f>
        <v>Dark</v>
      </c>
      <c r="K690" s="3">
        <f>INDEX(Products!$A$1:$E$5,MATCH(Orders!$D690,Products!$A$1:$A$5,0),MATCH(Orders!K$1,Products!$A$1:$E$1,0))</f>
        <v>2</v>
      </c>
      <c r="L690" s="5">
        <f>INDEX(Products!$A$1:$E$5,MATCH(Orders!$D690,Products!$A$1:$A$5,0),MATCH(Orders!L$1,Products!$A$1:$E$1,0))</f>
        <v>6.79</v>
      </c>
      <c r="M690" s="5">
        <f>Table1[[#This Row],[Unit Price]]*Table1[[#This Row],[Quantity]]</f>
        <v>6.79</v>
      </c>
      <c r="N690" t="str">
        <f>VLOOKUP(Table1[[#This Row],[Customer ID]],Customers!$A$1:$I$2001,9,FALSE)</f>
        <v>No</v>
      </c>
    </row>
    <row r="691" spans="1:14" x14ac:dyDescent="0.35">
      <c r="A691" t="s">
        <v>1428</v>
      </c>
      <c r="B691" s="2">
        <v>44690</v>
      </c>
      <c r="C691" t="s">
        <v>1429</v>
      </c>
      <c r="D691" t="s">
        <v>21</v>
      </c>
      <c r="E691">
        <v>2</v>
      </c>
      <c r="F691" t="str">
        <f>VLOOKUP(Table1[[#This Row],[Customer ID]],Customers!$A$1:$I$2001,2,FALSE)</f>
        <v>Mrs. Lisa White</v>
      </c>
      <c r="G691" t="str">
        <f>VLOOKUP(Table1[[#This Row],[Customer ID]],Customers!$A$1:$I$2001,3,FALSE)</f>
        <v>williamssharon@hotmail.com</v>
      </c>
      <c r="H691" t="str">
        <f>VLOOKUP(Table1[[#This Row],[Customer ID]],Customers!$A$1:$I$2001,7,FALSE)</f>
        <v>Canada</v>
      </c>
      <c r="I691" t="str">
        <f>_xlfn.IFS(INDEX(Products!$A$1:$E$5,MATCH(Orders!$D691,Products!$A$1:$A$5,0),MATCH(Orders!I$1,Products!$A$1:$E$1,0))="Esp","Espresso",INDEX(Products!$A$1:$E$5,MATCH(Orders!$D691,Products!$A$1:$A$5,0),MATCH(Orders!I$1,Products!$A$1:$E$1,0))="Lat","Latte",INDEX(Products!$A$1:$E$5,MATCH(Orders!$D691,Products!$A$1:$A$5,0),MATCH(Orders!I$1,Products!$A$1:$E$1,0))="Moc","Mocha",INDEX(Products!$A$1:$E$5,MATCH(Orders!$D691,Products!$A$1:$A$5,0),MATCH(Orders!I$1,Products!$A$1:$E$1,0))="Am","Americano")</f>
        <v>Latte</v>
      </c>
      <c r="J691" t="str">
        <f>IF(INDEX(Products!$A$1:$E$5,MATCH(Orders!$D691,Products!$A$1:$A$5,0),MATCH(Orders!J$1,Products!$A$1:$E$1,0))="M","Medium",IF(INDEX(Products!$A$1:$E$5,MATCH(Orders!$D691,Products!$A$1:$A$5,0),MATCH(Orders!J$1,Products!$A$1:$E$1,0))="D","Dark","Light"))</f>
        <v>Dark</v>
      </c>
      <c r="K691" s="3">
        <f>INDEX(Products!$A$1:$E$5,MATCH(Orders!$D691,Products!$A$1:$A$5,0),MATCH(Orders!K$1,Products!$A$1:$E$1,0))</f>
        <v>2</v>
      </c>
      <c r="L691" s="5">
        <f>INDEX(Products!$A$1:$E$5,MATCH(Orders!$D691,Products!$A$1:$A$5,0),MATCH(Orders!L$1,Products!$A$1:$E$1,0))</f>
        <v>6.79</v>
      </c>
      <c r="M691" s="5">
        <f>Table1[[#This Row],[Unit Price]]*Table1[[#This Row],[Quantity]]</f>
        <v>13.58</v>
      </c>
      <c r="N691" t="str">
        <f>VLOOKUP(Table1[[#This Row],[Customer ID]],Customers!$A$1:$I$2001,9,FALSE)</f>
        <v>No</v>
      </c>
    </row>
    <row r="692" spans="1:14" x14ac:dyDescent="0.35">
      <c r="A692" t="s">
        <v>1430</v>
      </c>
      <c r="B692" s="2">
        <v>45180</v>
      </c>
      <c r="C692" t="s">
        <v>1431</v>
      </c>
      <c r="D692" t="s">
        <v>30</v>
      </c>
      <c r="E692">
        <v>2</v>
      </c>
      <c r="F692" t="str">
        <f>VLOOKUP(Table1[[#This Row],[Customer ID]],Customers!$A$1:$I$2001,2,FALSE)</f>
        <v>Steven Gonzalez</v>
      </c>
      <c r="G692" t="str">
        <f>VLOOKUP(Table1[[#This Row],[Customer ID]],Customers!$A$1:$I$2001,3,FALSE)</f>
        <v>prodriguez@hotmail.com</v>
      </c>
      <c r="H692" t="str">
        <f>VLOOKUP(Table1[[#This Row],[Customer ID]],Customers!$A$1:$I$2001,7,FALSE)</f>
        <v>Ireland</v>
      </c>
      <c r="I692" t="str">
        <f>_xlfn.IFS(INDEX(Products!$A$1:$E$5,MATCH(Orders!$D692,Products!$A$1:$A$5,0),MATCH(Orders!I$1,Products!$A$1:$E$1,0))="Esp","Espresso",INDEX(Products!$A$1:$E$5,MATCH(Orders!$D692,Products!$A$1:$A$5,0),MATCH(Orders!I$1,Products!$A$1:$E$1,0))="Lat","Latte",INDEX(Products!$A$1:$E$5,MATCH(Orders!$D692,Products!$A$1:$A$5,0),MATCH(Orders!I$1,Products!$A$1:$E$1,0))="Moc","Mocha",INDEX(Products!$A$1:$E$5,MATCH(Orders!$D692,Products!$A$1:$A$5,0),MATCH(Orders!I$1,Products!$A$1:$E$1,0))="Am","Americano")</f>
        <v>Mocha</v>
      </c>
      <c r="J692" t="str">
        <f>IF(INDEX(Products!$A$1:$E$5,MATCH(Orders!$D692,Products!$A$1:$A$5,0),MATCH(Orders!J$1,Products!$A$1:$E$1,0))="M","Medium",IF(INDEX(Products!$A$1:$E$5,MATCH(Orders!$D692,Products!$A$1:$A$5,0),MATCH(Orders!J$1,Products!$A$1:$E$1,0))="D","Dark","Light"))</f>
        <v>Medium</v>
      </c>
      <c r="K692" s="3">
        <f>INDEX(Products!$A$1:$E$5,MATCH(Orders!$D692,Products!$A$1:$A$5,0),MATCH(Orders!K$1,Products!$A$1:$E$1,0))</f>
        <v>2</v>
      </c>
      <c r="L692" s="5">
        <f>INDEX(Products!$A$1:$E$5,MATCH(Orders!$D692,Products!$A$1:$A$5,0),MATCH(Orders!L$1,Products!$A$1:$E$1,0))</f>
        <v>5.35</v>
      </c>
      <c r="M692" s="5">
        <f>Table1[[#This Row],[Unit Price]]*Table1[[#This Row],[Quantity]]</f>
        <v>10.7</v>
      </c>
      <c r="N692" t="str">
        <f>VLOOKUP(Table1[[#This Row],[Customer ID]],Customers!$A$1:$I$2001,9,FALSE)</f>
        <v>No</v>
      </c>
    </row>
    <row r="693" spans="1:14" x14ac:dyDescent="0.35">
      <c r="A693" t="s">
        <v>1432</v>
      </c>
      <c r="B693" s="2">
        <v>45447</v>
      </c>
      <c r="C693" t="s">
        <v>1433</v>
      </c>
      <c r="D693" t="s">
        <v>30</v>
      </c>
      <c r="E693">
        <v>2</v>
      </c>
      <c r="F693" t="str">
        <f>VLOOKUP(Table1[[#This Row],[Customer ID]],Customers!$A$1:$I$2001,2,FALSE)</f>
        <v>Elizabeth Green</v>
      </c>
      <c r="G693" t="str">
        <f>VLOOKUP(Table1[[#This Row],[Customer ID]],Customers!$A$1:$I$2001,3,FALSE)</f>
        <v>joseflores@moran-hensley.com</v>
      </c>
      <c r="H693" t="str">
        <f>VLOOKUP(Table1[[#This Row],[Customer ID]],Customers!$A$1:$I$2001,7,FALSE)</f>
        <v>United Kingdom</v>
      </c>
      <c r="I693" t="str">
        <f>_xlfn.IFS(INDEX(Products!$A$1:$E$5,MATCH(Orders!$D693,Products!$A$1:$A$5,0),MATCH(Orders!I$1,Products!$A$1:$E$1,0))="Esp","Espresso",INDEX(Products!$A$1:$E$5,MATCH(Orders!$D693,Products!$A$1:$A$5,0),MATCH(Orders!I$1,Products!$A$1:$E$1,0))="Lat","Latte",INDEX(Products!$A$1:$E$5,MATCH(Orders!$D693,Products!$A$1:$A$5,0),MATCH(Orders!I$1,Products!$A$1:$E$1,0))="Moc","Mocha",INDEX(Products!$A$1:$E$5,MATCH(Orders!$D693,Products!$A$1:$A$5,0),MATCH(Orders!I$1,Products!$A$1:$E$1,0))="Am","Americano")</f>
        <v>Mocha</v>
      </c>
      <c r="J693" t="str">
        <f>IF(INDEX(Products!$A$1:$E$5,MATCH(Orders!$D693,Products!$A$1:$A$5,0),MATCH(Orders!J$1,Products!$A$1:$E$1,0))="M","Medium",IF(INDEX(Products!$A$1:$E$5,MATCH(Orders!$D693,Products!$A$1:$A$5,0),MATCH(Orders!J$1,Products!$A$1:$E$1,0))="D","Dark","Light"))</f>
        <v>Medium</v>
      </c>
      <c r="K693" s="3">
        <f>INDEX(Products!$A$1:$E$5,MATCH(Orders!$D693,Products!$A$1:$A$5,0),MATCH(Orders!K$1,Products!$A$1:$E$1,0))</f>
        <v>2</v>
      </c>
      <c r="L693" s="5">
        <f>INDEX(Products!$A$1:$E$5,MATCH(Orders!$D693,Products!$A$1:$A$5,0),MATCH(Orders!L$1,Products!$A$1:$E$1,0))</f>
        <v>5.35</v>
      </c>
      <c r="M693" s="5">
        <f>Table1[[#This Row],[Unit Price]]*Table1[[#This Row],[Quantity]]</f>
        <v>10.7</v>
      </c>
      <c r="N693" t="str">
        <f>VLOOKUP(Table1[[#This Row],[Customer ID]],Customers!$A$1:$I$2001,9,FALSE)</f>
        <v>Yes</v>
      </c>
    </row>
    <row r="694" spans="1:14" x14ac:dyDescent="0.35">
      <c r="A694" t="s">
        <v>1434</v>
      </c>
      <c r="B694" s="2">
        <v>44657</v>
      </c>
      <c r="C694" t="s">
        <v>1435</v>
      </c>
      <c r="D694" t="s">
        <v>40</v>
      </c>
      <c r="E694">
        <v>1</v>
      </c>
      <c r="F694" t="str">
        <f>VLOOKUP(Table1[[#This Row],[Customer ID]],Customers!$A$1:$I$2001,2,FALSE)</f>
        <v>Edwin Stewart</v>
      </c>
      <c r="G694" t="str">
        <f>VLOOKUP(Table1[[#This Row],[Customer ID]],Customers!$A$1:$I$2001,3,FALSE)</f>
        <v>tanyachang@yahoo.com</v>
      </c>
      <c r="H694" t="str">
        <f>VLOOKUP(Table1[[#This Row],[Customer ID]],Customers!$A$1:$I$2001,7,FALSE)</f>
        <v>Canada</v>
      </c>
      <c r="I694" t="str">
        <f>_xlfn.IFS(INDEX(Products!$A$1:$E$5,MATCH(Orders!$D694,Products!$A$1:$A$5,0),MATCH(Orders!I$1,Products!$A$1:$E$1,0))="Esp","Espresso",INDEX(Products!$A$1:$E$5,MATCH(Orders!$D694,Products!$A$1:$A$5,0),MATCH(Orders!I$1,Products!$A$1:$E$1,0))="Lat","Latte",INDEX(Products!$A$1:$E$5,MATCH(Orders!$D694,Products!$A$1:$A$5,0),MATCH(Orders!I$1,Products!$A$1:$E$1,0))="Moc","Mocha",INDEX(Products!$A$1:$E$5,MATCH(Orders!$D694,Products!$A$1:$A$5,0),MATCH(Orders!I$1,Products!$A$1:$E$1,0))="Am","Americano")</f>
        <v>Americano</v>
      </c>
      <c r="J694" t="str">
        <f>IF(INDEX(Products!$A$1:$E$5,MATCH(Orders!$D694,Products!$A$1:$A$5,0),MATCH(Orders!J$1,Products!$A$1:$E$1,0))="M","Medium",IF(INDEX(Products!$A$1:$E$5,MATCH(Orders!$D694,Products!$A$1:$A$5,0),MATCH(Orders!J$1,Products!$A$1:$E$1,0))="D","Dark","Light"))</f>
        <v>Light</v>
      </c>
      <c r="K694" s="3">
        <f>INDEX(Products!$A$1:$E$5,MATCH(Orders!$D694,Products!$A$1:$A$5,0),MATCH(Orders!K$1,Products!$A$1:$E$1,0))</f>
        <v>1</v>
      </c>
      <c r="L694" s="5">
        <f>INDEX(Products!$A$1:$E$5,MATCH(Orders!$D694,Products!$A$1:$A$5,0),MATCH(Orders!L$1,Products!$A$1:$E$1,0))</f>
        <v>9.9499999999999993</v>
      </c>
      <c r="M694" s="5">
        <f>Table1[[#This Row],[Unit Price]]*Table1[[#This Row],[Quantity]]</f>
        <v>9.9499999999999993</v>
      </c>
      <c r="N694" t="str">
        <f>VLOOKUP(Table1[[#This Row],[Customer ID]],Customers!$A$1:$I$2001,9,FALSE)</f>
        <v>No</v>
      </c>
    </row>
    <row r="695" spans="1:14" x14ac:dyDescent="0.35">
      <c r="A695" t="s">
        <v>1436</v>
      </c>
      <c r="B695" s="2">
        <v>45384</v>
      </c>
      <c r="C695" t="s">
        <v>1437</v>
      </c>
      <c r="D695" t="s">
        <v>21</v>
      </c>
      <c r="E695">
        <v>1</v>
      </c>
      <c r="F695" t="str">
        <f>VLOOKUP(Table1[[#This Row],[Customer ID]],Customers!$A$1:$I$2001,2,FALSE)</f>
        <v>John Nelson</v>
      </c>
      <c r="G695" t="str">
        <f>VLOOKUP(Table1[[#This Row],[Customer ID]],Customers!$A$1:$I$2001,3,FALSE)</f>
        <v>michellehuffman@clark.com</v>
      </c>
      <c r="H695" t="str">
        <f>VLOOKUP(Table1[[#This Row],[Customer ID]],Customers!$A$1:$I$2001,7,FALSE)</f>
        <v>United Kingdom</v>
      </c>
      <c r="I695" t="str">
        <f>_xlfn.IFS(INDEX(Products!$A$1:$E$5,MATCH(Orders!$D695,Products!$A$1:$A$5,0),MATCH(Orders!I$1,Products!$A$1:$E$1,0))="Esp","Espresso",INDEX(Products!$A$1:$E$5,MATCH(Orders!$D695,Products!$A$1:$A$5,0),MATCH(Orders!I$1,Products!$A$1:$E$1,0))="Lat","Latte",INDEX(Products!$A$1:$E$5,MATCH(Orders!$D695,Products!$A$1:$A$5,0),MATCH(Orders!I$1,Products!$A$1:$E$1,0))="Moc","Mocha",INDEX(Products!$A$1:$E$5,MATCH(Orders!$D695,Products!$A$1:$A$5,0),MATCH(Orders!I$1,Products!$A$1:$E$1,0))="Am","Americano")</f>
        <v>Latte</v>
      </c>
      <c r="J695" t="str">
        <f>IF(INDEX(Products!$A$1:$E$5,MATCH(Orders!$D695,Products!$A$1:$A$5,0),MATCH(Orders!J$1,Products!$A$1:$E$1,0))="M","Medium",IF(INDEX(Products!$A$1:$E$5,MATCH(Orders!$D695,Products!$A$1:$A$5,0),MATCH(Orders!J$1,Products!$A$1:$E$1,0))="D","Dark","Light"))</f>
        <v>Dark</v>
      </c>
      <c r="K695" s="3">
        <f>INDEX(Products!$A$1:$E$5,MATCH(Orders!$D695,Products!$A$1:$A$5,0),MATCH(Orders!K$1,Products!$A$1:$E$1,0))</f>
        <v>2</v>
      </c>
      <c r="L695" s="5">
        <f>INDEX(Products!$A$1:$E$5,MATCH(Orders!$D695,Products!$A$1:$A$5,0),MATCH(Orders!L$1,Products!$A$1:$E$1,0))</f>
        <v>6.79</v>
      </c>
      <c r="M695" s="5">
        <f>Table1[[#This Row],[Unit Price]]*Table1[[#This Row],[Quantity]]</f>
        <v>6.79</v>
      </c>
      <c r="N695" t="str">
        <f>VLOOKUP(Table1[[#This Row],[Customer ID]],Customers!$A$1:$I$2001,9,FALSE)</f>
        <v>Yes</v>
      </c>
    </row>
    <row r="696" spans="1:14" x14ac:dyDescent="0.35">
      <c r="A696" t="s">
        <v>1438</v>
      </c>
      <c r="B696" s="2">
        <v>45001</v>
      </c>
      <c r="C696" t="s">
        <v>1439</v>
      </c>
      <c r="D696" t="s">
        <v>21</v>
      </c>
      <c r="E696">
        <v>2</v>
      </c>
      <c r="F696" t="str">
        <f>VLOOKUP(Table1[[#This Row],[Customer ID]],Customers!$A$1:$I$2001,2,FALSE)</f>
        <v>Lisa Hill</v>
      </c>
      <c r="G696" t="str">
        <f>VLOOKUP(Table1[[#This Row],[Customer ID]],Customers!$A$1:$I$2001,3,FALSE)</f>
        <v>michael53@yahoo.com</v>
      </c>
      <c r="H696" t="str">
        <f>VLOOKUP(Table1[[#This Row],[Customer ID]],Customers!$A$1:$I$2001,7,FALSE)</f>
        <v>Ireland</v>
      </c>
      <c r="I696" t="str">
        <f>_xlfn.IFS(INDEX(Products!$A$1:$E$5,MATCH(Orders!$D696,Products!$A$1:$A$5,0),MATCH(Orders!I$1,Products!$A$1:$E$1,0))="Esp","Espresso",INDEX(Products!$A$1:$E$5,MATCH(Orders!$D696,Products!$A$1:$A$5,0),MATCH(Orders!I$1,Products!$A$1:$E$1,0))="Lat","Latte",INDEX(Products!$A$1:$E$5,MATCH(Orders!$D696,Products!$A$1:$A$5,0),MATCH(Orders!I$1,Products!$A$1:$E$1,0))="Moc","Mocha",INDEX(Products!$A$1:$E$5,MATCH(Orders!$D696,Products!$A$1:$A$5,0),MATCH(Orders!I$1,Products!$A$1:$E$1,0))="Am","Americano")</f>
        <v>Latte</v>
      </c>
      <c r="J696" t="str">
        <f>IF(INDEX(Products!$A$1:$E$5,MATCH(Orders!$D696,Products!$A$1:$A$5,0),MATCH(Orders!J$1,Products!$A$1:$E$1,0))="M","Medium",IF(INDEX(Products!$A$1:$E$5,MATCH(Orders!$D696,Products!$A$1:$A$5,0),MATCH(Orders!J$1,Products!$A$1:$E$1,0))="D","Dark","Light"))</f>
        <v>Dark</v>
      </c>
      <c r="K696" s="3">
        <f>INDEX(Products!$A$1:$E$5,MATCH(Orders!$D696,Products!$A$1:$A$5,0),MATCH(Orders!K$1,Products!$A$1:$E$1,0))</f>
        <v>2</v>
      </c>
      <c r="L696" s="5">
        <f>INDEX(Products!$A$1:$E$5,MATCH(Orders!$D696,Products!$A$1:$A$5,0),MATCH(Orders!L$1,Products!$A$1:$E$1,0))</f>
        <v>6.79</v>
      </c>
      <c r="M696" s="5">
        <f>Table1[[#This Row],[Unit Price]]*Table1[[#This Row],[Quantity]]</f>
        <v>13.58</v>
      </c>
      <c r="N696" t="str">
        <f>VLOOKUP(Table1[[#This Row],[Customer ID]],Customers!$A$1:$I$2001,9,FALSE)</f>
        <v>Yes</v>
      </c>
    </row>
    <row r="697" spans="1:14" x14ac:dyDescent="0.35">
      <c r="A697" t="s">
        <v>1440</v>
      </c>
      <c r="B697" s="2">
        <v>44917</v>
      </c>
      <c r="C697" t="s">
        <v>1441</v>
      </c>
      <c r="D697" t="s">
        <v>30</v>
      </c>
      <c r="E697">
        <v>1</v>
      </c>
      <c r="F697" t="str">
        <f>VLOOKUP(Table1[[#This Row],[Customer ID]],Customers!$A$1:$I$2001,2,FALSE)</f>
        <v>Stephen Buckley</v>
      </c>
      <c r="G697" t="str">
        <f>VLOOKUP(Table1[[#This Row],[Customer ID]],Customers!$A$1:$I$2001,3,FALSE)</f>
        <v>ujones@hotmail.com</v>
      </c>
      <c r="H697" t="str">
        <f>VLOOKUP(Table1[[#This Row],[Customer ID]],Customers!$A$1:$I$2001,7,FALSE)</f>
        <v>Canada</v>
      </c>
      <c r="I697" t="str">
        <f>_xlfn.IFS(INDEX(Products!$A$1:$E$5,MATCH(Orders!$D697,Products!$A$1:$A$5,0),MATCH(Orders!I$1,Products!$A$1:$E$1,0))="Esp","Espresso",INDEX(Products!$A$1:$E$5,MATCH(Orders!$D697,Products!$A$1:$A$5,0),MATCH(Orders!I$1,Products!$A$1:$E$1,0))="Lat","Latte",INDEX(Products!$A$1:$E$5,MATCH(Orders!$D697,Products!$A$1:$A$5,0),MATCH(Orders!I$1,Products!$A$1:$E$1,0))="Moc","Mocha",INDEX(Products!$A$1:$E$5,MATCH(Orders!$D697,Products!$A$1:$A$5,0),MATCH(Orders!I$1,Products!$A$1:$E$1,0))="Am","Americano")</f>
        <v>Mocha</v>
      </c>
      <c r="J697" t="str">
        <f>IF(INDEX(Products!$A$1:$E$5,MATCH(Orders!$D697,Products!$A$1:$A$5,0),MATCH(Orders!J$1,Products!$A$1:$E$1,0))="M","Medium",IF(INDEX(Products!$A$1:$E$5,MATCH(Orders!$D697,Products!$A$1:$A$5,0),MATCH(Orders!J$1,Products!$A$1:$E$1,0))="D","Dark","Light"))</f>
        <v>Medium</v>
      </c>
      <c r="K697" s="3">
        <f>INDEX(Products!$A$1:$E$5,MATCH(Orders!$D697,Products!$A$1:$A$5,0),MATCH(Orders!K$1,Products!$A$1:$E$1,0))</f>
        <v>2</v>
      </c>
      <c r="L697" s="5">
        <f>INDEX(Products!$A$1:$E$5,MATCH(Orders!$D697,Products!$A$1:$A$5,0),MATCH(Orders!L$1,Products!$A$1:$E$1,0))</f>
        <v>5.35</v>
      </c>
      <c r="M697" s="5">
        <f>Table1[[#This Row],[Unit Price]]*Table1[[#This Row],[Quantity]]</f>
        <v>5.35</v>
      </c>
      <c r="N697" t="str">
        <f>VLOOKUP(Table1[[#This Row],[Customer ID]],Customers!$A$1:$I$2001,9,FALSE)</f>
        <v>Yes</v>
      </c>
    </row>
    <row r="698" spans="1:14" x14ac:dyDescent="0.35">
      <c r="A698" t="s">
        <v>1442</v>
      </c>
      <c r="B698" s="2">
        <v>45156</v>
      </c>
      <c r="C698" t="s">
        <v>1443</v>
      </c>
      <c r="D698" t="s">
        <v>15</v>
      </c>
      <c r="E698">
        <v>2</v>
      </c>
      <c r="F698" t="str">
        <f>VLOOKUP(Table1[[#This Row],[Customer ID]],Customers!$A$1:$I$2001,2,FALSE)</f>
        <v>Cindy Cortez</v>
      </c>
      <c r="G698" t="str">
        <f>VLOOKUP(Table1[[#This Row],[Customer ID]],Customers!$A$1:$I$2001,3,FALSE)</f>
        <v>kathleenacosta@gmail.com</v>
      </c>
      <c r="H698" t="str">
        <f>VLOOKUP(Table1[[#This Row],[Customer ID]],Customers!$A$1:$I$2001,7,FALSE)</f>
        <v>Australia</v>
      </c>
      <c r="I698" t="str">
        <f>_xlfn.IFS(INDEX(Products!$A$1:$E$5,MATCH(Orders!$D698,Products!$A$1:$A$5,0),MATCH(Orders!I$1,Products!$A$1:$E$1,0))="Esp","Espresso",INDEX(Products!$A$1:$E$5,MATCH(Orders!$D698,Products!$A$1:$A$5,0),MATCH(Orders!I$1,Products!$A$1:$E$1,0))="Lat","Latte",INDEX(Products!$A$1:$E$5,MATCH(Orders!$D698,Products!$A$1:$A$5,0),MATCH(Orders!I$1,Products!$A$1:$E$1,0))="Moc","Mocha",INDEX(Products!$A$1:$E$5,MATCH(Orders!$D698,Products!$A$1:$A$5,0),MATCH(Orders!I$1,Products!$A$1:$E$1,0))="Am","Americano")</f>
        <v>Espresso</v>
      </c>
      <c r="J698" t="str">
        <f>IF(INDEX(Products!$A$1:$E$5,MATCH(Orders!$D698,Products!$A$1:$A$5,0),MATCH(Orders!J$1,Products!$A$1:$E$1,0))="M","Medium",IF(INDEX(Products!$A$1:$E$5,MATCH(Orders!$D698,Products!$A$1:$A$5,0),MATCH(Orders!J$1,Products!$A$1:$E$1,0))="D","Dark","Light"))</f>
        <v>Medium</v>
      </c>
      <c r="K698" s="3">
        <f>INDEX(Products!$A$1:$E$5,MATCH(Orders!$D698,Products!$A$1:$A$5,0),MATCH(Orders!K$1,Products!$A$1:$E$1,0))</f>
        <v>1.5</v>
      </c>
      <c r="L698" s="5">
        <f>INDEX(Products!$A$1:$E$5,MATCH(Orders!$D698,Products!$A$1:$A$5,0),MATCH(Orders!L$1,Products!$A$1:$E$1,0))</f>
        <v>8.18</v>
      </c>
      <c r="M698" s="5">
        <f>Table1[[#This Row],[Unit Price]]*Table1[[#This Row],[Quantity]]</f>
        <v>16.36</v>
      </c>
      <c r="N698" t="str">
        <f>VLOOKUP(Table1[[#This Row],[Customer ID]],Customers!$A$1:$I$2001,9,FALSE)</f>
        <v>No</v>
      </c>
    </row>
    <row r="699" spans="1:14" x14ac:dyDescent="0.35">
      <c r="A699" t="s">
        <v>1444</v>
      </c>
      <c r="B699" s="2">
        <v>45579</v>
      </c>
      <c r="C699" t="s">
        <v>1445</v>
      </c>
      <c r="D699" t="s">
        <v>15</v>
      </c>
      <c r="E699">
        <v>1</v>
      </c>
      <c r="F699" t="str">
        <f>VLOOKUP(Table1[[#This Row],[Customer ID]],Customers!$A$1:$I$2001,2,FALSE)</f>
        <v>Joshua Ochoa</v>
      </c>
      <c r="G699" t="str">
        <f>VLOOKUP(Table1[[#This Row],[Customer ID]],Customers!$A$1:$I$2001,3,FALSE)</f>
        <v>dominiquewells@torres.info</v>
      </c>
      <c r="H699" t="str">
        <f>VLOOKUP(Table1[[#This Row],[Customer ID]],Customers!$A$1:$I$2001,7,FALSE)</f>
        <v>Australia</v>
      </c>
      <c r="I699" t="str">
        <f>_xlfn.IFS(INDEX(Products!$A$1:$E$5,MATCH(Orders!$D699,Products!$A$1:$A$5,0),MATCH(Orders!I$1,Products!$A$1:$E$1,0))="Esp","Espresso",INDEX(Products!$A$1:$E$5,MATCH(Orders!$D699,Products!$A$1:$A$5,0),MATCH(Orders!I$1,Products!$A$1:$E$1,0))="Lat","Latte",INDEX(Products!$A$1:$E$5,MATCH(Orders!$D699,Products!$A$1:$A$5,0),MATCH(Orders!I$1,Products!$A$1:$E$1,0))="Moc","Mocha",INDEX(Products!$A$1:$E$5,MATCH(Orders!$D699,Products!$A$1:$A$5,0),MATCH(Orders!I$1,Products!$A$1:$E$1,0))="Am","Americano")</f>
        <v>Espresso</v>
      </c>
      <c r="J699" t="str">
        <f>IF(INDEX(Products!$A$1:$E$5,MATCH(Orders!$D699,Products!$A$1:$A$5,0),MATCH(Orders!J$1,Products!$A$1:$E$1,0))="M","Medium",IF(INDEX(Products!$A$1:$E$5,MATCH(Orders!$D699,Products!$A$1:$A$5,0),MATCH(Orders!J$1,Products!$A$1:$E$1,0))="D","Dark","Light"))</f>
        <v>Medium</v>
      </c>
      <c r="K699" s="3">
        <f>INDEX(Products!$A$1:$E$5,MATCH(Orders!$D699,Products!$A$1:$A$5,0),MATCH(Orders!K$1,Products!$A$1:$E$1,0))</f>
        <v>1.5</v>
      </c>
      <c r="L699" s="5">
        <f>INDEX(Products!$A$1:$E$5,MATCH(Orders!$D699,Products!$A$1:$A$5,0),MATCH(Orders!L$1,Products!$A$1:$E$1,0))</f>
        <v>8.18</v>
      </c>
      <c r="M699" s="5">
        <f>Table1[[#This Row],[Unit Price]]*Table1[[#This Row],[Quantity]]</f>
        <v>8.18</v>
      </c>
      <c r="N699" t="str">
        <f>VLOOKUP(Table1[[#This Row],[Customer ID]],Customers!$A$1:$I$2001,9,FALSE)</f>
        <v>Yes</v>
      </c>
    </row>
    <row r="700" spans="1:14" x14ac:dyDescent="0.35">
      <c r="A700" t="s">
        <v>1446</v>
      </c>
      <c r="B700" s="2">
        <v>44980</v>
      </c>
      <c r="C700" t="s">
        <v>1447</v>
      </c>
      <c r="D700" t="s">
        <v>15</v>
      </c>
      <c r="E700">
        <v>1</v>
      </c>
      <c r="F700" t="str">
        <f>VLOOKUP(Table1[[#This Row],[Customer ID]],Customers!$A$1:$I$2001,2,FALSE)</f>
        <v>Barbara Williams</v>
      </c>
      <c r="G700" t="str">
        <f>VLOOKUP(Table1[[#This Row],[Customer ID]],Customers!$A$1:$I$2001,3,FALSE)</f>
        <v>keith15@gmail.com</v>
      </c>
      <c r="H700" t="str">
        <f>VLOOKUP(Table1[[#This Row],[Customer ID]],Customers!$A$1:$I$2001,7,FALSE)</f>
        <v>United Kingdom</v>
      </c>
      <c r="I700" t="str">
        <f>_xlfn.IFS(INDEX(Products!$A$1:$E$5,MATCH(Orders!$D700,Products!$A$1:$A$5,0),MATCH(Orders!I$1,Products!$A$1:$E$1,0))="Esp","Espresso",INDEX(Products!$A$1:$E$5,MATCH(Orders!$D700,Products!$A$1:$A$5,0),MATCH(Orders!I$1,Products!$A$1:$E$1,0))="Lat","Latte",INDEX(Products!$A$1:$E$5,MATCH(Orders!$D700,Products!$A$1:$A$5,0),MATCH(Orders!I$1,Products!$A$1:$E$1,0))="Moc","Mocha",INDEX(Products!$A$1:$E$5,MATCH(Orders!$D700,Products!$A$1:$A$5,0),MATCH(Orders!I$1,Products!$A$1:$E$1,0))="Am","Americano")</f>
        <v>Espresso</v>
      </c>
      <c r="J700" t="str">
        <f>IF(INDEX(Products!$A$1:$E$5,MATCH(Orders!$D700,Products!$A$1:$A$5,0),MATCH(Orders!J$1,Products!$A$1:$E$1,0))="M","Medium",IF(INDEX(Products!$A$1:$E$5,MATCH(Orders!$D700,Products!$A$1:$A$5,0),MATCH(Orders!J$1,Products!$A$1:$E$1,0))="D","Dark","Light"))</f>
        <v>Medium</v>
      </c>
      <c r="K700" s="3">
        <f>INDEX(Products!$A$1:$E$5,MATCH(Orders!$D700,Products!$A$1:$A$5,0),MATCH(Orders!K$1,Products!$A$1:$E$1,0))</f>
        <v>1.5</v>
      </c>
      <c r="L700" s="5">
        <f>INDEX(Products!$A$1:$E$5,MATCH(Orders!$D700,Products!$A$1:$A$5,0),MATCH(Orders!L$1,Products!$A$1:$E$1,0))</f>
        <v>8.18</v>
      </c>
      <c r="M700" s="5">
        <f>Table1[[#This Row],[Unit Price]]*Table1[[#This Row],[Quantity]]</f>
        <v>8.18</v>
      </c>
      <c r="N700" t="str">
        <f>VLOOKUP(Table1[[#This Row],[Customer ID]],Customers!$A$1:$I$2001,9,FALSE)</f>
        <v>Yes</v>
      </c>
    </row>
    <row r="701" spans="1:14" x14ac:dyDescent="0.35">
      <c r="A701" t="s">
        <v>1448</v>
      </c>
      <c r="B701" s="2">
        <v>44691</v>
      </c>
      <c r="C701" t="s">
        <v>1449</v>
      </c>
      <c r="D701" t="s">
        <v>15</v>
      </c>
      <c r="E701">
        <v>1</v>
      </c>
      <c r="F701" t="str">
        <f>VLOOKUP(Table1[[#This Row],[Customer ID]],Customers!$A$1:$I$2001,2,FALSE)</f>
        <v>Christopher Campbell</v>
      </c>
      <c r="G701" t="str">
        <f>VLOOKUP(Table1[[#This Row],[Customer ID]],Customers!$A$1:$I$2001,3,FALSE)</f>
        <v>mjohnson@yahoo.com</v>
      </c>
      <c r="H701" t="str">
        <f>VLOOKUP(Table1[[#This Row],[Customer ID]],Customers!$A$1:$I$2001,7,FALSE)</f>
        <v>United Kingdom</v>
      </c>
      <c r="I701" t="str">
        <f>_xlfn.IFS(INDEX(Products!$A$1:$E$5,MATCH(Orders!$D701,Products!$A$1:$A$5,0),MATCH(Orders!I$1,Products!$A$1:$E$1,0))="Esp","Espresso",INDEX(Products!$A$1:$E$5,MATCH(Orders!$D701,Products!$A$1:$A$5,0),MATCH(Orders!I$1,Products!$A$1:$E$1,0))="Lat","Latte",INDEX(Products!$A$1:$E$5,MATCH(Orders!$D701,Products!$A$1:$A$5,0),MATCH(Orders!I$1,Products!$A$1:$E$1,0))="Moc","Mocha",INDEX(Products!$A$1:$E$5,MATCH(Orders!$D701,Products!$A$1:$A$5,0),MATCH(Orders!I$1,Products!$A$1:$E$1,0))="Am","Americano")</f>
        <v>Espresso</v>
      </c>
      <c r="J701" t="str">
        <f>IF(INDEX(Products!$A$1:$E$5,MATCH(Orders!$D701,Products!$A$1:$A$5,0),MATCH(Orders!J$1,Products!$A$1:$E$1,0))="M","Medium",IF(INDEX(Products!$A$1:$E$5,MATCH(Orders!$D701,Products!$A$1:$A$5,0),MATCH(Orders!J$1,Products!$A$1:$E$1,0))="D","Dark","Light"))</f>
        <v>Medium</v>
      </c>
      <c r="K701" s="3">
        <f>INDEX(Products!$A$1:$E$5,MATCH(Orders!$D701,Products!$A$1:$A$5,0),MATCH(Orders!K$1,Products!$A$1:$E$1,0))</f>
        <v>1.5</v>
      </c>
      <c r="L701" s="5">
        <f>INDEX(Products!$A$1:$E$5,MATCH(Orders!$D701,Products!$A$1:$A$5,0),MATCH(Orders!L$1,Products!$A$1:$E$1,0))</f>
        <v>8.18</v>
      </c>
      <c r="M701" s="5">
        <f>Table1[[#This Row],[Unit Price]]*Table1[[#This Row],[Quantity]]</f>
        <v>8.18</v>
      </c>
      <c r="N701" t="str">
        <f>VLOOKUP(Table1[[#This Row],[Customer ID]],Customers!$A$1:$I$2001,9,FALSE)</f>
        <v>Yes</v>
      </c>
    </row>
    <row r="702" spans="1:14" x14ac:dyDescent="0.35">
      <c r="A702" t="s">
        <v>1450</v>
      </c>
      <c r="B702" s="2">
        <v>45421</v>
      </c>
      <c r="C702" t="s">
        <v>1451</v>
      </c>
      <c r="D702" t="s">
        <v>21</v>
      </c>
      <c r="E702">
        <v>3</v>
      </c>
      <c r="F702" t="str">
        <f>VLOOKUP(Table1[[#This Row],[Customer ID]],Customers!$A$1:$I$2001,2,FALSE)</f>
        <v>Edward Hull</v>
      </c>
      <c r="G702" t="str">
        <f>VLOOKUP(Table1[[#This Row],[Customer ID]],Customers!$A$1:$I$2001,3,FALSE)</f>
        <v>tinaherring@flores.net</v>
      </c>
      <c r="H702" t="str">
        <f>VLOOKUP(Table1[[#This Row],[Customer ID]],Customers!$A$1:$I$2001,7,FALSE)</f>
        <v>Canada</v>
      </c>
      <c r="I702" t="str">
        <f>_xlfn.IFS(INDEX(Products!$A$1:$E$5,MATCH(Orders!$D702,Products!$A$1:$A$5,0),MATCH(Orders!I$1,Products!$A$1:$E$1,0))="Esp","Espresso",INDEX(Products!$A$1:$E$5,MATCH(Orders!$D702,Products!$A$1:$A$5,0),MATCH(Orders!I$1,Products!$A$1:$E$1,0))="Lat","Latte",INDEX(Products!$A$1:$E$5,MATCH(Orders!$D702,Products!$A$1:$A$5,0),MATCH(Orders!I$1,Products!$A$1:$E$1,0))="Moc","Mocha",INDEX(Products!$A$1:$E$5,MATCH(Orders!$D702,Products!$A$1:$A$5,0),MATCH(Orders!I$1,Products!$A$1:$E$1,0))="Am","Americano")</f>
        <v>Latte</v>
      </c>
      <c r="J702" t="str">
        <f>IF(INDEX(Products!$A$1:$E$5,MATCH(Orders!$D702,Products!$A$1:$A$5,0),MATCH(Orders!J$1,Products!$A$1:$E$1,0))="M","Medium",IF(INDEX(Products!$A$1:$E$5,MATCH(Orders!$D702,Products!$A$1:$A$5,0),MATCH(Orders!J$1,Products!$A$1:$E$1,0))="D","Dark","Light"))</f>
        <v>Dark</v>
      </c>
      <c r="K702" s="3">
        <f>INDEX(Products!$A$1:$E$5,MATCH(Orders!$D702,Products!$A$1:$A$5,0),MATCH(Orders!K$1,Products!$A$1:$E$1,0))</f>
        <v>2</v>
      </c>
      <c r="L702" s="5">
        <f>INDEX(Products!$A$1:$E$5,MATCH(Orders!$D702,Products!$A$1:$A$5,0),MATCH(Orders!L$1,Products!$A$1:$E$1,0))</f>
        <v>6.79</v>
      </c>
      <c r="M702" s="5">
        <f>Table1[[#This Row],[Unit Price]]*Table1[[#This Row],[Quantity]]</f>
        <v>20.37</v>
      </c>
      <c r="N702" t="str">
        <f>VLOOKUP(Table1[[#This Row],[Customer ID]],Customers!$A$1:$I$2001,9,FALSE)</f>
        <v>Yes</v>
      </c>
    </row>
    <row r="703" spans="1:14" x14ac:dyDescent="0.35">
      <c r="A703" t="s">
        <v>1452</v>
      </c>
      <c r="B703" s="2">
        <v>45293</v>
      </c>
      <c r="C703" t="s">
        <v>1453</v>
      </c>
      <c r="D703" t="s">
        <v>15</v>
      </c>
      <c r="E703">
        <v>3</v>
      </c>
      <c r="F703" t="str">
        <f>VLOOKUP(Table1[[#This Row],[Customer ID]],Customers!$A$1:$I$2001,2,FALSE)</f>
        <v>Susan Jacobs</v>
      </c>
      <c r="G703" t="str">
        <f>VLOOKUP(Table1[[#This Row],[Customer ID]],Customers!$A$1:$I$2001,3,FALSE)</f>
        <v>aaron55@gmail.com</v>
      </c>
      <c r="H703" t="str">
        <f>VLOOKUP(Table1[[#This Row],[Customer ID]],Customers!$A$1:$I$2001,7,FALSE)</f>
        <v>Canada</v>
      </c>
      <c r="I703" t="str">
        <f>_xlfn.IFS(INDEX(Products!$A$1:$E$5,MATCH(Orders!$D703,Products!$A$1:$A$5,0),MATCH(Orders!I$1,Products!$A$1:$E$1,0))="Esp","Espresso",INDEX(Products!$A$1:$E$5,MATCH(Orders!$D703,Products!$A$1:$A$5,0),MATCH(Orders!I$1,Products!$A$1:$E$1,0))="Lat","Latte",INDEX(Products!$A$1:$E$5,MATCH(Orders!$D703,Products!$A$1:$A$5,0),MATCH(Orders!I$1,Products!$A$1:$E$1,0))="Moc","Mocha",INDEX(Products!$A$1:$E$5,MATCH(Orders!$D703,Products!$A$1:$A$5,0),MATCH(Orders!I$1,Products!$A$1:$E$1,0))="Am","Americano")</f>
        <v>Espresso</v>
      </c>
      <c r="J703" t="str">
        <f>IF(INDEX(Products!$A$1:$E$5,MATCH(Orders!$D703,Products!$A$1:$A$5,0),MATCH(Orders!J$1,Products!$A$1:$E$1,0))="M","Medium",IF(INDEX(Products!$A$1:$E$5,MATCH(Orders!$D703,Products!$A$1:$A$5,0),MATCH(Orders!J$1,Products!$A$1:$E$1,0))="D","Dark","Light"))</f>
        <v>Medium</v>
      </c>
      <c r="K703" s="3">
        <f>INDEX(Products!$A$1:$E$5,MATCH(Orders!$D703,Products!$A$1:$A$5,0),MATCH(Orders!K$1,Products!$A$1:$E$1,0))</f>
        <v>1.5</v>
      </c>
      <c r="L703" s="5">
        <f>INDEX(Products!$A$1:$E$5,MATCH(Orders!$D703,Products!$A$1:$A$5,0),MATCH(Orders!L$1,Products!$A$1:$E$1,0))</f>
        <v>8.18</v>
      </c>
      <c r="M703" s="5">
        <f>Table1[[#This Row],[Unit Price]]*Table1[[#This Row],[Quantity]]</f>
        <v>24.54</v>
      </c>
      <c r="N703" t="str">
        <f>VLOOKUP(Table1[[#This Row],[Customer ID]],Customers!$A$1:$I$2001,9,FALSE)</f>
        <v>Yes</v>
      </c>
    </row>
    <row r="704" spans="1:14" x14ac:dyDescent="0.35">
      <c r="A704" t="s">
        <v>1454</v>
      </c>
      <c r="B704" s="2">
        <v>45321</v>
      </c>
      <c r="C704" t="s">
        <v>1455</v>
      </c>
      <c r="D704" t="s">
        <v>40</v>
      </c>
      <c r="E704">
        <v>3</v>
      </c>
      <c r="F704" t="str">
        <f>VLOOKUP(Table1[[#This Row],[Customer ID]],Customers!$A$1:$I$2001,2,FALSE)</f>
        <v>Erika Molina</v>
      </c>
      <c r="G704" t="str">
        <f>VLOOKUP(Table1[[#This Row],[Customer ID]],Customers!$A$1:$I$2001,3,FALSE)</f>
        <v>aaron96@cunningham.com</v>
      </c>
      <c r="H704" t="str">
        <f>VLOOKUP(Table1[[#This Row],[Customer ID]],Customers!$A$1:$I$2001,7,FALSE)</f>
        <v>Ireland</v>
      </c>
      <c r="I704" t="str">
        <f>_xlfn.IFS(INDEX(Products!$A$1:$E$5,MATCH(Orders!$D704,Products!$A$1:$A$5,0),MATCH(Orders!I$1,Products!$A$1:$E$1,0))="Esp","Espresso",INDEX(Products!$A$1:$E$5,MATCH(Orders!$D704,Products!$A$1:$A$5,0),MATCH(Orders!I$1,Products!$A$1:$E$1,0))="Lat","Latte",INDEX(Products!$A$1:$E$5,MATCH(Orders!$D704,Products!$A$1:$A$5,0),MATCH(Orders!I$1,Products!$A$1:$E$1,0))="Moc","Mocha",INDEX(Products!$A$1:$E$5,MATCH(Orders!$D704,Products!$A$1:$A$5,0),MATCH(Orders!I$1,Products!$A$1:$E$1,0))="Am","Americano")</f>
        <v>Americano</v>
      </c>
      <c r="J704" t="str">
        <f>IF(INDEX(Products!$A$1:$E$5,MATCH(Orders!$D704,Products!$A$1:$A$5,0),MATCH(Orders!J$1,Products!$A$1:$E$1,0))="M","Medium",IF(INDEX(Products!$A$1:$E$5,MATCH(Orders!$D704,Products!$A$1:$A$5,0),MATCH(Orders!J$1,Products!$A$1:$E$1,0))="D","Dark","Light"))</f>
        <v>Light</v>
      </c>
      <c r="K704" s="3">
        <f>INDEX(Products!$A$1:$E$5,MATCH(Orders!$D704,Products!$A$1:$A$5,0),MATCH(Orders!K$1,Products!$A$1:$E$1,0))</f>
        <v>1</v>
      </c>
      <c r="L704" s="5">
        <f>INDEX(Products!$A$1:$E$5,MATCH(Orders!$D704,Products!$A$1:$A$5,0),MATCH(Orders!L$1,Products!$A$1:$E$1,0))</f>
        <v>9.9499999999999993</v>
      </c>
      <c r="M704" s="5">
        <f>Table1[[#This Row],[Unit Price]]*Table1[[#This Row],[Quantity]]</f>
        <v>29.849999999999998</v>
      </c>
      <c r="N704" t="str">
        <f>VLOOKUP(Table1[[#This Row],[Customer ID]],Customers!$A$1:$I$2001,9,FALSE)</f>
        <v>No</v>
      </c>
    </row>
    <row r="705" spans="1:14" x14ac:dyDescent="0.35">
      <c r="A705" t="s">
        <v>1456</v>
      </c>
      <c r="B705" s="2">
        <v>44924</v>
      </c>
      <c r="C705" t="s">
        <v>1457</v>
      </c>
      <c r="D705" t="s">
        <v>21</v>
      </c>
      <c r="E705">
        <v>5</v>
      </c>
      <c r="F705" t="str">
        <f>VLOOKUP(Table1[[#This Row],[Customer ID]],Customers!$A$1:$I$2001,2,FALSE)</f>
        <v>Kelsey Tapia</v>
      </c>
      <c r="G705" t="str">
        <f>VLOOKUP(Table1[[#This Row],[Customer ID]],Customers!$A$1:$I$2001,3,FALSE)</f>
        <v>amanda35@branch-koch.net</v>
      </c>
      <c r="H705" t="str">
        <f>VLOOKUP(Table1[[#This Row],[Customer ID]],Customers!$A$1:$I$2001,7,FALSE)</f>
        <v>Ireland</v>
      </c>
      <c r="I705" t="str">
        <f>_xlfn.IFS(INDEX(Products!$A$1:$E$5,MATCH(Orders!$D705,Products!$A$1:$A$5,0),MATCH(Orders!I$1,Products!$A$1:$E$1,0))="Esp","Espresso",INDEX(Products!$A$1:$E$5,MATCH(Orders!$D705,Products!$A$1:$A$5,0),MATCH(Orders!I$1,Products!$A$1:$E$1,0))="Lat","Latte",INDEX(Products!$A$1:$E$5,MATCH(Orders!$D705,Products!$A$1:$A$5,0),MATCH(Orders!I$1,Products!$A$1:$E$1,0))="Moc","Mocha",INDEX(Products!$A$1:$E$5,MATCH(Orders!$D705,Products!$A$1:$A$5,0),MATCH(Orders!I$1,Products!$A$1:$E$1,0))="Am","Americano")</f>
        <v>Latte</v>
      </c>
      <c r="J705" t="str">
        <f>IF(INDEX(Products!$A$1:$E$5,MATCH(Orders!$D705,Products!$A$1:$A$5,0),MATCH(Orders!J$1,Products!$A$1:$E$1,0))="M","Medium",IF(INDEX(Products!$A$1:$E$5,MATCH(Orders!$D705,Products!$A$1:$A$5,0),MATCH(Orders!J$1,Products!$A$1:$E$1,0))="D","Dark","Light"))</f>
        <v>Dark</v>
      </c>
      <c r="K705" s="3">
        <f>INDEX(Products!$A$1:$E$5,MATCH(Orders!$D705,Products!$A$1:$A$5,0),MATCH(Orders!K$1,Products!$A$1:$E$1,0))</f>
        <v>2</v>
      </c>
      <c r="L705" s="5">
        <f>INDEX(Products!$A$1:$E$5,MATCH(Orders!$D705,Products!$A$1:$A$5,0),MATCH(Orders!L$1,Products!$A$1:$E$1,0))</f>
        <v>6.79</v>
      </c>
      <c r="M705" s="5">
        <f>Table1[[#This Row],[Unit Price]]*Table1[[#This Row],[Quantity]]</f>
        <v>33.950000000000003</v>
      </c>
      <c r="N705" t="str">
        <f>VLOOKUP(Table1[[#This Row],[Customer ID]],Customers!$A$1:$I$2001,9,FALSE)</f>
        <v>Yes</v>
      </c>
    </row>
    <row r="706" spans="1:14" x14ac:dyDescent="0.35">
      <c r="A706" t="s">
        <v>1458</v>
      </c>
      <c r="B706" s="2">
        <v>45533</v>
      </c>
      <c r="C706" t="s">
        <v>1459</v>
      </c>
      <c r="D706" t="s">
        <v>40</v>
      </c>
      <c r="E706">
        <v>3</v>
      </c>
      <c r="F706" t="str">
        <f>VLOOKUP(Table1[[#This Row],[Customer ID]],Customers!$A$1:$I$2001,2,FALSE)</f>
        <v>William Rosales</v>
      </c>
      <c r="G706" t="str">
        <f>VLOOKUP(Table1[[#This Row],[Customer ID]],Customers!$A$1:$I$2001,3,FALSE)</f>
        <v>smithrandy@rich.info</v>
      </c>
      <c r="H706" t="str">
        <f>VLOOKUP(Table1[[#This Row],[Customer ID]],Customers!$A$1:$I$2001,7,FALSE)</f>
        <v>Ireland</v>
      </c>
      <c r="I706" t="str">
        <f>_xlfn.IFS(INDEX(Products!$A$1:$E$5,MATCH(Orders!$D706,Products!$A$1:$A$5,0),MATCH(Orders!I$1,Products!$A$1:$E$1,0))="Esp","Espresso",INDEX(Products!$A$1:$E$5,MATCH(Orders!$D706,Products!$A$1:$A$5,0),MATCH(Orders!I$1,Products!$A$1:$E$1,0))="Lat","Latte",INDEX(Products!$A$1:$E$5,MATCH(Orders!$D706,Products!$A$1:$A$5,0),MATCH(Orders!I$1,Products!$A$1:$E$1,0))="Moc","Mocha",INDEX(Products!$A$1:$E$5,MATCH(Orders!$D706,Products!$A$1:$A$5,0),MATCH(Orders!I$1,Products!$A$1:$E$1,0))="Am","Americano")</f>
        <v>Americano</v>
      </c>
      <c r="J706" t="str">
        <f>IF(INDEX(Products!$A$1:$E$5,MATCH(Orders!$D706,Products!$A$1:$A$5,0),MATCH(Orders!J$1,Products!$A$1:$E$1,0))="M","Medium",IF(INDEX(Products!$A$1:$E$5,MATCH(Orders!$D706,Products!$A$1:$A$5,0),MATCH(Orders!J$1,Products!$A$1:$E$1,0))="D","Dark","Light"))</f>
        <v>Light</v>
      </c>
      <c r="K706" s="3">
        <f>INDEX(Products!$A$1:$E$5,MATCH(Orders!$D706,Products!$A$1:$A$5,0),MATCH(Orders!K$1,Products!$A$1:$E$1,0))</f>
        <v>1</v>
      </c>
      <c r="L706" s="5">
        <f>INDEX(Products!$A$1:$E$5,MATCH(Orders!$D706,Products!$A$1:$A$5,0),MATCH(Orders!L$1,Products!$A$1:$E$1,0))</f>
        <v>9.9499999999999993</v>
      </c>
      <c r="M706" s="5">
        <f>Table1[[#This Row],[Unit Price]]*Table1[[#This Row],[Quantity]]</f>
        <v>29.849999999999998</v>
      </c>
      <c r="N706" t="str">
        <f>VLOOKUP(Table1[[#This Row],[Customer ID]],Customers!$A$1:$I$2001,9,FALSE)</f>
        <v>Yes</v>
      </c>
    </row>
    <row r="707" spans="1:14" x14ac:dyDescent="0.35">
      <c r="A707" t="s">
        <v>1460</v>
      </c>
      <c r="B707" s="2">
        <v>45174</v>
      </c>
      <c r="C707" t="s">
        <v>1461</v>
      </c>
      <c r="D707" t="s">
        <v>30</v>
      </c>
      <c r="E707">
        <v>1</v>
      </c>
      <c r="F707" t="str">
        <f>VLOOKUP(Table1[[#This Row],[Customer ID]],Customers!$A$1:$I$2001,2,FALSE)</f>
        <v>Dr. Tammy Lopez</v>
      </c>
      <c r="G707" t="str">
        <f>VLOOKUP(Table1[[#This Row],[Customer ID]],Customers!$A$1:$I$2001,3,FALSE)</f>
        <v>antonio14@thornton-valentine.info</v>
      </c>
      <c r="H707" t="str">
        <f>VLOOKUP(Table1[[#This Row],[Customer ID]],Customers!$A$1:$I$2001,7,FALSE)</f>
        <v>United States</v>
      </c>
      <c r="I707" t="str">
        <f>_xlfn.IFS(INDEX(Products!$A$1:$E$5,MATCH(Orders!$D707,Products!$A$1:$A$5,0),MATCH(Orders!I$1,Products!$A$1:$E$1,0))="Esp","Espresso",INDEX(Products!$A$1:$E$5,MATCH(Orders!$D707,Products!$A$1:$A$5,0),MATCH(Orders!I$1,Products!$A$1:$E$1,0))="Lat","Latte",INDEX(Products!$A$1:$E$5,MATCH(Orders!$D707,Products!$A$1:$A$5,0),MATCH(Orders!I$1,Products!$A$1:$E$1,0))="Moc","Mocha",INDEX(Products!$A$1:$E$5,MATCH(Orders!$D707,Products!$A$1:$A$5,0),MATCH(Orders!I$1,Products!$A$1:$E$1,0))="Am","Americano")</f>
        <v>Mocha</v>
      </c>
      <c r="J707" t="str">
        <f>IF(INDEX(Products!$A$1:$E$5,MATCH(Orders!$D707,Products!$A$1:$A$5,0),MATCH(Orders!J$1,Products!$A$1:$E$1,0))="M","Medium",IF(INDEX(Products!$A$1:$E$5,MATCH(Orders!$D707,Products!$A$1:$A$5,0),MATCH(Orders!J$1,Products!$A$1:$E$1,0))="D","Dark","Light"))</f>
        <v>Medium</v>
      </c>
      <c r="K707" s="3">
        <f>INDEX(Products!$A$1:$E$5,MATCH(Orders!$D707,Products!$A$1:$A$5,0),MATCH(Orders!K$1,Products!$A$1:$E$1,0))</f>
        <v>2</v>
      </c>
      <c r="L707" s="5">
        <f>INDEX(Products!$A$1:$E$5,MATCH(Orders!$D707,Products!$A$1:$A$5,0),MATCH(Orders!L$1,Products!$A$1:$E$1,0))</f>
        <v>5.35</v>
      </c>
      <c r="M707" s="5">
        <f>Table1[[#This Row],[Unit Price]]*Table1[[#This Row],[Quantity]]</f>
        <v>5.35</v>
      </c>
      <c r="N707" t="str">
        <f>VLOOKUP(Table1[[#This Row],[Customer ID]],Customers!$A$1:$I$2001,9,FALSE)</f>
        <v>No</v>
      </c>
    </row>
    <row r="708" spans="1:14" x14ac:dyDescent="0.35">
      <c r="A708" t="s">
        <v>1462</v>
      </c>
      <c r="B708" s="2">
        <v>44795</v>
      </c>
      <c r="C708" t="s">
        <v>1463</v>
      </c>
      <c r="D708" t="s">
        <v>30</v>
      </c>
      <c r="E708">
        <v>2</v>
      </c>
      <c r="F708" t="str">
        <f>VLOOKUP(Table1[[#This Row],[Customer ID]],Customers!$A$1:$I$2001,2,FALSE)</f>
        <v>Ryan Larsen</v>
      </c>
      <c r="G708" t="str">
        <f>VLOOKUP(Table1[[#This Row],[Customer ID]],Customers!$A$1:$I$2001,3,FALSE)</f>
        <v>bakerpatricia@yahoo.com</v>
      </c>
      <c r="H708" t="str">
        <f>VLOOKUP(Table1[[#This Row],[Customer ID]],Customers!$A$1:$I$2001,7,FALSE)</f>
        <v>United Kingdom</v>
      </c>
      <c r="I708" t="str">
        <f>_xlfn.IFS(INDEX(Products!$A$1:$E$5,MATCH(Orders!$D708,Products!$A$1:$A$5,0),MATCH(Orders!I$1,Products!$A$1:$E$1,0))="Esp","Espresso",INDEX(Products!$A$1:$E$5,MATCH(Orders!$D708,Products!$A$1:$A$5,0),MATCH(Orders!I$1,Products!$A$1:$E$1,0))="Lat","Latte",INDEX(Products!$A$1:$E$5,MATCH(Orders!$D708,Products!$A$1:$A$5,0),MATCH(Orders!I$1,Products!$A$1:$E$1,0))="Moc","Mocha",INDEX(Products!$A$1:$E$5,MATCH(Orders!$D708,Products!$A$1:$A$5,0),MATCH(Orders!I$1,Products!$A$1:$E$1,0))="Am","Americano")</f>
        <v>Mocha</v>
      </c>
      <c r="J708" t="str">
        <f>IF(INDEX(Products!$A$1:$E$5,MATCH(Orders!$D708,Products!$A$1:$A$5,0),MATCH(Orders!J$1,Products!$A$1:$E$1,0))="M","Medium",IF(INDEX(Products!$A$1:$E$5,MATCH(Orders!$D708,Products!$A$1:$A$5,0),MATCH(Orders!J$1,Products!$A$1:$E$1,0))="D","Dark","Light"))</f>
        <v>Medium</v>
      </c>
      <c r="K708" s="3">
        <f>INDEX(Products!$A$1:$E$5,MATCH(Orders!$D708,Products!$A$1:$A$5,0),MATCH(Orders!K$1,Products!$A$1:$E$1,0))</f>
        <v>2</v>
      </c>
      <c r="L708" s="5">
        <f>INDEX(Products!$A$1:$E$5,MATCH(Orders!$D708,Products!$A$1:$A$5,0),MATCH(Orders!L$1,Products!$A$1:$E$1,0))</f>
        <v>5.35</v>
      </c>
      <c r="M708" s="5">
        <f>Table1[[#This Row],[Unit Price]]*Table1[[#This Row],[Quantity]]</f>
        <v>10.7</v>
      </c>
      <c r="N708" t="str">
        <f>VLOOKUP(Table1[[#This Row],[Customer ID]],Customers!$A$1:$I$2001,9,FALSE)</f>
        <v>Yes</v>
      </c>
    </row>
    <row r="709" spans="1:14" x14ac:dyDescent="0.35">
      <c r="A709" t="s">
        <v>1464</v>
      </c>
      <c r="B709" s="2">
        <v>44842</v>
      </c>
      <c r="C709" t="s">
        <v>1465</v>
      </c>
      <c r="D709" t="s">
        <v>30</v>
      </c>
      <c r="E709">
        <v>5</v>
      </c>
      <c r="F709" t="str">
        <f>VLOOKUP(Table1[[#This Row],[Customer ID]],Customers!$A$1:$I$2001,2,FALSE)</f>
        <v>Ryan Parker</v>
      </c>
      <c r="G709" t="str">
        <f>VLOOKUP(Table1[[#This Row],[Customer ID]],Customers!$A$1:$I$2001,3,FALSE)</f>
        <v>mendozadiana@hotmail.com</v>
      </c>
      <c r="H709" t="str">
        <f>VLOOKUP(Table1[[#This Row],[Customer ID]],Customers!$A$1:$I$2001,7,FALSE)</f>
        <v>United Kingdom</v>
      </c>
      <c r="I709" t="str">
        <f>_xlfn.IFS(INDEX(Products!$A$1:$E$5,MATCH(Orders!$D709,Products!$A$1:$A$5,0),MATCH(Orders!I$1,Products!$A$1:$E$1,0))="Esp","Espresso",INDEX(Products!$A$1:$E$5,MATCH(Orders!$D709,Products!$A$1:$A$5,0),MATCH(Orders!I$1,Products!$A$1:$E$1,0))="Lat","Latte",INDEX(Products!$A$1:$E$5,MATCH(Orders!$D709,Products!$A$1:$A$5,0),MATCH(Orders!I$1,Products!$A$1:$E$1,0))="Moc","Mocha",INDEX(Products!$A$1:$E$5,MATCH(Orders!$D709,Products!$A$1:$A$5,0),MATCH(Orders!I$1,Products!$A$1:$E$1,0))="Am","Americano")</f>
        <v>Mocha</v>
      </c>
      <c r="J709" t="str">
        <f>IF(INDEX(Products!$A$1:$E$5,MATCH(Orders!$D709,Products!$A$1:$A$5,0),MATCH(Orders!J$1,Products!$A$1:$E$1,0))="M","Medium",IF(INDEX(Products!$A$1:$E$5,MATCH(Orders!$D709,Products!$A$1:$A$5,0),MATCH(Orders!J$1,Products!$A$1:$E$1,0))="D","Dark","Light"))</f>
        <v>Medium</v>
      </c>
      <c r="K709" s="3">
        <f>INDEX(Products!$A$1:$E$5,MATCH(Orders!$D709,Products!$A$1:$A$5,0),MATCH(Orders!K$1,Products!$A$1:$E$1,0))</f>
        <v>2</v>
      </c>
      <c r="L709" s="5">
        <f>INDEX(Products!$A$1:$E$5,MATCH(Orders!$D709,Products!$A$1:$A$5,0),MATCH(Orders!L$1,Products!$A$1:$E$1,0))</f>
        <v>5.35</v>
      </c>
      <c r="M709" s="5">
        <f>Table1[[#This Row],[Unit Price]]*Table1[[#This Row],[Quantity]]</f>
        <v>26.75</v>
      </c>
      <c r="N709" t="str">
        <f>VLOOKUP(Table1[[#This Row],[Customer ID]],Customers!$A$1:$I$2001,9,FALSE)</f>
        <v>No</v>
      </c>
    </row>
    <row r="710" spans="1:14" x14ac:dyDescent="0.35">
      <c r="A710" t="s">
        <v>1466</v>
      </c>
      <c r="B710" s="2">
        <v>45313</v>
      </c>
      <c r="C710" t="s">
        <v>1467</v>
      </c>
      <c r="D710" t="s">
        <v>21</v>
      </c>
      <c r="E710">
        <v>2</v>
      </c>
      <c r="F710" t="str">
        <f>VLOOKUP(Table1[[#This Row],[Customer ID]],Customers!$A$1:$I$2001,2,FALSE)</f>
        <v>Johnny Holt</v>
      </c>
      <c r="G710" t="str">
        <f>VLOOKUP(Table1[[#This Row],[Customer ID]],Customers!$A$1:$I$2001,3,FALSE)</f>
        <v>moralesjason@ferguson.net</v>
      </c>
      <c r="H710" t="str">
        <f>VLOOKUP(Table1[[#This Row],[Customer ID]],Customers!$A$1:$I$2001,7,FALSE)</f>
        <v>Canada</v>
      </c>
      <c r="I710" t="str">
        <f>_xlfn.IFS(INDEX(Products!$A$1:$E$5,MATCH(Orders!$D710,Products!$A$1:$A$5,0),MATCH(Orders!I$1,Products!$A$1:$E$1,0))="Esp","Espresso",INDEX(Products!$A$1:$E$5,MATCH(Orders!$D710,Products!$A$1:$A$5,0),MATCH(Orders!I$1,Products!$A$1:$E$1,0))="Lat","Latte",INDEX(Products!$A$1:$E$5,MATCH(Orders!$D710,Products!$A$1:$A$5,0),MATCH(Orders!I$1,Products!$A$1:$E$1,0))="Moc","Mocha",INDEX(Products!$A$1:$E$5,MATCH(Orders!$D710,Products!$A$1:$A$5,0),MATCH(Orders!I$1,Products!$A$1:$E$1,0))="Am","Americano")</f>
        <v>Latte</v>
      </c>
      <c r="J710" t="str">
        <f>IF(INDEX(Products!$A$1:$E$5,MATCH(Orders!$D710,Products!$A$1:$A$5,0),MATCH(Orders!J$1,Products!$A$1:$E$1,0))="M","Medium",IF(INDEX(Products!$A$1:$E$5,MATCH(Orders!$D710,Products!$A$1:$A$5,0),MATCH(Orders!J$1,Products!$A$1:$E$1,0))="D","Dark","Light"))</f>
        <v>Dark</v>
      </c>
      <c r="K710" s="3">
        <f>INDEX(Products!$A$1:$E$5,MATCH(Orders!$D710,Products!$A$1:$A$5,0),MATCH(Orders!K$1,Products!$A$1:$E$1,0))</f>
        <v>2</v>
      </c>
      <c r="L710" s="5">
        <f>INDEX(Products!$A$1:$E$5,MATCH(Orders!$D710,Products!$A$1:$A$5,0),MATCH(Orders!L$1,Products!$A$1:$E$1,0))</f>
        <v>6.79</v>
      </c>
      <c r="M710" s="5">
        <f>Table1[[#This Row],[Unit Price]]*Table1[[#This Row],[Quantity]]</f>
        <v>13.58</v>
      </c>
      <c r="N710" t="str">
        <f>VLOOKUP(Table1[[#This Row],[Customer ID]],Customers!$A$1:$I$2001,9,FALSE)</f>
        <v>No</v>
      </c>
    </row>
    <row r="711" spans="1:14" x14ac:dyDescent="0.35">
      <c r="A711" t="s">
        <v>1468</v>
      </c>
      <c r="B711" s="2">
        <v>45414</v>
      </c>
      <c r="C711" t="s">
        <v>1469</v>
      </c>
      <c r="D711" t="s">
        <v>15</v>
      </c>
      <c r="E711">
        <v>2</v>
      </c>
      <c r="F711" t="str">
        <f>VLOOKUP(Table1[[#This Row],[Customer ID]],Customers!$A$1:$I$2001,2,FALSE)</f>
        <v>Jessica Cooper</v>
      </c>
      <c r="G711" t="str">
        <f>VLOOKUP(Table1[[#This Row],[Customer ID]],Customers!$A$1:$I$2001,3,FALSE)</f>
        <v>morristimothy@lara.net</v>
      </c>
      <c r="H711" t="str">
        <f>VLOOKUP(Table1[[#This Row],[Customer ID]],Customers!$A$1:$I$2001,7,FALSE)</f>
        <v>Canada</v>
      </c>
      <c r="I711" t="str">
        <f>_xlfn.IFS(INDEX(Products!$A$1:$E$5,MATCH(Orders!$D711,Products!$A$1:$A$5,0),MATCH(Orders!I$1,Products!$A$1:$E$1,0))="Esp","Espresso",INDEX(Products!$A$1:$E$5,MATCH(Orders!$D711,Products!$A$1:$A$5,0),MATCH(Orders!I$1,Products!$A$1:$E$1,0))="Lat","Latte",INDEX(Products!$A$1:$E$5,MATCH(Orders!$D711,Products!$A$1:$A$5,0),MATCH(Orders!I$1,Products!$A$1:$E$1,0))="Moc","Mocha",INDEX(Products!$A$1:$E$5,MATCH(Orders!$D711,Products!$A$1:$A$5,0),MATCH(Orders!I$1,Products!$A$1:$E$1,0))="Am","Americano")</f>
        <v>Espresso</v>
      </c>
      <c r="J711" t="str">
        <f>IF(INDEX(Products!$A$1:$E$5,MATCH(Orders!$D711,Products!$A$1:$A$5,0),MATCH(Orders!J$1,Products!$A$1:$E$1,0))="M","Medium",IF(INDEX(Products!$A$1:$E$5,MATCH(Orders!$D711,Products!$A$1:$A$5,0),MATCH(Orders!J$1,Products!$A$1:$E$1,0))="D","Dark","Light"))</f>
        <v>Medium</v>
      </c>
      <c r="K711" s="3">
        <f>INDEX(Products!$A$1:$E$5,MATCH(Orders!$D711,Products!$A$1:$A$5,0),MATCH(Orders!K$1,Products!$A$1:$E$1,0))</f>
        <v>1.5</v>
      </c>
      <c r="L711" s="5">
        <f>INDEX(Products!$A$1:$E$5,MATCH(Orders!$D711,Products!$A$1:$A$5,0),MATCH(Orders!L$1,Products!$A$1:$E$1,0))</f>
        <v>8.18</v>
      </c>
      <c r="M711" s="5">
        <f>Table1[[#This Row],[Unit Price]]*Table1[[#This Row],[Quantity]]</f>
        <v>16.36</v>
      </c>
      <c r="N711" t="str">
        <f>VLOOKUP(Table1[[#This Row],[Customer ID]],Customers!$A$1:$I$2001,9,FALSE)</f>
        <v>Yes</v>
      </c>
    </row>
    <row r="712" spans="1:14" x14ac:dyDescent="0.35">
      <c r="A712" t="s">
        <v>1470</v>
      </c>
      <c r="B712" s="2">
        <v>44675</v>
      </c>
      <c r="C712" t="s">
        <v>1471</v>
      </c>
      <c r="D712" t="s">
        <v>21</v>
      </c>
      <c r="E712">
        <v>3</v>
      </c>
      <c r="F712" t="str">
        <f>VLOOKUP(Table1[[#This Row],[Customer ID]],Customers!$A$1:$I$2001,2,FALSE)</f>
        <v>Michael Harris</v>
      </c>
      <c r="G712" t="str">
        <f>VLOOKUP(Table1[[#This Row],[Customer ID]],Customers!$A$1:$I$2001,3,FALSE)</f>
        <v>munderwood@hinton.info</v>
      </c>
      <c r="H712" t="str">
        <f>VLOOKUP(Table1[[#This Row],[Customer ID]],Customers!$A$1:$I$2001,7,FALSE)</f>
        <v>United Kingdom</v>
      </c>
      <c r="I712" t="str">
        <f>_xlfn.IFS(INDEX(Products!$A$1:$E$5,MATCH(Orders!$D712,Products!$A$1:$A$5,0),MATCH(Orders!I$1,Products!$A$1:$E$1,0))="Esp","Espresso",INDEX(Products!$A$1:$E$5,MATCH(Orders!$D712,Products!$A$1:$A$5,0),MATCH(Orders!I$1,Products!$A$1:$E$1,0))="Lat","Latte",INDEX(Products!$A$1:$E$5,MATCH(Orders!$D712,Products!$A$1:$A$5,0),MATCH(Orders!I$1,Products!$A$1:$E$1,0))="Moc","Mocha",INDEX(Products!$A$1:$E$5,MATCH(Orders!$D712,Products!$A$1:$A$5,0),MATCH(Orders!I$1,Products!$A$1:$E$1,0))="Am","Americano")</f>
        <v>Latte</v>
      </c>
      <c r="J712" t="str">
        <f>IF(INDEX(Products!$A$1:$E$5,MATCH(Orders!$D712,Products!$A$1:$A$5,0),MATCH(Orders!J$1,Products!$A$1:$E$1,0))="M","Medium",IF(INDEX(Products!$A$1:$E$5,MATCH(Orders!$D712,Products!$A$1:$A$5,0),MATCH(Orders!J$1,Products!$A$1:$E$1,0))="D","Dark","Light"))</f>
        <v>Dark</v>
      </c>
      <c r="K712" s="3">
        <f>INDEX(Products!$A$1:$E$5,MATCH(Orders!$D712,Products!$A$1:$A$5,0),MATCH(Orders!K$1,Products!$A$1:$E$1,0))</f>
        <v>2</v>
      </c>
      <c r="L712" s="5">
        <f>INDEX(Products!$A$1:$E$5,MATCH(Orders!$D712,Products!$A$1:$A$5,0),MATCH(Orders!L$1,Products!$A$1:$E$1,0))</f>
        <v>6.79</v>
      </c>
      <c r="M712" s="5">
        <f>Table1[[#This Row],[Unit Price]]*Table1[[#This Row],[Quantity]]</f>
        <v>20.37</v>
      </c>
      <c r="N712" t="str">
        <f>VLOOKUP(Table1[[#This Row],[Customer ID]],Customers!$A$1:$I$2001,9,FALSE)</f>
        <v>No</v>
      </c>
    </row>
    <row r="713" spans="1:14" x14ac:dyDescent="0.35">
      <c r="A713" t="s">
        <v>1472</v>
      </c>
      <c r="B713" s="2">
        <v>44821</v>
      </c>
      <c r="C713" t="s">
        <v>1473</v>
      </c>
      <c r="D713" t="s">
        <v>40</v>
      </c>
      <c r="E713">
        <v>1</v>
      </c>
      <c r="F713" t="str">
        <f>VLOOKUP(Table1[[#This Row],[Customer ID]],Customers!$A$1:$I$2001,2,FALSE)</f>
        <v>April White</v>
      </c>
      <c r="G713" t="str">
        <f>VLOOKUP(Table1[[#This Row],[Customer ID]],Customers!$A$1:$I$2001,3,FALSE)</f>
        <v>john09@gmail.com</v>
      </c>
      <c r="H713" t="str">
        <f>VLOOKUP(Table1[[#This Row],[Customer ID]],Customers!$A$1:$I$2001,7,FALSE)</f>
        <v>Australia</v>
      </c>
      <c r="I713" t="str">
        <f>_xlfn.IFS(INDEX(Products!$A$1:$E$5,MATCH(Orders!$D713,Products!$A$1:$A$5,0),MATCH(Orders!I$1,Products!$A$1:$E$1,0))="Esp","Espresso",INDEX(Products!$A$1:$E$5,MATCH(Orders!$D713,Products!$A$1:$A$5,0),MATCH(Orders!I$1,Products!$A$1:$E$1,0))="Lat","Latte",INDEX(Products!$A$1:$E$5,MATCH(Orders!$D713,Products!$A$1:$A$5,0),MATCH(Orders!I$1,Products!$A$1:$E$1,0))="Moc","Mocha",INDEX(Products!$A$1:$E$5,MATCH(Orders!$D713,Products!$A$1:$A$5,0),MATCH(Orders!I$1,Products!$A$1:$E$1,0))="Am","Americano")</f>
        <v>Americano</v>
      </c>
      <c r="J713" t="str">
        <f>IF(INDEX(Products!$A$1:$E$5,MATCH(Orders!$D713,Products!$A$1:$A$5,0),MATCH(Orders!J$1,Products!$A$1:$E$1,0))="M","Medium",IF(INDEX(Products!$A$1:$E$5,MATCH(Orders!$D713,Products!$A$1:$A$5,0),MATCH(Orders!J$1,Products!$A$1:$E$1,0))="D","Dark","Light"))</f>
        <v>Light</v>
      </c>
      <c r="K713" s="3">
        <f>INDEX(Products!$A$1:$E$5,MATCH(Orders!$D713,Products!$A$1:$A$5,0),MATCH(Orders!K$1,Products!$A$1:$E$1,0))</f>
        <v>1</v>
      </c>
      <c r="L713" s="5">
        <f>INDEX(Products!$A$1:$E$5,MATCH(Orders!$D713,Products!$A$1:$A$5,0),MATCH(Orders!L$1,Products!$A$1:$E$1,0))</f>
        <v>9.9499999999999993</v>
      </c>
      <c r="M713" s="5">
        <f>Table1[[#This Row],[Unit Price]]*Table1[[#This Row],[Quantity]]</f>
        <v>9.9499999999999993</v>
      </c>
      <c r="N713" t="str">
        <f>VLOOKUP(Table1[[#This Row],[Customer ID]],Customers!$A$1:$I$2001,9,FALSE)</f>
        <v>Yes</v>
      </c>
    </row>
    <row r="714" spans="1:14" x14ac:dyDescent="0.35">
      <c r="A714" t="s">
        <v>1474</v>
      </c>
      <c r="B714" s="2">
        <v>45015</v>
      </c>
      <c r="C714" t="s">
        <v>1475</v>
      </c>
      <c r="D714" t="s">
        <v>40</v>
      </c>
      <c r="E714">
        <v>1</v>
      </c>
      <c r="F714" t="str">
        <f>VLOOKUP(Table1[[#This Row],[Customer ID]],Customers!$A$1:$I$2001,2,FALSE)</f>
        <v>Connie Boyle DVM</v>
      </c>
      <c r="G714" t="str">
        <f>VLOOKUP(Table1[[#This Row],[Customer ID]],Customers!$A$1:$I$2001,3,FALSE)</f>
        <v>hillnicholas@gmail.com</v>
      </c>
      <c r="H714" t="str">
        <f>VLOOKUP(Table1[[#This Row],[Customer ID]],Customers!$A$1:$I$2001,7,FALSE)</f>
        <v>United Kingdom</v>
      </c>
      <c r="I714" t="str">
        <f>_xlfn.IFS(INDEX(Products!$A$1:$E$5,MATCH(Orders!$D714,Products!$A$1:$A$5,0),MATCH(Orders!I$1,Products!$A$1:$E$1,0))="Esp","Espresso",INDEX(Products!$A$1:$E$5,MATCH(Orders!$D714,Products!$A$1:$A$5,0),MATCH(Orders!I$1,Products!$A$1:$E$1,0))="Lat","Latte",INDEX(Products!$A$1:$E$5,MATCH(Orders!$D714,Products!$A$1:$A$5,0),MATCH(Orders!I$1,Products!$A$1:$E$1,0))="Moc","Mocha",INDEX(Products!$A$1:$E$5,MATCH(Orders!$D714,Products!$A$1:$A$5,0),MATCH(Orders!I$1,Products!$A$1:$E$1,0))="Am","Americano")</f>
        <v>Americano</v>
      </c>
      <c r="J714" t="str">
        <f>IF(INDEX(Products!$A$1:$E$5,MATCH(Orders!$D714,Products!$A$1:$A$5,0),MATCH(Orders!J$1,Products!$A$1:$E$1,0))="M","Medium",IF(INDEX(Products!$A$1:$E$5,MATCH(Orders!$D714,Products!$A$1:$A$5,0),MATCH(Orders!J$1,Products!$A$1:$E$1,0))="D","Dark","Light"))</f>
        <v>Light</v>
      </c>
      <c r="K714" s="3">
        <f>INDEX(Products!$A$1:$E$5,MATCH(Orders!$D714,Products!$A$1:$A$5,0),MATCH(Orders!K$1,Products!$A$1:$E$1,0))</f>
        <v>1</v>
      </c>
      <c r="L714" s="5">
        <f>INDEX(Products!$A$1:$E$5,MATCH(Orders!$D714,Products!$A$1:$A$5,0),MATCH(Orders!L$1,Products!$A$1:$E$1,0))</f>
        <v>9.9499999999999993</v>
      </c>
      <c r="M714" s="5">
        <f>Table1[[#This Row],[Unit Price]]*Table1[[#This Row],[Quantity]]</f>
        <v>9.9499999999999993</v>
      </c>
      <c r="N714" t="str">
        <f>VLOOKUP(Table1[[#This Row],[Customer ID]],Customers!$A$1:$I$2001,9,FALSE)</f>
        <v>Yes</v>
      </c>
    </row>
    <row r="715" spans="1:14" x14ac:dyDescent="0.35">
      <c r="A715" t="s">
        <v>1476</v>
      </c>
      <c r="B715" s="2">
        <v>44848</v>
      </c>
      <c r="C715" t="s">
        <v>1477</v>
      </c>
      <c r="D715" t="s">
        <v>40</v>
      </c>
      <c r="E715">
        <v>5</v>
      </c>
      <c r="F715" t="str">
        <f>VLOOKUP(Table1[[#This Row],[Customer ID]],Customers!$A$1:$I$2001,2,FALSE)</f>
        <v>Katrina Williams</v>
      </c>
      <c r="G715" t="str">
        <f>VLOOKUP(Table1[[#This Row],[Customer ID]],Customers!$A$1:$I$2001,3,FALSE)</f>
        <v>gramsey@morton.com</v>
      </c>
      <c r="H715" t="str">
        <f>VLOOKUP(Table1[[#This Row],[Customer ID]],Customers!$A$1:$I$2001,7,FALSE)</f>
        <v>United States</v>
      </c>
      <c r="I715" t="str">
        <f>_xlfn.IFS(INDEX(Products!$A$1:$E$5,MATCH(Orders!$D715,Products!$A$1:$A$5,0),MATCH(Orders!I$1,Products!$A$1:$E$1,0))="Esp","Espresso",INDEX(Products!$A$1:$E$5,MATCH(Orders!$D715,Products!$A$1:$A$5,0),MATCH(Orders!I$1,Products!$A$1:$E$1,0))="Lat","Latte",INDEX(Products!$A$1:$E$5,MATCH(Orders!$D715,Products!$A$1:$A$5,0),MATCH(Orders!I$1,Products!$A$1:$E$1,0))="Moc","Mocha",INDEX(Products!$A$1:$E$5,MATCH(Orders!$D715,Products!$A$1:$A$5,0),MATCH(Orders!I$1,Products!$A$1:$E$1,0))="Am","Americano")</f>
        <v>Americano</v>
      </c>
      <c r="J715" t="str">
        <f>IF(INDEX(Products!$A$1:$E$5,MATCH(Orders!$D715,Products!$A$1:$A$5,0),MATCH(Orders!J$1,Products!$A$1:$E$1,0))="M","Medium",IF(INDEX(Products!$A$1:$E$5,MATCH(Orders!$D715,Products!$A$1:$A$5,0),MATCH(Orders!J$1,Products!$A$1:$E$1,0))="D","Dark","Light"))</f>
        <v>Light</v>
      </c>
      <c r="K715" s="3">
        <f>INDEX(Products!$A$1:$E$5,MATCH(Orders!$D715,Products!$A$1:$A$5,0),MATCH(Orders!K$1,Products!$A$1:$E$1,0))</f>
        <v>1</v>
      </c>
      <c r="L715" s="5">
        <f>INDEX(Products!$A$1:$E$5,MATCH(Orders!$D715,Products!$A$1:$A$5,0),MATCH(Orders!L$1,Products!$A$1:$E$1,0))</f>
        <v>9.9499999999999993</v>
      </c>
      <c r="M715" s="5">
        <f>Table1[[#This Row],[Unit Price]]*Table1[[#This Row],[Quantity]]</f>
        <v>49.75</v>
      </c>
      <c r="N715" t="str">
        <f>VLOOKUP(Table1[[#This Row],[Customer ID]],Customers!$A$1:$I$2001,9,FALSE)</f>
        <v>No</v>
      </c>
    </row>
    <row r="716" spans="1:14" x14ac:dyDescent="0.35">
      <c r="A716" t="s">
        <v>1478</v>
      </c>
      <c r="B716" s="2">
        <v>45530</v>
      </c>
      <c r="C716" t="s">
        <v>1479</v>
      </c>
      <c r="D716" t="s">
        <v>21</v>
      </c>
      <c r="E716">
        <v>2</v>
      </c>
      <c r="F716" t="str">
        <f>VLOOKUP(Table1[[#This Row],[Customer ID]],Customers!$A$1:$I$2001,2,FALSE)</f>
        <v>Dennis Brady</v>
      </c>
      <c r="G716" t="str">
        <f>VLOOKUP(Table1[[#This Row],[Customer ID]],Customers!$A$1:$I$2001,3,FALSE)</f>
        <v>linadam@walker.com</v>
      </c>
      <c r="H716" t="str">
        <f>VLOOKUP(Table1[[#This Row],[Customer ID]],Customers!$A$1:$I$2001,7,FALSE)</f>
        <v>Canada</v>
      </c>
      <c r="I716" t="str">
        <f>_xlfn.IFS(INDEX(Products!$A$1:$E$5,MATCH(Orders!$D716,Products!$A$1:$A$5,0),MATCH(Orders!I$1,Products!$A$1:$E$1,0))="Esp","Espresso",INDEX(Products!$A$1:$E$5,MATCH(Orders!$D716,Products!$A$1:$A$5,0),MATCH(Orders!I$1,Products!$A$1:$E$1,0))="Lat","Latte",INDEX(Products!$A$1:$E$5,MATCH(Orders!$D716,Products!$A$1:$A$5,0),MATCH(Orders!I$1,Products!$A$1:$E$1,0))="Moc","Mocha",INDEX(Products!$A$1:$E$5,MATCH(Orders!$D716,Products!$A$1:$A$5,0),MATCH(Orders!I$1,Products!$A$1:$E$1,0))="Am","Americano")</f>
        <v>Latte</v>
      </c>
      <c r="J716" t="str">
        <f>IF(INDEX(Products!$A$1:$E$5,MATCH(Orders!$D716,Products!$A$1:$A$5,0),MATCH(Orders!J$1,Products!$A$1:$E$1,0))="M","Medium",IF(INDEX(Products!$A$1:$E$5,MATCH(Orders!$D716,Products!$A$1:$A$5,0),MATCH(Orders!J$1,Products!$A$1:$E$1,0))="D","Dark","Light"))</f>
        <v>Dark</v>
      </c>
      <c r="K716" s="3">
        <f>INDEX(Products!$A$1:$E$5,MATCH(Orders!$D716,Products!$A$1:$A$5,0),MATCH(Orders!K$1,Products!$A$1:$E$1,0))</f>
        <v>2</v>
      </c>
      <c r="L716" s="5">
        <f>INDEX(Products!$A$1:$E$5,MATCH(Orders!$D716,Products!$A$1:$A$5,0),MATCH(Orders!L$1,Products!$A$1:$E$1,0))</f>
        <v>6.79</v>
      </c>
      <c r="M716" s="5">
        <f>Table1[[#This Row],[Unit Price]]*Table1[[#This Row],[Quantity]]</f>
        <v>13.58</v>
      </c>
      <c r="N716" t="str">
        <f>VLOOKUP(Table1[[#This Row],[Customer ID]],Customers!$A$1:$I$2001,9,FALSE)</f>
        <v>Yes</v>
      </c>
    </row>
    <row r="717" spans="1:14" x14ac:dyDescent="0.35">
      <c r="A717" t="s">
        <v>1480</v>
      </c>
      <c r="B717" s="2">
        <v>44955</v>
      </c>
      <c r="C717" t="s">
        <v>1481</v>
      </c>
      <c r="D717" t="s">
        <v>21</v>
      </c>
      <c r="E717">
        <v>2</v>
      </c>
      <c r="F717" t="str">
        <f>VLOOKUP(Table1[[#This Row],[Customer ID]],Customers!$A$1:$I$2001,2,FALSE)</f>
        <v>Kenneth Rocha</v>
      </c>
      <c r="G717" t="str">
        <f>VLOOKUP(Table1[[#This Row],[Customer ID]],Customers!$A$1:$I$2001,3,FALSE)</f>
        <v>jerry20@gmail.com</v>
      </c>
      <c r="H717" t="str">
        <f>VLOOKUP(Table1[[#This Row],[Customer ID]],Customers!$A$1:$I$2001,7,FALSE)</f>
        <v>United Kingdom</v>
      </c>
      <c r="I717" t="str">
        <f>_xlfn.IFS(INDEX(Products!$A$1:$E$5,MATCH(Orders!$D717,Products!$A$1:$A$5,0),MATCH(Orders!I$1,Products!$A$1:$E$1,0))="Esp","Espresso",INDEX(Products!$A$1:$E$5,MATCH(Orders!$D717,Products!$A$1:$A$5,0),MATCH(Orders!I$1,Products!$A$1:$E$1,0))="Lat","Latte",INDEX(Products!$A$1:$E$5,MATCH(Orders!$D717,Products!$A$1:$A$5,0),MATCH(Orders!I$1,Products!$A$1:$E$1,0))="Moc","Mocha",INDEX(Products!$A$1:$E$5,MATCH(Orders!$D717,Products!$A$1:$A$5,0),MATCH(Orders!I$1,Products!$A$1:$E$1,0))="Am","Americano")</f>
        <v>Latte</v>
      </c>
      <c r="J717" t="str">
        <f>IF(INDEX(Products!$A$1:$E$5,MATCH(Orders!$D717,Products!$A$1:$A$5,0),MATCH(Orders!J$1,Products!$A$1:$E$1,0))="M","Medium",IF(INDEX(Products!$A$1:$E$5,MATCH(Orders!$D717,Products!$A$1:$A$5,0),MATCH(Orders!J$1,Products!$A$1:$E$1,0))="D","Dark","Light"))</f>
        <v>Dark</v>
      </c>
      <c r="K717" s="3">
        <f>INDEX(Products!$A$1:$E$5,MATCH(Orders!$D717,Products!$A$1:$A$5,0),MATCH(Orders!K$1,Products!$A$1:$E$1,0))</f>
        <v>2</v>
      </c>
      <c r="L717" s="5">
        <f>INDEX(Products!$A$1:$E$5,MATCH(Orders!$D717,Products!$A$1:$A$5,0),MATCH(Orders!L$1,Products!$A$1:$E$1,0))</f>
        <v>6.79</v>
      </c>
      <c r="M717" s="5">
        <f>Table1[[#This Row],[Unit Price]]*Table1[[#This Row],[Quantity]]</f>
        <v>13.58</v>
      </c>
      <c r="N717" t="str">
        <f>VLOOKUP(Table1[[#This Row],[Customer ID]],Customers!$A$1:$I$2001,9,FALSE)</f>
        <v>Yes</v>
      </c>
    </row>
    <row r="718" spans="1:14" x14ac:dyDescent="0.35">
      <c r="A718" t="s">
        <v>1482</v>
      </c>
      <c r="B718" s="2">
        <v>44533</v>
      </c>
      <c r="C718" t="s">
        <v>1483</v>
      </c>
      <c r="D718" t="s">
        <v>21</v>
      </c>
      <c r="E718">
        <v>1</v>
      </c>
      <c r="F718" t="str">
        <f>VLOOKUP(Table1[[#This Row],[Customer ID]],Customers!$A$1:$I$2001,2,FALSE)</f>
        <v>Sandra Kramer</v>
      </c>
      <c r="G718" t="str">
        <f>VLOOKUP(Table1[[#This Row],[Customer ID]],Customers!$A$1:$I$2001,3,FALSE)</f>
        <v>davidmay@hotmail.com</v>
      </c>
      <c r="H718" t="str">
        <f>VLOOKUP(Table1[[#This Row],[Customer ID]],Customers!$A$1:$I$2001,7,FALSE)</f>
        <v>United States</v>
      </c>
      <c r="I718" t="str">
        <f>_xlfn.IFS(INDEX(Products!$A$1:$E$5,MATCH(Orders!$D718,Products!$A$1:$A$5,0),MATCH(Orders!I$1,Products!$A$1:$E$1,0))="Esp","Espresso",INDEX(Products!$A$1:$E$5,MATCH(Orders!$D718,Products!$A$1:$A$5,0),MATCH(Orders!I$1,Products!$A$1:$E$1,0))="Lat","Latte",INDEX(Products!$A$1:$E$5,MATCH(Orders!$D718,Products!$A$1:$A$5,0),MATCH(Orders!I$1,Products!$A$1:$E$1,0))="Moc","Mocha",INDEX(Products!$A$1:$E$5,MATCH(Orders!$D718,Products!$A$1:$A$5,0),MATCH(Orders!I$1,Products!$A$1:$E$1,0))="Am","Americano")</f>
        <v>Latte</v>
      </c>
      <c r="J718" t="str">
        <f>IF(INDEX(Products!$A$1:$E$5,MATCH(Orders!$D718,Products!$A$1:$A$5,0),MATCH(Orders!J$1,Products!$A$1:$E$1,0))="M","Medium",IF(INDEX(Products!$A$1:$E$5,MATCH(Orders!$D718,Products!$A$1:$A$5,0),MATCH(Orders!J$1,Products!$A$1:$E$1,0))="D","Dark","Light"))</f>
        <v>Dark</v>
      </c>
      <c r="K718" s="3">
        <f>INDEX(Products!$A$1:$E$5,MATCH(Orders!$D718,Products!$A$1:$A$5,0),MATCH(Orders!K$1,Products!$A$1:$E$1,0))</f>
        <v>2</v>
      </c>
      <c r="L718" s="5">
        <f>INDEX(Products!$A$1:$E$5,MATCH(Orders!$D718,Products!$A$1:$A$5,0),MATCH(Orders!L$1,Products!$A$1:$E$1,0))</f>
        <v>6.79</v>
      </c>
      <c r="M718" s="5">
        <f>Table1[[#This Row],[Unit Price]]*Table1[[#This Row],[Quantity]]</f>
        <v>6.79</v>
      </c>
      <c r="N718" t="str">
        <f>VLOOKUP(Table1[[#This Row],[Customer ID]],Customers!$A$1:$I$2001,9,FALSE)</f>
        <v>Yes</v>
      </c>
    </row>
    <row r="719" spans="1:14" x14ac:dyDescent="0.35">
      <c r="A719" t="s">
        <v>1484</v>
      </c>
      <c r="B719" s="2">
        <v>45250</v>
      </c>
      <c r="C719" t="s">
        <v>1485</v>
      </c>
      <c r="D719" t="s">
        <v>40</v>
      </c>
      <c r="E719">
        <v>3</v>
      </c>
      <c r="F719" t="str">
        <f>VLOOKUP(Table1[[#This Row],[Customer ID]],Customers!$A$1:$I$2001,2,FALSE)</f>
        <v>Melissa Meyer</v>
      </c>
      <c r="G719" t="str">
        <f>VLOOKUP(Table1[[#This Row],[Customer ID]],Customers!$A$1:$I$2001,3,FALSE)</f>
        <v>robert55@hotmail.com</v>
      </c>
      <c r="H719" t="str">
        <f>VLOOKUP(Table1[[#This Row],[Customer ID]],Customers!$A$1:$I$2001,7,FALSE)</f>
        <v>Canada</v>
      </c>
      <c r="I719" t="str">
        <f>_xlfn.IFS(INDEX(Products!$A$1:$E$5,MATCH(Orders!$D719,Products!$A$1:$A$5,0),MATCH(Orders!I$1,Products!$A$1:$E$1,0))="Esp","Espresso",INDEX(Products!$A$1:$E$5,MATCH(Orders!$D719,Products!$A$1:$A$5,0),MATCH(Orders!I$1,Products!$A$1:$E$1,0))="Lat","Latte",INDEX(Products!$A$1:$E$5,MATCH(Orders!$D719,Products!$A$1:$A$5,0),MATCH(Orders!I$1,Products!$A$1:$E$1,0))="Moc","Mocha",INDEX(Products!$A$1:$E$5,MATCH(Orders!$D719,Products!$A$1:$A$5,0),MATCH(Orders!I$1,Products!$A$1:$E$1,0))="Am","Americano")</f>
        <v>Americano</v>
      </c>
      <c r="J719" t="str">
        <f>IF(INDEX(Products!$A$1:$E$5,MATCH(Orders!$D719,Products!$A$1:$A$5,0),MATCH(Orders!J$1,Products!$A$1:$E$1,0))="M","Medium",IF(INDEX(Products!$A$1:$E$5,MATCH(Orders!$D719,Products!$A$1:$A$5,0),MATCH(Orders!J$1,Products!$A$1:$E$1,0))="D","Dark","Light"))</f>
        <v>Light</v>
      </c>
      <c r="K719" s="3">
        <f>INDEX(Products!$A$1:$E$5,MATCH(Orders!$D719,Products!$A$1:$A$5,0),MATCH(Orders!K$1,Products!$A$1:$E$1,0))</f>
        <v>1</v>
      </c>
      <c r="L719" s="5">
        <f>INDEX(Products!$A$1:$E$5,MATCH(Orders!$D719,Products!$A$1:$A$5,0),MATCH(Orders!L$1,Products!$A$1:$E$1,0))</f>
        <v>9.9499999999999993</v>
      </c>
      <c r="M719" s="5">
        <f>Table1[[#This Row],[Unit Price]]*Table1[[#This Row],[Quantity]]</f>
        <v>29.849999999999998</v>
      </c>
      <c r="N719" t="str">
        <f>VLOOKUP(Table1[[#This Row],[Customer ID]],Customers!$A$1:$I$2001,9,FALSE)</f>
        <v>No</v>
      </c>
    </row>
    <row r="720" spans="1:14" x14ac:dyDescent="0.35">
      <c r="A720" t="s">
        <v>1486</v>
      </c>
      <c r="B720" s="2">
        <v>44540</v>
      </c>
      <c r="C720" t="s">
        <v>1487</v>
      </c>
      <c r="D720" t="s">
        <v>40</v>
      </c>
      <c r="E720">
        <v>5</v>
      </c>
      <c r="F720" t="str">
        <f>VLOOKUP(Table1[[#This Row],[Customer ID]],Customers!$A$1:$I$2001,2,FALSE)</f>
        <v>Gabriella Williams</v>
      </c>
      <c r="G720" t="str">
        <f>VLOOKUP(Table1[[#This Row],[Customer ID]],Customers!$A$1:$I$2001,3,FALSE)</f>
        <v>gallagherkelly@yahoo.com</v>
      </c>
      <c r="H720" t="str">
        <f>VLOOKUP(Table1[[#This Row],[Customer ID]],Customers!$A$1:$I$2001,7,FALSE)</f>
        <v>United States</v>
      </c>
      <c r="I720" t="str">
        <f>_xlfn.IFS(INDEX(Products!$A$1:$E$5,MATCH(Orders!$D720,Products!$A$1:$A$5,0),MATCH(Orders!I$1,Products!$A$1:$E$1,0))="Esp","Espresso",INDEX(Products!$A$1:$E$5,MATCH(Orders!$D720,Products!$A$1:$A$5,0),MATCH(Orders!I$1,Products!$A$1:$E$1,0))="Lat","Latte",INDEX(Products!$A$1:$E$5,MATCH(Orders!$D720,Products!$A$1:$A$5,0),MATCH(Orders!I$1,Products!$A$1:$E$1,0))="Moc","Mocha",INDEX(Products!$A$1:$E$5,MATCH(Orders!$D720,Products!$A$1:$A$5,0),MATCH(Orders!I$1,Products!$A$1:$E$1,0))="Am","Americano")</f>
        <v>Americano</v>
      </c>
      <c r="J720" t="str">
        <f>IF(INDEX(Products!$A$1:$E$5,MATCH(Orders!$D720,Products!$A$1:$A$5,0),MATCH(Orders!J$1,Products!$A$1:$E$1,0))="M","Medium",IF(INDEX(Products!$A$1:$E$5,MATCH(Orders!$D720,Products!$A$1:$A$5,0),MATCH(Orders!J$1,Products!$A$1:$E$1,0))="D","Dark","Light"))</f>
        <v>Light</v>
      </c>
      <c r="K720" s="3">
        <f>INDEX(Products!$A$1:$E$5,MATCH(Orders!$D720,Products!$A$1:$A$5,0),MATCH(Orders!K$1,Products!$A$1:$E$1,0))</f>
        <v>1</v>
      </c>
      <c r="L720" s="5">
        <f>INDEX(Products!$A$1:$E$5,MATCH(Orders!$D720,Products!$A$1:$A$5,0),MATCH(Orders!L$1,Products!$A$1:$E$1,0))</f>
        <v>9.9499999999999993</v>
      </c>
      <c r="M720" s="5">
        <f>Table1[[#This Row],[Unit Price]]*Table1[[#This Row],[Quantity]]</f>
        <v>49.75</v>
      </c>
      <c r="N720" t="str">
        <f>VLOOKUP(Table1[[#This Row],[Customer ID]],Customers!$A$1:$I$2001,9,FALSE)</f>
        <v>No</v>
      </c>
    </row>
    <row r="721" spans="1:14" x14ac:dyDescent="0.35">
      <c r="A721" t="s">
        <v>1488</v>
      </c>
      <c r="B721" s="2">
        <v>44960</v>
      </c>
      <c r="C721" t="s">
        <v>1489</v>
      </c>
      <c r="D721" t="s">
        <v>21</v>
      </c>
      <c r="E721">
        <v>4</v>
      </c>
      <c r="F721" t="str">
        <f>VLOOKUP(Table1[[#This Row],[Customer ID]],Customers!$A$1:$I$2001,2,FALSE)</f>
        <v>Haley Cohen</v>
      </c>
      <c r="G721" t="str">
        <f>VLOOKUP(Table1[[#This Row],[Customer ID]],Customers!$A$1:$I$2001,3,FALSE)</f>
        <v>riveramelanie@obrien.org</v>
      </c>
      <c r="H721" t="str">
        <f>VLOOKUP(Table1[[#This Row],[Customer ID]],Customers!$A$1:$I$2001,7,FALSE)</f>
        <v>Australia</v>
      </c>
      <c r="I721" t="str">
        <f>_xlfn.IFS(INDEX(Products!$A$1:$E$5,MATCH(Orders!$D721,Products!$A$1:$A$5,0),MATCH(Orders!I$1,Products!$A$1:$E$1,0))="Esp","Espresso",INDEX(Products!$A$1:$E$5,MATCH(Orders!$D721,Products!$A$1:$A$5,0),MATCH(Orders!I$1,Products!$A$1:$E$1,0))="Lat","Latte",INDEX(Products!$A$1:$E$5,MATCH(Orders!$D721,Products!$A$1:$A$5,0),MATCH(Orders!I$1,Products!$A$1:$E$1,0))="Moc","Mocha",INDEX(Products!$A$1:$E$5,MATCH(Orders!$D721,Products!$A$1:$A$5,0),MATCH(Orders!I$1,Products!$A$1:$E$1,0))="Am","Americano")</f>
        <v>Latte</v>
      </c>
      <c r="J721" t="str">
        <f>IF(INDEX(Products!$A$1:$E$5,MATCH(Orders!$D721,Products!$A$1:$A$5,0),MATCH(Orders!J$1,Products!$A$1:$E$1,0))="M","Medium",IF(INDEX(Products!$A$1:$E$5,MATCH(Orders!$D721,Products!$A$1:$A$5,0),MATCH(Orders!J$1,Products!$A$1:$E$1,0))="D","Dark","Light"))</f>
        <v>Dark</v>
      </c>
      <c r="K721" s="3">
        <f>INDEX(Products!$A$1:$E$5,MATCH(Orders!$D721,Products!$A$1:$A$5,0),MATCH(Orders!K$1,Products!$A$1:$E$1,0))</f>
        <v>2</v>
      </c>
      <c r="L721" s="5">
        <f>INDEX(Products!$A$1:$E$5,MATCH(Orders!$D721,Products!$A$1:$A$5,0),MATCH(Orders!L$1,Products!$A$1:$E$1,0))</f>
        <v>6.79</v>
      </c>
      <c r="M721" s="5">
        <f>Table1[[#This Row],[Unit Price]]*Table1[[#This Row],[Quantity]]</f>
        <v>27.16</v>
      </c>
      <c r="N721" t="str">
        <f>VLOOKUP(Table1[[#This Row],[Customer ID]],Customers!$A$1:$I$2001,9,FALSE)</f>
        <v>Yes</v>
      </c>
    </row>
    <row r="722" spans="1:14" x14ac:dyDescent="0.35">
      <c r="A722" t="s">
        <v>1490</v>
      </c>
      <c r="B722" s="2">
        <v>44784</v>
      </c>
      <c r="C722" t="s">
        <v>1491</v>
      </c>
      <c r="D722" t="s">
        <v>21</v>
      </c>
      <c r="E722">
        <v>1</v>
      </c>
      <c r="F722" t="str">
        <f>VLOOKUP(Table1[[#This Row],[Customer ID]],Customers!$A$1:$I$2001,2,FALSE)</f>
        <v>Susan Jones</v>
      </c>
      <c r="G722" t="str">
        <f>VLOOKUP(Table1[[#This Row],[Customer ID]],Customers!$A$1:$I$2001,3,FALSE)</f>
        <v>steven82@padilla-ibarra.com</v>
      </c>
      <c r="H722" t="str">
        <f>VLOOKUP(Table1[[#This Row],[Customer ID]],Customers!$A$1:$I$2001,7,FALSE)</f>
        <v>Ireland</v>
      </c>
      <c r="I722" t="str">
        <f>_xlfn.IFS(INDEX(Products!$A$1:$E$5,MATCH(Orders!$D722,Products!$A$1:$A$5,0),MATCH(Orders!I$1,Products!$A$1:$E$1,0))="Esp","Espresso",INDEX(Products!$A$1:$E$5,MATCH(Orders!$D722,Products!$A$1:$A$5,0),MATCH(Orders!I$1,Products!$A$1:$E$1,0))="Lat","Latte",INDEX(Products!$A$1:$E$5,MATCH(Orders!$D722,Products!$A$1:$A$5,0),MATCH(Orders!I$1,Products!$A$1:$E$1,0))="Moc","Mocha",INDEX(Products!$A$1:$E$5,MATCH(Orders!$D722,Products!$A$1:$A$5,0),MATCH(Orders!I$1,Products!$A$1:$E$1,0))="Am","Americano")</f>
        <v>Latte</v>
      </c>
      <c r="J722" t="str">
        <f>IF(INDEX(Products!$A$1:$E$5,MATCH(Orders!$D722,Products!$A$1:$A$5,0),MATCH(Orders!J$1,Products!$A$1:$E$1,0))="M","Medium",IF(INDEX(Products!$A$1:$E$5,MATCH(Orders!$D722,Products!$A$1:$A$5,0),MATCH(Orders!J$1,Products!$A$1:$E$1,0))="D","Dark","Light"))</f>
        <v>Dark</v>
      </c>
      <c r="K722" s="3">
        <f>INDEX(Products!$A$1:$E$5,MATCH(Orders!$D722,Products!$A$1:$A$5,0),MATCH(Orders!K$1,Products!$A$1:$E$1,0))</f>
        <v>2</v>
      </c>
      <c r="L722" s="5">
        <f>INDEX(Products!$A$1:$E$5,MATCH(Orders!$D722,Products!$A$1:$A$5,0),MATCH(Orders!L$1,Products!$A$1:$E$1,0))</f>
        <v>6.79</v>
      </c>
      <c r="M722" s="5">
        <f>Table1[[#This Row],[Unit Price]]*Table1[[#This Row],[Quantity]]</f>
        <v>6.79</v>
      </c>
      <c r="N722" t="str">
        <f>VLOOKUP(Table1[[#This Row],[Customer ID]],Customers!$A$1:$I$2001,9,FALSE)</f>
        <v>No</v>
      </c>
    </row>
    <row r="723" spans="1:14" x14ac:dyDescent="0.35">
      <c r="A723" t="s">
        <v>1492</v>
      </c>
      <c r="B723" s="2">
        <v>45126</v>
      </c>
      <c r="C723" t="s">
        <v>1493</v>
      </c>
      <c r="D723" t="s">
        <v>40</v>
      </c>
      <c r="E723">
        <v>5</v>
      </c>
      <c r="F723" t="str">
        <f>VLOOKUP(Table1[[#This Row],[Customer ID]],Customers!$A$1:$I$2001,2,FALSE)</f>
        <v>Anna Moore</v>
      </c>
      <c r="G723" t="str">
        <f>VLOOKUP(Table1[[#This Row],[Customer ID]],Customers!$A$1:$I$2001,3,FALSE)</f>
        <v>castillovanessa@gmail.com</v>
      </c>
      <c r="H723" t="str">
        <f>VLOOKUP(Table1[[#This Row],[Customer ID]],Customers!$A$1:$I$2001,7,FALSE)</f>
        <v>United States</v>
      </c>
      <c r="I723" t="str">
        <f>_xlfn.IFS(INDEX(Products!$A$1:$E$5,MATCH(Orders!$D723,Products!$A$1:$A$5,0),MATCH(Orders!I$1,Products!$A$1:$E$1,0))="Esp","Espresso",INDEX(Products!$A$1:$E$5,MATCH(Orders!$D723,Products!$A$1:$A$5,0),MATCH(Orders!I$1,Products!$A$1:$E$1,0))="Lat","Latte",INDEX(Products!$A$1:$E$5,MATCH(Orders!$D723,Products!$A$1:$A$5,0),MATCH(Orders!I$1,Products!$A$1:$E$1,0))="Moc","Mocha",INDEX(Products!$A$1:$E$5,MATCH(Orders!$D723,Products!$A$1:$A$5,0),MATCH(Orders!I$1,Products!$A$1:$E$1,0))="Am","Americano")</f>
        <v>Americano</v>
      </c>
      <c r="J723" t="str">
        <f>IF(INDEX(Products!$A$1:$E$5,MATCH(Orders!$D723,Products!$A$1:$A$5,0),MATCH(Orders!J$1,Products!$A$1:$E$1,0))="M","Medium",IF(INDEX(Products!$A$1:$E$5,MATCH(Orders!$D723,Products!$A$1:$A$5,0),MATCH(Orders!J$1,Products!$A$1:$E$1,0))="D","Dark","Light"))</f>
        <v>Light</v>
      </c>
      <c r="K723" s="3">
        <f>INDEX(Products!$A$1:$E$5,MATCH(Orders!$D723,Products!$A$1:$A$5,0),MATCH(Orders!K$1,Products!$A$1:$E$1,0))</f>
        <v>1</v>
      </c>
      <c r="L723" s="5">
        <f>INDEX(Products!$A$1:$E$5,MATCH(Orders!$D723,Products!$A$1:$A$5,0),MATCH(Orders!L$1,Products!$A$1:$E$1,0))</f>
        <v>9.9499999999999993</v>
      </c>
      <c r="M723" s="5">
        <f>Table1[[#This Row],[Unit Price]]*Table1[[#This Row],[Quantity]]</f>
        <v>49.75</v>
      </c>
      <c r="N723" t="str">
        <f>VLOOKUP(Table1[[#This Row],[Customer ID]],Customers!$A$1:$I$2001,9,FALSE)</f>
        <v>No</v>
      </c>
    </row>
    <row r="724" spans="1:14" x14ac:dyDescent="0.35">
      <c r="A724" t="s">
        <v>1494</v>
      </c>
      <c r="B724" s="2">
        <v>45174</v>
      </c>
      <c r="C724" t="s">
        <v>1495</v>
      </c>
      <c r="D724" t="s">
        <v>40</v>
      </c>
      <c r="E724">
        <v>1</v>
      </c>
      <c r="F724" t="str">
        <f>VLOOKUP(Table1[[#This Row],[Customer ID]],Customers!$A$1:$I$2001,2,FALSE)</f>
        <v>Heather Crawford</v>
      </c>
      <c r="G724" t="str">
        <f>VLOOKUP(Table1[[#This Row],[Customer ID]],Customers!$A$1:$I$2001,3,FALSE)</f>
        <v>jamie28@olsen.biz</v>
      </c>
      <c r="H724" t="str">
        <f>VLOOKUP(Table1[[#This Row],[Customer ID]],Customers!$A$1:$I$2001,7,FALSE)</f>
        <v>United States</v>
      </c>
      <c r="I724" t="str">
        <f>_xlfn.IFS(INDEX(Products!$A$1:$E$5,MATCH(Orders!$D724,Products!$A$1:$A$5,0),MATCH(Orders!I$1,Products!$A$1:$E$1,0))="Esp","Espresso",INDEX(Products!$A$1:$E$5,MATCH(Orders!$D724,Products!$A$1:$A$5,0),MATCH(Orders!I$1,Products!$A$1:$E$1,0))="Lat","Latte",INDEX(Products!$A$1:$E$5,MATCH(Orders!$D724,Products!$A$1:$A$5,0),MATCH(Orders!I$1,Products!$A$1:$E$1,0))="Moc","Mocha",INDEX(Products!$A$1:$E$5,MATCH(Orders!$D724,Products!$A$1:$A$5,0),MATCH(Orders!I$1,Products!$A$1:$E$1,0))="Am","Americano")</f>
        <v>Americano</v>
      </c>
      <c r="J724" t="str">
        <f>IF(INDEX(Products!$A$1:$E$5,MATCH(Orders!$D724,Products!$A$1:$A$5,0),MATCH(Orders!J$1,Products!$A$1:$E$1,0))="M","Medium",IF(INDEX(Products!$A$1:$E$5,MATCH(Orders!$D724,Products!$A$1:$A$5,0),MATCH(Orders!J$1,Products!$A$1:$E$1,0))="D","Dark","Light"))</f>
        <v>Light</v>
      </c>
      <c r="K724" s="3">
        <f>INDEX(Products!$A$1:$E$5,MATCH(Orders!$D724,Products!$A$1:$A$5,0),MATCH(Orders!K$1,Products!$A$1:$E$1,0))</f>
        <v>1</v>
      </c>
      <c r="L724" s="5">
        <f>INDEX(Products!$A$1:$E$5,MATCH(Orders!$D724,Products!$A$1:$A$5,0),MATCH(Orders!L$1,Products!$A$1:$E$1,0))</f>
        <v>9.9499999999999993</v>
      </c>
      <c r="M724" s="5">
        <f>Table1[[#This Row],[Unit Price]]*Table1[[#This Row],[Quantity]]</f>
        <v>9.9499999999999993</v>
      </c>
      <c r="N724" t="str">
        <f>VLOOKUP(Table1[[#This Row],[Customer ID]],Customers!$A$1:$I$2001,9,FALSE)</f>
        <v>Yes</v>
      </c>
    </row>
    <row r="725" spans="1:14" x14ac:dyDescent="0.35">
      <c r="A725" t="s">
        <v>1496</v>
      </c>
      <c r="B725" s="2">
        <v>45227</v>
      </c>
      <c r="C725" t="s">
        <v>1497</v>
      </c>
      <c r="D725" t="s">
        <v>30</v>
      </c>
      <c r="E725">
        <v>2</v>
      </c>
      <c r="F725" t="str">
        <f>VLOOKUP(Table1[[#This Row],[Customer ID]],Customers!$A$1:$I$2001,2,FALSE)</f>
        <v>Jared Harris</v>
      </c>
      <c r="G725" t="str">
        <f>VLOOKUP(Table1[[#This Row],[Customer ID]],Customers!$A$1:$I$2001,3,FALSE)</f>
        <v>kristajones@harris.info</v>
      </c>
      <c r="H725" t="str">
        <f>VLOOKUP(Table1[[#This Row],[Customer ID]],Customers!$A$1:$I$2001,7,FALSE)</f>
        <v>Australia</v>
      </c>
      <c r="I725" t="str">
        <f>_xlfn.IFS(INDEX(Products!$A$1:$E$5,MATCH(Orders!$D725,Products!$A$1:$A$5,0),MATCH(Orders!I$1,Products!$A$1:$E$1,0))="Esp","Espresso",INDEX(Products!$A$1:$E$5,MATCH(Orders!$D725,Products!$A$1:$A$5,0),MATCH(Orders!I$1,Products!$A$1:$E$1,0))="Lat","Latte",INDEX(Products!$A$1:$E$5,MATCH(Orders!$D725,Products!$A$1:$A$5,0),MATCH(Orders!I$1,Products!$A$1:$E$1,0))="Moc","Mocha",INDEX(Products!$A$1:$E$5,MATCH(Orders!$D725,Products!$A$1:$A$5,0),MATCH(Orders!I$1,Products!$A$1:$E$1,0))="Am","Americano")</f>
        <v>Mocha</v>
      </c>
      <c r="J725" t="str">
        <f>IF(INDEX(Products!$A$1:$E$5,MATCH(Orders!$D725,Products!$A$1:$A$5,0),MATCH(Orders!J$1,Products!$A$1:$E$1,0))="M","Medium",IF(INDEX(Products!$A$1:$E$5,MATCH(Orders!$D725,Products!$A$1:$A$5,0),MATCH(Orders!J$1,Products!$A$1:$E$1,0))="D","Dark","Light"))</f>
        <v>Medium</v>
      </c>
      <c r="K725" s="3">
        <f>INDEX(Products!$A$1:$E$5,MATCH(Orders!$D725,Products!$A$1:$A$5,0),MATCH(Orders!K$1,Products!$A$1:$E$1,0))</f>
        <v>2</v>
      </c>
      <c r="L725" s="5">
        <f>INDEX(Products!$A$1:$E$5,MATCH(Orders!$D725,Products!$A$1:$A$5,0),MATCH(Orders!L$1,Products!$A$1:$E$1,0))</f>
        <v>5.35</v>
      </c>
      <c r="M725" s="5">
        <f>Table1[[#This Row],[Unit Price]]*Table1[[#This Row],[Quantity]]</f>
        <v>10.7</v>
      </c>
      <c r="N725" t="str">
        <f>VLOOKUP(Table1[[#This Row],[Customer ID]],Customers!$A$1:$I$2001,9,FALSE)</f>
        <v>Yes</v>
      </c>
    </row>
    <row r="726" spans="1:14" x14ac:dyDescent="0.35">
      <c r="A726" t="s">
        <v>1498</v>
      </c>
      <c r="B726" s="2">
        <v>45532</v>
      </c>
      <c r="C726" t="s">
        <v>1499</v>
      </c>
      <c r="D726" t="s">
        <v>21</v>
      </c>
      <c r="E726">
        <v>3</v>
      </c>
      <c r="F726" t="str">
        <f>VLOOKUP(Table1[[#This Row],[Customer ID]],Customers!$A$1:$I$2001,2,FALSE)</f>
        <v>Dustin Sims</v>
      </c>
      <c r="G726" t="str">
        <f>VLOOKUP(Table1[[#This Row],[Customer ID]],Customers!$A$1:$I$2001,3,FALSE)</f>
        <v>tdowns@patterson.biz</v>
      </c>
      <c r="H726" t="str">
        <f>VLOOKUP(Table1[[#This Row],[Customer ID]],Customers!$A$1:$I$2001,7,FALSE)</f>
        <v>United Kingdom</v>
      </c>
      <c r="I726" t="str">
        <f>_xlfn.IFS(INDEX(Products!$A$1:$E$5,MATCH(Orders!$D726,Products!$A$1:$A$5,0),MATCH(Orders!I$1,Products!$A$1:$E$1,0))="Esp","Espresso",INDEX(Products!$A$1:$E$5,MATCH(Orders!$D726,Products!$A$1:$A$5,0),MATCH(Orders!I$1,Products!$A$1:$E$1,0))="Lat","Latte",INDEX(Products!$A$1:$E$5,MATCH(Orders!$D726,Products!$A$1:$A$5,0),MATCH(Orders!I$1,Products!$A$1:$E$1,0))="Moc","Mocha",INDEX(Products!$A$1:$E$5,MATCH(Orders!$D726,Products!$A$1:$A$5,0),MATCH(Orders!I$1,Products!$A$1:$E$1,0))="Am","Americano")</f>
        <v>Latte</v>
      </c>
      <c r="J726" t="str">
        <f>IF(INDEX(Products!$A$1:$E$5,MATCH(Orders!$D726,Products!$A$1:$A$5,0),MATCH(Orders!J$1,Products!$A$1:$E$1,0))="M","Medium",IF(INDEX(Products!$A$1:$E$5,MATCH(Orders!$D726,Products!$A$1:$A$5,0),MATCH(Orders!J$1,Products!$A$1:$E$1,0))="D","Dark","Light"))</f>
        <v>Dark</v>
      </c>
      <c r="K726" s="3">
        <f>INDEX(Products!$A$1:$E$5,MATCH(Orders!$D726,Products!$A$1:$A$5,0),MATCH(Orders!K$1,Products!$A$1:$E$1,0))</f>
        <v>2</v>
      </c>
      <c r="L726" s="5">
        <f>INDEX(Products!$A$1:$E$5,MATCH(Orders!$D726,Products!$A$1:$A$5,0),MATCH(Orders!L$1,Products!$A$1:$E$1,0))</f>
        <v>6.79</v>
      </c>
      <c r="M726" s="5">
        <f>Table1[[#This Row],[Unit Price]]*Table1[[#This Row],[Quantity]]</f>
        <v>20.37</v>
      </c>
      <c r="N726" t="str">
        <f>VLOOKUP(Table1[[#This Row],[Customer ID]],Customers!$A$1:$I$2001,9,FALSE)</f>
        <v>No</v>
      </c>
    </row>
    <row r="727" spans="1:14" x14ac:dyDescent="0.35">
      <c r="A727" t="s">
        <v>1500</v>
      </c>
      <c r="B727" s="2">
        <v>45126</v>
      </c>
      <c r="C727" t="s">
        <v>1501</v>
      </c>
      <c r="D727" t="s">
        <v>21</v>
      </c>
      <c r="E727">
        <v>5</v>
      </c>
      <c r="F727" t="str">
        <f>VLOOKUP(Table1[[#This Row],[Customer ID]],Customers!$A$1:$I$2001,2,FALSE)</f>
        <v>Allison Freeman</v>
      </c>
      <c r="G727" t="str">
        <f>VLOOKUP(Table1[[#This Row],[Customer ID]],Customers!$A$1:$I$2001,3,FALSE)</f>
        <v>peter44@hotmail.com</v>
      </c>
      <c r="H727" t="str">
        <f>VLOOKUP(Table1[[#This Row],[Customer ID]],Customers!$A$1:$I$2001,7,FALSE)</f>
        <v>Canada</v>
      </c>
      <c r="I727" t="str">
        <f>_xlfn.IFS(INDEX(Products!$A$1:$E$5,MATCH(Orders!$D727,Products!$A$1:$A$5,0),MATCH(Orders!I$1,Products!$A$1:$E$1,0))="Esp","Espresso",INDEX(Products!$A$1:$E$5,MATCH(Orders!$D727,Products!$A$1:$A$5,0),MATCH(Orders!I$1,Products!$A$1:$E$1,0))="Lat","Latte",INDEX(Products!$A$1:$E$5,MATCH(Orders!$D727,Products!$A$1:$A$5,0),MATCH(Orders!I$1,Products!$A$1:$E$1,0))="Moc","Mocha",INDEX(Products!$A$1:$E$5,MATCH(Orders!$D727,Products!$A$1:$A$5,0),MATCH(Orders!I$1,Products!$A$1:$E$1,0))="Am","Americano")</f>
        <v>Latte</v>
      </c>
      <c r="J727" t="str">
        <f>IF(INDEX(Products!$A$1:$E$5,MATCH(Orders!$D727,Products!$A$1:$A$5,0),MATCH(Orders!J$1,Products!$A$1:$E$1,0))="M","Medium",IF(INDEX(Products!$A$1:$E$5,MATCH(Orders!$D727,Products!$A$1:$A$5,0),MATCH(Orders!J$1,Products!$A$1:$E$1,0))="D","Dark","Light"))</f>
        <v>Dark</v>
      </c>
      <c r="K727" s="3">
        <f>INDEX(Products!$A$1:$E$5,MATCH(Orders!$D727,Products!$A$1:$A$5,0),MATCH(Orders!K$1,Products!$A$1:$E$1,0))</f>
        <v>2</v>
      </c>
      <c r="L727" s="5">
        <f>INDEX(Products!$A$1:$E$5,MATCH(Orders!$D727,Products!$A$1:$A$5,0),MATCH(Orders!L$1,Products!$A$1:$E$1,0))</f>
        <v>6.79</v>
      </c>
      <c r="M727" s="5">
        <f>Table1[[#This Row],[Unit Price]]*Table1[[#This Row],[Quantity]]</f>
        <v>33.950000000000003</v>
      </c>
      <c r="N727" t="str">
        <f>VLOOKUP(Table1[[#This Row],[Customer ID]],Customers!$A$1:$I$2001,9,FALSE)</f>
        <v>Yes</v>
      </c>
    </row>
    <row r="728" spans="1:14" x14ac:dyDescent="0.35">
      <c r="A728" t="s">
        <v>1502</v>
      </c>
      <c r="B728" s="2">
        <v>45582</v>
      </c>
      <c r="C728" t="s">
        <v>1503</v>
      </c>
      <c r="D728" t="s">
        <v>40</v>
      </c>
      <c r="E728">
        <v>3</v>
      </c>
      <c r="F728" t="str">
        <f>VLOOKUP(Table1[[#This Row],[Customer ID]],Customers!$A$1:$I$2001,2,FALSE)</f>
        <v>Joseph Anderson</v>
      </c>
      <c r="G728" t="str">
        <f>VLOOKUP(Table1[[#This Row],[Customer ID]],Customers!$A$1:$I$2001,3,FALSE)</f>
        <v>owensandrew@gmail.com</v>
      </c>
      <c r="H728" t="str">
        <f>VLOOKUP(Table1[[#This Row],[Customer ID]],Customers!$A$1:$I$2001,7,FALSE)</f>
        <v>Ireland</v>
      </c>
      <c r="I728" t="str">
        <f>_xlfn.IFS(INDEX(Products!$A$1:$E$5,MATCH(Orders!$D728,Products!$A$1:$A$5,0),MATCH(Orders!I$1,Products!$A$1:$E$1,0))="Esp","Espresso",INDEX(Products!$A$1:$E$5,MATCH(Orders!$D728,Products!$A$1:$A$5,0),MATCH(Orders!I$1,Products!$A$1:$E$1,0))="Lat","Latte",INDEX(Products!$A$1:$E$5,MATCH(Orders!$D728,Products!$A$1:$A$5,0),MATCH(Orders!I$1,Products!$A$1:$E$1,0))="Moc","Mocha",INDEX(Products!$A$1:$E$5,MATCH(Orders!$D728,Products!$A$1:$A$5,0),MATCH(Orders!I$1,Products!$A$1:$E$1,0))="Am","Americano")</f>
        <v>Americano</v>
      </c>
      <c r="J728" t="str">
        <f>IF(INDEX(Products!$A$1:$E$5,MATCH(Orders!$D728,Products!$A$1:$A$5,0),MATCH(Orders!J$1,Products!$A$1:$E$1,0))="M","Medium",IF(INDEX(Products!$A$1:$E$5,MATCH(Orders!$D728,Products!$A$1:$A$5,0),MATCH(Orders!J$1,Products!$A$1:$E$1,0))="D","Dark","Light"))</f>
        <v>Light</v>
      </c>
      <c r="K728" s="3">
        <f>INDEX(Products!$A$1:$E$5,MATCH(Orders!$D728,Products!$A$1:$A$5,0),MATCH(Orders!K$1,Products!$A$1:$E$1,0))</f>
        <v>1</v>
      </c>
      <c r="L728" s="5">
        <f>INDEX(Products!$A$1:$E$5,MATCH(Orders!$D728,Products!$A$1:$A$5,0),MATCH(Orders!L$1,Products!$A$1:$E$1,0))</f>
        <v>9.9499999999999993</v>
      </c>
      <c r="M728" s="5">
        <f>Table1[[#This Row],[Unit Price]]*Table1[[#This Row],[Quantity]]</f>
        <v>29.849999999999998</v>
      </c>
      <c r="N728" t="str">
        <f>VLOOKUP(Table1[[#This Row],[Customer ID]],Customers!$A$1:$I$2001,9,FALSE)</f>
        <v>No</v>
      </c>
    </row>
    <row r="729" spans="1:14" x14ac:dyDescent="0.35">
      <c r="A729" t="s">
        <v>1504</v>
      </c>
      <c r="B729" s="2">
        <v>44601</v>
      </c>
      <c r="C729" t="s">
        <v>1505</v>
      </c>
      <c r="D729" t="s">
        <v>30</v>
      </c>
      <c r="E729">
        <v>5</v>
      </c>
      <c r="F729" t="str">
        <f>VLOOKUP(Table1[[#This Row],[Customer ID]],Customers!$A$1:$I$2001,2,FALSE)</f>
        <v>Alexis Tanner</v>
      </c>
      <c r="G729" t="str">
        <f>VLOOKUP(Table1[[#This Row],[Customer ID]],Customers!$A$1:$I$2001,3,FALSE)</f>
        <v>acohen@gmail.com</v>
      </c>
      <c r="H729" t="str">
        <f>VLOOKUP(Table1[[#This Row],[Customer ID]],Customers!$A$1:$I$2001,7,FALSE)</f>
        <v>Australia</v>
      </c>
      <c r="I729" t="str">
        <f>_xlfn.IFS(INDEX(Products!$A$1:$E$5,MATCH(Orders!$D729,Products!$A$1:$A$5,0),MATCH(Orders!I$1,Products!$A$1:$E$1,0))="Esp","Espresso",INDEX(Products!$A$1:$E$5,MATCH(Orders!$D729,Products!$A$1:$A$5,0),MATCH(Orders!I$1,Products!$A$1:$E$1,0))="Lat","Latte",INDEX(Products!$A$1:$E$5,MATCH(Orders!$D729,Products!$A$1:$A$5,0),MATCH(Orders!I$1,Products!$A$1:$E$1,0))="Moc","Mocha",INDEX(Products!$A$1:$E$5,MATCH(Orders!$D729,Products!$A$1:$A$5,0),MATCH(Orders!I$1,Products!$A$1:$E$1,0))="Am","Americano")</f>
        <v>Mocha</v>
      </c>
      <c r="J729" t="str">
        <f>IF(INDEX(Products!$A$1:$E$5,MATCH(Orders!$D729,Products!$A$1:$A$5,0),MATCH(Orders!J$1,Products!$A$1:$E$1,0))="M","Medium",IF(INDEX(Products!$A$1:$E$5,MATCH(Orders!$D729,Products!$A$1:$A$5,0),MATCH(Orders!J$1,Products!$A$1:$E$1,0))="D","Dark","Light"))</f>
        <v>Medium</v>
      </c>
      <c r="K729" s="3">
        <f>INDEX(Products!$A$1:$E$5,MATCH(Orders!$D729,Products!$A$1:$A$5,0),MATCH(Orders!K$1,Products!$A$1:$E$1,0))</f>
        <v>2</v>
      </c>
      <c r="L729" s="5">
        <f>INDEX(Products!$A$1:$E$5,MATCH(Orders!$D729,Products!$A$1:$A$5,0),MATCH(Orders!L$1,Products!$A$1:$E$1,0))</f>
        <v>5.35</v>
      </c>
      <c r="M729" s="5">
        <f>Table1[[#This Row],[Unit Price]]*Table1[[#This Row],[Quantity]]</f>
        <v>26.75</v>
      </c>
      <c r="N729" t="str">
        <f>VLOOKUP(Table1[[#This Row],[Customer ID]],Customers!$A$1:$I$2001,9,FALSE)</f>
        <v>Yes</v>
      </c>
    </row>
    <row r="730" spans="1:14" x14ac:dyDescent="0.35">
      <c r="A730" t="s">
        <v>1506</v>
      </c>
      <c r="B730" s="2">
        <v>45591</v>
      </c>
      <c r="C730" t="s">
        <v>1507</v>
      </c>
      <c r="D730" t="s">
        <v>30</v>
      </c>
      <c r="E730">
        <v>4</v>
      </c>
      <c r="F730" t="str">
        <f>VLOOKUP(Table1[[#This Row],[Customer ID]],Customers!$A$1:$I$2001,2,FALSE)</f>
        <v>Douglas Buchanan</v>
      </c>
      <c r="G730" t="str">
        <f>VLOOKUP(Table1[[#This Row],[Customer ID]],Customers!$A$1:$I$2001,3,FALSE)</f>
        <v>ywilliams@hotmail.com</v>
      </c>
      <c r="H730" t="str">
        <f>VLOOKUP(Table1[[#This Row],[Customer ID]],Customers!$A$1:$I$2001,7,FALSE)</f>
        <v>Canada</v>
      </c>
      <c r="I730" t="str">
        <f>_xlfn.IFS(INDEX(Products!$A$1:$E$5,MATCH(Orders!$D730,Products!$A$1:$A$5,0),MATCH(Orders!I$1,Products!$A$1:$E$1,0))="Esp","Espresso",INDEX(Products!$A$1:$E$5,MATCH(Orders!$D730,Products!$A$1:$A$5,0),MATCH(Orders!I$1,Products!$A$1:$E$1,0))="Lat","Latte",INDEX(Products!$A$1:$E$5,MATCH(Orders!$D730,Products!$A$1:$A$5,0),MATCH(Orders!I$1,Products!$A$1:$E$1,0))="Moc","Mocha",INDEX(Products!$A$1:$E$5,MATCH(Orders!$D730,Products!$A$1:$A$5,0),MATCH(Orders!I$1,Products!$A$1:$E$1,0))="Am","Americano")</f>
        <v>Mocha</v>
      </c>
      <c r="J730" t="str">
        <f>IF(INDEX(Products!$A$1:$E$5,MATCH(Orders!$D730,Products!$A$1:$A$5,0),MATCH(Orders!J$1,Products!$A$1:$E$1,0))="M","Medium",IF(INDEX(Products!$A$1:$E$5,MATCH(Orders!$D730,Products!$A$1:$A$5,0),MATCH(Orders!J$1,Products!$A$1:$E$1,0))="D","Dark","Light"))</f>
        <v>Medium</v>
      </c>
      <c r="K730" s="3">
        <f>INDEX(Products!$A$1:$E$5,MATCH(Orders!$D730,Products!$A$1:$A$5,0),MATCH(Orders!K$1,Products!$A$1:$E$1,0))</f>
        <v>2</v>
      </c>
      <c r="L730" s="5">
        <f>INDEX(Products!$A$1:$E$5,MATCH(Orders!$D730,Products!$A$1:$A$5,0),MATCH(Orders!L$1,Products!$A$1:$E$1,0))</f>
        <v>5.35</v>
      </c>
      <c r="M730" s="5">
        <f>Table1[[#This Row],[Unit Price]]*Table1[[#This Row],[Quantity]]</f>
        <v>21.4</v>
      </c>
      <c r="N730" t="str">
        <f>VLOOKUP(Table1[[#This Row],[Customer ID]],Customers!$A$1:$I$2001,9,FALSE)</f>
        <v>No</v>
      </c>
    </row>
    <row r="731" spans="1:14" x14ac:dyDescent="0.35">
      <c r="A731" t="s">
        <v>1508</v>
      </c>
      <c r="B731" s="2">
        <v>45091</v>
      </c>
      <c r="C731" t="s">
        <v>1509</v>
      </c>
      <c r="D731" t="s">
        <v>40</v>
      </c>
      <c r="E731">
        <v>1</v>
      </c>
      <c r="F731" t="str">
        <f>VLOOKUP(Table1[[#This Row],[Customer ID]],Customers!$A$1:$I$2001,2,FALSE)</f>
        <v>Christina Mcbride</v>
      </c>
      <c r="G731" t="str">
        <f>VLOOKUP(Table1[[#This Row],[Customer ID]],Customers!$A$1:$I$2001,3,FALSE)</f>
        <v>ethomas@snow.com</v>
      </c>
      <c r="H731" t="str">
        <f>VLOOKUP(Table1[[#This Row],[Customer ID]],Customers!$A$1:$I$2001,7,FALSE)</f>
        <v>Australia</v>
      </c>
      <c r="I731" t="str">
        <f>_xlfn.IFS(INDEX(Products!$A$1:$E$5,MATCH(Orders!$D731,Products!$A$1:$A$5,0),MATCH(Orders!I$1,Products!$A$1:$E$1,0))="Esp","Espresso",INDEX(Products!$A$1:$E$5,MATCH(Orders!$D731,Products!$A$1:$A$5,0),MATCH(Orders!I$1,Products!$A$1:$E$1,0))="Lat","Latte",INDEX(Products!$A$1:$E$5,MATCH(Orders!$D731,Products!$A$1:$A$5,0),MATCH(Orders!I$1,Products!$A$1:$E$1,0))="Moc","Mocha",INDEX(Products!$A$1:$E$5,MATCH(Orders!$D731,Products!$A$1:$A$5,0),MATCH(Orders!I$1,Products!$A$1:$E$1,0))="Am","Americano")</f>
        <v>Americano</v>
      </c>
      <c r="J731" t="str">
        <f>IF(INDEX(Products!$A$1:$E$5,MATCH(Orders!$D731,Products!$A$1:$A$5,0),MATCH(Orders!J$1,Products!$A$1:$E$1,0))="M","Medium",IF(INDEX(Products!$A$1:$E$5,MATCH(Orders!$D731,Products!$A$1:$A$5,0),MATCH(Orders!J$1,Products!$A$1:$E$1,0))="D","Dark","Light"))</f>
        <v>Light</v>
      </c>
      <c r="K731" s="3">
        <f>INDEX(Products!$A$1:$E$5,MATCH(Orders!$D731,Products!$A$1:$A$5,0),MATCH(Orders!K$1,Products!$A$1:$E$1,0))</f>
        <v>1</v>
      </c>
      <c r="L731" s="5">
        <f>INDEX(Products!$A$1:$E$5,MATCH(Orders!$D731,Products!$A$1:$A$5,0),MATCH(Orders!L$1,Products!$A$1:$E$1,0))</f>
        <v>9.9499999999999993</v>
      </c>
      <c r="M731" s="5">
        <f>Table1[[#This Row],[Unit Price]]*Table1[[#This Row],[Quantity]]</f>
        <v>9.9499999999999993</v>
      </c>
      <c r="N731" t="str">
        <f>VLOOKUP(Table1[[#This Row],[Customer ID]],Customers!$A$1:$I$2001,9,FALSE)</f>
        <v>Yes</v>
      </c>
    </row>
    <row r="732" spans="1:14" x14ac:dyDescent="0.35">
      <c r="A732" t="s">
        <v>1510</v>
      </c>
      <c r="B732" s="2">
        <v>44917</v>
      </c>
      <c r="C732" t="s">
        <v>1511</v>
      </c>
      <c r="D732" t="s">
        <v>21</v>
      </c>
      <c r="E732">
        <v>4</v>
      </c>
      <c r="F732" t="str">
        <f>VLOOKUP(Table1[[#This Row],[Customer ID]],Customers!$A$1:$I$2001,2,FALSE)</f>
        <v>Benjamin Mejia</v>
      </c>
      <c r="G732" t="str">
        <f>VLOOKUP(Table1[[#This Row],[Customer ID]],Customers!$A$1:$I$2001,3,FALSE)</f>
        <v>troysweeney@gmail.com</v>
      </c>
      <c r="H732" t="str">
        <f>VLOOKUP(Table1[[#This Row],[Customer ID]],Customers!$A$1:$I$2001,7,FALSE)</f>
        <v>Australia</v>
      </c>
      <c r="I732" t="str">
        <f>_xlfn.IFS(INDEX(Products!$A$1:$E$5,MATCH(Orders!$D732,Products!$A$1:$A$5,0),MATCH(Orders!I$1,Products!$A$1:$E$1,0))="Esp","Espresso",INDEX(Products!$A$1:$E$5,MATCH(Orders!$D732,Products!$A$1:$A$5,0),MATCH(Orders!I$1,Products!$A$1:$E$1,0))="Lat","Latte",INDEX(Products!$A$1:$E$5,MATCH(Orders!$D732,Products!$A$1:$A$5,0),MATCH(Orders!I$1,Products!$A$1:$E$1,0))="Moc","Mocha",INDEX(Products!$A$1:$E$5,MATCH(Orders!$D732,Products!$A$1:$A$5,0),MATCH(Orders!I$1,Products!$A$1:$E$1,0))="Am","Americano")</f>
        <v>Latte</v>
      </c>
      <c r="J732" t="str">
        <f>IF(INDEX(Products!$A$1:$E$5,MATCH(Orders!$D732,Products!$A$1:$A$5,0),MATCH(Orders!J$1,Products!$A$1:$E$1,0))="M","Medium",IF(INDEX(Products!$A$1:$E$5,MATCH(Orders!$D732,Products!$A$1:$A$5,0),MATCH(Orders!J$1,Products!$A$1:$E$1,0))="D","Dark","Light"))</f>
        <v>Dark</v>
      </c>
      <c r="K732" s="3">
        <f>INDEX(Products!$A$1:$E$5,MATCH(Orders!$D732,Products!$A$1:$A$5,0),MATCH(Orders!K$1,Products!$A$1:$E$1,0))</f>
        <v>2</v>
      </c>
      <c r="L732" s="5">
        <f>INDEX(Products!$A$1:$E$5,MATCH(Orders!$D732,Products!$A$1:$A$5,0),MATCH(Orders!L$1,Products!$A$1:$E$1,0))</f>
        <v>6.79</v>
      </c>
      <c r="M732" s="5">
        <f>Table1[[#This Row],[Unit Price]]*Table1[[#This Row],[Quantity]]</f>
        <v>27.16</v>
      </c>
      <c r="N732" t="str">
        <f>VLOOKUP(Table1[[#This Row],[Customer ID]],Customers!$A$1:$I$2001,9,FALSE)</f>
        <v>Yes</v>
      </c>
    </row>
    <row r="733" spans="1:14" x14ac:dyDescent="0.35">
      <c r="A733" t="s">
        <v>1512</v>
      </c>
      <c r="B733" s="2">
        <v>44980</v>
      </c>
      <c r="C733" t="s">
        <v>1513</v>
      </c>
      <c r="D733" t="s">
        <v>30</v>
      </c>
      <c r="E733">
        <v>5</v>
      </c>
      <c r="F733" t="str">
        <f>VLOOKUP(Table1[[#This Row],[Customer ID]],Customers!$A$1:$I$2001,2,FALSE)</f>
        <v>Alyssa Frye</v>
      </c>
      <c r="G733" t="str">
        <f>VLOOKUP(Table1[[#This Row],[Customer ID]],Customers!$A$1:$I$2001,3,FALSE)</f>
        <v>wwilliams@wang.com</v>
      </c>
      <c r="H733" t="str">
        <f>VLOOKUP(Table1[[#This Row],[Customer ID]],Customers!$A$1:$I$2001,7,FALSE)</f>
        <v>Canada</v>
      </c>
      <c r="I733" t="str">
        <f>_xlfn.IFS(INDEX(Products!$A$1:$E$5,MATCH(Orders!$D733,Products!$A$1:$A$5,0),MATCH(Orders!I$1,Products!$A$1:$E$1,0))="Esp","Espresso",INDEX(Products!$A$1:$E$5,MATCH(Orders!$D733,Products!$A$1:$A$5,0),MATCH(Orders!I$1,Products!$A$1:$E$1,0))="Lat","Latte",INDEX(Products!$A$1:$E$5,MATCH(Orders!$D733,Products!$A$1:$A$5,0),MATCH(Orders!I$1,Products!$A$1:$E$1,0))="Moc","Mocha",INDEX(Products!$A$1:$E$5,MATCH(Orders!$D733,Products!$A$1:$A$5,0),MATCH(Orders!I$1,Products!$A$1:$E$1,0))="Am","Americano")</f>
        <v>Mocha</v>
      </c>
      <c r="J733" t="str">
        <f>IF(INDEX(Products!$A$1:$E$5,MATCH(Orders!$D733,Products!$A$1:$A$5,0),MATCH(Orders!J$1,Products!$A$1:$E$1,0))="M","Medium",IF(INDEX(Products!$A$1:$E$5,MATCH(Orders!$D733,Products!$A$1:$A$5,0),MATCH(Orders!J$1,Products!$A$1:$E$1,0))="D","Dark","Light"))</f>
        <v>Medium</v>
      </c>
      <c r="K733" s="3">
        <f>INDEX(Products!$A$1:$E$5,MATCH(Orders!$D733,Products!$A$1:$A$5,0),MATCH(Orders!K$1,Products!$A$1:$E$1,0))</f>
        <v>2</v>
      </c>
      <c r="L733" s="5">
        <f>INDEX(Products!$A$1:$E$5,MATCH(Orders!$D733,Products!$A$1:$A$5,0),MATCH(Orders!L$1,Products!$A$1:$E$1,0))</f>
        <v>5.35</v>
      </c>
      <c r="M733" s="5">
        <f>Table1[[#This Row],[Unit Price]]*Table1[[#This Row],[Quantity]]</f>
        <v>26.75</v>
      </c>
      <c r="N733" t="str">
        <f>VLOOKUP(Table1[[#This Row],[Customer ID]],Customers!$A$1:$I$2001,9,FALSE)</f>
        <v>Yes</v>
      </c>
    </row>
    <row r="734" spans="1:14" x14ac:dyDescent="0.35">
      <c r="A734" t="s">
        <v>1514</v>
      </c>
      <c r="B734" s="2">
        <v>44865</v>
      </c>
      <c r="C734" t="s">
        <v>1515</v>
      </c>
      <c r="D734" t="s">
        <v>15</v>
      </c>
      <c r="E734">
        <v>4</v>
      </c>
      <c r="F734" t="str">
        <f>VLOOKUP(Table1[[#This Row],[Customer ID]],Customers!$A$1:$I$2001,2,FALSE)</f>
        <v>Joseph Turner</v>
      </c>
      <c r="G734" t="str">
        <f>VLOOKUP(Table1[[#This Row],[Customer ID]],Customers!$A$1:$I$2001,3,FALSE)</f>
        <v>ibarrajasmine@yahoo.com</v>
      </c>
      <c r="H734" t="str">
        <f>VLOOKUP(Table1[[#This Row],[Customer ID]],Customers!$A$1:$I$2001,7,FALSE)</f>
        <v>Ireland</v>
      </c>
      <c r="I734" t="str">
        <f>_xlfn.IFS(INDEX(Products!$A$1:$E$5,MATCH(Orders!$D734,Products!$A$1:$A$5,0),MATCH(Orders!I$1,Products!$A$1:$E$1,0))="Esp","Espresso",INDEX(Products!$A$1:$E$5,MATCH(Orders!$D734,Products!$A$1:$A$5,0),MATCH(Orders!I$1,Products!$A$1:$E$1,0))="Lat","Latte",INDEX(Products!$A$1:$E$5,MATCH(Orders!$D734,Products!$A$1:$A$5,0),MATCH(Orders!I$1,Products!$A$1:$E$1,0))="Moc","Mocha",INDEX(Products!$A$1:$E$5,MATCH(Orders!$D734,Products!$A$1:$A$5,0),MATCH(Orders!I$1,Products!$A$1:$E$1,0))="Am","Americano")</f>
        <v>Espresso</v>
      </c>
      <c r="J734" t="str">
        <f>IF(INDEX(Products!$A$1:$E$5,MATCH(Orders!$D734,Products!$A$1:$A$5,0),MATCH(Orders!J$1,Products!$A$1:$E$1,0))="M","Medium",IF(INDEX(Products!$A$1:$E$5,MATCH(Orders!$D734,Products!$A$1:$A$5,0),MATCH(Orders!J$1,Products!$A$1:$E$1,0))="D","Dark","Light"))</f>
        <v>Medium</v>
      </c>
      <c r="K734" s="3">
        <f>INDEX(Products!$A$1:$E$5,MATCH(Orders!$D734,Products!$A$1:$A$5,0),MATCH(Orders!K$1,Products!$A$1:$E$1,0))</f>
        <v>1.5</v>
      </c>
      <c r="L734" s="5">
        <f>INDEX(Products!$A$1:$E$5,MATCH(Orders!$D734,Products!$A$1:$A$5,0),MATCH(Orders!L$1,Products!$A$1:$E$1,0))</f>
        <v>8.18</v>
      </c>
      <c r="M734" s="5">
        <f>Table1[[#This Row],[Unit Price]]*Table1[[#This Row],[Quantity]]</f>
        <v>32.72</v>
      </c>
      <c r="N734" t="str">
        <f>VLOOKUP(Table1[[#This Row],[Customer ID]],Customers!$A$1:$I$2001,9,FALSE)</f>
        <v>Yes</v>
      </c>
    </row>
    <row r="735" spans="1:14" x14ac:dyDescent="0.35">
      <c r="A735" t="s">
        <v>1516</v>
      </c>
      <c r="B735" s="2">
        <v>45223</v>
      </c>
      <c r="C735" t="s">
        <v>1517</v>
      </c>
      <c r="D735" t="s">
        <v>21</v>
      </c>
      <c r="E735">
        <v>1</v>
      </c>
      <c r="F735" t="str">
        <f>VLOOKUP(Table1[[#This Row],[Customer ID]],Customers!$A$1:$I$2001,2,FALSE)</f>
        <v>Terri Wells</v>
      </c>
      <c r="G735" t="str">
        <f>VLOOKUP(Table1[[#This Row],[Customer ID]],Customers!$A$1:$I$2001,3,FALSE)</f>
        <v>meganwood@adams-ramos.com</v>
      </c>
      <c r="H735" t="str">
        <f>VLOOKUP(Table1[[#This Row],[Customer ID]],Customers!$A$1:$I$2001,7,FALSE)</f>
        <v>Australia</v>
      </c>
      <c r="I735" t="str">
        <f>_xlfn.IFS(INDEX(Products!$A$1:$E$5,MATCH(Orders!$D735,Products!$A$1:$A$5,0),MATCH(Orders!I$1,Products!$A$1:$E$1,0))="Esp","Espresso",INDEX(Products!$A$1:$E$5,MATCH(Orders!$D735,Products!$A$1:$A$5,0),MATCH(Orders!I$1,Products!$A$1:$E$1,0))="Lat","Latte",INDEX(Products!$A$1:$E$5,MATCH(Orders!$D735,Products!$A$1:$A$5,0),MATCH(Orders!I$1,Products!$A$1:$E$1,0))="Moc","Mocha",INDEX(Products!$A$1:$E$5,MATCH(Orders!$D735,Products!$A$1:$A$5,0),MATCH(Orders!I$1,Products!$A$1:$E$1,0))="Am","Americano")</f>
        <v>Latte</v>
      </c>
      <c r="J735" t="str">
        <f>IF(INDEX(Products!$A$1:$E$5,MATCH(Orders!$D735,Products!$A$1:$A$5,0),MATCH(Orders!J$1,Products!$A$1:$E$1,0))="M","Medium",IF(INDEX(Products!$A$1:$E$5,MATCH(Orders!$D735,Products!$A$1:$A$5,0),MATCH(Orders!J$1,Products!$A$1:$E$1,0))="D","Dark","Light"))</f>
        <v>Dark</v>
      </c>
      <c r="K735" s="3">
        <f>INDEX(Products!$A$1:$E$5,MATCH(Orders!$D735,Products!$A$1:$A$5,0),MATCH(Orders!K$1,Products!$A$1:$E$1,0))</f>
        <v>2</v>
      </c>
      <c r="L735" s="5">
        <f>INDEX(Products!$A$1:$E$5,MATCH(Orders!$D735,Products!$A$1:$A$5,0),MATCH(Orders!L$1,Products!$A$1:$E$1,0))</f>
        <v>6.79</v>
      </c>
      <c r="M735" s="5">
        <f>Table1[[#This Row],[Unit Price]]*Table1[[#This Row],[Quantity]]</f>
        <v>6.79</v>
      </c>
      <c r="N735" t="str">
        <f>VLOOKUP(Table1[[#This Row],[Customer ID]],Customers!$A$1:$I$2001,9,FALSE)</f>
        <v>No</v>
      </c>
    </row>
    <row r="736" spans="1:14" x14ac:dyDescent="0.35">
      <c r="A736" t="s">
        <v>1518</v>
      </c>
      <c r="B736" s="2">
        <v>44759</v>
      </c>
      <c r="C736" t="s">
        <v>1519</v>
      </c>
      <c r="D736" t="s">
        <v>30</v>
      </c>
      <c r="E736">
        <v>2</v>
      </c>
      <c r="F736" t="str">
        <f>VLOOKUP(Table1[[#This Row],[Customer ID]],Customers!$A$1:$I$2001,2,FALSE)</f>
        <v>Clayton Wilkins</v>
      </c>
      <c r="G736" t="str">
        <f>VLOOKUP(Table1[[#This Row],[Customer ID]],Customers!$A$1:$I$2001,3,FALSE)</f>
        <v>draketracie@ramirez.com</v>
      </c>
      <c r="H736" t="str">
        <f>VLOOKUP(Table1[[#This Row],[Customer ID]],Customers!$A$1:$I$2001,7,FALSE)</f>
        <v>Ireland</v>
      </c>
      <c r="I736" t="str">
        <f>_xlfn.IFS(INDEX(Products!$A$1:$E$5,MATCH(Orders!$D736,Products!$A$1:$A$5,0),MATCH(Orders!I$1,Products!$A$1:$E$1,0))="Esp","Espresso",INDEX(Products!$A$1:$E$5,MATCH(Orders!$D736,Products!$A$1:$A$5,0),MATCH(Orders!I$1,Products!$A$1:$E$1,0))="Lat","Latte",INDEX(Products!$A$1:$E$5,MATCH(Orders!$D736,Products!$A$1:$A$5,0),MATCH(Orders!I$1,Products!$A$1:$E$1,0))="Moc","Mocha",INDEX(Products!$A$1:$E$5,MATCH(Orders!$D736,Products!$A$1:$A$5,0),MATCH(Orders!I$1,Products!$A$1:$E$1,0))="Am","Americano")</f>
        <v>Mocha</v>
      </c>
      <c r="J736" t="str">
        <f>IF(INDEX(Products!$A$1:$E$5,MATCH(Orders!$D736,Products!$A$1:$A$5,0),MATCH(Orders!J$1,Products!$A$1:$E$1,0))="M","Medium",IF(INDEX(Products!$A$1:$E$5,MATCH(Orders!$D736,Products!$A$1:$A$5,0),MATCH(Orders!J$1,Products!$A$1:$E$1,0))="D","Dark","Light"))</f>
        <v>Medium</v>
      </c>
      <c r="K736" s="3">
        <f>INDEX(Products!$A$1:$E$5,MATCH(Orders!$D736,Products!$A$1:$A$5,0),MATCH(Orders!K$1,Products!$A$1:$E$1,0))</f>
        <v>2</v>
      </c>
      <c r="L736" s="5">
        <f>INDEX(Products!$A$1:$E$5,MATCH(Orders!$D736,Products!$A$1:$A$5,0),MATCH(Orders!L$1,Products!$A$1:$E$1,0))</f>
        <v>5.35</v>
      </c>
      <c r="M736" s="5">
        <f>Table1[[#This Row],[Unit Price]]*Table1[[#This Row],[Quantity]]</f>
        <v>10.7</v>
      </c>
      <c r="N736" t="str">
        <f>VLOOKUP(Table1[[#This Row],[Customer ID]],Customers!$A$1:$I$2001,9,FALSE)</f>
        <v>Yes</v>
      </c>
    </row>
    <row r="737" spans="1:14" x14ac:dyDescent="0.35">
      <c r="A737" t="s">
        <v>1520</v>
      </c>
      <c r="B737" s="2">
        <v>44572</v>
      </c>
      <c r="C737" t="s">
        <v>1521</v>
      </c>
      <c r="D737" t="s">
        <v>40</v>
      </c>
      <c r="E737">
        <v>4</v>
      </c>
      <c r="F737" t="str">
        <f>VLOOKUP(Table1[[#This Row],[Customer ID]],Customers!$A$1:$I$2001,2,FALSE)</f>
        <v>Ryan Lewis</v>
      </c>
      <c r="G737" t="str">
        <f>VLOOKUP(Table1[[#This Row],[Customer ID]],Customers!$A$1:$I$2001,3,FALSE)</f>
        <v>mendezcheryl@yahoo.com</v>
      </c>
      <c r="H737" t="str">
        <f>VLOOKUP(Table1[[#This Row],[Customer ID]],Customers!$A$1:$I$2001,7,FALSE)</f>
        <v>Australia</v>
      </c>
      <c r="I737" t="str">
        <f>_xlfn.IFS(INDEX(Products!$A$1:$E$5,MATCH(Orders!$D737,Products!$A$1:$A$5,0),MATCH(Orders!I$1,Products!$A$1:$E$1,0))="Esp","Espresso",INDEX(Products!$A$1:$E$5,MATCH(Orders!$D737,Products!$A$1:$A$5,0),MATCH(Orders!I$1,Products!$A$1:$E$1,0))="Lat","Latte",INDEX(Products!$A$1:$E$5,MATCH(Orders!$D737,Products!$A$1:$A$5,0),MATCH(Orders!I$1,Products!$A$1:$E$1,0))="Moc","Mocha",INDEX(Products!$A$1:$E$5,MATCH(Orders!$D737,Products!$A$1:$A$5,0),MATCH(Orders!I$1,Products!$A$1:$E$1,0))="Am","Americano")</f>
        <v>Americano</v>
      </c>
      <c r="J737" t="str">
        <f>IF(INDEX(Products!$A$1:$E$5,MATCH(Orders!$D737,Products!$A$1:$A$5,0),MATCH(Orders!J$1,Products!$A$1:$E$1,0))="M","Medium",IF(INDEX(Products!$A$1:$E$5,MATCH(Orders!$D737,Products!$A$1:$A$5,0),MATCH(Orders!J$1,Products!$A$1:$E$1,0))="D","Dark","Light"))</f>
        <v>Light</v>
      </c>
      <c r="K737" s="3">
        <f>INDEX(Products!$A$1:$E$5,MATCH(Orders!$D737,Products!$A$1:$A$5,0),MATCH(Orders!K$1,Products!$A$1:$E$1,0))</f>
        <v>1</v>
      </c>
      <c r="L737" s="5">
        <f>INDEX(Products!$A$1:$E$5,MATCH(Orders!$D737,Products!$A$1:$A$5,0),MATCH(Orders!L$1,Products!$A$1:$E$1,0))</f>
        <v>9.9499999999999993</v>
      </c>
      <c r="M737" s="5">
        <f>Table1[[#This Row],[Unit Price]]*Table1[[#This Row],[Quantity]]</f>
        <v>39.799999999999997</v>
      </c>
      <c r="N737" t="str">
        <f>VLOOKUP(Table1[[#This Row],[Customer ID]],Customers!$A$1:$I$2001,9,FALSE)</f>
        <v>No</v>
      </c>
    </row>
    <row r="738" spans="1:14" x14ac:dyDescent="0.35">
      <c r="A738" t="s">
        <v>1522</v>
      </c>
      <c r="B738" s="2">
        <v>45257</v>
      </c>
      <c r="C738" t="s">
        <v>1523</v>
      </c>
      <c r="D738" t="s">
        <v>40</v>
      </c>
      <c r="E738">
        <v>3</v>
      </c>
      <c r="F738" t="str">
        <f>VLOOKUP(Table1[[#This Row],[Customer ID]],Customers!$A$1:$I$2001,2,FALSE)</f>
        <v>Timothy Dickerson</v>
      </c>
      <c r="G738" t="str">
        <f>VLOOKUP(Table1[[#This Row],[Customer ID]],Customers!$A$1:$I$2001,3,FALSE)</f>
        <v>michelle43@gmail.com</v>
      </c>
      <c r="H738" t="str">
        <f>VLOOKUP(Table1[[#This Row],[Customer ID]],Customers!$A$1:$I$2001,7,FALSE)</f>
        <v>Canada</v>
      </c>
      <c r="I738" t="str">
        <f>_xlfn.IFS(INDEX(Products!$A$1:$E$5,MATCH(Orders!$D738,Products!$A$1:$A$5,0),MATCH(Orders!I$1,Products!$A$1:$E$1,0))="Esp","Espresso",INDEX(Products!$A$1:$E$5,MATCH(Orders!$D738,Products!$A$1:$A$5,0),MATCH(Orders!I$1,Products!$A$1:$E$1,0))="Lat","Latte",INDEX(Products!$A$1:$E$5,MATCH(Orders!$D738,Products!$A$1:$A$5,0),MATCH(Orders!I$1,Products!$A$1:$E$1,0))="Moc","Mocha",INDEX(Products!$A$1:$E$5,MATCH(Orders!$D738,Products!$A$1:$A$5,0),MATCH(Orders!I$1,Products!$A$1:$E$1,0))="Am","Americano")</f>
        <v>Americano</v>
      </c>
      <c r="J738" t="str">
        <f>IF(INDEX(Products!$A$1:$E$5,MATCH(Orders!$D738,Products!$A$1:$A$5,0),MATCH(Orders!J$1,Products!$A$1:$E$1,0))="M","Medium",IF(INDEX(Products!$A$1:$E$5,MATCH(Orders!$D738,Products!$A$1:$A$5,0),MATCH(Orders!J$1,Products!$A$1:$E$1,0))="D","Dark","Light"))</f>
        <v>Light</v>
      </c>
      <c r="K738" s="3">
        <f>INDEX(Products!$A$1:$E$5,MATCH(Orders!$D738,Products!$A$1:$A$5,0),MATCH(Orders!K$1,Products!$A$1:$E$1,0))</f>
        <v>1</v>
      </c>
      <c r="L738" s="5">
        <f>INDEX(Products!$A$1:$E$5,MATCH(Orders!$D738,Products!$A$1:$A$5,0),MATCH(Orders!L$1,Products!$A$1:$E$1,0))</f>
        <v>9.9499999999999993</v>
      </c>
      <c r="M738" s="5">
        <f>Table1[[#This Row],[Unit Price]]*Table1[[#This Row],[Quantity]]</f>
        <v>29.849999999999998</v>
      </c>
      <c r="N738" t="str">
        <f>VLOOKUP(Table1[[#This Row],[Customer ID]],Customers!$A$1:$I$2001,9,FALSE)</f>
        <v>Yes</v>
      </c>
    </row>
    <row r="739" spans="1:14" x14ac:dyDescent="0.35">
      <c r="A739" t="s">
        <v>1524</v>
      </c>
      <c r="B739" s="2">
        <v>45300</v>
      </c>
      <c r="C739" t="s">
        <v>1525</v>
      </c>
      <c r="D739" t="s">
        <v>30</v>
      </c>
      <c r="E739">
        <v>2</v>
      </c>
      <c r="F739" t="str">
        <f>VLOOKUP(Table1[[#This Row],[Customer ID]],Customers!$A$1:$I$2001,2,FALSE)</f>
        <v>Melissa Price</v>
      </c>
      <c r="G739" t="str">
        <f>VLOOKUP(Table1[[#This Row],[Customer ID]],Customers!$A$1:$I$2001,3,FALSE)</f>
        <v>karigregory@james.info</v>
      </c>
      <c r="H739" t="str">
        <f>VLOOKUP(Table1[[#This Row],[Customer ID]],Customers!$A$1:$I$2001,7,FALSE)</f>
        <v>United Kingdom</v>
      </c>
      <c r="I739" t="str">
        <f>_xlfn.IFS(INDEX(Products!$A$1:$E$5,MATCH(Orders!$D739,Products!$A$1:$A$5,0),MATCH(Orders!I$1,Products!$A$1:$E$1,0))="Esp","Espresso",INDEX(Products!$A$1:$E$5,MATCH(Orders!$D739,Products!$A$1:$A$5,0),MATCH(Orders!I$1,Products!$A$1:$E$1,0))="Lat","Latte",INDEX(Products!$A$1:$E$5,MATCH(Orders!$D739,Products!$A$1:$A$5,0),MATCH(Orders!I$1,Products!$A$1:$E$1,0))="Moc","Mocha",INDEX(Products!$A$1:$E$5,MATCH(Orders!$D739,Products!$A$1:$A$5,0),MATCH(Orders!I$1,Products!$A$1:$E$1,0))="Am","Americano")</f>
        <v>Mocha</v>
      </c>
      <c r="J739" t="str">
        <f>IF(INDEX(Products!$A$1:$E$5,MATCH(Orders!$D739,Products!$A$1:$A$5,0),MATCH(Orders!J$1,Products!$A$1:$E$1,0))="M","Medium",IF(INDEX(Products!$A$1:$E$5,MATCH(Orders!$D739,Products!$A$1:$A$5,0),MATCH(Orders!J$1,Products!$A$1:$E$1,0))="D","Dark","Light"))</f>
        <v>Medium</v>
      </c>
      <c r="K739" s="3">
        <f>INDEX(Products!$A$1:$E$5,MATCH(Orders!$D739,Products!$A$1:$A$5,0),MATCH(Orders!K$1,Products!$A$1:$E$1,0))</f>
        <v>2</v>
      </c>
      <c r="L739" s="5">
        <f>INDEX(Products!$A$1:$E$5,MATCH(Orders!$D739,Products!$A$1:$A$5,0),MATCH(Orders!L$1,Products!$A$1:$E$1,0))</f>
        <v>5.35</v>
      </c>
      <c r="M739" s="5">
        <f>Table1[[#This Row],[Unit Price]]*Table1[[#This Row],[Quantity]]</f>
        <v>10.7</v>
      </c>
      <c r="N739" t="str">
        <f>VLOOKUP(Table1[[#This Row],[Customer ID]],Customers!$A$1:$I$2001,9,FALSE)</f>
        <v>No</v>
      </c>
    </row>
    <row r="740" spans="1:14" x14ac:dyDescent="0.35">
      <c r="A740" t="s">
        <v>1526</v>
      </c>
      <c r="B740" s="2">
        <v>45471</v>
      </c>
      <c r="C740" t="s">
        <v>1527</v>
      </c>
      <c r="D740" t="s">
        <v>40</v>
      </c>
      <c r="E740">
        <v>1</v>
      </c>
      <c r="F740" t="str">
        <f>VLOOKUP(Table1[[#This Row],[Customer ID]],Customers!$A$1:$I$2001,2,FALSE)</f>
        <v>Cody Allen</v>
      </c>
      <c r="G740" t="str">
        <f>VLOOKUP(Table1[[#This Row],[Customer ID]],Customers!$A$1:$I$2001,3,FALSE)</f>
        <v>vincent52@hotmail.com</v>
      </c>
      <c r="H740" t="str">
        <f>VLOOKUP(Table1[[#This Row],[Customer ID]],Customers!$A$1:$I$2001,7,FALSE)</f>
        <v>United Kingdom</v>
      </c>
      <c r="I740" t="str">
        <f>_xlfn.IFS(INDEX(Products!$A$1:$E$5,MATCH(Orders!$D740,Products!$A$1:$A$5,0),MATCH(Orders!I$1,Products!$A$1:$E$1,0))="Esp","Espresso",INDEX(Products!$A$1:$E$5,MATCH(Orders!$D740,Products!$A$1:$A$5,0),MATCH(Orders!I$1,Products!$A$1:$E$1,0))="Lat","Latte",INDEX(Products!$A$1:$E$5,MATCH(Orders!$D740,Products!$A$1:$A$5,0),MATCH(Orders!I$1,Products!$A$1:$E$1,0))="Moc","Mocha",INDEX(Products!$A$1:$E$5,MATCH(Orders!$D740,Products!$A$1:$A$5,0),MATCH(Orders!I$1,Products!$A$1:$E$1,0))="Am","Americano")</f>
        <v>Americano</v>
      </c>
      <c r="J740" t="str">
        <f>IF(INDEX(Products!$A$1:$E$5,MATCH(Orders!$D740,Products!$A$1:$A$5,0),MATCH(Orders!J$1,Products!$A$1:$E$1,0))="M","Medium",IF(INDEX(Products!$A$1:$E$5,MATCH(Orders!$D740,Products!$A$1:$A$5,0),MATCH(Orders!J$1,Products!$A$1:$E$1,0))="D","Dark","Light"))</f>
        <v>Light</v>
      </c>
      <c r="K740" s="3">
        <f>INDEX(Products!$A$1:$E$5,MATCH(Orders!$D740,Products!$A$1:$A$5,0),MATCH(Orders!K$1,Products!$A$1:$E$1,0))</f>
        <v>1</v>
      </c>
      <c r="L740" s="5">
        <f>INDEX(Products!$A$1:$E$5,MATCH(Orders!$D740,Products!$A$1:$A$5,0),MATCH(Orders!L$1,Products!$A$1:$E$1,0))</f>
        <v>9.9499999999999993</v>
      </c>
      <c r="M740" s="5">
        <f>Table1[[#This Row],[Unit Price]]*Table1[[#This Row],[Quantity]]</f>
        <v>9.9499999999999993</v>
      </c>
      <c r="N740" t="str">
        <f>VLOOKUP(Table1[[#This Row],[Customer ID]],Customers!$A$1:$I$2001,9,FALSE)</f>
        <v>Yes</v>
      </c>
    </row>
    <row r="741" spans="1:14" x14ac:dyDescent="0.35">
      <c r="A741" t="s">
        <v>1528</v>
      </c>
      <c r="B741" s="2">
        <v>45191</v>
      </c>
      <c r="C741" t="s">
        <v>1529</v>
      </c>
      <c r="D741" t="s">
        <v>40</v>
      </c>
      <c r="E741">
        <v>5</v>
      </c>
      <c r="F741" t="str">
        <f>VLOOKUP(Table1[[#This Row],[Customer ID]],Customers!$A$1:$I$2001,2,FALSE)</f>
        <v>Austin Jenkins</v>
      </c>
      <c r="G741" t="str">
        <f>VLOOKUP(Table1[[#This Row],[Customer ID]],Customers!$A$1:$I$2001,3,FALSE)</f>
        <v>sreed@tanner.com</v>
      </c>
      <c r="H741" t="str">
        <f>VLOOKUP(Table1[[#This Row],[Customer ID]],Customers!$A$1:$I$2001,7,FALSE)</f>
        <v>Australia</v>
      </c>
      <c r="I741" t="str">
        <f>_xlfn.IFS(INDEX(Products!$A$1:$E$5,MATCH(Orders!$D741,Products!$A$1:$A$5,0),MATCH(Orders!I$1,Products!$A$1:$E$1,0))="Esp","Espresso",INDEX(Products!$A$1:$E$5,MATCH(Orders!$D741,Products!$A$1:$A$5,0),MATCH(Orders!I$1,Products!$A$1:$E$1,0))="Lat","Latte",INDEX(Products!$A$1:$E$5,MATCH(Orders!$D741,Products!$A$1:$A$5,0),MATCH(Orders!I$1,Products!$A$1:$E$1,0))="Moc","Mocha",INDEX(Products!$A$1:$E$5,MATCH(Orders!$D741,Products!$A$1:$A$5,0),MATCH(Orders!I$1,Products!$A$1:$E$1,0))="Am","Americano")</f>
        <v>Americano</v>
      </c>
      <c r="J741" t="str">
        <f>IF(INDEX(Products!$A$1:$E$5,MATCH(Orders!$D741,Products!$A$1:$A$5,0),MATCH(Orders!J$1,Products!$A$1:$E$1,0))="M","Medium",IF(INDEX(Products!$A$1:$E$5,MATCH(Orders!$D741,Products!$A$1:$A$5,0),MATCH(Orders!J$1,Products!$A$1:$E$1,0))="D","Dark","Light"))</f>
        <v>Light</v>
      </c>
      <c r="K741" s="3">
        <f>INDEX(Products!$A$1:$E$5,MATCH(Orders!$D741,Products!$A$1:$A$5,0),MATCH(Orders!K$1,Products!$A$1:$E$1,0))</f>
        <v>1</v>
      </c>
      <c r="L741" s="5">
        <f>INDEX(Products!$A$1:$E$5,MATCH(Orders!$D741,Products!$A$1:$A$5,0),MATCH(Orders!L$1,Products!$A$1:$E$1,0))</f>
        <v>9.9499999999999993</v>
      </c>
      <c r="M741" s="5">
        <f>Table1[[#This Row],[Unit Price]]*Table1[[#This Row],[Quantity]]</f>
        <v>49.75</v>
      </c>
      <c r="N741" t="str">
        <f>VLOOKUP(Table1[[#This Row],[Customer ID]],Customers!$A$1:$I$2001,9,FALSE)</f>
        <v>Yes</v>
      </c>
    </row>
    <row r="742" spans="1:14" x14ac:dyDescent="0.35">
      <c r="A742" t="s">
        <v>1530</v>
      </c>
      <c r="B742" s="2">
        <v>45356</v>
      </c>
      <c r="C742" t="s">
        <v>1531</v>
      </c>
      <c r="D742" t="s">
        <v>15</v>
      </c>
      <c r="E742">
        <v>2</v>
      </c>
      <c r="F742" t="str">
        <f>VLOOKUP(Table1[[#This Row],[Customer ID]],Customers!$A$1:$I$2001,2,FALSE)</f>
        <v>Patricia Mason</v>
      </c>
      <c r="G742" t="str">
        <f>VLOOKUP(Table1[[#This Row],[Customer ID]],Customers!$A$1:$I$2001,3,FALSE)</f>
        <v>qwalls@cochran.com</v>
      </c>
      <c r="H742" t="str">
        <f>VLOOKUP(Table1[[#This Row],[Customer ID]],Customers!$A$1:$I$2001,7,FALSE)</f>
        <v>Ireland</v>
      </c>
      <c r="I742" t="str">
        <f>_xlfn.IFS(INDEX(Products!$A$1:$E$5,MATCH(Orders!$D742,Products!$A$1:$A$5,0),MATCH(Orders!I$1,Products!$A$1:$E$1,0))="Esp","Espresso",INDEX(Products!$A$1:$E$5,MATCH(Orders!$D742,Products!$A$1:$A$5,0),MATCH(Orders!I$1,Products!$A$1:$E$1,0))="Lat","Latte",INDEX(Products!$A$1:$E$5,MATCH(Orders!$D742,Products!$A$1:$A$5,0),MATCH(Orders!I$1,Products!$A$1:$E$1,0))="Moc","Mocha",INDEX(Products!$A$1:$E$5,MATCH(Orders!$D742,Products!$A$1:$A$5,0),MATCH(Orders!I$1,Products!$A$1:$E$1,0))="Am","Americano")</f>
        <v>Espresso</v>
      </c>
      <c r="J742" t="str">
        <f>IF(INDEX(Products!$A$1:$E$5,MATCH(Orders!$D742,Products!$A$1:$A$5,0),MATCH(Orders!J$1,Products!$A$1:$E$1,0))="M","Medium",IF(INDEX(Products!$A$1:$E$5,MATCH(Orders!$D742,Products!$A$1:$A$5,0),MATCH(Orders!J$1,Products!$A$1:$E$1,0))="D","Dark","Light"))</f>
        <v>Medium</v>
      </c>
      <c r="K742" s="3">
        <f>INDEX(Products!$A$1:$E$5,MATCH(Orders!$D742,Products!$A$1:$A$5,0),MATCH(Orders!K$1,Products!$A$1:$E$1,0))</f>
        <v>1.5</v>
      </c>
      <c r="L742" s="5">
        <f>INDEX(Products!$A$1:$E$5,MATCH(Orders!$D742,Products!$A$1:$A$5,0),MATCH(Orders!L$1,Products!$A$1:$E$1,0))</f>
        <v>8.18</v>
      </c>
      <c r="M742" s="5">
        <f>Table1[[#This Row],[Unit Price]]*Table1[[#This Row],[Quantity]]</f>
        <v>16.36</v>
      </c>
      <c r="N742" t="str">
        <f>VLOOKUP(Table1[[#This Row],[Customer ID]],Customers!$A$1:$I$2001,9,FALSE)</f>
        <v>No</v>
      </c>
    </row>
    <row r="743" spans="1:14" x14ac:dyDescent="0.35">
      <c r="A743" t="s">
        <v>1532</v>
      </c>
      <c r="B743" s="2">
        <v>45323</v>
      </c>
      <c r="C743" t="s">
        <v>1533</v>
      </c>
      <c r="D743" t="s">
        <v>15</v>
      </c>
      <c r="E743">
        <v>1</v>
      </c>
      <c r="F743" t="str">
        <f>VLOOKUP(Table1[[#This Row],[Customer ID]],Customers!$A$1:$I$2001,2,FALSE)</f>
        <v>Gregory Bowman</v>
      </c>
      <c r="G743" t="str">
        <f>VLOOKUP(Table1[[#This Row],[Customer ID]],Customers!$A$1:$I$2001,3,FALSE)</f>
        <v>nmorris@hotmail.com</v>
      </c>
      <c r="H743" t="str">
        <f>VLOOKUP(Table1[[#This Row],[Customer ID]],Customers!$A$1:$I$2001,7,FALSE)</f>
        <v>United States</v>
      </c>
      <c r="I743" t="str">
        <f>_xlfn.IFS(INDEX(Products!$A$1:$E$5,MATCH(Orders!$D743,Products!$A$1:$A$5,0),MATCH(Orders!I$1,Products!$A$1:$E$1,0))="Esp","Espresso",INDEX(Products!$A$1:$E$5,MATCH(Orders!$D743,Products!$A$1:$A$5,0),MATCH(Orders!I$1,Products!$A$1:$E$1,0))="Lat","Latte",INDEX(Products!$A$1:$E$5,MATCH(Orders!$D743,Products!$A$1:$A$5,0),MATCH(Orders!I$1,Products!$A$1:$E$1,0))="Moc","Mocha",INDEX(Products!$A$1:$E$5,MATCH(Orders!$D743,Products!$A$1:$A$5,0),MATCH(Orders!I$1,Products!$A$1:$E$1,0))="Am","Americano")</f>
        <v>Espresso</v>
      </c>
      <c r="J743" t="str">
        <f>IF(INDEX(Products!$A$1:$E$5,MATCH(Orders!$D743,Products!$A$1:$A$5,0),MATCH(Orders!J$1,Products!$A$1:$E$1,0))="M","Medium",IF(INDEX(Products!$A$1:$E$5,MATCH(Orders!$D743,Products!$A$1:$A$5,0),MATCH(Orders!J$1,Products!$A$1:$E$1,0))="D","Dark","Light"))</f>
        <v>Medium</v>
      </c>
      <c r="K743" s="3">
        <f>INDEX(Products!$A$1:$E$5,MATCH(Orders!$D743,Products!$A$1:$A$5,0),MATCH(Orders!K$1,Products!$A$1:$E$1,0))</f>
        <v>1.5</v>
      </c>
      <c r="L743" s="5">
        <f>INDEX(Products!$A$1:$E$5,MATCH(Orders!$D743,Products!$A$1:$A$5,0),MATCH(Orders!L$1,Products!$A$1:$E$1,0))</f>
        <v>8.18</v>
      </c>
      <c r="M743" s="5">
        <f>Table1[[#This Row],[Unit Price]]*Table1[[#This Row],[Quantity]]</f>
        <v>8.18</v>
      </c>
      <c r="N743" t="str">
        <f>VLOOKUP(Table1[[#This Row],[Customer ID]],Customers!$A$1:$I$2001,9,FALSE)</f>
        <v>No</v>
      </c>
    </row>
    <row r="744" spans="1:14" x14ac:dyDescent="0.35">
      <c r="A744" t="s">
        <v>1534</v>
      </c>
      <c r="B744" s="2">
        <v>45225</v>
      </c>
      <c r="C744" t="s">
        <v>1535</v>
      </c>
      <c r="D744" t="s">
        <v>40</v>
      </c>
      <c r="E744">
        <v>2</v>
      </c>
      <c r="F744" t="str">
        <f>VLOOKUP(Table1[[#This Row],[Customer ID]],Customers!$A$1:$I$2001,2,FALSE)</f>
        <v>Stephanie Chase</v>
      </c>
      <c r="G744" t="str">
        <f>VLOOKUP(Table1[[#This Row],[Customer ID]],Customers!$A$1:$I$2001,3,FALSE)</f>
        <v>bmoore@white-wong.biz</v>
      </c>
      <c r="H744" t="str">
        <f>VLOOKUP(Table1[[#This Row],[Customer ID]],Customers!$A$1:$I$2001,7,FALSE)</f>
        <v>United Kingdom</v>
      </c>
      <c r="I744" t="str">
        <f>_xlfn.IFS(INDEX(Products!$A$1:$E$5,MATCH(Orders!$D744,Products!$A$1:$A$5,0),MATCH(Orders!I$1,Products!$A$1:$E$1,0))="Esp","Espresso",INDEX(Products!$A$1:$E$5,MATCH(Orders!$D744,Products!$A$1:$A$5,0),MATCH(Orders!I$1,Products!$A$1:$E$1,0))="Lat","Latte",INDEX(Products!$A$1:$E$5,MATCH(Orders!$D744,Products!$A$1:$A$5,0),MATCH(Orders!I$1,Products!$A$1:$E$1,0))="Moc","Mocha",INDEX(Products!$A$1:$E$5,MATCH(Orders!$D744,Products!$A$1:$A$5,0),MATCH(Orders!I$1,Products!$A$1:$E$1,0))="Am","Americano")</f>
        <v>Americano</v>
      </c>
      <c r="J744" t="str">
        <f>IF(INDEX(Products!$A$1:$E$5,MATCH(Orders!$D744,Products!$A$1:$A$5,0),MATCH(Orders!J$1,Products!$A$1:$E$1,0))="M","Medium",IF(INDEX(Products!$A$1:$E$5,MATCH(Orders!$D744,Products!$A$1:$A$5,0),MATCH(Orders!J$1,Products!$A$1:$E$1,0))="D","Dark","Light"))</f>
        <v>Light</v>
      </c>
      <c r="K744" s="3">
        <f>INDEX(Products!$A$1:$E$5,MATCH(Orders!$D744,Products!$A$1:$A$5,0),MATCH(Orders!K$1,Products!$A$1:$E$1,0))</f>
        <v>1</v>
      </c>
      <c r="L744" s="5">
        <f>INDEX(Products!$A$1:$E$5,MATCH(Orders!$D744,Products!$A$1:$A$5,0),MATCH(Orders!L$1,Products!$A$1:$E$1,0))</f>
        <v>9.9499999999999993</v>
      </c>
      <c r="M744" s="5">
        <f>Table1[[#This Row],[Unit Price]]*Table1[[#This Row],[Quantity]]</f>
        <v>19.899999999999999</v>
      </c>
      <c r="N744" t="str">
        <f>VLOOKUP(Table1[[#This Row],[Customer ID]],Customers!$A$1:$I$2001,9,FALSE)</f>
        <v>No</v>
      </c>
    </row>
    <row r="745" spans="1:14" x14ac:dyDescent="0.35">
      <c r="A745" t="s">
        <v>1536</v>
      </c>
      <c r="B745" s="2">
        <v>45474</v>
      </c>
      <c r="C745" t="s">
        <v>1537</v>
      </c>
      <c r="D745" t="s">
        <v>15</v>
      </c>
      <c r="E745">
        <v>3</v>
      </c>
      <c r="F745" t="str">
        <f>VLOOKUP(Table1[[#This Row],[Customer ID]],Customers!$A$1:$I$2001,2,FALSE)</f>
        <v>Scott Smith</v>
      </c>
      <c r="G745" t="str">
        <f>VLOOKUP(Table1[[#This Row],[Customer ID]],Customers!$A$1:$I$2001,3,FALSE)</f>
        <v>laura56@bryant.com</v>
      </c>
      <c r="H745" t="str">
        <f>VLOOKUP(Table1[[#This Row],[Customer ID]],Customers!$A$1:$I$2001,7,FALSE)</f>
        <v>United States</v>
      </c>
      <c r="I745" t="str">
        <f>_xlfn.IFS(INDEX(Products!$A$1:$E$5,MATCH(Orders!$D745,Products!$A$1:$A$5,0),MATCH(Orders!I$1,Products!$A$1:$E$1,0))="Esp","Espresso",INDEX(Products!$A$1:$E$5,MATCH(Orders!$D745,Products!$A$1:$A$5,0),MATCH(Orders!I$1,Products!$A$1:$E$1,0))="Lat","Latte",INDEX(Products!$A$1:$E$5,MATCH(Orders!$D745,Products!$A$1:$A$5,0),MATCH(Orders!I$1,Products!$A$1:$E$1,0))="Moc","Mocha",INDEX(Products!$A$1:$E$5,MATCH(Orders!$D745,Products!$A$1:$A$5,0),MATCH(Orders!I$1,Products!$A$1:$E$1,0))="Am","Americano")</f>
        <v>Espresso</v>
      </c>
      <c r="J745" t="str">
        <f>IF(INDEX(Products!$A$1:$E$5,MATCH(Orders!$D745,Products!$A$1:$A$5,0),MATCH(Orders!J$1,Products!$A$1:$E$1,0))="M","Medium",IF(INDEX(Products!$A$1:$E$5,MATCH(Orders!$D745,Products!$A$1:$A$5,0),MATCH(Orders!J$1,Products!$A$1:$E$1,0))="D","Dark","Light"))</f>
        <v>Medium</v>
      </c>
      <c r="K745" s="3">
        <f>INDEX(Products!$A$1:$E$5,MATCH(Orders!$D745,Products!$A$1:$A$5,0),MATCH(Orders!K$1,Products!$A$1:$E$1,0))</f>
        <v>1.5</v>
      </c>
      <c r="L745" s="5">
        <f>INDEX(Products!$A$1:$E$5,MATCH(Orders!$D745,Products!$A$1:$A$5,0),MATCH(Orders!L$1,Products!$A$1:$E$1,0))</f>
        <v>8.18</v>
      </c>
      <c r="M745" s="5">
        <f>Table1[[#This Row],[Unit Price]]*Table1[[#This Row],[Quantity]]</f>
        <v>24.54</v>
      </c>
      <c r="N745" t="str">
        <f>VLOOKUP(Table1[[#This Row],[Customer ID]],Customers!$A$1:$I$2001,9,FALSE)</f>
        <v>No</v>
      </c>
    </row>
    <row r="746" spans="1:14" x14ac:dyDescent="0.35">
      <c r="A746" t="s">
        <v>1538</v>
      </c>
      <c r="B746" s="2">
        <v>44893</v>
      </c>
      <c r="C746" t="s">
        <v>1539</v>
      </c>
      <c r="D746" t="s">
        <v>15</v>
      </c>
      <c r="E746">
        <v>3</v>
      </c>
      <c r="F746" t="str">
        <f>VLOOKUP(Table1[[#This Row],[Customer ID]],Customers!$A$1:$I$2001,2,FALSE)</f>
        <v>Thomas Gardner</v>
      </c>
      <c r="G746" t="str">
        <f>VLOOKUP(Table1[[#This Row],[Customer ID]],Customers!$A$1:$I$2001,3,FALSE)</f>
        <v>davidcollins@gmail.com</v>
      </c>
      <c r="H746" t="str">
        <f>VLOOKUP(Table1[[#This Row],[Customer ID]],Customers!$A$1:$I$2001,7,FALSE)</f>
        <v>United States</v>
      </c>
      <c r="I746" t="str">
        <f>_xlfn.IFS(INDEX(Products!$A$1:$E$5,MATCH(Orders!$D746,Products!$A$1:$A$5,0),MATCH(Orders!I$1,Products!$A$1:$E$1,0))="Esp","Espresso",INDEX(Products!$A$1:$E$5,MATCH(Orders!$D746,Products!$A$1:$A$5,0),MATCH(Orders!I$1,Products!$A$1:$E$1,0))="Lat","Latte",INDEX(Products!$A$1:$E$5,MATCH(Orders!$D746,Products!$A$1:$A$5,0),MATCH(Orders!I$1,Products!$A$1:$E$1,0))="Moc","Mocha",INDEX(Products!$A$1:$E$5,MATCH(Orders!$D746,Products!$A$1:$A$5,0),MATCH(Orders!I$1,Products!$A$1:$E$1,0))="Am","Americano")</f>
        <v>Espresso</v>
      </c>
      <c r="J746" t="str">
        <f>IF(INDEX(Products!$A$1:$E$5,MATCH(Orders!$D746,Products!$A$1:$A$5,0),MATCH(Orders!J$1,Products!$A$1:$E$1,0))="M","Medium",IF(INDEX(Products!$A$1:$E$5,MATCH(Orders!$D746,Products!$A$1:$A$5,0),MATCH(Orders!J$1,Products!$A$1:$E$1,0))="D","Dark","Light"))</f>
        <v>Medium</v>
      </c>
      <c r="K746" s="3">
        <f>INDEX(Products!$A$1:$E$5,MATCH(Orders!$D746,Products!$A$1:$A$5,0),MATCH(Orders!K$1,Products!$A$1:$E$1,0))</f>
        <v>1.5</v>
      </c>
      <c r="L746" s="5">
        <f>INDEX(Products!$A$1:$E$5,MATCH(Orders!$D746,Products!$A$1:$A$5,0),MATCH(Orders!L$1,Products!$A$1:$E$1,0))</f>
        <v>8.18</v>
      </c>
      <c r="M746" s="5">
        <f>Table1[[#This Row],[Unit Price]]*Table1[[#This Row],[Quantity]]</f>
        <v>24.54</v>
      </c>
      <c r="N746" t="str">
        <f>VLOOKUP(Table1[[#This Row],[Customer ID]],Customers!$A$1:$I$2001,9,FALSE)</f>
        <v>Yes</v>
      </c>
    </row>
    <row r="747" spans="1:14" x14ac:dyDescent="0.35">
      <c r="A747" t="s">
        <v>1540</v>
      </c>
      <c r="B747" s="2">
        <v>44534</v>
      </c>
      <c r="C747" t="s">
        <v>1541</v>
      </c>
      <c r="D747" t="s">
        <v>30</v>
      </c>
      <c r="E747">
        <v>4</v>
      </c>
      <c r="F747" t="str">
        <f>VLOOKUP(Table1[[#This Row],[Customer ID]],Customers!$A$1:$I$2001,2,FALSE)</f>
        <v>Claire Blair</v>
      </c>
      <c r="G747" t="str">
        <f>VLOOKUP(Table1[[#This Row],[Customer ID]],Customers!$A$1:$I$2001,3,FALSE)</f>
        <v>jennifer11@hotmail.com</v>
      </c>
      <c r="H747" t="str">
        <f>VLOOKUP(Table1[[#This Row],[Customer ID]],Customers!$A$1:$I$2001,7,FALSE)</f>
        <v>United Kingdom</v>
      </c>
      <c r="I747" t="str">
        <f>_xlfn.IFS(INDEX(Products!$A$1:$E$5,MATCH(Orders!$D747,Products!$A$1:$A$5,0),MATCH(Orders!I$1,Products!$A$1:$E$1,0))="Esp","Espresso",INDEX(Products!$A$1:$E$5,MATCH(Orders!$D747,Products!$A$1:$A$5,0),MATCH(Orders!I$1,Products!$A$1:$E$1,0))="Lat","Latte",INDEX(Products!$A$1:$E$5,MATCH(Orders!$D747,Products!$A$1:$A$5,0),MATCH(Orders!I$1,Products!$A$1:$E$1,0))="Moc","Mocha",INDEX(Products!$A$1:$E$5,MATCH(Orders!$D747,Products!$A$1:$A$5,0),MATCH(Orders!I$1,Products!$A$1:$E$1,0))="Am","Americano")</f>
        <v>Mocha</v>
      </c>
      <c r="J747" t="str">
        <f>IF(INDEX(Products!$A$1:$E$5,MATCH(Orders!$D747,Products!$A$1:$A$5,0),MATCH(Orders!J$1,Products!$A$1:$E$1,0))="M","Medium",IF(INDEX(Products!$A$1:$E$5,MATCH(Orders!$D747,Products!$A$1:$A$5,0),MATCH(Orders!J$1,Products!$A$1:$E$1,0))="D","Dark","Light"))</f>
        <v>Medium</v>
      </c>
      <c r="K747" s="3">
        <f>INDEX(Products!$A$1:$E$5,MATCH(Orders!$D747,Products!$A$1:$A$5,0),MATCH(Orders!K$1,Products!$A$1:$E$1,0))</f>
        <v>2</v>
      </c>
      <c r="L747" s="5">
        <f>INDEX(Products!$A$1:$E$5,MATCH(Orders!$D747,Products!$A$1:$A$5,0),MATCH(Orders!L$1,Products!$A$1:$E$1,0))</f>
        <v>5.35</v>
      </c>
      <c r="M747" s="5">
        <f>Table1[[#This Row],[Unit Price]]*Table1[[#This Row],[Quantity]]</f>
        <v>21.4</v>
      </c>
      <c r="N747" t="str">
        <f>VLOOKUP(Table1[[#This Row],[Customer ID]],Customers!$A$1:$I$2001,9,FALSE)</f>
        <v>Yes</v>
      </c>
    </row>
    <row r="748" spans="1:14" x14ac:dyDescent="0.35">
      <c r="A748" t="s">
        <v>1542</v>
      </c>
      <c r="B748" s="2">
        <v>44529</v>
      </c>
      <c r="C748" t="s">
        <v>1543</v>
      </c>
      <c r="D748" t="s">
        <v>30</v>
      </c>
      <c r="E748">
        <v>1</v>
      </c>
      <c r="F748" t="str">
        <f>VLOOKUP(Table1[[#This Row],[Customer ID]],Customers!$A$1:$I$2001,2,FALSE)</f>
        <v>Amy Turner</v>
      </c>
      <c r="G748" t="str">
        <f>VLOOKUP(Table1[[#This Row],[Customer ID]],Customers!$A$1:$I$2001,3,FALSE)</f>
        <v>timothywatson@yahoo.com</v>
      </c>
      <c r="H748" t="str">
        <f>VLOOKUP(Table1[[#This Row],[Customer ID]],Customers!$A$1:$I$2001,7,FALSE)</f>
        <v>Canada</v>
      </c>
      <c r="I748" t="str">
        <f>_xlfn.IFS(INDEX(Products!$A$1:$E$5,MATCH(Orders!$D748,Products!$A$1:$A$5,0),MATCH(Orders!I$1,Products!$A$1:$E$1,0))="Esp","Espresso",INDEX(Products!$A$1:$E$5,MATCH(Orders!$D748,Products!$A$1:$A$5,0),MATCH(Orders!I$1,Products!$A$1:$E$1,0))="Lat","Latte",INDEX(Products!$A$1:$E$5,MATCH(Orders!$D748,Products!$A$1:$A$5,0),MATCH(Orders!I$1,Products!$A$1:$E$1,0))="Moc","Mocha",INDEX(Products!$A$1:$E$5,MATCH(Orders!$D748,Products!$A$1:$A$5,0),MATCH(Orders!I$1,Products!$A$1:$E$1,0))="Am","Americano")</f>
        <v>Mocha</v>
      </c>
      <c r="J748" t="str">
        <f>IF(INDEX(Products!$A$1:$E$5,MATCH(Orders!$D748,Products!$A$1:$A$5,0),MATCH(Orders!J$1,Products!$A$1:$E$1,0))="M","Medium",IF(INDEX(Products!$A$1:$E$5,MATCH(Orders!$D748,Products!$A$1:$A$5,0),MATCH(Orders!J$1,Products!$A$1:$E$1,0))="D","Dark","Light"))</f>
        <v>Medium</v>
      </c>
      <c r="K748" s="3">
        <f>INDEX(Products!$A$1:$E$5,MATCH(Orders!$D748,Products!$A$1:$A$5,0),MATCH(Orders!K$1,Products!$A$1:$E$1,0))</f>
        <v>2</v>
      </c>
      <c r="L748" s="5">
        <f>INDEX(Products!$A$1:$E$5,MATCH(Orders!$D748,Products!$A$1:$A$5,0),MATCH(Orders!L$1,Products!$A$1:$E$1,0))</f>
        <v>5.35</v>
      </c>
      <c r="M748" s="5">
        <f>Table1[[#This Row],[Unit Price]]*Table1[[#This Row],[Quantity]]</f>
        <v>5.35</v>
      </c>
      <c r="N748" t="str">
        <f>VLOOKUP(Table1[[#This Row],[Customer ID]],Customers!$A$1:$I$2001,9,FALSE)</f>
        <v>No</v>
      </c>
    </row>
    <row r="749" spans="1:14" x14ac:dyDescent="0.35">
      <c r="A749" t="s">
        <v>1544</v>
      </c>
      <c r="B749" s="2">
        <v>45124</v>
      </c>
      <c r="C749" t="s">
        <v>1545</v>
      </c>
      <c r="D749" t="s">
        <v>15</v>
      </c>
      <c r="E749">
        <v>5</v>
      </c>
      <c r="F749" t="str">
        <f>VLOOKUP(Table1[[#This Row],[Customer ID]],Customers!$A$1:$I$2001,2,FALSE)</f>
        <v>Katie Lyons</v>
      </c>
      <c r="G749" t="str">
        <f>VLOOKUP(Table1[[#This Row],[Customer ID]],Customers!$A$1:$I$2001,3,FALSE)</f>
        <v>jrivera@adams-cole.com</v>
      </c>
      <c r="H749" t="str">
        <f>VLOOKUP(Table1[[#This Row],[Customer ID]],Customers!$A$1:$I$2001,7,FALSE)</f>
        <v>Canada</v>
      </c>
      <c r="I749" t="str">
        <f>_xlfn.IFS(INDEX(Products!$A$1:$E$5,MATCH(Orders!$D749,Products!$A$1:$A$5,0),MATCH(Orders!I$1,Products!$A$1:$E$1,0))="Esp","Espresso",INDEX(Products!$A$1:$E$5,MATCH(Orders!$D749,Products!$A$1:$A$5,0),MATCH(Orders!I$1,Products!$A$1:$E$1,0))="Lat","Latte",INDEX(Products!$A$1:$E$5,MATCH(Orders!$D749,Products!$A$1:$A$5,0),MATCH(Orders!I$1,Products!$A$1:$E$1,0))="Moc","Mocha",INDEX(Products!$A$1:$E$5,MATCH(Orders!$D749,Products!$A$1:$A$5,0),MATCH(Orders!I$1,Products!$A$1:$E$1,0))="Am","Americano")</f>
        <v>Espresso</v>
      </c>
      <c r="J749" t="str">
        <f>IF(INDEX(Products!$A$1:$E$5,MATCH(Orders!$D749,Products!$A$1:$A$5,0),MATCH(Orders!J$1,Products!$A$1:$E$1,0))="M","Medium",IF(INDEX(Products!$A$1:$E$5,MATCH(Orders!$D749,Products!$A$1:$A$5,0),MATCH(Orders!J$1,Products!$A$1:$E$1,0))="D","Dark","Light"))</f>
        <v>Medium</v>
      </c>
      <c r="K749" s="3">
        <f>INDEX(Products!$A$1:$E$5,MATCH(Orders!$D749,Products!$A$1:$A$5,0),MATCH(Orders!K$1,Products!$A$1:$E$1,0))</f>
        <v>1.5</v>
      </c>
      <c r="L749" s="5">
        <f>INDEX(Products!$A$1:$E$5,MATCH(Orders!$D749,Products!$A$1:$A$5,0),MATCH(Orders!L$1,Products!$A$1:$E$1,0))</f>
        <v>8.18</v>
      </c>
      <c r="M749" s="5">
        <f>Table1[[#This Row],[Unit Price]]*Table1[[#This Row],[Quantity]]</f>
        <v>40.9</v>
      </c>
      <c r="N749" t="str">
        <f>VLOOKUP(Table1[[#This Row],[Customer ID]],Customers!$A$1:$I$2001,9,FALSE)</f>
        <v>No</v>
      </c>
    </row>
    <row r="750" spans="1:14" x14ac:dyDescent="0.35">
      <c r="A750" t="s">
        <v>1546</v>
      </c>
      <c r="B750" s="2">
        <v>45263</v>
      </c>
      <c r="C750" t="s">
        <v>1547</v>
      </c>
      <c r="D750" t="s">
        <v>21</v>
      </c>
      <c r="E750">
        <v>2</v>
      </c>
      <c r="F750" t="str">
        <f>VLOOKUP(Table1[[#This Row],[Customer ID]],Customers!$A$1:$I$2001,2,FALSE)</f>
        <v>Taylor Davis</v>
      </c>
      <c r="G750" t="str">
        <f>VLOOKUP(Table1[[#This Row],[Customer ID]],Customers!$A$1:$I$2001,3,FALSE)</f>
        <v>laurasmith@parrish.com</v>
      </c>
      <c r="H750" t="str">
        <f>VLOOKUP(Table1[[#This Row],[Customer ID]],Customers!$A$1:$I$2001,7,FALSE)</f>
        <v>United Kingdom</v>
      </c>
      <c r="I750" t="str">
        <f>_xlfn.IFS(INDEX(Products!$A$1:$E$5,MATCH(Orders!$D750,Products!$A$1:$A$5,0),MATCH(Orders!I$1,Products!$A$1:$E$1,0))="Esp","Espresso",INDEX(Products!$A$1:$E$5,MATCH(Orders!$D750,Products!$A$1:$A$5,0),MATCH(Orders!I$1,Products!$A$1:$E$1,0))="Lat","Latte",INDEX(Products!$A$1:$E$5,MATCH(Orders!$D750,Products!$A$1:$A$5,0),MATCH(Orders!I$1,Products!$A$1:$E$1,0))="Moc","Mocha",INDEX(Products!$A$1:$E$5,MATCH(Orders!$D750,Products!$A$1:$A$5,0),MATCH(Orders!I$1,Products!$A$1:$E$1,0))="Am","Americano")</f>
        <v>Latte</v>
      </c>
      <c r="J750" t="str">
        <f>IF(INDEX(Products!$A$1:$E$5,MATCH(Orders!$D750,Products!$A$1:$A$5,0),MATCH(Orders!J$1,Products!$A$1:$E$1,0))="M","Medium",IF(INDEX(Products!$A$1:$E$5,MATCH(Orders!$D750,Products!$A$1:$A$5,0),MATCH(Orders!J$1,Products!$A$1:$E$1,0))="D","Dark","Light"))</f>
        <v>Dark</v>
      </c>
      <c r="K750" s="3">
        <f>INDEX(Products!$A$1:$E$5,MATCH(Orders!$D750,Products!$A$1:$A$5,0),MATCH(Orders!K$1,Products!$A$1:$E$1,0))</f>
        <v>2</v>
      </c>
      <c r="L750" s="5">
        <f>INDEX(Products!$A$1:$E$5,MATCH(Orders!$D750,Products!$A$1:$A$5,0),MATCH(Orders!L$1,Products!$A$1:$E$1,0))</f>
        <v>6.79</v>
      </c>
      <c r="M750" s="5">
        <f>Table1[[#This Row],[Unit Price]]*Table1[[#This Row],[Quantity]]</f>
        <v>13.58</v>
      </c>
      <c r="N750" t="str">
        <f>VLOOKUP(Table1[[#This Row],[Customer ID]],Customers!$A$1:$I$2001,9,FALSE)</f>
        <v>Yes</v>
      </c>
    </row>
    <row r="751" spans="1:14" x14ac:dyDescent="0.35">
      <c r="A751" t="s">
        <v>1548</v>
      </c>
      <c r="B751" s="2">
        <v>45254</v>
      </c>
      <c r="C751" t="s">
        <v>1549</v>
      </c>
      <c r="D751" t="s">
        <v>30</v>
      </c>
      <c r="E751">
        <v>3</v>
      </c>
      <c r="F751" t="str">
        <f>VLOOKUP(Table1[[#This Row],[Customer ID]],Customers!$A$1:$I$2001,2,FALSE)</f>
        <v>Matthew Peters</v>
      </c>
      <c r="G751" t="str">
        <f>VLOOKUP(Table1[[#This Row],[Customer ID]],Customers!$A$1:$I$2001,3,FALSE)</f>
        <v>allenwalker@sanchez.com</v>
      </c>
      <c r="H751" t="str">
        <f>VLOOKUP(Table1[[#This Row],[Customer ID]],Customers!$A$1:$I$2001,7,FALSE)</f>
        <v>Ireland</v>
      </c>
      <c r="I751" t="str">
        <f>_xlfn.IFS(INDEX(Products!$A$1:$E$5,MATCH(Orders!$D751,Products!$A$1:$A$5,0),MATCH(Orders!I$1,Products!$A$1:$E$1,0))="Esp","Espresso",INDEX(Products!$A$1:$E$5,MATCH(Orders!$D751,Products!$A$1:$A$5,0),MATCH(Orders!I$1,Products!$A$1:$E$1,0))="Lat","Latte",INDEX(Products!$A$1:$E$5,MATCH(Orders!$D751,Products!$A$1:$A$5,0),MATCH(Orders!I$1,Products!$A$1:$E$1,0))="Moc","Mocha",INDEX(Products!$A$1:$E$5,MATCH(Orders!$D751,Products!$A$1:$A$5,0),MATCH(Orders!I$1,Products!$A$1:$E$1,0))="Am","Americano")</f>
        <v>Mocha</v>
      </c>
      <c r="J751" t="str">
        <f>IF(INDEX(Products!$A$1:$E$5,MATCH(Orders!$D751,Products!$A$1:$A$5,0),MATCH(Orders!J$1,Products!$A$1:$E$1,0))="M","Medium",IF(INDEX(Products!$A$1:$E$5,MATCH(Orders!$D751,Products!$A$1:$A$5,0),MATCH(Orders!J$1,Products!$A$1:$E$1,0))="D","Dark","Light"))</f>
        <v>Medium</v>
      </c>
      <c r="K751" s="3">
        <f>INDEX(Products!$A$1:$E$5,MATCH(Orders!$D751,Products!$A$1:$A$5,0),MATCH(Orders!K$1,Products!$A$1:$E$1,0))</f>
        <v>2</v>
      </c>
      <c r="L751" s="5">
        <f>INDEX(Products!$A$1:$E$5,MATCH(Orders!$D751,Products!$A$1:$A$5,0),MATCH(Orders!L$1,Products!$A$1:$E$1,0))</f>
        <v>5.35</v>
      </c>
      <c r="M751" s="5">
        <f>Table1[[#This Row],[Unit Price]]*Table1[[#This Row],[Quantity]]</f>
        <v>16.049999999999997</v>
      </c>
      <c r="N751" t="str">
        <f>VLOOKUP(Table1[[#This Row],[Customer ID]],Customers!$A$1:$I$2001,9,FALSE)</f>
        <v>Yes</v>
      </c>
    </row>
    <row r="752" spans="1:14" x14ac:dyDescent="0.35">
      <c r="A752" t="s">
        <v>1550</v>
      </c>
      <c r="B752" s="2">
        <v>44568</v>
      </c>
      <c r="C752" t="s">
        <v>1551</v>
      </c>
      <c r="D752" t="s">
        <v>40</v>
      </c>
      <c r="E752">
        <v>2</v>
      </c>
      <c r="F752" t="str">
        <f>VLOOKUP(Table1[[#This Row],[Customer ID]],Customers!$A$1:$I$2001,2,FALSE)</f>
        <v>Kimberly Jarvis</v>
      </c>
      <c r="G752" t="str">
        <f>VLOOKUP(Table1[[#This Row],[Customer ID]],Customers!$A$1:$I$2001,3,FALSE)</f>
        <v>thomas52@glover-parks.biz</v>
      </c>
      <c r="H752" t="str">
        <f>VLOOKUP(Table1[[#This Row],[Customer ID]],Customers!$A$1:$I$2001,7,FALSE)</f>
        <v>Canada</v>
      </c>
      <c r="I752" t="str">
        <f>_xlfn.IFS(INDEX(Products!$A$1:$E$5,MATCH(Orders!$D752,Products!$A$1:$A$5,0),MATCH(Orders!I$1,Products!$A$1:$E$1,0))="Esp","Espresso",INDEX(Products!$A$1:$E$5,MATCH(Orders!$D752,Products!$A$1:$A$5,0),MATCH(Orders!I$1,Products!$A$1:$E$1,0))="Lat","Latte",INDEX(Products!$A$1:$E$5,MATCH(Orders!$D752,Products!$A$1:$A$5,0),MATCH(Orders!I$1,Products!$A$1:$E$1,0))="Moc","Mocha",INDEX(Products!$A$1:$E$5,MATCH(Orders!$D752,Products!$A$1:$A$5,0),MATCH(Orders!I$1,Products!$A$1:$E$1,0))="Am","Americano")</f>
        <v>Americano</v>
      </c>
      <c r="J752" t="str">
        <f>IF(INDEX(Products!$A$1:$E$5,MATCH(Orders!$D752,Products!$A$1:$A$5,0),MATCH(Orders!J$1,Products!$A$1:$E$1,0))="M","Medium",IF(INDEX(Products!$A$1:$E$5,MATCH(Orders!$D752,Products!$A$1:$A$5,0),MATCH(Orders!J$1,Products!$A$1:$E$1,0))="D","Dark","Light"))</f>
        <v>Light</v>
      </c>
      <c r="K752" s="3">
        <f>INDEX(Products!$A$1:$E$5,MATCH(Orders!$D752,Products!$A$1:$A$5,0),MATCH(Orders!K$1,Products!$A$1:$E$1,0))</f>
        <v>1</v>
      </c>
      <c r="L752" s="5">
        <f>INDEX(Products!$A$1:$E$5,MATCH(Orders!$D752,Products!$A$1:$A$5,0),MATCH(Orders!L$1,Products!$A$1:$E$1,0))</f>
        <v>9.9499999999999993</v>
      </c>
      <c r="M752" s="5">
        <f>Table1[[#This Row],[Unit Price]]*Table1[[#This Row],[Quantity]]</f>
        <v>19.899999999999999</v>
      </c>
      <c r="N752" t="str">
        <f>VLOOKUP(Table1[[#This Row],[Customer ID]],Customers!$A$1:$I$2001,9,FALSE)</f>
        <v>Yes</v>
      </c>
    </row>
    <row r="753" spans="1:14" x14ac:dyDescent="0.35">
      <c r="A753" t="s">
        <v>1552</v>
      </c>
      <c r="B753" s="2">
        <v>45474</v>
      </c>
      <c r="C753" t="s">
        <v>1553</v>
      </c>
      <c r="D753" t="s">
        <v>30</v>
      </c>
      <c r="E753">
        <v>4</v>
      </c>
      <c r="F753" t="str">
        <f>VLOOKUP(Table1[[#This Row],[Customer ID]],Customers!$A$1:$I$2001,2,FALSE)</f>
        <v>Terry Roberts</v>
      </c>
      <c r="G753" t="str">
        <f>VLOOKUP(Table1[[#This Row],[Customer ID]],Customers!$A$1:$I$2001,3,FALSE)</f>
        <v>wolfbrandon@hotmail.com</v>
      </c>
      <c r="H753" t="str">
        <f>VLOOKUP(Table1[[#This Row],[Customer ID]],Customers!$A$1:$I$2001,7,FALSE)</f>
        <v>United Kingdom</v>
      </c>
      <c r="I753" t="str">
        <f>_xlfn.IFS(INDEX(Products!$A$1:$E$5,MATCH(Orders!$D753,Products!$A$1:$A$5,0),MATCH(Orders!I$1,Products!$A$1:$E$1,0))="Esp","Espresso",INDEX(Products!$A$1:$E$5,MATCH(Orders!$D753,Products!$A$1:$A$5,0),MATCH(Orders!I$1,Products!$A$1:$E$1,0))="Lat","Latte",INDEX(Products!$A$1:$E$5,MATCH(Orders!$D753,Products!$A$1:$A$5,0),MATCH(Orders!I$1,Products!$A$1:$E$1,0))="Moc","Mocha",INDEX(Products!$A$1:$E$5,MATCH(Orders!$D753,Products!$A$1:$A$5,0),MATCH(Orders!I$1,Products!$A$1:$E$1,0))="Am","Americano")</f>
        <v>Mocha</v>
      </c>
      <c r="J753" t="str">
        <f>IF(INDEX(Products!$A$1:$E$5,MATCH(Orders!$D753,Products!$A$1:$A$5,0),MATCH(Orders!J$1,Products!$A$1:$E$1,0))="M","Medium",IF(INDEX(Products!$A$1:$E$5,MATCH(Orders!$D753,Products!$A$1:$A$5,0),MATCH(Orders!J$1,Products!$A$1:$E$1,0))="D","Dark","Light"))</f>
        <v>Medium</v>
      </c>
      <c r="K753" s="3">
        <f>INDEX(Products!$A$1:$E$5,MATCH(Orders!$D753,Products!$A$1:$A$5,0),MATCH(Orders!K$1,Products!$A$1:$E$1,0))</f>
        <v>2</v>
      </c>
      <c r="L753" s="5">
        <f>INDEX(Products!$A$1:$E$5,MATCH(Orders!$D753,Products!$A$1:$A$5,0),MATCH(Orders!L$1,Products!$A$1:$E$1,0))</f>
        <v>5.35</v>
      </c>
      <c r="M753" s="5">
        <f>Table1[[#This Row],[Unit Price]]*Table1[[#This Row],[Quantity]]</f>
        <v>21.4</v>
      </c>
      <c r="N753" t="str">
        <f>VLOOKUP(Table1[[#This Row],[Customer ID]],Customers!$A$1:$I$2001,9,FALSE)</f>
        <v>No</v>
      </c>
    </row>
    <row r="754" spans="1:14" x14ac:dyDescent="0.35">
      <c r="A754" t="s">
        <v>1554</v>
      </c>
      <c r="B754" s="2">
        <v>44530</v>
      </c>
      <c r="C754" t="s">
        <v>1555</v>
      </c>
      <c r="D754" t="s">
        <v>21</v>
      </c>
      <c r="E754">
        <v>4</v>
      </c>
      <c r="F754" t="str">
        <f>VLOOKUP(Table1[[#This Row],[Customer ID]],Customers!$A$1:$I$2001,2,FALSE)</f>
        <v>Zachary Ferrell</v>
      </c>
      <c r="G754" t="str">
        <f>VLOOKUP(Table1[[#This Row],[Customer ID]],Customers!$A$1:$I$2001,3,FALSE)</f>
        <v>simondana@blankenship-valdez.com</v>
      </c>
      <c r="H754" t="str">
        <f>VLOOKUP(Table1[[#This Row],[Customer ID]],Customers!$A$1:$I$2001,7,FALSE)</f>
        <v>United States</v>
      </c>
      <c r="I754" t="str">
        <f>_xlfn.IFS(INDEX(Products!$A$1:$E$5,MATCH(Orders!$D754,Products!$A$1:$A$5,0),MATCH(Orders!I$1,Products!$A$1:$E$1,0))="Esp","Espresso",INDEX(Products!$A$1:$E$5,MATCH(Orders!$D754,Products!$A$1:$A$5,0),MATCH(Orders!I$1,Products!$A$1:$E$1,0))="Lat","Latte",INDEX(Products!$A$1:$E$5,MATCH(Orders!$D754,Products!$A$1:$A$5,0),MATCH(Orders!I$1,Products!$A$1:$E$1,0))="Moc","Mocha",INDEX(Products!$A$1:$E$5,MATCH(Orders!$D754,Products!$A$1:$A$5,0),MATCH(Orders!I$1,Products!$A$1:$E$1,0))="Am","Americano")</f>
        <v>Latte</v>
      </c>
      <c r="J754" t="str">
        <f>IF(INDEX(Products!$A$1:$E$5,MATCH(Orders!$D754,Products!$A$1:$A$5,0),MATCH(Orders!J$1,Products!$A$1:$E$1,0))="M","Medium",IF(INDEX(Products!$A$1:$E$5,MATCH(Orders!$D754,Products!$A$1:$A$5,0),MATCH(Orders!J$1,Products!$A$1:$E$1,0))="D","Dark","Light"))</f>
        <v>Dark</v>
      </c>
      <c r="K754" s="3">
        <f>INDEX(Products!$A$1:$E$5,MATCH(Orders!$D754,Products!$A$1:$A$5,0),MATCH(Orders!K$1,Products!$A$1:$E$1,0))</f>
        <v>2</v>
      </c>
      <c r="L754" s="5">
        <f>INDEX(Products!$A$1:$E$5,MATCH(Orders!$D754,Products!$A$1:$A$5,0),MATCH(Orders!L$1,Products!$A$1:$E$1,0))</f>
        <v>6.79</v>
      </c>
      <c r="M754" s="5">
        <f>Table1[[#This Row],[Unit Price]]*Table1[[#This Row],[Quantity]]</f>
        <v>27.16</v>
      </c>
      <c r="N754" t="str">
        <f>VLOOKUP(Table1[[#This Row],[Customer ID]],Customers!$A$1:$I$2001,9,FALSE)</f>
        <v>Yes</v>
      </c>
    </row>
    <row r="755" spans="1:14" x14ac:dyDescent="0.35">
      <c r="A755" t="s">
        <v>1556</v>
      </c>
      <c r="B755" s="2">
        <v>45202</v>
      </c>
      <c r="C755" t="s">
        <v>1557</v>
      </c>
      <c r="D755" t="s">
        <v>21</v>
      </c>
      <c r="E755">
        <v>5</v>
      </c>
      <c r="F755" t="str">
        <f>VLOOKUP(Table1[[#This Row],[Customer ID]],Customers!$A$1:$I$2001,2,FALSE)</f>
        <v>Nicholas Orr</v>
      </c>
      <c r="G755" t="str">
        <f>VLOOKUP(Table1[[#This Row],[Customer ID]],Customers!$A$1:$I$2001,3,FALSE)</f>
        <v>laurapalmer@yahoo.com</v>
      </c>
      <c r="H755" t="str">
        <f>VLOOKUP(Table1[[#This Row],[Customer ID]],Customers!$A$1:$I$2001,7,FALSE)</f>
        <v>Ireland</v>
      </c>
      <c r="I755" t="str">
        <f>_xlfn.IFS(INDEX(Products!$A$1:$E$5,MATCH(Orders!$D755,Products!$A$1:$A$5,0),MATCH(Orders!I$1,Products!$A$1:$E$1,0))="Esp","Espresso",INDEX(Products!$A$1:$E$5,MATCH(Orders!$D755,Products!$A$1:$A$5,0),MATCH(Orders!I$1,Products!$A$1:$E$1,0))="Lat","Latte",INDEX(Products!$A$1:$E$5,MATCH(Orders!$D755,Products!$A$1:$A$5,0),MATCH(Orders!I$1,Products!$A$1:$E$1,0))="Moc","Mocha",INDEX(Products!$A$1:$E$5,MATCH(Orders!$D755,Products!$A$1:$A$5,0),MATCH(Orders!I$1,Products!$A$1:$E$1,0))="Am","Americano")</f>
        <v>Latte</v>
      </c>
      <c r="J755" t="str">
        <f>IF(INDEX(Products!$A$1:$E$5,MATCH(Orders!$D755,Products!$A$1:$A$5,0),MATCH(Orders!J$1,Products!$A$1:$E$1,0))="M","Medium",IF(INDEX(Products!$A$1:$E$5,MATCH(Orders!$D755,Products!$A$1:$A$5,0),MATCH(Orders!J$1,Products!$A$1:$E$1,0))="D","Dark","Light"))</f>
        <v>Dark</v>
      </c>
      <c r="K755" s="3">
        <f>INDEX(Products!$A$1:$E$5,MATCH(Orders!$D755,Products!$A$1:$A$5,0),MATCH(Orders!K$1,Products!$A$1:$E$1,0))</f>
        <v>2</v>
      </c>
      <c r="L755" s="5">
        <f>INDEX(Products!$A$1:$E$5,MATCH(Orders!$D755,Products!$A$1:$A$5,0),MATCH(Orders!L$1,Products!$A$1:$E$1,0))</f>
        <v>6.79</v>
      </c>
      <c r="M755" s="5">
        <f>Table1[[#This Row],[Unit Price]]*Table1[[#This Row],[Quantity]]</f>
        <v>33.950000000000003</v>
      </c>
      <c r="N755" t="str">
        <f>VLOOKUP(Table1[[#This Row],[Customer ID]],Customers!$A$1:$I$2001,9,FALSE)</f>
        <v>Yes</v>
      </c>
    </row>
    <row r="756" spans="1:14" x14ac:dyDescent="0.35">
      <c r="A756" t="s">
        <v>1558</v>
      </c>
      <c r="B756" s="2">
        <v>45435</v>
      </c>
      <c r="C756" t="s">
        <v>1559</v>
      </c>
      <c r="D756" t="s">
        <v>15</v>
      </c>
      <c r="E756">
        <v>1</v>
      </c>
      <c r="F756" t="str">
        <f>VLOOKUP(Table1[[#This Row],[Customer ID]],Customers!$A$1:$I$2001,2,FALSE)</f>
        <v>Marilyn Santiago</v>
      </c>
      <c r="G756" t="str">
        <f>VLOOKUP(Table1[[#This Row],[Customer ID]],Customers!$A$1:$I$2001,3,FALSE)</f>
        <v>saunderslisa@gmail.com</v>
      </c>
      <c r="H756" t="str">
        <f>VLOOKUP(Table1[[#This Row],[Customer ID]],Customers!$A$1:$I$2001,7,FALSE)</f>
        <v>United Kingdom</v>
      </c>
      <c r="I756" t="str">
        <f>_xlfn.IFS(INDEX(Products!$A$1:$E$5,MATCH(Orders!$D756,Products!$A$1:$A$5,0),MATCH(Orders!I$1,Products!$A$1:$E$1,0))="Esp","Espresso",INDEX(Products!$A$1:$E$5,MATCH(Orders!$D756,Products!$A$1:$A$5,0),MATCH(Orders!I$1,Products!$A$1:$E$1,0))="Lat","Latte",INDEX(Products!$A$1:$E$5,MATCH(Orders!$D756,Products!$A$1:$A$5,0),MATCH(Orders!I$1,Products!$A$1:$E$1,0))="Moc","Mocha",INDEX(Products!$A$1:$E$5,MATCH(Orders!$D756,Products!$A$1:$A$5,0),MATCH(Orders!I$1,Products!$A$1:$E$1,0))="Am","Americano")</f>
        <v>Espresso</v>
      </c>
      <c r="J756" t="str">
        <f>IF(INDEX(Products!$A$1:$E$5,MATCH(Orders!$D756,Products!$A$1:$A$5,0),MATCH(Orders!J$1,Products!$A$1:$E$1,0))="M","Medium",IF(INDEX(Products!$A$1:$E$5,MATCH(Orders!$D756,Products!$A$1:$A$5,0),MATCH(Orders!J$1,Products!$A$1:$E$1,0))="D","Dark","Light"))</f>
        <v>Medium</v>
      </c>
      <c r="K756" s="3">
        <f>INDEX(Products!$A$1:$E$5,MATCH(Orders!$D756,Products!$A$1:$A$5,0),MATCH(Orders!K$1,Products!$A$1:$E$1,0))</f>
        <v>1.5</v>
      </c>
      <c r="L756" s="5">
        <f>INDEX(Products!$A$1:$E$5,MATCH(Orders!$D756,Products!$A$1:$A$5,0),MATCH(Orders!L$1,Products!$A$1:$E$1,0))</f>
        <v>8.18</v>
      </c>
      <c r="M756" s="5">
        <f>Table1[[#This Row],[Unit Price]]*Table1[[#This Row],[Quantity]]</f>
        <v>8.18</v>
      </c>
      <c r="N756" t="str">
        <f>VLOOKUP(Table1[[#This Row],[Customer ID]],Customers!$A$1:$I$2001,9,FALSE)</f>
        <v>No</v>
      </c>
    </row>
    <row r="757" spans="1:14" x14ac:dyDescent="0.35">
      <c r="A757" t="s">
        <v>1560</v>
      </c>
      <c r="B757" s="2">
        <v>44639</v>
      </c>
      <c r="C757" t="s">
        <v>1561</v>
      </c>
      <c r="D757" t="s">
        <v>30</v>
      </c>
      <c r="E757">
        <v>3</v>
      </c>
      <c r="F757" t="str">
        <f>VLOOKUP(Table1[[#This Row],[Customer ID]],Customers!$A$1:$I$2001,2,FALSE)</f>
        <v>Shawna Collins</v>
      </c>
      <c r="G757" t="str">
        <f>VLOOKUP(Table1[[#This Row],[Customer ID]],Customers!$A$1:$I$2001,3,FALSE)</f>
        <v>bethany04@king.org</v>
      </c>
      <c r="H757" t="str">
        <f>VLOOKUP(Table1[[#This Row],[Customer ID]],Customers!$A$1:$I$2001,7,FALSE)</f>
        <v>United States</v>
      </c>
      <c r="I757" t="str">
        <f>_xlfn.IFS(INDEX(Products!$A$1:$E$5,MATCH(Orders!$D757,Products!$A$1:$A$5,0),MATCH(Orders!I$1,Products!$A$1:$E$1,0))="Esp","Espresso",INDEX(Products!$A$1:$E$5,MATCH(Orders!$D757,Products!$A$1:$A$5,0),MATCH(Orders!I$1,Products!$A$1:$E$1,0))="Lat","Latte",INDEX(Products!$A$1:$E$5,MATCH(Orders!$D757,Products!$A$1:$A$5,0),MATCH(Orders!I$1,Products!$A$1:$E$1,0))="Moc","Mocha",INDEX(Products!$A$1:$E$5,MATCH(Orders!$D757,Products!$A$1:$A$5,0),MATCH(Orders!I$1,Products!$A$1:$E$1,0))="Am","Americano")</f>
        <v>Mocha</v>
      </c>
      <c r="J757" t="str">
        <f>IF(INDEX(Products!$A$1:$E$5,MATCH(Orders!$D757,Products!$A$1:$A$5,0),MATCH(Orders!J$1,Products!$A$1:$E$1,0))="M","Medium",IF(INDEX(Products!$A$1:$E$5,MATCH(Orders!$D757,Products!$A$1:$A$5,0),MATCH(Orders!J$1,Products!$A$1:$E$1,0))="D","Dark","Light"))</f>
        <v>Medium</v>
      </c>
      <c r="K757" s="3">
        <f>INDEX(Products!$A$1:$E$5,MATCH(Orders!$D757,Products!$A$1:$A$5,0),MATCH(Orders!K$1,Products!$A$1:$E$1,0))</f>
        <v>2</v>
      </c>
      <c r="L757" s="5">
        <f>INDEX(Products!$A$1:$E$5,MATCH(Orders!$D757,Products!$A$1:$A$5,0),MATCH(Orders!L$1,Products!$A$1:$E$1,0))</f>
        <v>5.35</v>
      </c>
      <c r="M757" s="5">
        <f>Table1[[#This Row],[Unit Price]]*Table1[[#This Row],[Quantity]]</f>
        <v>16.049999999999997</v>
      </c>
      <c r="N757" t="str">
        <f>VLOOKUP(Table1[[#This Row],[Customer ID]],Customers!$A$1:$I$2001,9,FALSE)</f>
        <v>No</v>
      </c>
    </row>
    <row r="758" spans="1:14" x14ac:dyDescent="0.35">
      <c r="A758" t="s">
        <v>1562</v>
      </c>
      <c r="B758" s="2">
        <v>45490</v>
      </c>
      <c r="C758" t="s">
        <v>1563</v>
      </c>
      <c r="D758" t="s">
        <v>30</v>
      </c>
      <c r="E758">
        <v>5</v>
      </c>
      <c r="F758" t="str">
        <f>VLOOKUP(Table1[[#This Row],[Customer ID]],Customers!$A$1:$I$2001,2,FALSE)</f>
        <v>David Reeves</v>
      </c>
      <c r="G758" t="str">
        <f>VLOOKUP(Table1[[#This Row],[Customer ID]],Customers!$A$1:$I$2001,3,FALSE)</f>
        <v>markgomez@gmail.com</v>
      </c>
      <c r="H758" t="str">
        <f>VLOOKUP(Table1[[#This Row],[Customer ID]],Customers!$A$1:$I$2001,7,FALSE)</f>
        <v>Ireland</v>
      </c>
      <c r="I758" t="str">
        <f>_xlfn.IFS(INDEX(Products!$A$1:$E$5,MATCH(Orders!$D758,Products!$A$1:$A$5,0),MATCH(Orders!I$1,Products!$A$1:$E$1,0))="Esp","Espresso",INDEX(Products!$A$1:$E$5,MATCH(Orders!$D758,Products!$A$1:$A$5,0),MATCH(Orders!I$1,Products!$A$1:$E$1,0))="Lat","Latte",INDEX(Products!$A$1:$E$5,MATCH(Orders!$D758,Products!$A$1:$A$5,0),MATCH(Orders!I$1,Products!$A$1:$E$1,0))="Moc","Mocha",INDEX(Products!$A$1:$E$5,MATCH(Orders!$D758,Products!$A$1:$A$5,0),MATCH(Orders!I$1,Products!$A$1:$E$1,0))="Am","Americano")</f>
        <v>Mocha</v>
      </c>
      <c r="J758" t="str">
        <f>IF(INDEX(Products!$A$1:$E$5,MATCH(Orders!$D758,Products!$A$1:$A$5,0),MATCH(Orders!J$1,Products!$A$1:$E$1,0))="M","Medium",IF(INDEX(Products!$A$1:$E$5,MATCH(Orders!$D758,Products!$A$1:$A$5,0),MATCH(Orders!J$1,Products!$A$1:$E$1,0))="D","Dark","Light"))</f>
        <v>Medium</v>
      </c>
      <c r="K758" s="3">
        <f>INDEX(Products!$A$1:$E$5,MATCH(Orders!$D758,Products!$A$1:$A$5,0),MATCH(Orders!K$1,Products!$A$1:$E$1,0))</f>
        <v>2</v>
      </c>
      <c r="L758" s="5">
        <f>INDEX(Products!$A$1:$E$5,MATCH(Orders!$D758,Products!$A$1:$A$5,0),MATCH(Orders!L$1,Products!$A$1:$E$1,0))</f>
        <v>5.35</v>
      </c>
      <c r="M758" s="5">
        <f>Table1[[#This Row],[Unit Price]]*Table1[[#This Row],[Quantity]]</f>
        <v>26.75</v>
      </c>
      <c r="N758" t="str">
        <f>VLOOKUP(Table1[[#This Row],[Customer ID]],Customers!$A$1:$I$2001,9,FALSE)</f>
        <v>Yes</v>
      </c>
    </row>
    <row r="759" spans="1:14" x14ac:dyDescent="0.35">
      <c r="A759" t="s">
        <v>1564</v>
      </c>
      <c r="B759" s="2">
        <v>45433</v>
      </c>
      <c r="C759" t="s">
        <v>1565</v>
      </c>
      <c r="D759" t="s">
        <v>40</v>
      </c>
      <c r="E759">
        <v>5</v>
      </c>
      <c r="F759" t="str">
        <f>VLOOKUP(Table1[[#This Row],[Customer ID]],Customers!$A$1:$I$2001,2,FALSE)</f>
        <v>Patricia Kelly</v>
      </c>
      <c r="G759" t="str">
        <f>VLOOKUP(Table1[[#This Row],[Customer ID]],Customers!$A$1:$I$2001,3,FALSE)</f>
        <v>ericksonjustin@yahoo.com</v>
      </c>
      <c r="H759" t="str">
        <f>VLOOKUP(Table1[[#This Row],[Customer ID]],Customers!$A$1:$I$2001,7,FALSE)</f>
        <v>United States</v>
      </c>
      <c r="I759" t="str">
        <f>_xlfn.IFS(INDEX(Products!$A$1:$E$5,MATCH(Orders!$D759,Products!$A$1:$A$5,0),MATCH(Orders!I$1,Products!$A$1:$E$1,0))="Esp","Espresso",INDEX(Products!$A$1:$E$5,MATCH(Orders!$D759,Products!$A$1:$A$5,0),MATCH(Orders!I$1,Products!$A$1:$E$1,0))="Lat","Latte",INDEX(Products!$A$1:$E$5,MATCH(Orders!$D759,Products!$A$1:$A$5,0),MATCH(Orders!I$1,Products!$A$1:$E$1,0))="Moc","Mocha",INDEX(Products!$A$1:$E$5,MATCH(Orders!$D759,Products!$A$1:$A$5,0),MATCH(Orders!I$1,Products!$A$1:$E$1,0))="Am","Americano")</f>
        <v>Americano</v>
      </c>
      <c r="J759" t="str">
        <f>IF(INDEX(Products!$A$1:$E$5,MATCH(Orders!$D759,Products!$A$1:$A$5,0),MATCH(Orders!J$1,Products!$A$1:$E$1,0))="M","Medium",IF(INDEX(Products!$A$1:$E$5,MATCH(Orders!$D759,Products!$A$1:$A$5,0),MATCH(Orders!J$1,Products!$A$1:$E$1,0))="D","Dark","Light"))</f>
        <v>Light</v>
      </c>
      <c r="K759" s="3">
        <f>INDEX(Products!$A$1:$E$5,MATCH(Orders!$D759,Products!$A$1:$A$5,0),MATCH(Orders!K$1,Products!$A$1:$E$1,0))</f>
        <v>1</v>
      </c>
      <c r="L759" s="5">
        <f>INDEX(Products!$A$1:$E$5,MATCH(Orders!$D759,Products!$A$1:$A$5,0),MATCH(Orders!L$1,Products!$A$1:$E$1,0))</f>
        <v>9.9499999999999993</v>
      </c>
      <c r="M759" s="5">
        <f>Table1[[#This Row],[Unit Price]]*Table1[[#This Row],[Quantity]]</f>
        <v>49.75</v>
      </c>
      <c r="N759" t="str">
        <f>VLOOKUP(Table1[[#This Row],[Customer ID]],Customers!$A$1:$I$2001,9,FALSE)</f>
        <v>No</v>
      </c>
    </row>
    <row r="760" spans="1:14" x14ac:dyDescent="0.35">
      <c r="A760" t="s">
        <v>1566</v>
      </c>
      <c r="B760" s="2">
        <v>44842</v>
      </c>
      <c r="C760" t="s">
        <v>1567</v>
      </c>
      <c r="D760" t="s">
        <v>30</v>
      </c>
      <c r="E760">
        <v>3</v>
      </c>
      <c r="F760" t="str">
        <f>VLOOKUP(Table1[[#This Row],[Customer ID]],Customers!$A$1:$I$2001,2,FALSE)</f>
        <v>Mr. Casey Burns</v>
      </c>
      <c r="G760" t="str">
        <f>VLOOKUP(Table1[[#This Row],[Customer ID]],Customers!$A$1:$I$2001,3,FALSE)</f>
        <v>chale@gmail.com</v>
      </c>
      <c r="H760" t="str">
        <f>VLOOKUP(Table1[[#This Row],[Customer ID]],Customers!$A$1:$I$2001,7,FALSE)</f>
        <v>Canada</v>
      </c>
      <c r="I760" t="str">
        <f>_xlfn.IFS(INDEX(Products!$A$1:$E$5,MATCH(Orders!$D760,Products!$A$1:$A$5,0),MATCH(Orders!I$1,Products!$A$1:$E$1,0))="Esp","Espresso",INDEX(Products!$A$1:$E$5,MATCH(Orders!$D760,Products!$A$1:$A$5,0),MATCH(Orders!I$1,Products!$A$1:$E$1,0))="Lat","Latte",INDEX(Products!$A$1:$E$5,MATCH(Orders!$D760,Products!$A$1:$A$5,0),MATCH(Orders!I$1,Products!$A$1:$E$1,0))="Moc","Mocha",INDEX(Products!$A$1:$E$5,MATCH(Orders!$D760,Products!$A$1:$A$5,0),MATCH(Orders!I$1,Products!$A$1:$E$1,0))="Am","Americano")</f>
        <v>Mocha</v>
      </c>
      <c r="J760" t="str">
        <f>IF(INDEX(Products!$A$1:$E$5,MATCH(Orders!$D760,Products!$A$1:$A$5,0),MATCH(Orders!J$1,Products!$A$1:$E$1,0))="M","Medium",IF(INDEX(Products!$A$1:$E$5,MATCH(Orders!$D760,Products!$A$1:$A$5,0),MATCH(Orders!J$1,Products!$A$1:$E$1,0))="D","Dark","Light"))</f>
        <v>Medium</v>
      </c>
      <c r="K760" s="3">
        <f>INDEX(Products!$A$1:$E$5,MATCH(Orders!$D760,Products!$A$1:$A$5,0),MATCH(Orders!K$1,Products!$A$1:$E$1,0))</f>
        <v>2</v>
      </c>
      <c r="L760" s="5">
        <f>INDEX(Products!$A$1:$E$5,MATCH(Orders!$D760,Products!$A$1:$A$5,0),MATCH(Orders!L$1,Products!$A$1:$E$1,0))</f>
        <v>5.35</v>
      </c>
      <c r="M760" s="5">
        <f>Table1[[#This Row],[Unit Price]]*Table1[[#This Row],[Quantity]]</f>
        <v>16.049999999999997</v>
      </c>
      <c r="N760" t="str">
        <f>VLOOKUP(Table1[[#This Row],[Customer ID]],Customers!$A$1:$I$2001,9,FALSE)</f>
        <v>No</v>
      </c>
    </row>
    <row r="761" spans="1:14" x14ac:dyDescent="0.35">
      <c r="A761" t="s">
        <v>1568</v>
      </c>
      <c r="B761" s="2">
        <v>44994</v>
      </c>
      <c r="C761" t="s">
        <v>1569</v>
      </c>
      <c r="D761" t="s">
        <v>15</v>
      </c>
      <c r="E761">
        <v>1</v>
      </c>
      <c r="F761" t="str">
        <f>VLOOKUP(Table1[[#This Row],[Customer ID]],Customers!$A$1:$I$2001,2,FALSE)</f>
        <v>Erin Fisher</v>
      </c>
      <c r="G761" t="str">
        <f>VLOOKUP(Table1[[#This Row],[Customer ID]],Customers!$A$1:$I$2001,3,FALSE)</f>
        <v>williamsjessica@martinez-garcia.biz</v>
      </c>
      <c r="H761" t="str">
        <f>VLOOKUP(Table1[[#This Row],[Customer ID]],Customers!$A$1:$I$2001,7,FALSE)</f>
        <v>United States</v>
      </c>
      <c r="I761" t="str">
        <f>_xlfn.IFS(INDEX(Products!$A$1:$E$5,MATCH(Orders!$D761,Products!$A$1:$A$5,0),MATCH(Orders!I$1,Products!$A$1:$E$1,0))="Esp","Espresso",INDEX(Products!$A$1:$E$5,MATCH(Orders!$D761,Products!$A$1:$A$5,0),MATCH(Orders!I$1,Products!$A$1:$E$1,0))="Lat","Latte",INDEX(Products!$A$1:$E$5,MATCH(Orders!$D761,Products!$A$1:$A$5,0),MATCH(Orders!I$1,Products!$A$1:$E$1,0))="Moc","Mocha",INDEX(Products!$A$1:$E$5,MATCH(Orders!$D761,Products!$A$1:$A$5,0),MATCH(Orders!I$1,Products!$A$1:$E$1,0))="Am","Americano")</f>
        <v>Espresso</v>
      </c>
      <c r="J761" t="str">
        <f>IF(INDEX(Products!$A$1:$E$5,MATCH(Orders!$D761,Products!$A$1:$A$5,0),MATCH(Orders!J$1,Products!$A$1:$E$1,0))="M","Medium",IF(INDEX(Products!$A$1:$E$5,MATCH(Orders!$D761,Products!$A$1:$A$5,0),MATCH(Orders!J$1,Products!$A$1:$E$1,0))="D","Dark","Light"))</f>
        <v>Medium</v>
      </c>
      <c r="K761" s="3">
        <f>INDEX(Products!$A$1:$E$5,MATCH(Orders!$D761,Products!$A$1:$A$5,0),MATCH(Orders!K$1,Products!$A$1:$E$1,0))</f>
        <v>1.5</v>
      </c>
      <c r="L761" s="5">
        <f>INDEX(Products!$A$1:$E$5,MATCH(Orders!$D761,Products!$A$1:$A$5,0),MATCH(Orders!L$1,Products!$A$1:$E$1,0))</f>
        <v>8.18</v>
      </c>
      <c r="M761" s="5">
        <f>Table1[[#This Row],[Unit Price]]*Table1[[#This Row],[Quantity]]</f>
        <v>8.18</v>
      </c>
      <c r="N761" t="str">
        <f>VLOOKUP(Table1[[#This Row],[Customer ID]],Customers!$A$1:$I$2001,9,FALSE)</f>
        <v>Yes</v>
      </c>
    </row>
    <row r="762" spans="1:14" x14ac:dyDescent="0.35">
      <c r="A762" t="s">
        <v>1570</v>
      </c>
      <c r="B762" s="2">
        <v>44955</v>
      </c>
      <c r="C762" t="s">
        <v>1571</v>
      </c>
      <c r="D762" t="s">
        <v>15</v>
      </c>
      <c r="E762">
        <v>3</v>
      </c>
      <c r="F762" t="str">
        <f>VLOOKUP(Table1[[#This Row],[Customer ID]],Customers!$A$1:$I$2001,2,FALSE)</f>
        <v>Alexandra Barnes</v>
      </c>
      <c r="G762" t="str">
        <f>VLOOKUP(Table1[[#This Row],[Customer ID]],Customers!$A$1:$I$2001,3,FALSE)</f>
        <v>alishajohnson@wells.com</v>
      </c>
      <c r="H762" t="str">
        <f>VLOOKUP(Table1[[#This Row],[Customer ID]],Customers!$A$1:$I$2001,7,FALSE)</f>
        <v>United Kingdom</v>
      </c>
      <c r="I762" t="str">
        <f>_xlfn.IFS(INDEX(Products!$A$1:$E$5,MATCH(Orders!$D762,Products!$A$1:$A$5,0),MATCH(Orders!I$1,Products!$A$1:$E$1,0))="Esp","Espresso",INDEX(Products!$A$1:$E$5,MATCH(Orders!$D762,Products!$A$1:$A$5,0),MATCH(Orders!I$1,Products!$A$1:$E$1,0))="Lat","Latte",INDEX(Products!$A$1:$E$5,MATCH(Orders!$D762,Products!$A$1:$A$5,0),MATCH(Orders!I$1,Products!$A$1:$E$1,0))="Moc","Mocha",INDEX(Products!$A$1:$E$5,MATCH(Orders!$D762,Products!$A$1:$A$5,0),MATCH(Orders!I$1,Products!$A$1:$E$1,0))="Am","Americano")</f>
        <v>Espresso</v>
      </c>
      <c r="J762" t="str">
        <f>IF(INDEX(Products!$A$1:$E$5,MATCH(Orders!$D762,Products!$A$1:$A$5,0),MATCH(Orders!J$1,Products!$A$1:$E$1,0))="M","Medium",IF(INDEX(Products!$A$1:$E$5,MATCH(Orders!$D762,Products!$A$1:$A$5,0),MATCH(Orders!J$1,Products!$A$1:$E$1,0))="D","Dark","Light"))</f>
        <v>Medium</v>
      </c>
      <c r="K762" s="3">
        <f>INDEX(Products!$A$1:$E$5,MATCH(Orders!$D762,Products!$A$1:$A$5,0),MATCH(Orders!K$1,Products!$A$1:$E$1,0))</f>
        <v>1.5</v>
      </c>
      <c r="L762" s="5">
        <f>INDEX(Products!$A$1:$E$5,MATCH(Orders!$D762,Products!$A$1:$A$5,0),MATCH(Orders!L$1,Products!$A$1:$E$1,0))</f>
        <v>8.18</v>
      </c>
      <c r="M762" s="5">
        <f>Table1[[#This Row],[Unit Price]]*Table1[[#This Row],[Quantity]]</f>
        <v>24.54</v>
      </c>
      <c r="N762" t="str">
        <f>VLOOKUP(Table1[[#This Row],[Customer ID]],Customers!$A$1:$I$2001,9,FALSE)</f>
        <v>No</v>
      </c>
    </row>
    <row r="763" spans="1:14" x14ac:dyDescent="0.35">
      <c r="A763" t="s">
        <v>1572</v>
      </c>
      <c r="B763" s="2">
        <v>45354</v>
      </c>
      <c r="C763" t="s">
        <v>1573</v>
      </c>
      <c r="D763" t="s">
        <v>30</v>
      </c>
      <c r="E763">
        <v>4</v>
      </c>
      <c r="F763" t="str">
        <f>VLOOKUP(Table1[[#This Row],[Customer ID]],Customers!$A$1:$I$2001,2,FALSE)</f>
        <v>Jose Johnson</v>
      </c>
      <c r="G763" t="str">
        <f>VLOOKUP(Table1[[#This Row],[Customer ID]],Customers!$A$1:$I$2001,3,FALSE)</f>
        <v>melissa29@peck.com</v>
      </c>
      <c r="H763" t="str">
        <f>VLOOKUP(Table1[[#This Row],[Customer ID]],Customers!$A$1:$I$2001,7,FALSE)</f>
        <v>United States</v>
      </c>
      <c r="I763" t="str">
        <f>_xlfn.IFS(INDEX(Products!$A$1:$E$5,MATCH(Orders!$D763,Products!$A$1:$A$5,0),MATCH(Orders!I$1,Products!$A$1:$E$1,0))="Esp","Espresso",INDEX(Products!$A$1:$E$5,MATCH(Orders!$D763,Products!$A$1:$A$5,0),MATCH(Orders!I$1,Products!$A$1:$E$1,0))="Lat","Latte",INDEX(Products!$A$1:$E$5,MATCH(Orders!$D763,Products!$A$1:$A$5,0),MATCH(Orders!I$1,Products!$A$1:$E$1,0))="Moc","Mocha",INDEX(Products!$A$1:$E$5,MATCH(Orders!$D763,Products!$A$1:$A$5,0),MATCH(Orders!I$1,Products!$A$1:$E$1,0))="Am","Americano")</f>
        <v>Mocha</v>
      </c>
      <c r="J763" t="str">
        <f>IF(INDEX(Products!$A$1:$E$5,MATCH(Orders!$D763,Products!$A$1:$A$5,0),MATCH(Orders!J$1,Products!$A$1:$E$1,0))="M","Medium",IF(INDEX(Products!$A$1:$E$5,MATCH(Orders!$D763,Products!$A$1:$A$5,0),MATCH(Orders!J$1,Products!$A$1:$E$1,0))="D","Dark","Light"))</f>
        <v>Medium</v>
      </c>
      <c r="K763" s="3">
        <f>INDEX(Products!$A$1:$E$5,MATCH(Orders!$D763,Products!$A$1:$A$5,0),MATCH(Orders!K$1,Products!$A$1:$E$1,0))</f>
        <v>2</v>
      </c>
      <c r="L763" s="5">
        <f>INDEX(Products!$A$1:$E$5,MATCH(Orders!$D763,Products!$A$1:$A$5,0),MATCH(Orders!L$1,Products!$A$1:$E$1,0))</f>
        <v>5.35</v>
      </c>
      <c r="M763" s="5">
        <f>Table1[[#This Row],[Unit Price]]*Table1[[#This Row],[Quantity]]</f>
        <v>21.4</v>
      </c>
      <c r="N763" t="str">
        <f>VLOOKUP(Table1[[#This Row],[Customer ID]],Customers!$A$1:$I$2001,9,FALSE)</f>
        <v>No</v>
      </c>
    </row>
    <row r="764" spans="1:14" x14ac:dyDescent="0.35">
      <c r="A764" t="s">
        <v>1575</v>
      </c>
      <c r="B764" s="2">
        <v>44600</v>
      </c>
      <c r="C764" t="s">
        <v>1576</v>
      </c>
      <c r="D764" t="s">
        <v>30</v>
      </c>
      <c r="E764">
        <v>2</v>
      </c>
      <c r="F764" t="str">
        <f>VLOOKUP(Table1[[#This Row],[Customer ID]],Customers!$A$1:$I$2001,2,FALSE)</f>
        <v>Andrew Powers</v>
      </c>
      <c r="G764" t="str">
        <f>VLOOKUP(Table1[[#This Row],[Customer ID]],Customers!$A$1:$I$2001,3,FALSE)</f>
        <v>dianahammond@gray.com</v>
      </c>
      <c r="H764" t="str">
        <f>VLOOKUP(Table1[[#This Row],[Customer ID]],Customers!$A$1:$I$2001,7,FALSE)</f>
        <v>United Kingdom</v>
      </c>
      <c r="I764" t="str">
        <f>_xlfn.IFS(INDEX(Products!$A$1:$E$5,MATCH(Orders!$D764,Products!$A$1:$A$5,0),MATCH(Orders!I$1,Products!$A$1:$E$1,0))="Esp","Espresso",INDEX(Products!$A$1:$E$5,MATCH(Orders!$D764,Products!$A$1:$A$5,0),MATCH(Orders!I$1,Products!$A$1:$E$1,0))="Lat","Latte",INDEX(Products!$A$1:$E$5,MATCH(Orders!$D764,Products!$A$1:$A$5,0),MATCH(Orders!I$1,Products!$A$1:$E$1,0))="Moc","Mocha",INDEX(Products!$A$1:$E$5,MATCH(Orders!$D764,Products!$A$1:$A$5,0),MATCH(Orders!I$1,Products!$A$1:$E$1,0))="Am","Americano")</f>
        <v>Mocha</v>
      </c>
      <c r="J764" t="str">
        <f>IF(INDEX(Products!$A$1:$E$5,MATCH(Orders!$D764,Products!$A$1:$A$5,0),MATCH(Orders!J$1,Products!$A$1:$E$1,0))="M","Medium",IF(INDEX(Products!$A$1:$E$5,MATCH(Orders!$D764,Products!$A$1:$A$5,0),MATCH(Orders!J$1,Products!$A$1:$E$1,0))="D","Dark","Light"))</f>
        <v>Medium</v>
      </c>
      <c r="K764" s="3">
        <f>INDEX(Products!$A$1:$E$5,MATCH(Orders!$D764,Products!$A$1:$A$5,0),MATCH(Orders!K$1,Products!$A$1:$E$1,0))</f>
        <v>2</v>
      </c>
      <c r="L764" s="5">
        <f>INDEX(Products!$A$1:$E$5,MATCH(Orders!$D764,Products!$A$1:$A$5,0),MATCH(Orders!L$1,Products!$A$1:$E$1,0))</f>
        <v>5.35</v>
      </c>
      <c r="M764" s="5">
        <f>Table1[[#This Row],[Unit Price]]*Table1[[#This Row],[Quantity]]</f>
        <v>10.7</v>
      </c>
      <c r="N764" t="str">
        <f>VLOOKUP(Table1[[#This Row],[Customer ID]],Customers!$A$1:$I$2001,9,FALSE)</f>
        <v>Yes</v>
      </c>
    </row>
    <row r="765" spans="1:14" x14ac:dyDescent="0.35">
      <c r="A765" t="s">
        <v>1578</v>
      </c>
      <c r="B765" s="2">
        <v>45452</v>
      </c>
      <c r="C765" t="s">
        <v>1579</v>
      </c>
      <c r="D765" t="s">
        <v>40</v>
      </c>
      <c r="E765">
        <v>5</v>
      </c>
      <c r="F765" t="str">
        <f>VLOOKUP(Table1[[#This Row],[Customer ID]],Customers!$A$1:$I$2001,2,FALSE)</f>
        <v>Jason Pope</v>
      </c>
      <c r="G765" t="str">
        <f>VLOOKUP(Table1[[#This Row],[Customer ID]],Customers!$A$1:$I$2001,3,FALSE)</f>
        <v>michellerich@hotmail.com</v>
      </c>
      <c r="H765" t="str">
        <f>VLOOKUP(Table1[[#This Row],[Customer ID]],Customers!$A$1:$I$2001,7,FALSE)</f>
        <v>Ireland</v>
      </c>
      <c r="I765" t="str">
        <f>_xlfn.IFS(INDEX(Products!$A$1:$E$5,MATCH(Orders!$D765,Products!$A$1:$A$5,0),MATCH(Orders!I$1,Products!$A$1:$E$1,0))="Esp","Espresso",INDEX(Products!$A$1:$E$5,MATCH(Orders!$D765,Products!$A$1:$A$5,0),MATCH(Orders!I$1,Products!$A$1:$E$1,0))="Lat","Latte",INDEX(Products!$A$1:$E$5,MATCH(Orders!$D765,Products!$A$1:$A$5,0),MATCH(Orders!I$1,Products!$A$1:$E$1,0))="Moc","Mocha",INDEX(Products!$A$1:$E$5,MATCH(Orders!$D765,Products!$A$1:$A$5,0),MATCH(Orders!I$1,Products!$A$1:$E$1,0))="Am","Americano")</f>
        <v>Americano</v>
      </c>
      <c r="J765" t="str">
        <f>IF(INDEX(Products!$A$1:$E$5,MATCH(Orders!$D765,Products!$A$1:$A$5,0),MATCH(Orders!J$1,Products!$A$1:$E$1,0))="M","Medium",IF(INDEX(Products!$A$1:$E$5,MATCH(Orders!$D765,Products!$A$1:$A$5,0),MATCH(Orders!J$1,Products!$A$1:$E$1,0))="D","Dark","Light"))</f>
        <v>Light</v>
      </c>
      <c r="K765" s="3">
        <f>INDEX(Products!$A$1:$E$5,MATCH(Orders!$D765,Products!$A$1:$A$5,0),MATCH(Orders!K$1,Products!$A$1:$E$1,0))</f>
        <v>1</v>
      </c>
      <c r="L765" s="5">
        <f>INDEX(Products!$A$1:$E$5,MATCH(Orders!$D765,Products!$A$1:$A$5,0),MATCH(Orders!L$1,Products!$A$1:$E$1,0))</f>
        <v>9.9499999999999993</v>
      </c>
      <c r="M765" s="5">
        <f>Table1[[#This Row],[Unit Price]]*Table1[[#This Row],[Quantity]]</f>
        <v>49.75</v>
      </c>
      <c r="N765" t="str">
        <f>VLOOKUP(Table1[[#This Row],[Customer ID]],Customers!$A$1:$I$2001,9,FALSE)</f>
        <v>No</v>
      </c>
    </row>
    <row r="766" spans="1:14" x14ac:dyDescent="0.35">
      <c r="A766" t="s">
        <v>1581</v>
      </c>
      <c r="B766" s="2">
        <v>44862</v>
      </c>
      <c r="C766" t="s">
        <v>1582</v>
      </c>
      <c r="D766" t="s">
        <v>30</v>
      </c>
      <c r="E766">
        <v>2</v>
      </c>
      <c r="F766" t="str">
        <f>VLOOKUP(Table1[[#This Row],[Customer ID]],Customers!$A$1:$I$2001,2,FALSE)</f>
        <v>Charles Dalton</v>
      </c>
      <c r="G766" t="str">
        <f>VLOOKUP(Table1[[#This Row],[Customer ID]],Customers!$A$1:$I$2001,3,FALSE)</f>
        <v>harrissteven@harrison.info</v>
      </c>
      <c r="H766" t="str">
        <f>VLOOKUP(Table1[[#This Row],[Customer ID]],Customers!$A$1:$I$2001,7,FALSE)</f>
        <v>United States</v>
      </c>
      <c r="I766" t="str">
        <f>_xlfn.IFS(INDEX(Products!$A$1:$E$5,MATCH(Orders!$D766,Products!$A$1:$A$5,0),MATCH(Orders!I$1,Products!$A$1:$E$1,0))="Esp","Espresso",INDEX(Products!$A$1:$E$5,MATCH(Orders!$D766,Products!$A$1:$A$5,0),MATCH(Orders!I$1,Products!$A$1:$E$1,0))="Lat","Latte",INDEX(Products!$A$1:$E$5,MATCH(Orders!$D766,Products!$A$1:$A$5,0),MATCH(Orders!I$1,Products!$A$1:$E$1,0))="Moc","Mocha",INDEX(Products!$A$1:$E$5,MATCH(Orders!$D766,Products!$A$1:$A$5,0),MATCH(Orders!I$1,Products!$A$1:$E$1,0))="Am","Americano")</f>
        <v>Mocha</v>
      </c>
      <c r="J766" t="str">
        <f>IF(INDEX(Products!$A$1:$E$5,MATCH(Orders!$D766,Products!$A$1:$A$5,0),MATCH(Orders!J$1,Products!$A$1:$E$1,0))="M","Medium",IF(INDEX(Products!$A$1:$E$5,MATCH(Orders!$D766,Products!$A$1:$A$5,0),MATCH(Orders!J$1,Products!$A$1:$E$1,0))="D","Dark","Light"))</f>
        <v>Medium</v>
      </c>
      <c r="K766" s="3">
        <f>INDEX(Products!$A$1:$E$5,MATCH(Orders!$D766,Products!$A$1:$A$5,0),MATCH(Orders!K$1,Products!$A$1:$E$1,0))</f>
        <v>2</v>
      </c>
      <c r="L766" s="5">
        <f>INDEX(Products!$A$1:$E$5,MATCH(Orders!$D766,Products!$A$1:$A$5,0),MATCH(Orders!L$1,Products!$A$1:$E$1,0))</f>
        <v>5.35</v>
      </c>
      <c r="M766" s="5">
        <f>Table1[[#This Row],[Unit Price]]*Table1[[#This Row],[Quantity]]</f>
        <v>10.7</v>
      </c>
      <c r="N766" t="str">
        <f>VLOOKUP(Table1[[#This Row],[Customer ID]],Customers!$A$1:$I$2001,9,FALSE)</f>
        <v>No</v>
      </c>
    </row>
    <row r="767" spans="1:14" x14ac:dyDescent="0.35">
      <c r="A767" t="s">
        <v>1583</v>
      </c>
      <c r="B767" s="2">
        <v>44800</v>
      </c>
      <c r="C767" t="s">
        <v>1584</v>
      </c>
      <c r="D767" t="s">
        <v>15</v>
      </c>
      <c r="E767">
        <v>1</v>
      </c>
      <c r="F767" t="str">
        <f>VLOOKUP(Table1[[#This Row],[Customer ID]],Customers!$A$1:$I$2001,2,FALSE)</f>
        <v>Christopher Anderson</v>
      </c>
      <c r="G767" t="str">
        <f>VLOOKUP(Table1[[#This Row],[Customer ID]],Customers!$A$1:$I$2001,3,FALSE)</f>
        <v>ylopez@yahoo.com</v>
      </c>
      <c r="H767" t="str">
        <f>VLOOKUP(Table1[[#This Row],[Customer ID]],Customers!$A$1:$I$2001,7,FALSE)</f>
        <v>Australia</v>
      </c>
      <c r="I767" t="str">
        <f>_xlfn.IFS(INDEX(Products!$A$1:$E$5,MATCH(Orders!$D767,Products!$A$1:$A$5,0),MATCH(Orders!I$1,Products!$A$1:$E$1,0))="Esp","Espresso",INDEX(Products!$A$1:$E$5,MATCH(Orders!$D767,Products!$A$1:$A$5,0),MATCH(Orders!I$1,Products!$A$1:$E$1,0))="Lat","Latte",INDEX(Products!$A$1:$E$5,MATCH(Orders!$D767,Products!$A$1:$A$5,0),MATCH(Orders!I$1,Products!$A$1:$E$1,0))="Moc","Mocha",INDEX(Products!$A$1:$E$5,MATCH(Orders!$D767,Products!$A$1:$A$5,0),MATCH(Orders!I$1,Products!$A$1:$E$1,0))="Am","Americano")</f>
        <v>Espresso</v>
      </c>
      <c r="J767" t="str">
        <f>IF(INDEX(Products!$A$1:$E$5,MATCH(Orders!$D767,Products!$A$1:$A$5,0),MATCH(Orders!J$1,Products!$A$1:$E$1,0))="M","Medium",IF(INDEX(Products!$A$1:$E$5,MATCH(Orders!$D767,Products!$A$1:$A$5,0),MATCH(Orders!J$1,Products!$A$1:$E$1,0))="D","Dark","Light"))</f>
        <v>Medium</v>
      </c>
      <c r="K767" s="3">
        <f>INDEX(Products!$A$1:$E$5,MATCH(Orders!$D767,Products!$A$1:$A$5,0),MATCH(Orders!K$1,Products!$A$1:$E$1,0))</f>
        <v>1.5</v>
      </c>
      <c r="L767" s="5">
        <f>INDEX(Products!$A$1:$E$5,MATCH(Orders!$D767,Products!$A$1:$A$5,0),MATCH(Orders!L$1,Products!$A$1:$E$1,0))</f>
        <v>8.18</v>
      </c>
      <c r="M767" s="5">
        <f>Table1[[#This Row],[Unit Price]]*Table1[[#This Row],[Quantity]]</f>
        <v>8.18</v>
      </c>
      <c r="N767" t="str">
        <f>VLOOKUP(Table1[[#This Row],[Customer ID]],Customers!$A$1:$I$2001,9,FALSE)</f>
        <v>No</v>
      </c>
    </row>
    <row r="768" spans="1:14" x14ac:dyDescent="0.35">
      <c r="A768" t="s">
        <v>1585</v>
      </c>
      <c r="B768" s="2">
        <v>44582</v>
      </c>
      <c r="C768" t="s">
        <v>1586</v>
      </c>
      <c r="D768" t="s">
        <v>21</v>
      </c>
      <c r="E768">
        <v>1</v>
      </c>
      <c r="F768" t="str">
        <f>VLOOKUP(Table1[[#This Row],[Customer ID]],Customers!$A$1:$I$2001,2,FALSE)</f>
        <v>Donna Walter</v>
      </c>
      <c r="G768" t="str">
        <f>VLOOKUP(Table1[[#This Row],[Customer ID]],Customers!$A$1:$I$2001,3,FALSE)</f>
        <v>jenniferdiaz@hotmail.com</v>
      </c>
      <c r="H768" t="str">
        <f>VLOOKUP(Table1[[#This Row],[Customer ID]],Customers!$A$1:$I$2001,7,FALSE)</f>
        <v>Ireland</v>
      </c>
      <c r="I768" t="str">
        <f>_xlfn.IFS(INDEX(Products!$A$1:$E$5,MATCH(Orders!$D768,Products!$A$1:$A$5,0),MATCH(Orders!I$1,Products!$A$1:$E$1,0))="Esp","Espresso",INDEX(Products!$A$1:$E$5,MATCH(Orders!$D768,Products!$A$1:$A$5,0),MATCH(Orders!I$1,Products!$A$1:$E$1,0))="Lat","Latte",INDEX(Products!$A$1:$E$5,MATCH(Orders!$D768,Products!$A$1:$A$5,0),MATCH(Orders!I$1,Products!$A$1:$E$1,0))="Moc","Mocha",INDEX(Products!$A$1:$E$5,MATCH(Orders!$D768,Products!$A$1:$A$5,0),MATCH(Orders!I$1,Products!$A$1:$E$1,0))="Am","Americano")</f>
        <v>Latte</v>
      </c>
      <c r="J768" t="str">
        <f>IF(INDEX(Products!$A$1:$E$5,MATCH(Orders!$D768,Products!$A$1:$A$5,0),MATCH(Orders!J$1,Products!$A$1:$E$1,0))="M","Medium",IF(INDEX(Products!$A$1:$E$5,MATCH(Orders!$D768,Products!$A$1:$A$5,0),MATCH(Orders!J$1,Products!$A$1:$E$1,0))="D","Dark","Light"))</f>
        <v>Dark</v>
      </c>
      <c r="K768" s="3">
        <f>INDEX(Products!$A$1:$E$5,MATCH(Orders!$D768,Products!$A$1:$A$5,0),MATCH(Orders!K$1,Products!$A$1:$E$1,0))</f>
        <v>2</v>
      </c>
      <c r="L768" s="5">
        <f>INDEX(Products!$A$1:$E$5,MATCH(Orders!$D768,Products!$A$1:$A$5,0),MATCH(Orders!L$1,Products!$A$1:$E$1,0))</f>
        <v>6.79</v>
      </c>
      <c r="M768" s="5">
        <f>Table1[[#This Row],[Unit Price]]*Table1[[#This Row],[Quantity]]</f>
        <v>6.79</v>
      </c>
      <c r="N768" t="str">
        <f>VLOOKUP(Table1[[#This Row],[Customer ID]],Customers!$A$1:$I$2001,9,FALSE)</f>
        <v>Yes</v>
      </c>
    </row>
    <row r="769" spans="1:14" x14ac:dyDescent="0.35">
      <c r="A769" t="s">
        <v>1587</v>
      </c>
      <c r="B769" s="2">
        <v>45401</v>
      </c>
      <c r="C769" t="s">
        <v>1588</v>
      </c>
      <c r="D769" t="s">
        <v>15</v>
      </c>
      <c r="E769">
        <v>1</v>
      </c>
      <c r="F769" t="str">
        <f>VLOOKUP(Table1[[#This Row],[Customer ID]],Customers!$A$1:$I$2001,2,FALSE)</f>
        <v>Sheila Jones</v>
      </c>
      <c r="G769" t="str">
        <f>VLOOKUP(Table1[[#This Row],[Customer ID]],Customers!$A$1:$I$2001,3,FALSE)</f>
        <v>amyhunter@gmail.com</v>
      </c>
      <c r="H769" t="str">
        <f>VLOOKUP(Table1[[#This Row],[Customer ID]],Customers!$A$1:$I$2001,7,FALSE)</f>
        <v>Canada</v>
      </c>
      <c r="I769" t="str">
        <f>_xlfn.IFS(INDEX(Products!$A$1:$E$5,MATCH(Orders!$D769,Products!$A$1:$A$5,0),MATCH(Orders!I$1,Products!$A$1:$E$1,0))="Esp","Espresso",INDEX(Products!$A$1:$E$5,MATCH(Orders!$D769,Products!$A$1:$A$5,0),MATCH(Orders!I$1,Products!$A$1:$E$1,0))="Lat","Latte",INDEX(Products!$A$1:$E$5,MATCH(Orders!$D769,Products!$A$1:$A$5,0),MATCH(Orders!I$1,Products!$A$1:$E$1,0))="Moc","Mocha",INDEX(Products!$A$1:$E$5,MATCH(Orders!$D769,Products!$A$1:$A$5,0),MATCH(Orders!I$1,Products!$A$1:$E$1,0))="Am","Americano")</f>
        <v>Espresso</v>
      </c>
      <c r="J769" t="str">
        <f>IF(INDEX(Products!$A$1:$E$5,MATCH(Orders!$D769,Products!$A$1:$A$5,0),MATCH(Orders!J$1,Products!$A$1:$E$1,0))="M","Medium",IF(INDEX(Products!$A$1:$E$5,MATCH(Orders!$D769,Products!$A$1:$A$5,0),MATCH(Orders!J$1,Products!$A$1:$E$1,0))="D","Dark","Light"))</f>
        <v>Medium</v>
      </c>
      <c r="K769" s="3">
        <f>INDEX(Products!$A$1:$E$5,MATCH(Orders!$D769,Products!$A$1:$A$5,0),MATCH(Orders!K$1,Products!$A$1:$E$1,0))</f>
        <v>1.5</v>
      </c>
      <c r="L769" s="5">
        <f>INDEX(Products!$A$1:$E$5,MATCH(Orders!$D769,Products!$A$1:$A$5,0),MATCH(Orders!L$1,Products!$A$1:$E$1,0))</f>
        <v>8.18</v>
      </c>
      <c r="M769" s="5">
        <f>Table1[[#This Row],[Unit Price]]*Table1[[#This Row],[Quantity]]</f>
        <v>8.18</v>
      </c>
      <c r="N769" t="str">
        <f>VLOOKUP(Table1[[#This Row],[Customer ID]],Customers!$A$1:$I$2001,9,FALSE)</f>
        <v>No</v>
      </c>
    </row>
    <row r="770" spans="1:14" x14ac:dyDescent="0.35">
      <c r="A770" t="s">
        <v>1589</v>
      </c>
      <c r="B770" s="2">
        <v>44553</v>
      </c>
      <c r="C770" t="s">
        <v>1590</v>
      </c>
      <c r="D770" t="s">
        <v>30</v>
      </c>
      <c r="E770">
        <v>4</v>
      </c>
      <c r="F770" t="str">
        <f>VLOOKUP(Table1[[#This Row],[Customer ID]],Customers!$A$1:$I$2001,2,FALSE)</f>
        <v>Andrea Davis</v>
      </c>
      <c r="G770" t="str">
        <f>VLOOKUP(Table1[[#This Row],[Customer ID]],Customers!$A$1:$I$2001,3,FALSE)</f>
        <v>rogersalexis@gmail.com</v>
      </c>
      <c r="H770" t="str">
        <f>VLOOKUP(Table1[[#This Row],[Customer ID]],Customers!$A$1:$I$2001,7,FALSE)</f>
        <v>United Kingdom</v>
      </c>
      <c r="I770" t="str">
        <f>_xlfn.IFS(INDEX(Products!$A$1:$E$5,MATCH(Orders!$D770,Products!$A$1:$A$5,0),MATCH(Orders!I$1,Products!$A$1:$E$1,0))="Esp","Espresso",INDEX(Products!$A$1:$E$5,MATCH(Orders!$D770,Products!$A$1:$A$5,0),MATCH(Orders!I$1,Products!$A$1:$E$1,0))="Lat","Latte",INDEX(Products!$A$1:$E$5,MATCH(Orders!$D770,Products!$A$1:$A$5,0),MATCH(Orders!I$1,Products!$A$1:$E$1,0))="Moc","Mocha",INDEX(Products!$A$1:$E$5,MATCH(Orders!$D770,Products!$A$1:$A$5,0),MATCH(Orders!I$1,Products!$A$1:$E$1,0))="Am","Americano")</f>
        <v>Mocha</v>
      </c>
      <c r="J770" t="str">
        <f>IF(INDEX(Products!$A$1:$E$5,MATCH(Orders!$D770,Products!$A$1:$A$5,0),MATCH(Orders!J$1,Products!$A$1:$E$1,0))="M","Medium",IF(INDEX(Products!$A$1:$E$5,MATCH(Orders!$D770,Products!$A$1:$A$5,0),MATCH(Orders!J$1,Products!$A$1:$E$1,0))="D","Dark","Light"))</f>
        <v>Medium</v>
      </c>
      <c r="K770" s="3">
        <f>INDEX(Products!$A$1:$E$5,MATCH(Orders!$D770,Products!$A$1:$A$5,0),MATCH(Orders!K$1,Products!$A$1:$E$1,0))</f>
        <v>2</v>
      </c>
      <c r="L770" s="5">
        <f>INDEX(Products!$A$1:$E$5,MATCH(Orders!$D770,Products!$A$1:$A$5,0),MATCH(Orders!L$1,Products!$A$1:$E$1,0))</f>
        <v>5.35</v>
      </c>
      <c r="M770" s="5">
        <f>Table1[[#This Row],[Unit Price]]*Table1[[#This Row],[Quantity]]</f>
        <v>21.4</v>
      </c>
      <c r="N770" t="str">
        <f>VLOOKUP(Table1[[#This Row],[Customer ID]],Customers!$A$1:$I$2001,9,FALSE)</f>
        <v>No</v>
      </c>
    </row>
    <row r="771" spans="1:14" x14ac:dyDescent="0.35">
      <c r="A771" t="s">
        <v>1591</v>
      </c>
      <c r="B771" s="2">
        <v>45276</v>
      </c>
      <c r="C771" t="s">
        <v>1592</v>
      </c>
      <c r="D771" t="s">
        <v>21</v>
      </c>
      <c r="E771">
        <v>5</v>
      </c>
      <c r="F771" t="str">
        <f>VLOOKUP(Table1[[#This Row],[Customer ID]],Customers!$A$1:$I$2001,2,FALSE)</f>
        <v>Vanessa Grimes</v>
      </c>
      <c r="G771" t="str">
        <f>VLOOKUP(Table1[[#This Row],[Customer ID]],Customers!$A$1:$I$2001,3,FALSE)</f>
        <v>kennethruiz@doyle-hurley.com</v>
      </c>
      <c r="H771" t="str">
        <f>VLOOKUP(Table1[[#This Row],[Customer ID]],Customers!$A$1:$I$2001,7,FALSE)</f>
        <v>United Kingdom</v>
      </c>
      <c r="I771" t="str">
        <f>_xlfn.IFS(INDEX(Products!$A$1:$E$5,MATCH(Orders!$D771,Products!$A$1:$A$5,0),MATCH(Orders!I$1,Products!$A$1:$E$1,0))="Esp","Espresso",INDEX(Products!$A$1:$E$5,MATCH(Orders!$D771,Products!$A$1:$A$5,0),MATCH(Orders!I$1,Products!$A$1:$E$1,0))="Lat","Latte",INDEX(Products!$A$1:$E$5,MATCH(Orders!$D771,Products!$A$1:$A$5,0),MATCH(Orders!I$1,Products!$A$1:$E$1,0))="Moc","Mocha",INDEX(Products!$A$1:$E$5,MATCH(Orders!$D771,Products!$A$1:$A$5,0),MATCH(Orders!I$1,Products!$A$1:$E$1,0))="Am","Americano")</f>
        <v>Latte</v>
      </c>
      <c r="J771" t="str">
        <f>IF(INDEX(Products!$A$1:$E$5,MATCH(Orders!$D771,Products!$A$1:$A$5,0),MATCH(Orders!J$1,Products!$A$1:$E$1,0))="M","Medium",IF(INDEX(Products!$A$1:$E$5,MATCH(Orders!$D771,Products!$A$1:$A$5,0),MATCH(Orders!J$1,Products!$A$1:$E$1,0))="D","Dark","Light"))</f>
        <v>Dark</v>
      </c>
      <c r="K771" s="3">
        <f>INDEX(Products!$A$1:$E$5,MATCH(Orders!$D771,Products!$A$1:$A$5,0),MATCH(Orders!K$1,Products!$A$1:$E$1,0))</f>
        <v>2</v>
      </c>
      <c r="L771" s="5">
        <f>INDEX(Products!$A$1:$E$5,MATCH(Orders!$D771,Products!$A$1:$A$5,0),MATCH(Orders!L$1,Products!$A$1:$E$1,0))</f>
        <v>6.79</v>
      </c>
      <c r="M771" s="5">
        <f>Table1[[#This Row],[Unit Price]]*Table1[[#This Row],[Quantity]]</f>
        <v>33.950000000000003</v>
      </c>
      <c r="N771" t="str">
        <f>VLOOKUP(Table1[[#This Row],[Customer ID]],Customers!$A$1:$I$2001,9,FALSE)</f>
        <v>Yes</v>
      </c>
    </row>
    <row r="772" spans="1:14" x14ac:dyDescent="0.35">
      <c r="A772" t="s">
        <v>1594</v>
      </c>
      <c r="B772" s="2">
        <v>45038</v>
      </c>
      <c r="C772" t="s">
        <v>1595</v>
      </c>
      <c r="D772" t="s">
        <v>30</v>
      </c>
      <c r="E772">
        <v>4</v>
      </c>
      <c r="F772" t="str">
        <f>VLOOKUP(Table1[[#This Row],[Customer ID]],Customers!$A$1:$I$2001,2,FALSE)</f>
        <v>Taylor Brown</v>
      </c>
      <c r="G772" t="str">
        <f>VLOOKUP(Table1[[#This Row],[Customer ID]],Customers!$A$1:$I$2001,3,FALSE)</f>
        <v>waynerivera@allen-brown.com</v>
      </c>
      <c r="H772" t="str">
        <f>VLOOKUP(Table1[[#This Row],[Customer ID]],Customers!$A$1:$I$2001,7,FALSE)</f>
        <v>Australia</v>
      </c>
      <c r="I772" t="str">
        <f>_xlfn.IFS(INDEX(Products!$A$1:$E$5,MATCH(Orders!$D772,Products!$A$1:$A$5,0),MATCH(Orders!I$1,Products!$A$1:$E$1,0))="Esp","Espresso",INDEX(Products!$A$1:$E$5,MATCH(Orders!$D772,Products!$A$1:$A$5,0),MATCH(Orders!I$1,Products!$A$1:$E$1,0))="Lat","Latte",INDEX(Products!$A$1:$E$5,MATCH(Orders!$D772,Products!$A$1:$A$5,0),MATCH(Orders!I$1,Products!$A$1:$E$1,0))="Moc","Mocha",INDEX(Products!$A$1:$E$5,MATCH(Orders!$D772,Products!$A$1:$A$5,0),MATCH(Orders!I$1,Products!$A$1:$E$1,0))="Am","Americano")</f>
        <v>Mocha</v>
      </c>
      <c r="J772" t="str">
        <f>IF(INDEX(Products!$A$1:$E$5,MATCH(Orders!$D772,Products!$A$1:$A$5,0),MATCH(Orders!J$1,Products!$A$1:$E$1,0))="M","Medium",IF(INDEX(Products!$A$1:$E$5,MATCH(Orders!$D772,Products!$A$1:$A$5,0),MATCH(Orders!J$1,Products!$A$1:$E$1,0))="D","Dark","Light"))</f>
        <v>Medium</v>
      </c>
      <c r="K772" s="3">
        <f>INDEX(Products!$A$1:$E$5,MATCH(Orders!$D772,Products!$A$1:$A$5,0),MATCH(Orders!K$1,Products!$A$1:$E$1,0))</f>
        <v>2</v>
      </c>
      <c r="L772" s="5">
        <f>INDEX(Products!$A$1:$E$5,MATCH(Orders!$D772,Products!$A$1:$A$5,0),MATCH(Orders!L$1,Products!$A$1:$E$1,0))</f>
        <v>5.35</v>
      </c>
      <c r="M772" s="5">
        <f>Table1[[#This Row],[Unit Price]]*Table1[[#This Row],[Quantity]]</f>
        <v>21.4</v>
      </c>
      <c r="N772" t="str">
        <f>VLOOKUP(Table1[[#This Row],[Customer ID]],Customers!$A$1:$I$2001,9,FALSE)</f>
        <v>No</v>
      </c>
    </row>
    <row r="773" spans="1:14" x14ac:dyDescent="0.35">
      <c r="A773" t="s">
        <v>1596</v>
      </c>
      <c r="B773" s="2">
        <v>44952</v>
      </c>
      <c r="C773" t="s">
        <v>1597</v>
      </c>
      <c r="D773" t="s">
        <v>30</v>
      </c>
      <c r="E773">
        <v>3</v>
      </c>
      <c r="F773" t="str">
        <f>VLOOKUP(Table1[[#This Row],[Customer ID]],Customers!$A$1:$I$2001,2,FALSE)</f>
        <v>John Wilson</v>
      </c>
      <c r="G773" t="str">
        <f>VLOOKUP(Table1[[#This Row],[Customer ID]],Customers!$A$1:$I$2001,3,FALSE)</f>
        <v>noah10@gmail.com</v>
      </c>
      <c r="H773" t="str">
        <f>VLOOKUP(Table1[[#This Row],[Customer ID]],Customers!$A$1:$I$2001,7,FALSE)</f>
        <v>Australia</v>
      </c>
      <c r="I773" t="str">
        <f>_xlfn.IFS(INDEX(Products!$A$1:$E$5,MATCH(Orders!$D773,Products!$A$1:$A$5,0),MATCH(Orders!I$1,Products!$A$1:$E$1,0))="Esp","Espresso",INDEX(Products!$A$1:$E$5,MATCH(Orders!$D773,Products!$A$1:$A$5,0),MATCH(Orders!I$1,Products!$A$1:$E$1,0))="Lat","Latte",INDEX(Products!$A$1:$E$5,MATCH(Orders!$D773,Products!$A$1:$A$5,0),MATCH(Orders!I$1,Products!$A$1:$E$1,0))="Moc","Mocha",INDEX(Products!$A$1:$E$5,MATCH(Orders!$D773,Products!$A$1:$A$5,0),MATCH(Orders!I$1,Products!$A$1:$E$1,0))="Am","Americano")</f>
        <v>Mocha</v>
      </c>
      <c r="J773" t="str">
        <f>IF(INDEX(Products!$A$1:$E$5,MATCH(Orders!$D773,Products!$A$1:$A$5,0),MATCH(Orders!J$1,Products!$A$1:$E$1,0))="M","Medium",IF(INDEX(Products!$A$1:$E$5,MATCH(Orders!$D773,Products!$A$1:$A$5,0),MATCH(Orders!J$1,Products!$A$1:$E$1,0))="D","Dark","Light"))</f>
        <v>Medium</v>
      </c>
      <c r="K773" s="3">
        <f>INDEX(Products!$A$1:$E$5,MATCH(Orders!$D773,Products!$A$1:$A$5,0),MATCH(Orders!K$1,Products!$A$1:$E$1,0))</f>
        <v>2</v>
      </c>
      <c r="L773" s="5">
        <f>INDEX(Products!$A$1:$E$5,MATCH(Orders!$D773,Products!$A$1:$A$5,0),MATCH(Orders!L$1,Products!$A$1:$E$1,0))</f>
        <v>5.35</v>
      </c>
      <c r="M773" s="5">
        <f>Table1[[#This Row],[Unit Price]]*Table1[[#This Row],[Quantity]]</f>
        <v>16.049999999999997</v>
      </c>
      <c r="N773" t="str">
        <f>VLOOKUP(Table1[[#This Row],[Customer ID]],Customers!$A$1:$I$2001,9,FALSE)</f>
        <v>Yes</v>
      </c>
    </row>
    <row r="774" spans="1:14" x14ac:dyDescent="0.35">
      <c r="A774" t="s">
        <v>1598</v>
      </c>
      <c r="B774" s="2">
        <v>45407</v>
      </c>
      <c r="C774" t="s">
        <v>1599</v>
      </c>
      <c r="D774" t="s">
        <v>21</v>
      </c>
      <c r="E774">
        <v>1</v>
      </c>
      <c r="F774" t="str">
        <f>VLOOKUP(Table1[[#This Row],[Customer ID]],Customers!$A$1:$I$2001,2,FALSE)</f>
        <v>Ashley Roberts</v>
      </c>
      <c r="G774" t="str">
        <f>VLOOKUP(Table1[[#This Row],[Customer ID]],Customers!$A$1:$I$2001,3,FALSE)</f>
        <v>heidi06@yahoo.com</v>
      </c>
      <c r="H774" t="str">
        <f>VLOOKUP(Table1[[#This Row],[Customer ID]],Customers!$A$1:$I$2001,7,FALSE)</f>
        <v>United Kingdom</v>
      </c>
      <c r="I774" t="str">
        <f>_xlfn.IFS(INDEX(Products!$A$1:$E$5,MATCH(Orders!$D774,Products!$A$1:$A$5,0),MATCH(Orders!I$1,Products!$A$1:$E$1,0))="Esp","Espresso",INDEX(Products!$A$1:$E$5,MATCH(Orders!$D774,Products!$A$1:$A$5,0),MATCH(Orders!I$1,Products!$A$1:$E$1,0))="Lat","Latte",INDEX(Products!$A$1:$E$5,MATCH(Orders!$D774,Products!$A$1:$A$5,0),MATCH(Orders!I$1,Products!$A$1:$E$1,0))="Moc","Mocha",INDEX(Products!$A$1:$E$5,MATCH(Orders!$D774,Products!$A$1:$A$5,0),MATCH(Orders!I$1,Products!$A$1:$E$1,0))="Am","Americano")</f>
        <v>Latte</v>
      </c>
      <c r="J774" t="str">
        <f>IF(INDEX(Products!$A$1:$E$5,MATCH(Orders!$D774,Products!$A$1:$A$5,0),MATCH(Orders!J$1,Products!$A$1:$E$1,0))="M","Medium",IF(INDEX(Products!$A$1:$E$5,MATCH(Orders!$D774,Products!$A$1:$A$5,0),MATCH(Orders!J$1,Products!$A$1:$E$1,0))="D","Dark","Light"))</f>
        <v>Dark</v>
      </c>
      <c r="K774" s="3">
        <f>INDEX(Products!$A$1:$E$5,MATCH(Orders!$D774,Products!$A$1:$A$5,0),MATCH(Orders!K$1,Products!$A$1:$E$1,0))</f>
        <v>2</v>
      </c>
      <c r="L774" s="5">
        <f>INDEX(Products!$A$1:$E$5,MATCH(Orders!$D774,Products!$A$1:$A$5,0),MATCH(Orders!L$1,Products!$A$1:$E$1,0))</f>
        <v>6.79</v>
      </c>
      <c r="M774" s="5">
        <f>Table1[[#This Row],[Unit Price]]*Table1[[#This Row],[Quantity]]</f>
        <v>6.79</v>
      </c>
      <c r="N774" t="str">
        <f>VLOOKUP(Table1[[#This Row],[Customer ID]],Customers!$A$1:$I$2001,9,FALSE)</f>
        <v>Yes</v>
      </c>
    </row>
    <row r="775" spans="1:14" x14ac:dyDescent="0.35">
      <c r="A775" t="s">
        <v>1600</v>
      </c>
      <c r="B775" s="2">
        <v>45260</v>
      </c>
      <c r="C775" t="s">
        <v>1601</v>
      </c>
      <c r="D775" t="s">
        <v>15</v>
      </c>
      <c r="E775">
        <v>2</v>
      </c>
      <c r="F775" t="str">
        <f>VLOOKUP(Table1[[#This Row],[Customer ID]],Customers!$A$1:$I$2001,2,FALSE)</f>
        <v>Alexandra Bowen</v>
      </c>
      <c r="G775" t="str">
        <f>VLOOKUP(Table1[[#This Row],[Customer ID]],Customers!$A$1:$I$2001,3,FALSE)</f>
        <v>stewartkristen@yahoo.com</v>
      </c>
      <c r="H775" t="str">
        <f>VLOOKUP(Table1[[#This Row],[Customer ID]],Customers!$A$1:$I$2001,7,FALSE)</f>
        <v>United States</v>
      </c>
      <c r="I775" t="str">
        <f>_xlfn.IFS(INDEX(Products!$A$1:$E$5,MATCH(Orders!$D775,Products!$A$1:$A$5,0),MATCH(Orders!I$1,Products!$A$1:$E$1,0))="Esp","Espresso",INDEX(Products!$A$1:$E$5,MATCH(Orders!$D775,Products!$A$1:$A$5,0),MATCH(Orders!I$1,Products!$A$1:$E$1,0))="Lat","Latte",INDEX(Products!$A$1:$E$5,MATCH(Orders!$D775,Products!$A$1:$A$5,0),MATCH(Orders!I$1,Products!$A$1:$E$1,0))="Moc","Mocha",INDEX(Products!$A$1:$E$5,MATCH(Orders!$D775,Products!$A$1:$A$5,0),MATCH(Orders!I$1,Products!$A$1:$E$1,0))="Am","Americano")</f>
        <v>Espresso</v>
      </c>
      <c r="J775" t="str">
        <f>IF(INDEX(Products!$A$1:$E$5,MATCH(Orders!$D775,Products!$A$1:$A$5,0),MATCH(Orders!J$1,Products!$A$1:$E$1,0))="M","Medium",IF(INDEX(Products!$A$1:$E$5,MATCH(Orders!$D775,Products!$A$1:$A$5,0),MATCH(Orders!J$1,Products!$A$1:$E$1,0))="D","Dark","Light"))</f>
        <v>Medium</v>
      </c>
      <c r="K775" s="3">
        <f>INDEX(Products!$A$1:$E$5,MATCH(Orders!$D775,Products!$A$1:$A$5,0),MATCH(Orders!K$1,Products!$A$1:$E$1,0))</f>
        <v>1.5</v>
      </c>
      <c r="L775" s="5">
        <f>INDEX(Products!$A$1:$E$5,MATCH(Orders!$D775,Products!$A$1:$A$5,0),MATCH(Orders!L$1,Products!$A$1:$E$1,0))</f>
        <v>8.18</v>
      </c>
      <c r="M775" s="5">
        <f>Table1[[#This Row],[Unit Price]]*Table1[[#This Row],[Quantity]]</f>
        <v>16.36</v>
      </c>
      <c r="N775" t="str">
        <f>VLOOKUP(Table1[[#This Row],[Customer ID]],Customers!$A$1:$I$2001,9,FALSE)</f>
        <v>No</v>
      </c>
    </row>
    <row r="776" spans="1:14" x14ac:dyDescent="0.35">
      <c r="A776" t="s">
        <v>1602</v>
      </c>
      <c r="B776" s="2">
        <v>44788</v>
      </c>
      <c r="C776" t="s">
        <v>1603</v>
      </c>
      <c r="D776" t="s">
        <v>30</v>
      </c>
      <c r="E776">
        <v>1</v>
      </c>
      <c r="F776" t="str">
        <f>VLOOKUP(Table1[[#This Row],[Customer ID]],Customers!$A$1:$I$2001,2,FALSE)</f>
        <v>Keith Brown</v>
      </c>
      <c r="G776" t="str">
        <f>VLOOKUP(Table1[[#This Row],[Customer ID]],Customers!$A$1:$I$2001,3,FALSE)</f>
        <v>wilsonshelia@aguirre-hill.biz</v>
      </c>
      <c r="H776" t="str">
        <f>VLOOKUP(Table1[[#This Row],[Customer ID]],Customers!$A$1:$I$2001,7,FALSE)</f>
        <v>Canada</v>
      </c>
      <c r="I776" t="str">
        <f>_xlfn.IFS(INDEX(Products!$A$1:$E$5,MATCH(Orders!$D776,Products!$A$1:$A$5,0),MATCH(Orders!I$1,Products!$A$1:$E$1,0))="Esp","Espresso",INDEX(Products!$A$1:$E$5,MATCH(Orders!$D776,Products!$A$1:$A$5,0),MATCH(Orders!I$1,Products!$A$1:$E$1,0))="Lat","Latte",INDEX(Products!$A$1:$E$5,MATCH(Orders!$D776,Products!$A$1:$A$5,0),MATCH(Orders!I$1,Products!$A$1:$E$1,0))="Moc","Mocha",INDEX(Products!$A$1:$E$5,MATCH(Orders!$D776,Products!$A$1:$A$5,0),MATCH(Orders!I$1,Products!$A$1:$E$1,0))="Am","Americano")</f>
        <v>Mocha</v>
      </c>
      <c r="J776" t="str">
        <f>IF(INDEX(Products!$A$1:$E$5,MATCH(Orders!$D776,Products!$A$1:$A$5,0),MATCH(Orders!J$1,Products!$A$1:$E$1,0))="M","Medium",IF(INDEX(Products!$A$1:$E$5,MATCH(Orders!$D776,Products!$A$1:$A$5,0),MATCH(Orders!J$1,Products!$A$1:$E$1,0))="D","Dark","Light"))</f>
        <v>Medium</v>
      </c>
      <c r="K776" s="3">
        <f>INDEX(Products!$A$1:$E$5,MATCH(Orders!$D776,Products!$A$1:$A$5,0),MATCH(Orders!K$1,Products!$A$1:$E$1,0))</f>
        <v>2</v>
      </c>
      <c r="L776" s="5">
        <f>INDEX(Products!$A$1:$E$5,MATCH(Orders!$D776,Products!$A$1:$A$5,0),MATCH(Orders!L$1,Products!$A$1:$E$1,0))</f>
        <v>5.35</v>
      </c>
      <c r="M776" s="5">
        <f>Table1[[#This Row],[Unit Price]]*Table1[[#This Row],[Quantity]]</f>
        <v>5.35</v>
      </c>
      <c r="N776" t="str">
        <f>VLOOKUP(Table1[[#This Row],[Customer ID]],Customers!$A$1:$I$2001,9,FALSE)</f>
        <v>Yes</v>
      </c>
    </row>
    <row r="777" spans="1:14" x14ac:dyDescent="0.35">
      <c r="A777" t="s">
        <v>1604</v>
      </c>
      <c r="B777" s="2">
        <v>44745</v>
      </c>
      <c r="C777" t="s">
        <v>1605</v>
      </c>
      <c r="D777" t="s">
        <v>21</v>
      </c>
      <c r="E777">
        <v>3</v>
      </c>
      <c r="F777" t="str">
        <f>VLOOKUP(Table1[[#This Row],[Customer ID]],Customers!$A$1:$I$2001,2,FALSE)</f>
        <v>Emily Clark</v>
      </c>
      <c r="G777" t="str">
        <f>VLOOKUP(Table1[[#This Row],[Customer ID]],Customers!$A$1:$I$2001,3,FALSE)</f>
        <v>franklinadrian@alvarado.com</v>
      </c>
      <c r="H777" t="str">
        <f>VLOOKUP(Table1[[#This Row],[Customer ID]],Customers!$A$1:$I$2001,7,FALSE)</f>
        <v>United Kingdom</v>
      </c>
      <c r="I777" t="str">
        <f>_xlfn.IFS(INDEX(Products!$A$1:$E$5,MATCH(Orders!$D777,Products!$A$1:$A$5,0),MATCH(Orders!I$1,Products!$A$1:$E$1,0))="Esp","Espresso",INDEX(Products!$A$1:$E$5,MATCH(Orders!$D777,Products!$A$1:$A$5,0),MATCH(Orders!I$1,Products!$A$1:$E$1,0))="Lat","Latte",INDEX(Products!$A$1:$E$5,MATCH(Orders!$D777,Products!$A$1:$A$5,0),MATCH(Orders!I$1,Products!$A$1:$E$1,0))="Moc","Mocha",INDEX(Products!$A$1:$E$5,MATCH(Orders!$D777,Products!$A$1:$A$5,0),MATCH(Orders!I$1,Products!$A$1:$E$1,0))="Am","Americano")</f>
        <v>Latte</v>
      </c>
      <c r="J777" t="str">
        <f>IF(INDEX(Products!$A$1:$E$5,MATCH(Orders!$D777,Products!$A$1:$A$5,0),MATCH(Orders!J$1,Products!$A$1:$E$1,0))="M","Medium",IF(INDEX(Products!$A$1:$E$5,MATCH(Orders!$D777,Products!$A$1:$A$5,0),MATCH(Orders!J$1,Products!$A$1:$E$1,0))="D","Dark","Light"))</f>
        <v>Dark</v>
      </c>
      <c r="K777" s="3">
        <f>INDEX(Products!$A$1:$E$5,MATCH(Orders!$D777,Products!$A$1:$A$5,0),MATCH(Orders!K$1,Products!$A$1:$E$1,0))</f>
        <v>2</v>
      </c>
      <c r="L777" s="5">
        <f>INDEX(Products!$A$1:$E$5,MATCH(Orders!$D777,Products!$A$1:$A$5,0),MATCH(Orders!L$1,Products!$A$1:$E$1,0))</f>
        <v>6.79</v>
      </c>
      <c r="M777" s="5">
        <f>Table1[[#This Row],[Unit Price]]*Table1[[#This Row],[Quantity]]</f>
        <v>20.37</v>
      </c>
      <c r="N777" t="str">
        <f>VLOOKUP(Table1[[#This Row],[Customer ID]],Customers!$A$1:$I$2001,9,FALSE)</f>
        <v>Yes</v>
      </c>
    </row>
    <row r="778" spans="1:14" x14ac:dyDescent="0.35">
      <c r="A778" t="s">
        <v>1606</v>
      </c>
      <c r="B778" s="2">
        <v>45026</v>
      </c>
      <c r="C778" t="s">
        <v>1607</v>
      </c>
      <c r="D778" t="s">
        <v>40</v>
      </c>
      <c r="E778">
        <v>5</v>
      </c>
      <c r="F778" t="str">
        <f>VLOOKUP(Table1[[#This Row],[Customer ID]],Customers!$A$1:$I$2001,2,FALSE)</f>
        <v>Justin Thompson</v>
      </c>
      <c r="G778" t="str">
        <f>VLOOKUP(Table1[[#This Row],[Customer ID]],Customers!$A$1:$I$2001,3,FALSE)</f>
        <v>williamsjose@hotmail.com</v>
      </c>
      <c r="H778" t="str">
        <f>VLOOKUP(Table1[[#This Row],[Customer ID]],Customers!$A$1:$I$2001,7,FALSE)</f>
        <v>United States</v>
      </c>
      <c r="I778" t="str">
        <f>_xlfn.IFS(INDEX(Products!$A$1:$E$5,MATCH(Orders!$D778,Products!$A$1:$A$5,0),MATCH(Orders!I$1,Products!$A$1:$E$1,0))="Esp","Espresso",INDEX(Products!$A$1:$E$5,MATCH(Orders!$D778,Products!$A$1:$A$5,0),MATCH(Orders!I$1,Products!$A$1:$E$1,0))="Lat","Latte",INDEX(Products!$A$1:$E$5,MATCH(Orders!$D778,Products!$A$1:$A$5,0),MATCH(Orders!I$1,Products!$A$1:$E$1,0))="Moc","Mocha",INDEX(Products!$A$1:$E$5,MATCH(Orders!$D778,Products!$A$1:$A$5,0),MATCH(Orders!I$1,Products!$A$1:$E$1,0))="Am","Americano")</f>
        <v>Americano</v>
      </c>
      <c r="J778" t="str">
        <f>IF(INDEX(Products!$A$1:$E$5,MATCH(Orders!$D778,Products!$A$1:$A$5,0),MATCH(Orders!J$1,Products!$A$1:$E$1,0))="M","Medium",IF(INDEX(Products!$A$1:$E$5,MATCH(Orders!$D778,Products!$A$1:$A$5,0),MATCH(Orders!J$1,Products!$A$1:$E$1,0))="D","Dark","Light"))</f>
        <v>Light</v>
      </c>
      <c r="K778" s="3">
        <f>INDEX(Products!$A$1:$E$5,MATCH(Orders!$D778,Products!$A$1:$A$5,0),MATCH(Orders!K$1,Products!$A$1:$E$1,0))</f>
        <v>1</v>
      </c>
      <c r="L778" s="5">
        <f>INDEX(Products!$A$1:$E$5,MATCH(Orders!$D778,Products!$A$1:$A$5,0),MATCH(Orders!L$1,Products!$A$1:$E$1,0))</f>
        <v>9.9499999999999993</v>
      </c>
      <c r="M778" s="5">
        <f>Table1[[#This Row],[Unit Price]]*Table1[[#This Row],[Quantity]]</f>
        <v>49.75</v>
      </c>
      <c r="N778" t="str">
        <f>VLOOKUP(Table1[[#This Row],[Customer ID]],Customers!$A$1:$I$2001,9,FALSE)</f>
        <v>Yes</v>
      </c>
    </row>
    <row r="779" spans="1:14" x14ac:dyDescent="0.35">
      <c r="A779" t="s">
        <v>1608</v>
      </c>
      <c r="B779" s="2">
        <v>45113</v>
      </c>
      <c r="C779" t="s">
        <v>1609</v>
      </c>
      <c r="D779" t="s">
        <v>21</v>
      </c>
      <c r="E779">
        <v>5</v>
      </c>
      <c r="F779" t="str">
        <f>VLOOKUP(Table1[[#This Row],[Customer ID]],Customers!$A$1:$I$2001,2,FALSE)</f>
        <v>Shannon Day</v>
      </c>
      <c r="G779" t="str">
        <f>VLOOKUP(Table1[[#This Row],[Customer ID]],Customers!$A$1:$I$2001,3,FALSE)</f>
        <v>qcruz@smith-sloan.com</v>
      </c>
      <c r="H779" t="str">
        <f>VLOOKUP(Table1[[#This Row],[Customer ID]],Customers!$A$1:$I$2001,7,FALSE)</f>
        <v>United Kingdom</v>
      </c>
      <c r="I779" t="str">
        <f>_xlfn.IFS(INDEX(Products!$A$1:$E$5,MATCH(Orders!$D779,Products!$A$1:$A$5,0),MATCH(Orders!I$1,Products!$A$1:$E$1,0))="Esp","Espresso",INDEX(Products!$A$1:$E$5,MATCH(Orders!$D779,Products!$A$1:$A$5,0),MATCH(Orders!I$1,Products!$A$1:$E$1,0))="Lat","Latte",INDEX(Products!$A$1:$E$5,MATCH(Orders!$D779,Products!$A$1:$A$5,0),MATCH(Orders!I$1,Products!$A$1:$E$1,0))="Moc","Mocha",INDEX(Products!$A$1:$E$5,MATCH(Orders!$D779,Products!$A$1:$A$5,0),MATCH(Orders!I$1,Products!$A$1:$E$1,0))="Am","Americano")</f>
        <v>Latte</v>
      </c>
      <c r="J779" t="str">
        <f>IF(INDEX(Products!$A$1:$E$5,MATCH(Orders!$D779,Products!$A$1:$A$5,0),MATCH(Orders!J$1,Products!$A$1:$E$1,0))="M","Medium",IF(INDEX(Products!$A$1:$E$5,MATCH(Orders!$D779,Products!$A$1:$A$5,0),MATCH(Orders!J$1,Products!$A$1:$E$1,0))="D","Dark","Light"))</f>
        <v>Dark</v>
      </c>
      <c r="K779" s="3">
        <f>INDEX(Products!$A$1:$E$5,MATCH(Orders!$D779,Products!$A$1:$A$5,0),MATCH(Orders!K$1,Products!$A$1:$E$1,0))</f>
        <v>2</v>
      </c>
      <c r="L779" s="5">
        <f>INDEX(Products!$A$1:$E$5,MATCH(Orders!$D779,Products!$A$1:$A$5,0),MATCH(Orders!L$1,Products!$A$1:$E$1,0))</f>
        <v>6.79</v>
      </c>
      <c r="M779" s="5">
        <f>Table1[[#This Row],[Unit Price]]*Table1[[#This Row],[Quantity]]</f>
        <v>33.950000000000003</v>
      </c>
      <c r="N779" t="str">
        <f>VLOOKUP(Table1[[#This Row],[Customer ID]],Customers!$A$1:$I$2001,9,FALSE)</f>
        <v>Yes</v>
      </c>
    </row>
    <row r="780" spans="1:14" x14ac:dyDescent="0.35">
      <c r="A780" t="s">
        <v>1610</v>
      </c>
      <c r="B780" s="2">
        <v>44799</v>
      </c>
      <c r="C780" t="s">
        <v>1611</v>
      </c>
      <c r="D780" t="s">
        <v>30</v>
      </c>
      <c r="E780">
        <v>4</v>
      </c>
      <c r="F780" t="str">
        <f>VLOOKUP(Table1[[#This Row],[Customer ID]],Customers!$A$1:$I$2001,2,FALSE)</f>
        <v>Raymond Allen</v>
      </c>
      <c r="G780" t="str">
        <f>VLOOKUP(Table1[[#This Row],[Customer ID]],Customers!$A$1:$I$2001,3,FALSE)</f>
        <v>zbuckley@clark.info</v>
      </c>
      <c r="H780" t="str">
        <f>VLOOKUP(Table1[[#This Row],[Customer ID]],Customers!$A$1:$I$2001,7,FALSE)</f>
        <v>Canada</v>
      </c>
      <c r="I780" t="str">
        <f>_xlfn.IFS(INDEX(Products!$A$1:$E$5,MATCH(Orders!$D780,Products!$A$1:$A$5,0),MATCH(Orders!I$1,Products!$A$1:$E$1,0))="Esp","Espresso",INDEX(Products!$A$1:$E$5,MATCH(Orders!$D780,Products!$A$1:$A$5,0),MATCH(Orders!I$1,Products!$A$1:$E$1,0))="Lat","Latte",INDEX(Products!$A$1:$E$5,MATCH(Orders!$D780,Products!$A$1:$A$5,0),MATCH(Orders!I$1,Products!$A$1:$E$1,0))="Moc","Mocha",INDEX(Products!$A$1:$E$5,MATCH(Orders!$D780,Products!$A$1:$A$5,0),MATCH(Orders!I$1,Products!$A$1:$E$1,0))="Am","Americano")</f>
        <v>Mocha</v>
      </c>
      <c r="J780" t="str">
        <f>IF(INDEX(Products!$A$1:$E$5,MATCH(Orders!$D780,Products!$A$1:$A$5,0),MATCH(Orders!J$1,Products!$A$1:$E$1,0))="M","Medium",IF(INDEX(Products!$A$1:$E$5,MATCH(Orders!$D780,Products!$A$1:$A$5,0),MATCH(Orders!J$1,Products!$A$1:$E$1,0))="D","Dark","Light"))</f>
        <v>Medium</v>
      </c>
      <c r="K780" s="3">
        <f>INDEX(Products!$A$1:$E$5,MATCH(Orders!$D780,Products!$A$1:$A$5,0),MATCH(Orders!K$1,Products!$A$1:$E$1,0))</f>
        <v>2</v>
      </c>
      <c r="L780" s="5">
        <f>INDEX(Products!$A$1:$E$5,MATCH(Orders!$D780,Products!$A$1:$A$5,0),MATCH(Orders!L$1,Products!$A$1:$E$1,0))</f>
        <v>5.35</v>
      </c>
      <c r="M780" s="5">
        <f>Table1[[#This Row],[Unit Price]]*Table1[[#This Row],[Quantity]]</f>
        <v>21.4</v>
      </c>
      <c r="N780" t="str">
        <f>VLOOKUP(Table1[[#This Row],[Customer ID]],Customers!$A$1:$I$2001,9,FALSE)</f>
        <v>Yes</v>
      </c>
    </row>
    <row r="781" spans="1:14" x14ac:dyDescent="0.35">
      <c r="A781" t="s">
        <v>1612</v>
      </c>
      <c r="B781" s="2">
        <v>45486</v>
      </c>
      <c r="C781" t="s">
        <v>1613</v>
      </c>
      <c r="D781" t="s">
        <v>40</v>
      </c>
      <c r="E781">
        <v>1</v>
      </c>
      <c r="F781" t="str">
        <f>VLOOKUP(Table1[[#This Row],[Customer ID]],Customers!$A$1:$I$2001,2,FALSE)</f>
        <v>Stephen Stewart</v>
      </c>
      <c r="G781" t="str">
        <f>VLOOKUP(Table1[[#This Row],[Customer ID]],Customers!$A$1:$I$2001,3,FALSE)</f>
        <v>crosbyjulia@sparks-villa.com</v>
      </c>
      <c r="H781" t="str">
        <f>VLOOKUP(Table1[[#This Row],[Customer ID]],Customers!$A$1:$I$2001,7,FALSE)</f>
        <v>Australia</v>
      </c>
      <c r="I781" t="str">
        <f>_xlfn.IFS(INDEX(Products!$A$1:$E$5,MATCH(Orders!$D781,Products!$A$1:$A$5,0),MATCH(Orders!I$1,Products!$A$1:$E$1,0))="Esp","Espresso",INDEX(Products!$A$1:$E$5,MATCH(Orders!$D781,Products!$A$1:$A$5,0),MATCH(Orders!I$1,Products!$A$1:$E$1,0))="Lat","Latte",INDEX(Products!$A$1:$E$5,MATCH(Orders!$D781,Products!$A$1:$A$5,0),MATCH(Orders!I$1,Products!$A$1:$E$1,0))="Moc","Mocha",INDEX(Products!$A$1:$E$5,MATCH(Orders!$D781,Products!$A$1:$A$5,0),MATCH(Orders!I$1,Products!$A$1:$E$1,0))="Am","Americano")</f>
        <v>Americano</v>
      </c>
      <c r="J781" t="str">
        <f>IF(INDEX(Products!$A$1:$E$5,MATCH(Orders!$D781,Products!$A$1:$A$5,0),MATCH(Orders!J$1,Products!$A$1:$E$1,0))="M","Medium",IF(INDEX(Products!$A$1:$E$5,MATCH(Orders!$D781,Products!$A$1:$A$5,0),MATCH(Orders!J$1,Products!$A$1:$E$1,0))="D","Dark","Light"))</f>
        <v>Light</v>
      </c>
      <c r="K781" s="3">
        <f>INDEX(Products!$A$1:$E$5,MATCH(Orders!$D781,Products!$A$1:$A$5,0),MATCH(Orders!K$1,Products!$A$1:$E$1,0))</f>
        <v>1</v>
      </c>
      <c r="L781" s="5">
        <f>INDEX(Products!$A$1:$E$5,MATCH(Orders!$D781,Products!$A$1:$A$5,0),MATCH(Orders!L$1,Products!$A$1:$E$1,0))</f>
        <v>9.9499999999999993</v>
      </c>
      <c r="M781" s="5">
        <f>Table1[[#This Row],[Unit Price]]*Table1[[#This Row],[Quantity]]</f>
        <v>9.9499999999999993</v>
      </c>
      <c r="N781" t="str">
        <f>VLOOKUP(Table1[[#This Row],[Customer ID]],Customers!$A$1:$I$2001,9,FALSE)</f>
        <v>Yes</v>
      </c>
    </row>
    <row r="782" spans="1:14" x14ac:dyDescent="0.35">
      <c r="A782" t="s">
        <v>1614</v>
      </c>
      <c r="B782" s="2">
        <v>45150</v>
      </c>
      <c r="C782" t="s">
        <v>1615</v>
      </c>
      <c r="D782" t="s">
        <v>40</v>
      </c>
      <c r="E782">
        <v>5</v>
      </c>
      <c r="F782" t="str">
        <f>VLOOKUP(Table1[[#This Row],[Customer ID]],Customers!$A$1:$I$2001,2,FALSE)</f>
        <v>Jenny Morris</v>
      </c>
      <c r="G782" t="str">
        <f>VLOOKUP(Table1[[#This Row],[Customer ID]],Customers!$A$1:$I$2001,3,FALSE)</f>
        <v>richard03@gmail.com</v>
      </c>
      <c r="H782" t="str">
        <f>VLOOKUP(Table1[[#This Row],[Customer ID]],Customers!$A$1:$I$2001,7,FALSE)</f>
        <v>Canada</v>
      </c>
      <c r="I782" t="str">
        <f>_xlfn.IFS(INDEX(Products!$A$1:$E$5,MATCH(Orders!$D782,Products!$A$1:$A$5,0),MATCH(Orders!I$1,Products!$A$1:$E$1,0))="Esp","Espresso",INDEX(Products!$A$1:$E$5,MATCH(Orders!$D782,Products!$A$1:$A$5,0),MATCH(Orders!I$1,Products!$A$1:$E$1,0))="Lat","Latte",INDEX(Products!$A$1:$E$5,MATCH(Orders!$D782,Products!$A$1:$A$5,0),MATCH(Orders!I$1,Products!$A$1:$E$1,0))="Moc","Mocha",INDEX(Products!$A$1:$E$5,MATCH(Orders!$D782,Products!$A$1:$A$5,0),MATCH(Orders!I$1,Products!$A$1:$E$1,0))="Am","Americano")</f>
        <v>Americano</v>
      </c>
      <c r="J782" t="str">
        <f>IF(INDEX(Products!$A$1:$E$5,MATCH(Orders!$D782,Products!$A$1:$A$5,0),MATCH(Orders!J$1,Products!$A$1:$E$1,0))="M","Medium",IF(INDEX(Products!$A$1:$E$5,MATCH(Orders!$D782,Products!$A$1:$A$5,0),MATCH(Orders!J$1,Products!$A$1:$E$1,0))="D","Dark","Light"))</f>
        <v>Light</v>
      </c>
      <c r="K782" s="3">
        <f>INDEX(Products!$A$1:$E$5,MATCH(Orders!$D782,Products!$A$1:$A$5,0),MATCH(Orders!K$1,Products!$A$1:$E$1,0))</f>
        <v>1</v>
      </c>
      <c r="L782" s="5">
        <f>INDEX(Products!$A$1:$E$5,MATCH(Orders!$D782,Products!$A$1:$A$5,0),MATCH(Orders!L$1,Products!$A$1:$E$1,0))</f>
        <v>9.9499999999999993</v>
      </c>
      <c r="M782" s="5">
        <f>Table1[[#This Row],[Unit Price]]*Table1[[#This Row],[Quantity]]</f>
        <v>49.75</v>
      </c>
      <c r="N782" t="str">
        <f>VLOOKUP(Table1[[#This Row],[Customer ID]],Customers!$A$1:$I$2001,9,FALSE)</f>
        <v>No</v>
      </c>
    </row>
    <row r="783" spans="1:14" x14ac:dyDescent="0.35">
      <c r="A783" t="s">
        <v>1616</v>
      </c>
      <c r="B783" s="2">
        <v>45166</v>
      </c>
      <c r="C783" t="s">
        <v>1617</v>
      </c>
      <c r="D783" t="s">
        <v>40</v>
      </c>
      <c r="E783">
        <v>1</v>
      </c>
      <c r="F783" t="str">
        <f>VLOOKUP(Table1[[#This Row],[Customer ID]],Customers!$A$1:$I$2001,2,FALSE)</f>
        <v>Jonathan Conley</v>
      </c>
      <c r="G783" t="str">
        <f>VLOOKUP(Table1[[#This Row],[Customer ID]],Customers!$A$1:$I$2001,3,FALSE)</f>
        <v>jpatel@gmail.com</v>
      </c>
      <c r="H783" t="str">
        <f>VLOOKUP(Table1[[#This Row],[Customer ID]],Customers!$A$1:$I$2001,7,FALSE)</f>
        <v>United Kingdom</v>
      </c>
      <c r="I783" t="str">
        <f>_xlfn.IFS(INDEX(Products!$A$1:$E$5,MATCH(Orders!$D783,Products!$A$1:$A$5,0),MATCH(Orders!I$1,Products!$A$1:$E$1,0))="Esp","Espresso",INDEX(Products!$A$1:$E$5,MATCH(Orders!$D783,Products!$A$1:$A$5,0),MATCH(Orders!I$1,Products!$A$1:$E$1,0))="Lat","Latte",INDEX(Products!$A$1:$E$5,MATCH(Orders!$D783,Products!$A$1:$A$5,0),MATCH(Orders!I$1,Products!$A$1:$E$1,0))="Moc","Mocha",INDEX(Products!$A$1:$E$5,MATCH(Orders!$D783,Products!$A$1:$A$5,0),MATCH(Orders!I$1,Products!$A$1:$E$1,0))="Am","Americano")</f>
        <v>Americano</v>
      </c>
      <c r="J783" t="str">
        <f>IF(INDEX(Products!$A$1:$E$5,MATCH(Orders!$D783,Products!$A$1:$A$5,0),MATCH(Orders!J$1,Products!$A$1:$E$1,0))="M","Medium",IF(INDEX(Products!$A$1:$E$5,MATCH(Orders!$D783,Products!$A$1:$A$5,0),MATCH(Orders!J$1,Products!$A$1:$E$1,0))="D","Dark","Light"))</f>
        <v>Light</v>
      </c>
      <c r="K783" s="3">
        <f>INDEX(Products!$A$1:$E$5,MATCH(Orders!$D783,Products!$A$1:$A$5,0),MATCH(Orders!K$1,Products!$A$1:$E$1,0))</f>
        <v>1</v>
      </c>
      <c r="L783" s="5">
        <f>INDEX(Products!$A$1:$E$5,MATCH(Orders!$D783,Products!$A$1:$A$5,0),MATCH(Orders!L$1,Products!$A$1:$E$1,0))</f>
        <v>9.9499999999999993</v>
      </c>
      <c r="M783" s="5">
        <f>Table1[[#This Row],[Unit Price]]*Table1[[#This Row],[Quantity]]</f>
        <v>9.9499999999999993</v>
      </c>
      <c r="N783" t="str">
        <f>VLOOKUP(Table1[[#This Row],[Customer ID]],Customers!$A$1:$I$2001,9,FALSE)</f>
        <v>No</v>
      </c>
    </row>
    <row r="784" spans="1:14" x14ac:dyDescent="0.35">
      <c r="A784" t="s">
        <v>1618</v>
      </c>
      <c r="B784" s="2">
        <v>44615</v>
      </c>
      <c r="C784" t="s">
        <v>1619</v>
      </c>
      <c r="D784" t="s">
        <v>15</v>
      </c>
      <c r="E784">
        <v>1</v>
      </c>
      <c r="F784" t="str">
        <f>VLOOKUP(Table1[[#This Row],[Customer ID]],Customers!$A$1:$I$2001,2,FALSE)</f>
        <v>Allen Washington</v>
      </c>
      <c r="G784" t="str">
        <f>VLOOKUP(Table1[[#This Row],[Customer ID]],Customers!$A$1:$I$2001,3,FALSE)</f>
        <v>dcole@herrera.biz</v>
      </c>
      <c r="H784" t="str">
        <f>VLOOKUP(Table1[[#This Row],[Customer ID]],Customers!$A$1:$I$2001,7,FALSE)</f>
        <v>United States</v>
      </c>
      <c r="I784" t="str">
        <f>_xlfn.IFS(INDEX(Products!$A$1:$E$5,MATCH(Orders!$D784,Products!$A$1:$A$5,0),MATCH(Orders!I$1,Products!$A$1:$E$1,0))="Esp","Espresso",INDEX(Products!$A$1:$E$5,MATCH(Orders!$D784,Products!$A$1:$A$5,0),MATCH(Orders!I$1,Products!$A$1:$E$1,0))="Lat","Latte",INDEX(Products!$A$1:$E$5,MATCH(Orders!$D784,Products!$A$1:$A$5,0),MATCH(Orders!I$1,Products!$A$1:$E$1,0))="Moc","Mocha",INDEX(Products!$A$1:$E$5,MATCH(Orders!$D784,Products!$A$1:$A$5,0),MATCH(Orders!I$1,Products!$A$1:$E$1,0))="Am","Americano")</f>
        <v>Espresso</v>
      </c>
      <c r="J784" t="str">
        <f>IF(INDEX(Products!$A$1:$E$5,MATCH(Orders!$D784,Products!$A$1:$A$5,0),MATCH(Orders!J$1,Products!$A$1:$E$1,0))="M","Medium",IF(INDEX(Products!$A$1:$E$5,MATCH(Orders!$D784,Products!$A$1:$A$5,0),MATCH(Orders!J$1,Products!$A$1:$E$1,0))="D","Dark","Light"))</f>
        <v>Medium</v>
      </c>
      <c r="K784" s="3">
        <f>INDEX(Products!$A$1:$E$5,MATCH(Orders!$D784,Products!$A$1:$A$5,0),MATCH(Orders!K$1,Products!$A$1:$E$1,0))</f>
        <v>1.5</v>
      </c>
      <c r="L784" s="5">
        <f>INDEX(Products!$A$1:$E$5,MATCH(Orders!$D784,Products!$A$1:$A$5,0),MATCH(Orders!L$1,Products!$A$1:$E$1,0))</f>
        <v>8.18</v>
      </c>
      <c r="M784" s="5">
        <f>Table1[[#This Row],[Unit Price]]*Table1[[#This Row],[Quantity]]</f>
        <v>8.18</v>
      </c>
      <c r="N784" t="str">
        <f>VLOOKUP(Table1[[#This Row],[Customer ID]],Customers!$A$1:$I$2001,9,FALSE)</f>
        <v>Yes</v>
      </c>
    </row>
    <row r="785" spans="1:14" x14ac:dyDescent="0.35">
      <c r="A785" t="s">
        <v>1620</v>
      </c>
      <c r="B785" s="2">
        <v>44516</v>
      </c>
      <c r="C785" t="s">
        <v>1621</v>
      </c>
      <c r="D785" t="s">
        <v>21</v>
      </c>
      <c r="E785">
        <v>1</v>
      </c>
      <c r="F785" t="str">
        <f>VLOOKUP(Table1[[#This Row],[Customer ID]],Customers!$A$1:$I$2001,2,FALSE)</f>
        <v>Leonard Mueller</v>
      </c>
      <c r="G785" t="str">
        <f>VLOOKUP(Table1[[#This Row],[Customer ID]],Customers!$A$1:$I$2001,3,FALSE)</f>
        <v>kennedyalice@hotmail.com</v>
      </c>
      <c r="H785" t="str">
        <f>VLOOKUP(Table1[[#This Row],[Customer ID]],Customers!$A$1:$I$2001,7,FALSE)</f>
        <v>United States</v>
      </c>
      <c r="I785" t="str">
        <f>_xlfn.IFS(INDEX(Products!$A$1:$E$5,MATCH(Orders!$D785,Products!$A$1:$A$5,0),MATCH(Orders!I$1,Products!$A$1:$E$1,0))="Esp","Espresso",INDEX(Products!$A$1:$E$5,MATCH(Orders!$D785,Products!$A$1:$A$5,0),MATCH(Orders!I$1,Products!$A$1:$E$1,0))="Lat","Latte",INDEX(Products!$A$1:$E$5,MATCH(Orders!$D785,Products!$A$1:$A$5,0),MATCH(Orders!I$1,Products!$A$1:$E$1,0))="Moc","Mocha",INDEX(Products!$A$1:$E$5,MATCH(Orders!$D785,Products!$A$1:$A$5,0),MATCH(Orders!I$1,Products!$A$1:$E$1,0))="Am","Americano")</f>
        <v>Latte</v>
      </c>
      <c r="J785" t="str">
        <f>IF(INDEX(Products!$A$1:$E$5,MATCH(Orders!$D785,Products!$A$1:$A$5,0),MATCH(Orders!J$1,Products!$A$1:$E$1,0))="M","Medium",IF(INDEX(Products!$A$1:$E$5,MATCH(Orders!$D785,Products!$A$1:$A$5,0),MATCH(Orders!J$1,Products!$A$1:$E$1,0))="D","Dark","Light"))</f>
        <v>Dark</v>
      </c>
      <c r="K785" s="3">
        <f>INDEX(Products!$A$1:$E$5,MATCH(Orders!$D785,Products!$A$1:$A$5,0),MATCH(Orders!K$1,Products!$A$1:$E$1,0))</f>
        <v>2</v>
      </c>
      <c r="L785" s="5">
        <f>INDEX(Products!$A$1:$E$5,MATCH(Orders!$D785,Products!$A$1:$A$5,0),MATCH(Orders!L$1,Products!$A$1:$E$1,0))</f>
        <v>6.79</v>
      </c>
      <c r="M785" s="5">
        <f>Table1[[#This Row],[Unit Price]]*Table1[[#This Row],[Quantity]]</f>
        <v>6.79</v>
      </c>
      <c r="N785" t="str">
        <f>VLOOKUP(Table1[[#This Row],[Customer ID]],Customers!$A$1:$I$2001,9,FALSE)</f>
        <v>Yes</v>
      </c>
    </row>
    <row r="786" spans="1:14" x14ac:dyDescent="0.35">
      <c r="A786" t="s">
        <v>1622</v>
      </c>
      <c r="B786" s="2">
        <v>44953</v>
      </c>
      <c r="C786" t="s">
        <v>1623</v>
      </c>
      <c r="D786" t="s">
        <v>30</v>
      </c>
      <c r="E786">
        <v>3</v>
      </c>
      <c r="F786" t="str">
        <f>VLOOKUP(Table1[[#This Row],[Customer ID]],Customers!$A$1:$I$2001,2,FALSE)</f>
        <v>Kevin Garrett</v>
      </c>
      <c r="G786" t="str">
        <f>VLOOKUP(Table1[[#This Row],[Customer ID]],Customers!$A$1:$I$2001,3,FALSE)</f>
        <v>kwilson@werner.com</v>
      </c>
      <c r="H786" t="str">
        <f>VLOOKUP(Table1[[#This Row],[Customer ID]],Customers!$A$1:$I$2001,7,FALSE)</f>
        <v>United States</v>
      </c>
      <c r="I786" t="str">
        <f>_xlfn.IFS(INDEX(Products!$A$1:$E$5,MATCH(Orders!$D786,Products!$A$1:$A$5,0),MATCH(Orders!I$1,Products!$A$1:$E$1,0))="Esp","Espresso",INDEX(Products!$A$1:$E$5,MATCH(Orders!$D786,Products!$A$1:$A$5,0),MATCH(Orders!I$1,Products!$A$1:$E$1,0))="Lat","Latte",INDEX(Products!$A$1:$E$5,MATCH(Orders!$D786,Products!$A$1:$A$5,0),MATCH(Orders!I$1,Products!$A$1:$E$1,0))="Moc","Mocha",INDEX(Products!$A$1:$E$5,MATCH(Orders!$D786,Products!$A$1:$A$5,0),MATCH(Orders!I$1,Products!$A$1:$E$1,0))="Am","Americano")</f>
        <v>Mocha</v>
      </c>
      <c r="J786" t="str">
        <f>IF(INDEX(Products!$A$1:$E$5,MATCH(Orders!$D786,Products!$A$1:$A$5,0),MATCH(Orders!J$1,Products!$A$1:$E$1,0))="M","Medium",IF(INDEX(Products!$A$1:$E$5,MATCH(Orders!$D786,Products!$A$1:$A$5,0),MATCH(Orders!J$1,Products!$A$1:$E$1,0))="D","Dark","Light"))</f>
        <v>Medium</v>
      </c>
      <c r="K786" s="3">
        <f>INDEX(Products!$A$1:$E$5,MATCH(Orders!$D786,Products!$A$1:$A$5,0),MATCH(Orders!K$1,Products!$A$1:$E$1,0))</f>
        <v>2</v>
      </c>
      <c r="L786" s="5">
        <f>INDEX(Products!$A$1:$E$5,MATCH(Orders!$D786,Products!$A$1:$A$5,0),MATCH(Orders!L$1,Products!$A$1:$E$1,0))</f>
        <v>5.35</v>
      </c>
      <c r="M786" s="5">
        <f>Table1[[#This Row],[Unit Price]]*Table1[[#This Row],[Quantity]]</f>
        <v>16.049999999999997</v>
      </c>
      <c r="N786" t="str">
        <f>VLOOKUP(Table1[[#This Row],[Customer ID]],Customers!$A$1:$I$2001,9,FALSE)</f>
        <v>No</v>
      </c>
    </row>
    <row r="787" spans="1:14" x14ac:dyDescent="0.35">
      <c r="A787" t="s">
        <v>1624</v>
      </c>
      <c r="B787" s="2">
        <v>44634</v>
      </c>
      <c r="C787" t="s">
        <v>1625</v>
      </c>
      <c r="D787" t="s">
        <v>40</v>
      </c>
      <c r="E787">
        <v>1</v>
      </c>
      <c r="F787" t="str">
        <f>VLOOKUP(Table1[[#This Row],[Customer ID]],Customers!$A$1:$I$2001,2,FALSE)</f>
        <v>Alejandro Thomas</v>
      </c>
      <c r="G787" t="str">
        <f>VLOOKUP(Table1[[#This Row],[Customer ID]],Customers!$A$1:$I$2001,3,FALSE)</f>
        <v>krystal60@thomas-smith.biz</v>
      </c>
      <c r="H787" t="str">
        <f>VLOOKUP(Table1[[#This Row],[Customer ID]],Customers!$A$1:$I$2001,7,FALSE)</f>
        <v>Canada</v>
      </c>
      <c r="I787" t="str">
        <f>_xlfn.IFS(INDEX(Products!$A$1:$E$5,MATCH(Orders!$D787,Products!$A$1:$A$5,0),MATCH(Orders!I$1,Products!$A$1:$E$1,0))="Esp","Espresso",INDEX(Products!$A$1:$E$5,MATCH(Orders!$D787,Products!$A$1:$A$5,0),MATCH(Orders!I$1,Products!$A$1:$E$1,0))="Lat","Latte",INDEX(Products!$A$1:$E$5,MATCH(Orders!$D787,Products!$A$1:$A$5,0),MATCH(Orders!I$1,Products!$A$1:$E$1,0))="Moc","Mocha",INDEX(Products!$A$1:$E$5,MATCH(Orders!$D787,Products!$A$1:$A$5,0),MATCH(Orders!I$1,Products!$A$1:$E$1,0))="Am","Americano")</f>
        <v>Americano</v>
      </c>
      <c r="J787" t="str">
        <f>IF(INDEX(Products!$A$1:$E$5,MATCH(Orders!$D787,Products!$A$1:$A$5,0),MATCH(Orders!J$1,Products!$A$1:$E$1,0))="M","Medium",IF(INDEX(Products!$A$1:$E$5,MATCH(Orders!$D787,Products!$A$1:$A$5,0),MATCH(Orders!J$1,Products!$A$1:$E$1,0))="D","Dark","Light"))</f>
        <v>Light</v>
      </c>
      <c r="K787" s="3">
        <f>INDEX(Products!$A$1:$E$5,MATCH(Orders!$D787,Products!$A$1:$A$5,0),MATCH(Orders!K$1,Products!$A$1:$E$1,0))</f>
        <v>1</v>
      </c>
      <c r="L787" s="5">
        <f>INDEX(Products!$A$1:$E$5,MATCH(Orders!$D787,Products!$A$1:$A$5,0),MATCH(Orders!L$1,Products!$A$1:$E$1,0))</f>
        <v>9.9499999999999993</v>
      </c>
      <c r="M787" s="5">
        <f>Table1[[#This Row],[Unit Price]]*Table1[[#This Row],[Quantity]]</f>
        <v>9.9499999999999993</v>
      </c>
      <c r="N787" t="str">
        <f>VLOOKUP(Table1[[#This Row],[Customer ID]],Customers!$A$1:$I$2001,9,FALSE)</f>
        <v>Yes</v>
      </c>
    </row>
    <row r="788" spans="1:14" x14ac:dyDescent="0.35">
      <c r="A788" t="s">
        <v>1626</v>
      </c>
      <c r="B788" s="2">
        <v>44508</v>
      </c>
      <c r="C788" t="s">
        <v>1627</v>
      </c>
      <c r="D788" t="s">
        <v>40</v>
      </c>
      <c r="E788">
        <v>3</v>
      </c>
      <c r="F788" t="str">
        <f>VLOOKUP(Table1[[#This Row],[Customer ID]],Customers!$A$1:$I$2001,2,FALSE)</f>
        <v>Miss Allison Mitchell</v>
      </c>
      <c r="G788" t="str">
        <f>VLOOKUP(Table1[[#This Row],[Customer ID]],Customers!$A$1:$I$2001,3,FALSE)</f>
        <v>iwoods@adams-ware.com</v>
      </c>
      <c r="H788" t="str">
        <f>VLOOKUP(Table1[[#This Row],[Customer ID]],Customers!$A$1:$I$2001,7,FALSE)</f>
        <v>Canada</v>
      </c>
      <c r="I788" t="str">
        <f>_xlfn.IFS(INDEX(Products!$A$1:$E$5,MATCH(Orders!$D788,Products!$A$1:$A$5,0),MATCH(Orders!I$1,Products!$A$1:$E$1,0))="Esp","Espresso",INDEX(Products!$A$1:$E$5,MATCH(Orders!$D788,Products!$A$1:$A$5,0),MATCH(Orders!I$1,Products!$A$1:$E$1,0))="Lat","Latte",INDEX(Products!$A$1:$E$5,MATCH(Orders!$D788,Products!$A$1:$A$5,0),MATCH(Orders!I$1,Products!$A$1:$E$1,0))="Moc","Mocha",INDEX(Products!$A$1:$E$5,MATCH(Orders!$D788,Products!$A$1:$A$5,0),MATCH(Orders!I$1,Products!$A$1:$E$1,0))="Am","Americano")</f>
        <v>Americano</v>
      </c>
      <c r="J788" t="str">
        <f>IF(INDEX(Products!$A$1:$E$5,MATCH(Orders!$D788,Products!$A$1:$A$5,0),MATCH(Orders!J$1,Products!$A$1:$E$1,0))="M","Medium",IF(INDEX(Products!$A$1:$E$5,MATCH(Orders!$D788,Products!$A$1:$A$5,0),MATCH(Orders!J$1,Products!$A$1:$E$1,0))="D","Dark","Light"))</f>
        <v>Light</v>
      </c>
      <c r="K788" s="3">
        <f>INDEX(Products!$A$1:$E$5,MATCH(Orders!$D788,Products!$A$1:$A$5,0),MATCH(Orders!K$1,Products!$A$1:$E$1,0))</f>
        <v>1</v>
      </c>
      <c r="L788" s="5">
        <f>INDEX(Products!$A$1:$E$5,MATCH(Orders!$D788,Products!$A$1:$A$5,0),MATCH(Orders!L$1,Products!$A$1:$E$1,0))</f>
        <v>9.9499999999999993</v>
      </c>
      <c r="M788" s="5">
        <f>Table1[[#This Row],[Unit Price]]*Table1[[#This Row],[Quantity]]</f>
        <v>29.849999999999998</v>
      </c>
      <c r="N788" t="str">
        <f>VLOOKUP(Table1[[#This Row],[Customer ID]],Customers!$A$1:$I$2001,9,FALSE)</f>
        <v>Yes</v>
      </c>
    </row>
    <row r="789" spans="1:14" x14ac:dyDescent="0.35">
      <c r="A789" t="s">
        <v>1628</v>
      </c>
      <c r="B789" s="2">
        <v>44616</v>
      </c>
      <c r="C789" t="s">
        <v>1629</v>
      </c>
      <c r="D789" t="s">
        <v>30</v>
      </c>
      <c r="E789">
        <v>3</v>
      </c>
      <c r="F789" t="str">
        <f>VLOOKUP(Table1[[#This Row],[Customer ID]],Customers!$A$1:$I$2001,2,FALSE)</f>
        <v>Melanie Wood</v>
      </c>
      <c r="G789" t="str">
        <f>VLOOKUP(Table1[[#This Row],[Customer ID]],Customers!$A$1:$I$2001,3,FALSE)</f>
        <v>brittanytaylor@smith.com</v>
      </c>
      <c r="H789" t="str">
        <f>VLOOKUP(Table1[[#This Row],[Customer ID]],Customers!$A$1:$I$2001,7,FALSE)</f>
        <v>Australia</v>
      </c>
      <c r="I789" t="str">
        <f>_xlfn.IFS(INDEX(Products!$A$1:$E$5,MATCH(Orders!$D789,Products!$A$1:$A$5,0),MATCH(Orders!I$1,Products!$A$1:$E$1,0))="Esp","Espresso",INDEX(Products!$A$1:$E$5,MATCH(Orders!$D789,Products!$A$1:$A$5,0),MATCH(Orders!I$1,Products!$A$1:$E$1,0))="Lat","Latte",INDEX(Products!$A$1:$E$5,MATCH(Orders!$D789,Products!$A$1:$A$5,0),MATCH(Orders!I$1,Products!$A$1:$E$1,0))="Moc","Mocha",INDEX(Products!$A$1:$E$5,MATCH(Orders!$D789,Products!$A$1:$A$5,0),MATCH(Orders!I$1,Products!$A$1:$E$1,0))="Am","Americano")</f>
        <v>Mocha</v>
      </c>
      <c r="J789" t="str">
        <f>IF(INDEX(Products!$A$1:$E$5,MATCH(Orders!$D789,Products!$A$1:$A$5,0),MATCH(Orders!J$1,Products!$A$1:$E$1,0))="M","Medium",IF(INDEX(Products!$A$1:$E$5,MATCH(Orders!$D789,Products!$A$1:$A$5,0),MATCH(Orders!J$1,Products!$A$1:$E$1,0))="D","Dark","Light"))</f>
        <v>Medium</v>
      </c>
      <c r="K789" s="3">
        <f>INDEX(Products!$A$1:$E$5,MATCH(Orders!$D789,Products!$A$1:$A$5,0),MATCH(Orders!K$1,Products!$A$1:$E$1,0))</f>
        <v>2</v>
      </c>
      <c r="L789" s="5">
        <f>INDEX(Products!$A$1:$E$5,MATCH(Orders!$D789,Products!$A$1:$A$5,0),MATCH(Orders!L$1,Products!$A$1:$E$1,0))</f>
        <v>5.35</v>
      </c>
      <c r="M789" s="5">
        <f>Table1[[#This Row],[Unit Price]]*Table1[[#This Row],[Quantity]]</f>
        <v>16.049999999999997</v>
      </c>
      <c r="N789" t="str">
        <f>VLOOKUP(Table1[[#This Row],[Customer ID]],Customers!$A$1:$I$2001,9,FALSE)</f>
        <v>No</v>
      </c>
    </row>
    <row r="790" spans="1:14" x14ac:dyDescent="0.35">
      <c r="A790" t="s">
        <v>1630</v>
      </c>
      <c r="B790" s="2">
        <v>45048</v>
      </c>
      <c r="C790" t="s">
        <v>1631</v>
      </c>
      <c r="D790" t="s">
        <v>30</v>
      </c>
      <c r="E790">
        <v>3</v>
      </c>
      <c r="F790" t="str">
        <f>VLOOKUP(Table1[[#This Row],[Customer ID]],Customers!$A$1:$I$2001,2,FALSE)</f>
        <v>Allen Kelley</v>
      </c>
      <c r="G790" t="str">
        <f>VLOOKUP(Table1[[#This Row],[Customer ID]],Customers!$A$1:$I$2001,3,FALSE)</f>
        <v>john40@gmail.com</v>
      </c>
      <c r="H790" t="str">
        <f>VLOOKUP(Table1[[#This Row],[Customer ID]],Customers!$A$1:$I$2001,7,FALSE)</f>
        <v>United States</v>
      </c>
      <c r="I790" t="str">
        <f>_xlfn.IFS(INDEX(Products!$A$1:$E$5,MATCH(Orders!$D790,Products!$A$1:$A$5,0),MATCH(Orders!I$1,Products!$A$1:$E$1,0))="Esp","Espresso",INDEX(Products!$A$1:$E$5,MATCH(Orders!$D790,Products!$A$1:$A$5,0),MATCH(Orders!I$1,Products!$A$1:$E$1,0))="Lat","Latte",INDEX(Products!$A$1:$E$5,MATCH(Orders!$D790,Products!$A$1:$A$5,0),MATCH(Orders!I$1,Products!$A$1:$E$1,0))="Moc","Mocha",INDEX(Products!$A$1:$E$5,MATCH(Orders!$D790,Products!$A$1:$A$5,0),MATCH(Orders!I$1,Products!$A$1:$E$1,0))="Am","Americano")</f>
        <v>Mocha</v>
      </c>
      <c r="J790" t="str">
        <f>IF(INDEX(Products!$A$1:$E$5,MATCH(Orders!$D790,Products!$A$1:$A$5,0),MATCH(Orders!J$1,Products!$A$1:$E$1,0))="M","Medium",IF(INDEX(Products!$A$1:$E$5,MATCH(Orders!$D790,Products!$A$1:$A$5,0),MATCH(Orders!J$1,Products!$A$1:$E$1,0))="D","Dark","Light"))</f>
        <v>Medium</v>
      </c>
      <c r="K790" s="3">
        <f>INDEX(Products!$A$1:$E$5,MATCH(Orders!$D790,Products!$A$1:$A$5,0),MATCH(Orders!K$1,Products!$A$1:$E$1,0))</f>
        <v>2</v>
      </c>
      <c r="L790" s="5">
        <f>INDEX(Products!$A$1:$E$5,MATCH(Orders!$D790,Products!$A$1:$A$5,0),MATCH(Orders!L$1,Products!$A$1:$E$1,0))</f>
        <v>5.35</v>
      </c>
      <c r="M790" s="5">
        <f>Table1[[#This Row],[Unit Price]]*Table1[[#This Row],[Quantity]]</f>
        <v>16.049999999999997</v>
      </c>
      <c r="N790" t="str">
        <f>VLOOKUP(Table1[[#This Row],[Customer ID]],Customers!$A$1:$I$2001,9,FALSE)</f>
        <v>Yes</v>
      </c>
    </row>
    <row r="791" spans="1:14" x14ac:dyDescent="0.35">
      <c r="A791" t="s">
        <v>1632</v>
      </c>
      <c r="B791" s="2">
        <v>44925</v>
      </c>
      <c r="C791" t="s">
        <v>1633</v>
      </c>
      <c r="D791" t="s">
        <v>15</v>
      </c>
      <c r="E791">
        <v>2</v>
      </c>
      <c r="F791" t="str">
        <f>VLOOKUP(Table1[[#This Row],[Customer ID]],Customers!$A$1:$I$2001,2,FALSE)</f>
        <v>Nicholas Walker</v>
      </c>
      <c r="G791" t="str">
        <f>VLOOKUP(Table1[[#This Row],[Customer ID]],Customers!$A$1:$I$2001,3,FALSE)</f>
        <v>monroepatricia@gmail.com</v>
      </c>
      <c r="H791" t="str">
        <f>VLOOKUP(Table1[[#This Row],[Customer ID]],Customers!$A$1:$I$2001,7,FALSE)</f>
        <v>Australia</v>
      </c>
      <c r="I791" t="str">
        <f>_xlfn.IFS(INDEX(Products!$A$1:$E$5,MATCH(Orders!$D791,Products!$A$1:$A$5,0),MATCH(Orders!I$1,Products!$A$1:$E$1,0))="Esp","Espresso",INDEX(Products!$A$1:$E$5,MATCH(Orders!$D791,Products!$A$1:$A$5,0),MATCH(Orders!I$1,Products!$A$1:$E$1,0))="Lat","Latte",INDEX(Products!$A$1:$E$5,MATCH(Orders!$D791,Products!$A$1:$A$5,0),MATCH(Orders!I$1,Products!$A$1:$E$1,0))="Moc","Mocha",INDEX(Products!$A$1:$E$5,MATCH(Orders!$D791,Products!$A$1:$A$5,0),MATCH(Orders!I$1,Products!$A$1:$E$1,0))="Am","Americano")</f>
        <v>Espresso</v>
      </c>
      <c r="J791" t="str">
        <f>IF(INDEX(Products!$A$1:$E$5,MATCH(Orders!$D791,Products!$A$1:$A$5,0),MATCH(Orders!J$1,Products!$A$1:$E$1,0))="M","Medium",IF(INDEX(Products!$A$1:$E$5,MATCH(Orders!$D791,Products!$A$1:$A$5,0),MATCH(Orders!J$1,Products!$A$1:$E$1,0))="D","Dark","Light"))</f>
        <v>Medium</v>
      </c>
      <c r="K791" s="3">
        <f>INDEX(Products!$A$1:$E$5,MATCH(Orders!$D791,Products!$A$1:$A$5,0),MATCH(Orders!K$1,Products!$A$1:$E$1,0))</f>
        <v>1.5</v>
      </c>
      <c r="L791" s="5">
        <f>INDEX(Products!$A$1:$E$5,MATCH(Orders!$D791,Products!$A$1:$A$5,0),MATCH(Orders!L$1,Products!$A$1:$E$1,0))</f>
        <v>8.18</v>
      </c>
      <c r="M791" s="5">
        <f>Table1[[#This Row],[Unit Price]]*Table1[[#This Row],[Quantity]]</f>
        <v>16.36</v>
      </c>
      <c r="N791" t="str">
        <f>VLOOKUP(Table1[[#This Row],[Customer ID]],Customers!$A$1:$I$2001,9,FALSE)</f>
        <v>No</v>
      </c>
    </row>
    <row r="792" spans="1:14" x14ac:dyDescent="0.35">
      <c r="A792" t="s">
        <v>1634</v>
      </c>
      <c r="B792" s="2">
        <v>45107</v>
      </c>
      <c r="C792" t="s">
        <v>1635</v>
      </c>
      <c r="D792" t="s">
        <v>40</v>
      </c>
      <c r="E792">
        <v>1</v>
      </c>
      <c r="F792" t="str">
        <f>VLOOKUP(Table1[[#This Row],[Customer ID]],Customers!$A$1:$I$2001,2,FALSE)</f>
        <v>Mark Rodriguez</v>
      </c>
      <c r="G792" t="str">
        <f>VLOOKUP(Table1[[#This Row],[Customer ID]],Customers!$A$1:$I$2001,3,FALSE)</f>
        <v>martinezcarol@bolton.com</v>
      </c>
      <c r="H792" t="str">
        <f>VLOOKUP(Table1[[#This Row],[Customer ID]],Customers!$A$1:$I$2001,7,FALSE)</f>
        <v>United Kingdom</v>
      </c>
      <c r="I792" t="str">
        <f>_xlfn.IFS(INDEX(Products!$A$1:$E$5,MATCH(Orders!$D792,Products!$A$1:$A$5,0),MATCH(Orders!I$1,Products!$A$1:$E$1,0))="Esp","Espresso",INDEX(Products!$A$1:$E$5,MATCH(Orders!$D792,Products!$A$1:$A$5,0),MATCH(Orders!I$1,Products!$A$1:$E$1,0))="Lat","Latte",INDEX(Products!$A$1:$E$5,MATCH(Orders!$D792,Products!$A$1:$A$5,0),MATCH(Orders!I$1,Products!$A$1:$E$1,0))="Moc","Mocha",INDEX(Products!$A$1:$E$5,MATCH(Orders!$D792,Products!$A$1:$A$5,0),MATCH(Orders!I$1,Products!$A$1:$E$1,0))="Am","Americano")</f>
        <v>Americano</v>
      </c>
      <c r="J792" t="str">
        <f>IF(INDEX(Products!$A$1:$E$5,MATCH(Orders!$D792,Products!$A$1:$A$5,0),MATCH(Orders!J$1,Products!$A$1:$E$1,0))="M","Medium",IF(INDEX(Products!$A$1:$E$5,MATCH(Orders!$D792,Products!$A$1:$A$5,0),MATCH(Orders!J$1,Products!$A$1:$E$1,0))="D","Dark","Light"))</f>
        <v>Light</v>
      </c>
      <c r="K792" s="3">
        <f>INDEX(Products!$A$1:$E$5,MATCH(Orders!$D792,Products!$A$1:$A$5,0),MATCH(Orders!K$1,Products!$A$1:$E$1,0))</f>
        <v>1</v>
      </c>
      <c r="L792" s="5">
        <f>INDEX(Products!$A$1:$E$5,MATCH(Orders!$D792,Products!$A$1:$A$5,0),MATCH(Orders!L$1,Products!$A$1:$E$1,0))</f>
        <v>9.9499999999999993</v>
      </c>
      <c r="M792" s="5">
        <f>Table1[[#This Row],[Unit Price]]*Table1[[#This Row],[Quantity]]</f>
        <v>9.9499999999999993</v>
      </c>
      <c r="N792" t="str">
        <f>VLOOKUP(Table1[[#This Row],[Customer ID]],Customers!$A$1:$I$2001,9,FALSE)</f>
        <v>No</v>
      </c>
    </row>
    <row r="793" spans="1:14" x14ac:dyDescent="0.35">
      <c r="A793" t="s">
        <v>1636</v>
      </c>
      <c r="B793" s="2">
        <v>44838</v>
      </c>
      <c r="C793" t="s">
        <v>1637</v>
      </c>
      <c r="D793" t="s">
        <v>21</v>
      </c>
      <c r="E793">
        <v>5</v>
      </c>
      <c r="F793" t="str">
        <f>VLOOKUP(Table1[[#This Row],[Customer ID]],Customers!$A$1:$I$2001,2,FALSE)</f>
        <v>Christian Jones</v>
      </c>
      <c r="G793" t="str">
        <f>VLOOKUP(Table1[[#This Row],[Customer ID]],Customers!$A$1:$I$2001,3,FALSE)</f>
        <v>michael18@yahoo.com</v>
      </c>
      <c r="H793" t="str">
        <f>VLOOKUP(Table1[[#This Row],[Customer ID]],Customers!$A$1:$I$2001,7,FALSE)</f>
        <v>Canada</v>
      </c>
      <c r="I793" t="str">
        <f>_xlfn.IFS(INDEX(Products!$A$1:$E$5,MATCH(Orders!$D793,Products!$A$1:$A$5,0),MATCH(Orders!I$1,Products!$A$1:$E$1,0))="Esp","Espresso",INDEX(Products!$A$1:$E$5,MATCH(Orders!$D793,Products!$A$1:$A$5,0),MATCH(Orders!I$1,Products!$A$1:$E$1,0))="Lat","Latte",INDEX(Products!$A$1:$E$5,MATCH(Orders!$D793,Products!$A$1:$A$5,0),MATCH(Orders!I$1,Products!$A$1:$E$1,0))="Moc","Mocha",INDEX(Products!$A$1:$E$5,MATCH(Orders!$D793,Products!$A$1:$A$5,0),MATCH(Orders!I$1,Products!$A$1:$E$1,0))="Am","Americano")</f>
        <v>Latte</v>
      </c>
      <c r="J793" t="str">
        <f>IF(INDEX(Products!$A$1:$E$5,MATCH(Orders!$D793,Products!$A$1:$A$5,0),MATCH(Orders!J$1,Products!$A$1:$E$1,0))="M","Medium",IF(INDEX(Products!$A$1:$E$5,MATCH(Orders!$D793,Products!$A$1:$A$5,0),MATCH(Orders!J$1,Products!$A$1:$E$1,0))="D","Dark","Light"))</f>
        <v>Dark</v>
      </c>
      <c r="K793" s="3">
        <f>INDEX(Products!$A$1:$E$5,MATCH(Orders!$D793,Products!$A$1:$A$5,0),MATCH(Orders!K$1,Products!$A$1:$E$1,0))</f>
        <v>2</v>
      </c>
      <c r="L793" s="5">
        <f>INDEX(Products!$A$1:$E$5,MATCH(Orders!$D793,Products!$A$1:$A$5,0),MATCH(Orders!L$1,Products!$A$1:$E$1,0))</f>
        <v>6.79</v>
      </c>
      <c r="M793" s="5">
        <f>Table1[[#This Row],[Unit Price]]*Table1[[#This Row],[Quantity]]</f>
        <v>33.950000000000003</v>
      </c>
      <c r="N793" t="str">
        <f>VLOOKUP(Table1[[#This Row],[Customer ID]],Customers!$A$1:$I$2001,9,FALSE)</f>
        <v>No</v>
      </c>
    </row>
    <row r="794" spans="1:14" x14ac:dyDescent="0.35">
      <c r="A794" t="s">
        <v>1638</v>
      </c>
      <c r="B794" s="2">
        <v>45255</v>
      </c>
      <c r="C794" t="s">
        <v>1639</v>
      </c>
      <c r="D794" t="s">
        <v>21</v>
      </c>
      <c r="E794">
        <v>2</v>
      </c>
      <c r="F794" t="str">
        <f>VLOOKUP(Table1[[#This Row],[Customer ID]],Customers!$A$1:$I$2001,2,FALSE)</f>
        <v>Janice Carpenter</v>
      </c>
      <c r="G794" t="str">
        <f>VLOOKUP(Table1[[#This Row],[Customer ID]],Customers!$A$1:$I$2001,3,FALSE)</f>
        <v>harrisbradley@hotmail.com</v>
      </c>
      <c r="H794" t="str">
        <f>VLOOKUP(Table1[[#This Row],[Customer ID]],Customers!$A$1:$I$2001,7,FALSE)</f>
        <v>Australia</v>
      </c>
      <c r="I794" t="str">
        <f>_xlfn.IFS(INDEX(Products!$A$1:$E$5,MATCH(Orders!$D794,Products!$A$1:$A$5,0),MATCH(Orders!I$1,Products!$A$1:$E$1,0))="Esp","Espresso",INDEX(Products!$A$1:$E$5,MATCH(Orders!$D794,Products!$A$1:$A$5,0),MATCH(Orders!I$1,Products!$A$1:$E$1,0))="Lat","Latte",INDEX(Products!$A$1:$E$5,MATCH(Orders!$D794,Products!$A$1:$A$5,0),MATCH(Orders!I$1,Products!$A$1:$E$1,0))="Moc","Mocha",INDEX(Products!$A$1:$E$5,MATCH(Orders!$D794,Products!$A$1:$A$5,0),MATCH(Orders!I$1,Products!$A$1:$E$1,0))="Am","Americano")</f>
        <v>Latte</v>
      </c>
      <c r="J794" t="str">
        <f>IF(INDEX(Products!$A$1:$E$5,MATCH(Orders!$D794,Products!$A$1:$A$5,0),MATCH(Orders!J$1,Products!$A$1:$E$1,0))="M","Medium",IF(INDEX(Products!$A$1:$E$5,MATCH(Orders!$D794,Products!$A$1:$A$5,0),MATCH(Orders!J$1,Products!$A$1:$E$1,0))="D","Dark","Light"))</f>
        <v>Dark</v>
      </c>
      <c r="K794" s="3">
        <f>INDEX(Products!$A$1:$E$5,MATCH(Orders!$D794,Products!$A$1:$A$5,0),MATCH(Orders!K$1,Products!$A$1:$E$1,0))</f>
        <v>2</v>
      </c>
      <c r="L794" s="5">
        <f>INDEX(Products!$A$1:$E$5,MATCH(Orders!$D794,Products!$A$1:$A$5,0),MATCH(Orders!L$1,Products!$A$1:$E$1,0))</f>
        <v>6.79</v>
      </c>
      <c r="M794" s="5">
        <f>Table1[[#This Row],[Unit Price]]*Table1[[#This Row],[Quantity]]</f>
        <v>13.58</v>
      </c>
      <c r="N794" t="str">
        <f>VLOOKUP(Table1[[#This Row],[Customer ID]],Customers!$A$1:$I$2001,9,FALSE)</f>
        <v>Yes</v>
      </c>
    </row>
    <row r="795" spans="1:14" x14ac:dyDescent="0.35">
      <c r="A795" t="s">
        <v>1640</v>
      </c>
      <c r="B795" s="2">
        <v>45333</v>
      </c>
      <c r="C795" t="s">
        <v>1641</v>
      </c>
      <c r="D795" t="s">
        <v>30</v>
      </c>
      <c r="E795">
        <v>5</v>
      </c>
      <c r="F795" t="str">
        <f>VLOOKUP(Table1[[#This Row],[Customer ID]],Customers!$A$1:$I$2001,2,FALSE)</f>
        <v>Brian Summers</v>
      </c>
      <c r="G795" t="str">
        <f>VLOOKUP(Table1[[#This Row],[Customer ID]],Customers!$A$1:$I$2001,3,FALSE)</f>
        <v>alexiswilliams@johns.biz</v>
      </c>
      <c r="H795" t="str">
        <f>VLOOKUP(Table1[[#This Row],[Customer ID]],Customers!$A$1:$I$2001,7,FALSE)</f>
        <v>Canada</v>
      </c>
      <c r="I795" t="str">
        <f>_xlfn.IFS(INDEX(Products!$A$1:$E$5,MATCH(Orders!$D795,Products!$A$1:$A$5,0),MATCH(Orders!I$1,Products!$A$1:$E$1,0))="Esp","Espresso",INDEX(Products!$A$1:$E$5,MATCH(Orders!$D795,Products!$A$1:$A$5,0),MATCH(Orders!I$1,Products!$A$1:$E$1,0))="Lat","Latte",INDEX(Products!$A$1:$E$5,MATCH(Orders!$D795,Products!$A$1:$A$5,0),MATCH(Orders!I$1,Products!$A$1:$E$1,0))="Moc","Mocha",INDEX(Products!$A$1:$E$5,MATCH(Orders!$D795,Products!$A$1:$A$5,0),MATCH(Orders!I$1,Products!$A$1:$E$1,0))="Am","Americano")</f>
        <v>Mocha</v>
      </c>
      <c r="J795" t="str">
        <f>IF(INDEX(Products!$A$1:$E$5,MATCH(Orders!$D795,Products!$A$1:$A$5,0),MATCH(Orders!J$1,Products!$A$1:$E$1,0))="M","Medium",IF(INDEX(Products!$A$1:$E$5,MATCH(Orders!$D795,Products!$A$1:$A$5,0),MATCH(Orders!J$1,Products!$A$1:$E$1,0))="D","Dark","Light"))</f>
        <v>Medium</v>
      </c>
      <c r="K795" s="3">
        <f>INDEX(Products!$A$1:$E$5,MATCH(Orders!$D795,Products!$A$1:$A$5,0),MATCH(Orders!K$1,Products!$A$1:$E$1,0))</f>
        <v>2</v>
      </c>
      <c r="L795" s="5">
        <f>INDEX(Products!$A$1:$E$5,MATCH(Orders!$D795,Products!$A$1:$A$5,0),MATCH(Orders!L$1,Products!$A$1:$E$1,0))</f>
        <v>5.35</v>
      </c>
      <c r="M795" s="5">
        <f>Table1[[#This Row],[Unit Price]]*Table1[[#This Row],[Quantity]]</f>
        <v>26.75</v>
      </c>
      <c r="N795" t="str">
        <f>VLOOKUP(Table1[[#This Row],[Customer ID]],Customers!$A$1:$I$2001,9,FALSE)</f>
        <v>No</v>
      </c>
    </row>
    <row r="796" spans="1:14" x14ac:dyDescent="0.35">
      <c r="A796" t="s">
        <v>1642</v>
      </c>
      <c r="B796" s="2">
        <v>45388</v>
      </c>
      <c r="C796" t="s">
        <v>1643</v>
      </c>
      <c r="D796" t="s">
        <v>30</v>
      </c>
      <c r="E796">
        <v>2</v>
      </c>
      <c r="F796" t="str">
        <f>VLOOKUP(Table1[[#This Row],[Customer ID]],Customers!$A$1:$I$2001,2,FALSE)</f>
        <v>Richard Lopez</v>
      </c>
      <c r="G796" t="str">
        <f>VLOOKUP(Table1[[#This Row],[Customer ID]],Customers!$A$1:$I$2001,3,FALSE)</f>
        <v>adamstaylor@perez-martin.com</v>
      </c>
      <c r="H796" t="str">
        <f>VLOOKUP(Table1[[#This Row],[Customer ID]],Customers!$A$1:$I$2001,7,FALSE)</f>
        <v>Ireland</v>
      </c>
      <c r="I796" t="str">
        <f>_xlfn.IFS(INDEX(Products!$A$1:$E$5,MATCH(Orders!$D796,Products!$A$1:$A$5,0),MATCH(Orders!I$1,Products!$A$1:$E$1,0))="Esp","Espresso",INDEX(Products!$A$1:$E$5,MATCH(Orders!$D796,Products!$A$1:$A$5,0),MATCH(Orders!I$1,Products!$A$1:$E$1,0))="Lat","Latte",INDEX(Products!$A$1:$E$5,MATCH(Orders!$D796,Products!$A$1:$A$5,0),MATCH(Orders!I$1,Products!$A$1:$E$1,0))="Moc","Mocha",INDEX(Products!$A$1:$E$5,MATCH(Orders!$D796,Products!$A$1:$A$5,0),MATCH(Orders!I$1,Products!$A$1:$E$1,0))="Am","Americano")</f>
        <v>Mocha</v>
      </c>
      <c r="J796" t="str">
        <f>IF(INDEX(Products!$A$1:$E$5,MATCH(Orders!$D796,Products!$A$1:$A$5,0),MATCH(Orders!J$1,Products!$A$1:$E$1,0))="M","Medium",IF(INDEX(Products!$A$1:$E$5,MATCH(Orders!$D796,Products!$A$1:$A$5,0),MATCH(Orders!J$1,Products!$A$1:$E$1,0))="D","Dark","Light"))</f>
        <v>Medium</v>
      </c>
      <c r="K796" s="3">
        <f>INDEX(Products!$A$1:$E$5,MATCH(Orders!$D796,Products!$A$1:$A$5,0),MATCH(Orders!K$1,Products!$A$1:$E$1,0))</f>
        <v>2</v>
      </c>
      <c r="L796" s="5">
        <f>INDEX(Products!$A$1:$E$5,MATCH(Orders!$D796,Products!$A$1:$A$5,0),MATCH(Orders!L$1,Products!$A$1:$E$1,0))</f>
        <v>5.35</v>
      </c>
      <c r="M796" s="5">
        <f>Table1[[#This Row],[Unit Price]]*Table1[[#This Row],[Quantity]]</f>
        <v>10.7</v>
      </c>
      <c r="N796" t="str">
        <f>VLOOKUP(Table1[[#This Row],[Customer ID]],Customers!$A$1:$I$2001,9,FALSE)</f>
        <v>No</v>
      </c>
    </row>
    <row r="797" spans="1:14" x14ac:dyDescent="0.35">
      <c r="A797" t="s">
        <v>1644</v>
      </c>
      <c r="B797" s="2">
        <v>45570</v>
      </c>
      <c r="C797" t="s">
        <v>1645</v>
      </c>
      <c r="D797" t="s">
        <v>21</v>
      </c>
      <c r="E797">
        <v>3</v>
      </c>
      <c r="F797" t="str">
        <f>VLOOKUP(Table1[[#This Row],[Customer ID]],Customers!$A$1:$I$2001,2,FALSE)</f>
        <v>Kerry Johnson</v>
      </c>
      <c r="G797" t="str">
        <f>VLOOKUP(Table1[[#This Row],[Customer ID]],Customers!$A$1:$I$2001,3,FALSE)</f>
        <v>lucas35@yahoo.com</v>
      </c>
      <c r="H797" t="str">
        <f>VLOOKUP(Table1[[#This Row],[Customer ID]],Customers!$A$1:$I$2001,7,FALSE)</f>
        <v>United Kingdom</v>
      </c>
      <c r="I797" t="str">
        <f>_xlfn.IFS(INDEX(Products!$A$1:$E$5,MATCH(Orders!$D797,Products!$A$1:$A$5,0),MATCH(Orders!I$1,Products!$A$1:$E$1,0))="Esp","Espresso",INDEX(Products!$A$1:$E$5,MATCH(Orders!$D797,Products!$A$1:$A$5,0),MATCH(Orders!I$1,Products!$A$1:$E$1,0))="Lat","Latte",INDEX(Products!$A$1:$E$5,MATCH(Orders!$D797,Products!$A$1:$A$5,0),MATCH(Orders!I$1,Products!$A$1:$E$1,0))="Moc","Mocha",INDEX(Products!$A$1:$E$5,MATCH(Orders!$D797,Products!$A$1:$A$5,0),MATCH(Orders!I$1,Products!$A$1:$E$1,0))="Am","Americano")</f>
        <v>Latte</v>
      </c>
      <c r="J797" t="str">
        <f>IF(INDEX(Products!$A$1:$E$5,MATCH(Orders!$D797,Products!$A$1:$A$5,0),MATCH(Orders!J$1,Products!$A$1:$E$1,0))="M","Medium",IF(INDEX(Products!$A$1:$E$5,MATCH(Orders!$D797,Products!$A$1:$A$5,0),MATCH(Orders!J$1,Products!$A$1:$E$1,0))="D","Dark","Light"))</f>
        <v>Dark</v>
      </c>
      <c r="K797" s="3">
        <f>INDEX(Products!$A$1:$E$5,MATCH(Orders!$D797,Products!$A$1:$A$5,0),MATCH(Orders!K$1,Products!$A$1:$E$1,0))</f>
        <v>2</v>
      </c>
      <c r="L797" s="5">
        <f>INDEX(Products!$A$1:$E$5,MATCH(Orders!$D797,Products!$A$1:$A$5,0),MATCH(Orders!L$1,Products!$A$1:$E$1,0))</f>
        <v>6.79</v>
      </c>
      <c r="M797" s="5">
        <f>Table1[[#This Row],[Unit Price]]*Table1[[#This Row],[Quantity]]</f>
        <v>20.37</v>
      </c>
      <c r="N797" t="str">
        <f>VLOOKUP(Table1[[#This Row],[Customer ID]],Customers!$A$1:$I$2001,9,FALSE)</f>
        <v>Yes</v>
      </c>
    </row>
    <row r="798" spans="1:14" x14ac:dyDescent="0.35">
      <c r="A798" t="s">
        <v>1646</v>
      </c>
      <c r="B798" s="2">
        <v>44999</v>
      </c>
      <c r="C798" t="s">
        <v>1647</v>
      </c>
      <c r="D798" t="s">
        <v>21</v>
      </c>
      <c r="E798">
        <v>2</v>
      </c>
      <c r="F798" t="str">
        <f>VLOOKUP(Table1[[#This Row],[Customer ID]],Customers!$A$1:$I$2001,2,FALSE)</f>
        <v>Amanda Gonzalez</v>
      </c>
      <c r="G798" t="str">
        <f>VLOOKUP(Table1[[#This Row],[Customer ID]],Customers!$A$1:$I$2001,3,FALSE)</f>
        <v>bjones@hotmail.com</v>
      </c>
      <c r="H798" t="str">
        <f>VLOOKUP(Table1[[#This Row],[Customer ID]],Customers!$A$1:$I$2001,7,FALSE)</f>
        <v>Canada</v>
      </c>
      <c r="I798" t="str">
        <f>_xlfn.IFS(INDEX(Products!$A$1:$E$5,MATCH(Orders!$D798,Products!$A$1:$A$5,0),MATCH(Orders!I$1,Products!$A$1:$E$1,0))="Esp","Espresso",INDEX(Products!$A$1:$E$5,MATCH(Orders!$D798,Products!$A$1:$A$5,0),MATCH(Orders!I$1,Products!$A$1:$E$1,0))="Lat","Latte",INDEX(Products!$A$1:$E$5,MATCH(Orders!$D798,Products!$A$1:$A$5,0),MATCH(Orders!I$1,Products!$A$1:$E$1,0))="Moc","Mocha",INDEX(Products!$A$1:$E$5,MATCH(Orders!$D798,Products!$A$1:$A$5,0),MATCH(Orders!I$1,Products!$A$1:$E$1,0))="Am","Americano")</f>
        <v>Latte</v>
      </c>
      <c r="J798" t="str">
        <f>IF(INDEX(Products!$A$1:$E$5,MATCH(Orders!$D798,Products!$A$1:$A$5,0),MATCH(Orders!J$1,Products!$A$1:$E$1,0))="M","Medium",IF(INDEX(Products!$A$1:$E$5,MATCH(Orders!$D798,Products!$A$1:$A$5,0),MATCH(Orders!J$1,Products!$A$1:$E$1,0))="D","Dark","Light"))</f>
        <v>Dark</v>
      </c>
      <c r="K798" s="3">
        <f>INDEX(Products!$A$1:$E$5,MATCH(Orders!$D798,Products!$A$1:$A$5,0),MATCH(Orders!K$1,Products!$A$1:$E$1,0))</f>
        <v>2</v>
      </c>
      <c r="L798" s="5">
        <f>INDEX(Products!$A$1:$E$5,MATCH(Orders!$D798,Products!$A$1:$A$5,0),MATCH(Orders!L$1,Products!$A$1:$E$1,0))</f>
        <v>6.79</v>
      </c>
      <c r="M798" s="5">
        <f>Table1[[#This Row],[Unit Price]]*Table1[[#This Row],[Quantity]]</f>
        <v>13.58</v>
      </c>
      <c r="N798" t="str">
        <f>VLOOKUP(Table1[[#This Row],[Customer ID]],Customers!$A$1:$I$2001,9,FALSE)</f>
        <v>No</v>
      </c>
    </row>
    <row r="799" spans="1:14" x14ac:dyDescent="0.35">
      <c r="A799" t="s">
        <v>1648</v>
      </c>
      <c r="B799" s="2">
        <v>45596</v>
      </c>
      <c r="C799" t="s">
        <v>1649</v>
      </c>
      <c r="D799" t="s">
        <v>15</v>
      </c>
      <c r="E799">
        <v>3</v>
      </c>
      <c r="F799" t="str">
        <f>VLOOKUP(Table1[[#This Row],[Customer ID]],Customers!$A$1:$I$2001,2,FALSE)</f>
        <v>Sierra Davis</v>
      </c>
      <c r="G799" t="str">
        <f>VLOOKUP(Table1[[#This Row],[Customer ID]],Customers!$A$1:$I$2001,3,FALSE)</f>
        <v>gchapman@webb.biz</v>
      </c>
      <c r="H799" t="str">
        <f>VLOOKUP(Table1[[#This Row],[Customer ID]],Customers!$A$1:$I$2001,7,FALSE)</f>
        <v>United Kingdom</v>
      </c>
      <c r="I799" t="str">
        <f>_xlfn.IFS(INDEX(Products!$A$1:$E$5,MATCH(Orders!$D799,Products!$A$1:$A$5,0),MATCH(Orders!I$1,Products!$A$1:$E$1,0))="Esp","Espresso",INDEX(Products!$A$1:$E$5,MATCH(Orders!$D799,Products!$A$1:$A$5,0),MATCH(Orders!I$1,Products!$A$1:$E$1,0))="Lat","Latte",INDEX(Products!$A$1:$E$5,MATCH(Orders!$D799,Products!$A$1:$A$5,0),MATCH(Orders!I$1,Products!$A$1:$E$1,0))="Moc","Mocha",INDEX(Products!$A$1:$E$5,MATCH(Orders!$D799,Products!$A$1:$A$5,0),MATCH(Orders!I$1,Products!$A$1:$E$1,0))="Am","Americano")</f>
        <v>Espresso</v>
      </c>
      <c r="J799" t="str">
        <f>IF(INDEX(Products!$A$1:$E$5,MATCH(Orders!$D799,Products!$A$1:$A$5,0),MATCH(Orders!J$1,Products!$A$1:$E$1,0))="M","Medium",IF(INDEX(Products!$A$1:$E$5,MATCH(Orders!$D799,Products!$A$1:$A$5,0),MATCH(Orders!J$1,Products!$A$1:$E$1,0))="D","Dark","Light"))</f>
        <v>Medium</v>
      </c>
      <c r="K799" s="3">
        <f>INDEX(Products!$A$1:$E$5,MATCH(Orders!$D799,Products!$A$1:$A$5,0),MATCH(Orders!K$1,Products!$A$1:$E$1,0))</f>
        <v>1.5</v>
      </c>
      <c r="L799" s="5">
        <f>INDEX(Products!$A$1:$E$5,MATCH(Orders!$D799,Products!$A$1:$A$5,0),MATCH(Orders!L$1,Products!$A$1:$E$1,0))</f>
        <v>8.18</v>
      </c>
      <c r="M799" s="5">
        <f>Table1[[#This Row],[Unit Price]]*Table1[[#This Row],[Quantity]]</f>
        <v>24.54</v>
      </c>
      <c r="N799" t="str">
        <f>VLOOKUP(Table1[[#This Row],[Customer ID]],Customers!$A$1:$I$2001,9,FALSE)</f>
        <v>Yes</v>
      </c>
    </row>
    <row r="800" spans="1:14" x14ac:dyDescent="0.35">
      <c r="A800" t="s">
        <v>1650</v>
      </c>
      <c r="B800" s="2">
        <v>44662</v>
      </c>
      <c r="C800" t="s">
        <v>1651</v>
      </c>
      <c r="D800" t="s">
        <v>15</v>
      </c>
      <c r="E800">
        <v>5</v>
      </c>
      <c r="F800" t="str">
        <f>VLOOKUP(Table1[[#This Row],[Customer ID]],Customers!$A$1:$I$2001,2,FALSE)</f>
        <v>Jennifer Stone</v>
      </c>
      <c r="G800" t="str">
        <f>VLOOKUP(Table1[[#This Row],[Customer ID]],Customers!$A$1:$I$2001,3,FALSE)</f>
        <v>frankchapman@gross.info</v>
      </c>
      <c r="H800" t="str">
        <f>VLOOKUP(Table1[[#This Row],[Customer ID]],Customers!$A$1:$I$2001,7,FALSE)</f>
        <v>Ireland</v>
      </c>
      <c r="I800" t="str">
        <f>_xlfn.IFS(INDEX(Products!$A$1:$E$5,MATCH(Orders!$D800,Products!$A$1:$A$5,0),MATCH(Orders!I$1,Products!$A$1:$E$1,0))="Esp","Espresso",INDEX(Products!$A$1:$E$5,MATCH(Orders!$D800,Products!$A$1:$A$5,0),MATCH(Orders!I$1,Products!$A$1:$E$1,0))="Lat","Latte",INDEX(Products!$A$1:$E$5,MATCH(Orders!$D800,Products!$A$1:$A$5,0),MATCH(Orders!I$1,Products!$A$1:$E$1,0))="Moc","Mocha",INDEX(Products!$A$1:$E$5,MATCH(Orders!$D800,Products!$A$1:$A$5,0),MATCH(Orders!I$1,Products!$A$1:$E$1,0))="Am","Americano")</f>
        <v>Espresso</v>
      </c>
      <c r="J800" t="str">
        <f>IF(INDEX(Products!$A$1:$E$5,MATCH(Orders!$D800,Products!$A$1:$A$5,0),MATCH(Orders!J$1,Products!$A$1:$E$1,0))="M","Medium",IF(INDEX(Products!$A$1:$E$5,MATCH(Orders!$D800,Products!$A$1:$A$5,0),MATCH(Orders!J$1,Products!$A$1:$E$1,0))="D","Dark","Light"))</f>
        <v>Medium</v>
      </c>
      <c r="K800" s="3">
        <f>INDEX(Products!$A$1:$E$5,MATCH(Orders!$D800,Products!$A$1:$A$5,0),MATCH(Orders!K$1,Products!$A$1:$E$1,0))</f>
        <v>1.5</v>
      </c>
      <c r="L800" s="5">
        <f>INDEX(Products!$A$1:$E$5,MATCH(Orders!$D800,Products!$A$1:$A$5,0),MATCH(Orders!L$1,Products!$A$1:$E$1,0))</f>
        <v>8.18</v>
      </c>
      <c r="M800" s="5">
        <f>Table1[[#This Row],[Unit Price]]*Table1[[#This Row],[Quantity]]</f>
        <v>40.9</v>
      </c>
      <c r="N800" t="str">
        <f>VLOOKUP(Table1[[#This Row],[Customer ID]],Customers!$A$1:$I$2001,9,FALSE)</f>
        <v>No</v>
      </c>
    </row>
    <row r="801" spans="1:14" x14ac:dyDescent="0.35">
      <c r="A801" t="s">
        <v>1652</v>
      </c>
      <c r="B801" s="2">
        <v>44842</v>
      </c>
      <c r="C801" t="s">
        <v>1653</v>
      </c>
      <c r="D801" t="s">
        <v>15</v>
      </c>
      <c r="E801">
        <v>5</v>
      </c>
      <c r="F801" t="str">
        <f>VLOOKUP(Table1[[#This Row],[Customer ID]],Customers!$A$1:$I$2001,2,FALSE)</f>
        <v>James Green</v>
      </c>
      <c r="G801" t="str">
        <f>VLOOKUP(Table1[[#This Row],[Customer ID]],Customers!$A$1:$I$2001,3,FALSE)</f>
        <v>robert26@perry-taylor.com</v>
      </c>
      <c r="H801" t="str">
        <f>VLOOKUP(Table1[[#This Row],[Customer ID]],Customers!$A$1:$I$2001,7,FALSE)</f>
        <v>Australia</v>
      </c>
      <c r="I801" t="str">
        <f>_xlfn.IFS(INDEX(Products!$A$1:$E$5,MATCH(Orders!$D801,Products!$A$1:$A$5,0),MATCH(Orders!I$1,Products!$A$1:$E$1,0))="Esp","Espresso",INDEX(Products!$A$1:$E$5,MATCH(Orders!$D801,Products!$A$1:$A$5,0),MATCH(Orders!I$1,Products!$A$1:$E$1,0))="Lat","Latte",INDEX(Products!$A$1:$E$5,MATCH(Orders!$D801,Products!$A$1:$A$5,0),MATCH(Orders!I$1,Products!$A$1:$E$1,0))="Moc","Mocha",INDEX(Products!$A$1:$E$5,MATCH(Orders!$D801,Products!$A$1:$A$5,0),MATCH(Orders!I$1,Products!$A$1:$E$1,0))="Am","Americano")</f>
        <v>Espresso</v>
      </c>
      <c r="J801" t="str">
        <f>IF(INDEX(Products!$A$1:$E$5,MATCH(Orders!$D801,Products!$A$1:$A$5,0),MATCH(Orders!J$1,Products!$A$1:$E$1,0))="M","Medium",IF(INDEX(Products!$A$1:$E$5,MATCH(Orders!$D801,Products!$A$1:$A$5,0),MATCH(Orders!J$1,Products!$A$1:$E$1,0))="D","Dark","Light"))</f>
        <v>Medium</v>
      </c>
      <c r="K801" s="3">
        <f>INDEX(Products!$A$1:$E$5,MATCH(Orders!$D801,Products!$A$1:$A$5,0),MATCH(Orders!K$1,Products!$A$1:$E$1,0))</f>
        <v>1.5</v>
      </c>
      <c r="L801" s="5">
        <f>INDEX(Products!$A$1:$E$5,MATCH(Orders!$D801,Products!$A$1:$A$5,0),MATCH(Orders!L$1,Products!$A$1:$E$1,0))</f>
        <v>8.18</v>
      </c>
      <c r="M801" s="5">
        <f>Table1[[#This Row],[Unit Price]]*Table1[[#This Row],[Quantity]]</f>
        <v>40.9</v>
      </c>
      <c r="N801" t="str">
        <f>VLOOKUP(Table1[[#This Row],[Customer ID]],Customers!$A$1:$I$2001,9,FALSE)</f>
        <v>Yes</v>
      </c>
    </row>
    <row r="802" spans="1:14" x14ac:dyDescent="0.35">
      <c r="A802" t="s">
        <v>1654</v>
      </c>
      <c r="B802" s="2">
        <v>44857</v>
      </c>
      <c r="C802" t="s">
        <v>1655</v>
      </c>
      <c r="D802" t="s">
        <v>40</v>
      </c>
      <c r="E802">
        <v>5</v>
      </c>
      <c r="F802" t="str">
        <f>VLOOKUP(Table1[[#This Row],[Customer ID]],Customers!$A$1:$I$2001,2,FALSE)</f>
        <v>Kevin Clark</v>
      </c>
      <c r="G802" t="str">
        <f>VLOOKUP(Table1[[#This Row],[Customer ID]],Customers!$A$1:$I$2001,3,FALSE)</f>
        <v>michaelroy@johnson.com</v>
      </c>
      <c r="H802" t="str">
        <f>VLOOKUP(Table1[[#This Row],[Customer ID]],Customers!$A$1:$I$2001,7,FALSE)</f>
        <v>United Kingdom</v>
      </c>
      <c r="I802" t="str">
        <f>_xlfn.IFS(INDEX(Products!$A$1:$E$5,MATCH(Orders!$D802,Products!$A$1:$A$5,0),MATCH(Orders!I$1,Products!$A$1:$E$1,0))="Esp","Espresso",INDEX(Products!$A$1:$E$5,MATCH(Orders!$D802,Products!$A$1:$A$5,0),MATCH(Orders!I$1,Products!$A$1:$E$1,0))="Lat","Latte",INDEX(Products!$A$1:$E$5,MATCH(Orders!$D802,Products!$A$1:$A$5,0),MATCH(Orders!I$1,Products!$A$1:$E$1,0))="Moc","Mocha",INDEX(Products!$A$1:$E$5,MATCH(Orders!$D802,Products!$A$1:$A$5,0),MATCH(Orders!I$1,Products!$A$1:$E$1,0))="Am","Americano")</f>
        <v>Americano</v>
      </c>
      <c r="J802" t="str">
        <f>IF(INDEX(Products!$A$1:$E$5,MATCH(Orders!$D802,Products!$A$1:$A$5,0),MATCH(Orders!J$1,Products!$A$1:$E$1,0))="M","Medium",IF(INDEX(Products!$A$1:$E$5,MATCH(Orders!$D802,Products!$A$1:$A$5,0),MATCH(Orders!J$1,Products!$A$1:$E$1,0))="D","Dark","Light"))</f>
        <v>Light</v>
      </c>
      <c r="K802" s="3">
        <f>INDEX(Products!$A$1:$E$5,MATCH(Orders!$D802,Products!$A$1:$A$5,0),MATCH(Orders!K$1,Products!$A$1:$E$1,0))</f>
        <v>1</v>
      </c>
      <c r="L802" s="5">
        <f>INDEX(Products!$A$1:$E$5,MATCH(Orders!$D802,Products!$A$1:$A$5,0),MATCH(Orders!L$1,Products!$A$1:$E$1,0))</f>
        <v>9.9499999999999993</v>
      </c>
      <c r="M802" s="5">
        <f>Table1[[#This Row],[Unit Price]]*Table1[[#This Row],[Quantity]]</f>
        <v>49.75</v>
      </c>
      <c r="N802" t="str">
        <f>VLOOKUP(Table1[[#This Row],[Customer ID]],Customers!$A$1:$I$2001,9,FALSE)</f>
        <v>No</v>
      </c>
    </row>
    <row r="803" spans="1:14" x14ac:dyDescent="0.35">
      <c r="A803" t="s">
        <v>1656</v>
      </c>
      <c r="B803" s="2">
        <v>44936</v>
      </c>
      <c r="C803" t="s">
        <v>1657</v>
      </c>
      <c r="D803" t="s">
        <v>40</v>
      </c>
      <c r="E803">
        <v>1</v>
      </c>
      <c r="F803" t="str">
        <f>VLOOKUP(Table1[[#This Row],[Customer ID]],Customers!$A$1:$I$2001,2,FALSE)</f>
        <v>Kelsey Mccormick</v>
      </c>
      <c r="G803" t="str">
        <f>VLOOKUP(Table1[[#This Row],[Customer ID]],Customers!$A$1:$I$2001,3,FALSE)</f>
        <v>kelly11@yahoo.com</v>
      </c>
      <c r="H803" t="str">
        <f>VLOOKUP(Table1[[#This Row],[Customer ID]],Customers!$A$1:$I$2001,7,FALSE)</f>
        <v>Ireland</v>
      </c>
      <c r="I803" t="str">
        <f>_xlfn.IFS(INDEX(Products!$A$1:$E$5,MATCH(Orders!$D803,Products!$A$1:$A$5,0),MATCH(Orders!I$1,Products!$A$1:$E$1,0))="Esp","Espresso",INDEX(Products!$A$1:$E$5,MATCH(Orders!$D803,Products!$A$1:$A$5,0),MATCH(Orders!I$1,Products!$A$1:$E$1,0))="Lat","Latte",INDEX(Products!$A$1:$E$5,MATCH(Orders!$D803,Products!$A$1:$A$5,0),MATCH(Orders!I$1,Products!$A$1:$E$1,0))="Moc","Mocha",INDEX(Products!$A$1:$E$5,MATCH(Orders!$D803,Products!$A$1:$A$5,0),MATCH(Orders!I$1,Products!$A$1:$E$1,0))="Am","Americano")</f>
        <v>Americano</v>
      </c>
      <c r="J803" t="str">
        <f>IF(INDEX(Products!$A$1:$E$5,MATCH(Orders!$D803,Products!$A$1:$A$5,0),MATCH(Orders!J$1,Products!$A$1:$E$1,0))="M","Medium",IF(INDEX(Products!$A$1:$E$5,MATCH(Orders!$D803,Products!$A$1:$A$5,0),MATCH(Orders!J$1,Products!$A$1:$E$1,0))="D","Dark","Light"))</f>
        <v>Light</v>
      </c>
      <c r="K803" s="3">
        <f>INDEX(Products!$A$1:$E$5,MATCH(Orders!$D803,Products!$A$1:$A$5,0),MATCH(Orders!K$1,Products!$A$1:$E$1,0))</f>
        <v>1</v>
      </c>
      <c r="L803" s="5">
        <f>INDEX(Products!$A$1:$E$5,MATCH(Orders!$D803,Products!$A$1:$A$5,0),MATCH(Orders!L$1,Products!$A$1:$E$1,0))</f>
        <v>9.9499999999999993</v>
      </c>
      <c r="M803" s="5">
        <f>Table1[[#This Row],[Unit Price]]*Table1[[#This Row],[Quantity]]</f>
        <v>9.9499999999999993</v>
      </c>
      <c r="N803" t="str">
        <f>VLOOKUP(Table1[[#This Row],[Customer ID]],Customers!$A$1:$I$2001,9,FALSE)</f>
        <v>No</v>
      </c>
    </row>
    <row r="804" spans="1:14" x14ac:dyDescent="0.35">
      <c r="A804" t="s">
        <v>1658</v>
      </c>
      <c r="B804" s="2">
        <v>45443</v>
      </c>
      <c r="C804" t="s">
        <v>1659</v>
      </c>
      <c r="D804" t="s">
        <v>15</v>
      </c>
      <c r="E804">
        <v>3</v>
      </c>
      <c r="F804" t="str">
        <f>VLOOKUP(Table1[[#This Row],[Customer ID]],Customers!$A$1:$I$2001,2,FALSE)</f>
        <v>Kelly Stone</v>
      </c>
      <c r="G804" t="str">
        <f>VLOOKUP(Table1[[#This Row],[Customer ID]],Customers!$A$1:$I$2001,3,FALSE)</f>
        <v>vickicastillo@wong-carpenter.com</v>
      </c>
      <c r="H804" t="str">
        <f>VLOOKUP(Table1[[#This Row],[Customer ID]],Customers!$A$1:$I$2001,7,FALSE)</f>
        <v>United States</v>
      </c>
      <c r="I804" t="str">
        <f>_xlfn.IFS(INDEX(Products!$A$1:$E$5,MATCH(Orders!$D804,Products!$A$1:$A$5,0),MATCH(Orders!I$1,Products!$A$1:$E$1,0))="Esp","Espresso",INDEX(Products!$A$1:$E$5,MATCH(Orders!$D804,Products!$A$1:$A$5,0),MATCH(Orders!I$1,Products!$A$1:$E$1,0))="Lat","Latte",INDEX(Products!$A$1:$E$5,MATCH(Orders!$D804,Products!$A$1:$A$5,0),MATCH(Orders!I$1,Products!$A$1:$E$1,0))="Moc","Mocha",INDEX(Products!$A$1:$E$5,MATCH(Orders!$D804,Products!$A$1:$A$5,0),MATCH(Orders!I$1,Products!$A$1:$E$1,0))="Am","Americano")</f>
        <v>Espresso</v>
      </c>
      <c r="J804" t="str">
        <f>IF(INDEX(Products!$A$1:$E$5,MATCH(Orders!$D804,Products!$A$1:$A$5,0),MATCH(Orders!J$1,Products!$A$1:$E$1,0))="M","Medium",IF(INDEX(Products!$A$1:$E$5,MATCH(Orders!$D804,Products!$A$1:$A$5,0),MATCH(Orders!J$1,Products!$A$1:$E$1,0))="D","Dark","Light"))</f>
        <v>Medium</v>
      </c>
      <c r="K804" s="3">
        <f>INDEX(Products!$A$1:$E$5,MATCH(Orders!$D804,Products!$A$1:$A$5,0),MATCH(Orders!K$1,Products!$A$1:$E$1,0))</f>
        <v>1.5</v>
      </c>
      <c r="L804" s="5">
        <f>INDEX(Products!$A$1:$E$5,MATCH(Orders!$D804,Products!$A$1:$A$5,0),MATCH(Orders!L$1,Products!$A$1:$E$1,0))</f>
        <v>8.18</v>
      </c>
      <c r="M804" s="5">
        <f>Table1[[#This Row],[Unit Price]]*Table1[[#This Row],[Quantity]]</f>
        <v>24.54</v>
      </c>
      <c r="N804" t="str">
        <f>VLOOKUP(Table1[[#This Row],[Customer ID]],Customers!$A$1:$I$2001,9,FALSE)</f>
        <v>No</v>
      </c>
    </row>
    <row r="805" spans="1:14" x14ac:dyDescent="0.35">
      <c r="A805" t="s">
        <v>1660</v>
      </c>
      <c r="B805" s="2">
        <v>45461</v>
      </c>
      <c r="C805" t="s">
        <v>1661</v>
      </c>
      <c r="D805" t="s">
        <v>15</v>
      </c>
      <c r="E805">
        <v>2</v>
      </c>
      <c r="F805" t="str">
        <f>VLOOKUP(Table1[[#This Row],[Customer ID]],Customers!$A$1:$I$2001,2,FALSE)</f>
        <v>Michelle Reed</v>
      </c>
      <c r="G805" t="str">
        <f>VLOOKUP(Table1[[#This Row],[Customer ID]],Customers!$A$1:$I$2001,3,FALSE)</f>
        <v>lance86@cruz.com</v>
      </c>
      <c r="H805" t="str">
        <f>VLOOKUP(Table1[[#This Row],[Customer ID]],Customers!$A$1:$I$2001,7,FALSE)</f>
        <v>United States</v>
      </c>
      <c r="I805" t="str">
        <f>_xlfn.IFS(INDEX(Products!$A$1:$E$5,MATCH(Orders!$D805,Products!$A$1:$A$5,0),MATCH(Orders!I$1,Products!$A$1:$E$1,0))="Esp","Espresso",INDEX(Products!$A$1:$E$5,MATCH(Orders!$D805,Products!$A$1:$A$5,0),MATCH(Orders!I$1,Products!$A$1:$E$1,0))="Lat","Latte",INDEX(Products!$A$1:$E$5,MATCH(Orders!$D805,Products!$A$1:$A$5,0),MATCH(Orders!I$1,Products!$A$1:$E$1,0))="Moc","Mocha",INDEX(Products!$A$1:$E$5,MATCH(Orders!$D805,Products!$A$1:$A$5,0),MATCH(Orders!I$1,Products!$A$1:$E$1,0))="Am","Americano")</f>
        <v>Espresso</v>
      </c>
      <c r="J805" t="str">
        <f>IF(INDEX(Products!$A$1:$E$5,MATCH(Orders!$D805,Products!$A$1:$A$5,0),MATCH(Orders!J$1,Products!$A$1:$E$1,0))="M","Medium",IF(INDEX(Products!$A$1:$E$5,MATCH(Orders!$D805,Products!$A$1:$A$5,0),MATCH(Orders!J$1,Products!$A$1:$E$1,0))="D","Dark","Light"))</f>
        <v>Medium</v>
      </c>
      <c r="K805" s="3">
        <f>INDEX(Products!$A$1:$E$5,MATCH(Orders!$D805,Products!$A$1:$A$5,0),MATCH(Orders!K$1,Products!$A$1:$E$1,0))</f>
        <v>1.5</v>
      </c>
      <c r="L805" s="5">
        <f>INDEX(Products!$A$1:$E$5,MATCH(Orders!$D805,Products!$A$1:$A$5,0),MATCH(Orders!L$1,Products!$A$1:$E$1,0))</f>
        <v>8.18</v>
      </c>
      <c r="M805" s="5">
        <f>Table1[[#This Row],[Unit Price]]*Table1[[#This Row],[Quantity]]</f>
        <v>16.36</v>
      </c>
      <c r="N805" t="str">
        <f>VLOOKUP(Table1[[#This Row],[Customer ID]],Customers!$A$1:$I$2001,9,FALSE)</f>
        <v>No</v>
      </c>
    </row>
    <row r="806" spans="1:14" x14ac:dyDescent="0.35">
      <c r="A806" t="s">
        <v>1662</v>
      </c>
      <c r="B806" s="2">
        <v>44562</v>
      </c>
      <c r="C806" t="s">
        <v>1663</v>
      </c>
      <c r="D806" t="s">
        <v>40</v>
      </c>
      <c r="E806">
        <v>2</v>
      </c>
      <c r="F806" t="str">
        <f>VLOOKUP(Table1[[#This Row],[Customer ID]],Customers!$A$1:$I$2001,2,FALSE)</f>
        <v>Kimberly Green</v>
      </c>
      <c r="G806" t="str">
        <f>VLOOKUP(Table1[[#This Row],[Customer ID]],Customers!$A$1:$I$2001,3,FALSE)</f>
        <v>lindseydustin@gmail.com</v>
      </c>
      <c r="H806" t="str">
        <f>VLOOKUP(Table1[[#This Row],[Customer ID]],Customers!$A$1:$I$2001,7,FALSE)</f>
        <v>United States</v>
      </c>
      <c r="I806" t="str">
        <f>_xlfn.IFS(INDEX(Products!$A$1:$E$5,MATCH(Orders!$D806,Products!$A$1:$A$5,0),MATCH(Orders!I$1,Products!$A$1:$E$1,0))="Esp","Espresso",INDEX(Products!$A$1:$E$5,MATCH(Orders!$D806,Products!$A$1:$A$5,0),MATCH(Orders!I$1,Products!$A$1:$E$1,0))="Lat","Latte",INDEX(Products!$A$1:$E$5,MATCH(Orders!$D806,Products!$A$1:$A$5,0),MATCH(Orders!I$1,Products!$A$1:$E$1,0))="Moc","Mocha",INDEX(Products!$A$1:$E$5,MATCH(Orders!$D806,Products!$A$1:$A$5,0),MATCH(Orders!I$1,Products!$A$1:$E$1,0))="Am","Americano")</f>
        <v>Americano</v>
      </c>
      <c r="J806" t="str">
        <f>IF(INDEX(Products!$A$1:$E$5,MATCH(Orders!$D806,Products!$A$1:$A$5,0),MATCH(Orders!J$1,Products!$A$1:$E$1,0))="M","Medium",IF(INDEX(Products!$A$1:$E$5,MATCH(Orders!$D806,Products!$A$1:$A$5,0),MATCH(Orders!J$1,Products!$A$1:$E$1,0))="D","Dark","Light"))</f>
        <v>Light</v>
      </c>
      <c r="K806" s="3">
        <f>INDEX(Products!$A$1:$E$5,MATCH(Orders!$D806,Products!$A$1:$A$5,0),MATCH(Orders!K$1,Products!$A$1:$E$1,0))</f>
        <v>1</v>
      </c>
      <c r="L806" s="5">
        <f>INDEX(Products!$A$1:$E$5,MATCH(Orders!$D806,Products!$A$1:$A$5,0),MATCH(Orders!L$1,Products!$A$1:$E$1,0))</f>
        <v>9.9499999999999993</v>
      </c>
      <c r="M806" s="5">
        <f>Table1[[#This Row],[Unit Price]]*Table1[[#This Row],[Quantity]]</f>
        <v>19.899999999999999</v>
      </c>
      <c r="N806" t="str">
        <f>VLOOKUP(Table1[[#This Row],[Customer ID]],Customers!$A$1:$I$2001,9,FALSE)</f>
        <v>No</v>
      </c>
    </row>
    <row r="807" spans="1:14" x14ac:dyDescent="0.35">
      <c r="A807" t="s">
        <v>1664</v>
      </c>
      <c r="B807" s="2">
        <v>45498</v>
      </c>
      <c r="C807" t="s">
        <v>1665</v>
      </c>
      <c r="D807" t="s">
        <v>30</v>
      </c>
      <c r="E807">
        <v>3</v>
      </c>
      <c r="F807" t="str">
        <f>VLOOKUP(Table1[[#This Row],[Customer ID]],Customers!$A$1:$I$2001,2,FALSE)</f>
        <v>Rachel Taylor</v>
      </c>
      <c r="G807" t="str">
        <f>VLOOKUP(Table1[[#This Row],[Customer ID]],Customers!$A$1:$I$2001,3,FALSE)</f>
        <v>mmclaughlin@swanson.com</v>
      </c>
      <c r="H807" t="str">
        <f>VLOOKUP(Table1[[#This Row],[Customer ID]],Customers!$A$1:$I$2001,7,FALSE)</f>
        <v>Canada</v>
      </c>
      <c r="I807" t="str">
        <f>_xlfn.IFS(INDEX(Products!$A$1:$E$5,MATCH(Orders!$D807,Products!$A$1:$A$5,0),MATCH(Orders!I$1,Products!$A$1:$E$1,0))="Esp","Espresso",INDEX(Products!$A$1:$E$5,MATCH(Orders!$D807,Products!$A$1:$A$5,0),MATCH(Orders!I$1,Products!$A$1:$E$1,0))="Lat","Latte",INDEX(Products!$A$1:$E$5,MATCH(Orders!$D807,Products!$A$1:$A$5,0),MATCH(Orders!I$1,Products!$A$1:$E$1,0))="Moc","Mocha",INDEX(Products!$A$1:$E$5,MATCH(Orders!$D807,Products!$A$1:$A$5,0),MATCH(Orders!I$1,Products!$A$1:$E$1,0))="Am","Americano")</f>
        <v>Mocha</v>
      </c>
      <c r="J807" t="str">
        <f>IF(INDEX(Products!$A$1:$E$5,MATCH(Orders!$D807,Products!$A$1:$A$5,0),MATCH(Orders!J$1,Products!$A$1:$E$1,0))="M","Medium",IF(INDEX(Products!$A$1:$E$5,MATCH(Orders!$D807,Products!$A$1:$A$5,0),MATCH(Orders!J$1,Products!$A$1:$E$1,0))="D","Dark","Light"))</f>
        <v>Medium</v>
      </c>
      <c r="K807" s="3">
        <f>INDEX(Products!$A$1:$E$5,MATCH(Orders!$D807,Products!$A$1:$A$5,0),MATCH(Orders!K$1,Products!$A$1:$E$1,0))</f>
        <v>2</v>
      </c>
      <c r="L807" s="5">
        <f>INDEX(Products!$A$1:$E$5,MATCH(Orders!$D807,Products!$A$1:$A$5,0),MATCH(Orders!L$1,Products!$A$1:$E$1,0))</f>
        <v>5.35</v>
      </c>
      <c r="M807" s="5">
        <f>Table1[[#This Row],[Unit Price]]*Table1[[#This Row],[Quantity]]</f>
        <v>16.049999999999997</v>
      </c>
      <c r="N807" t="str">
        <f>VLOOKUP(Table1[[#This Row],[Customer ID]],Customers!$A$1:$I$2001,9,FALSE)</f>
        <v>No</v>
      </c>
    </row>
    <row r="808" spans="1:14" x14ac:dyDescent="0.35">
      <c r="A808" t="s">
        <v>1666</v>
      </c>
      <c r="B808" s="2">
        <v>45032</v>
      </c>
      <c r="C808" t="s">
        <v>1667</v>
      </c>
      <c r="D808" t="s">
        <v>40</v>
      </c>
      <c r="E808">
        <v>4</v>
      </c>
      <c r="F808" t="str">
        <f>VLOOKUP(Table1[[#This Row],[Customer ID]],Customers!$A$1:$I$2001,2,FALSE)</f>
        <v>Billy Newton</v>
      </c>
      <c r="G808" t="str">
        <f>VLOOKUP(Table1[[#This Row],[Customer ID]],Customers!$A$1:$I$2001,3,FALSE)</f>
        <v>michaelhopkins@hotmail.com</v>
      </c>
      <c r="H808" t="str">
        <f>VLOOKUP(Table1[[#This Row],[Customer ID]],Customers!$A$1:$I$2001,7,FALSE)</f>
        <v>Canada</v>
      </c>
      <c r="I808" t="str">
        <f>_xlfn.IFS(INDEX(Products!$A$1:$E$5,MATCH(Orders!$D808,Products!$A$1:$A$5,0),MATCH(Orders!I$1,Products!$A$1:$E$1,0))="Esp","Espresso",INDEX(Products!$A$1:$E$5,MATCH(Orders!$D808,Products!$A$1:$A$5,0),MATCH(Orders!I$1,Products!$A$1:$E$1,0))="Lat","Latte",INDEX(Products!$A$1:$E$5,MATCH(Orders!$D808,Products!$A$1:$A$5,0),MATCH(Orders!I$1,Products!$A$1:$E$1,0))="Moc","Mocha",INDEX(Products!$A$1:$E$5,MATCH(Orders!$D808,Products!$A$1:$A$5,0),MATCH(Orders!I$1,Products!$A$1:$E$1,0))="Am","Americano")</f>
        <v>Americano</v>
      </c>
      <c r="J808" t="str">
        <f>IF(INDEX(Products!$A$1:$E$5,MATCH(Orders!$D808,Products!$A$1:$A$5,0),MATCH(Orders!J$1,Products!$A$1:$E$1,0))="M","Medium",IF(INDEX(Products!$A$1:$E$5,MATCH(Orders!$D808,Products!$A$1:$A$5,0),MATCH(Orders!J$1,Products!$A$1:$E$1,0))="D","Dark","Light"))</f>
        <v>Light</v>
      </c>
      <c r="K808" s="3">
        <f>INDEX(Products!$A$1:$E$5,MATCH(Orders!$D808,Products!$A$1:$A$5,0),MATCH(Orders!K$1,Products!$A$1:$E$1,0))</f>
        <v>1</v>
      </c>
      <c r="L808" s="5">
        <f>INDEX(Products!$A$1:$E$5,MATCH(Orders!$D808,Products!$A$1:$A$5,0),MATCH(Orders!L$1,Products!$A$1:$E$1,0))</f>
        <v>9.9499999999999993</v>
      </c>
      <c r="M808" s="5">
        <f>Table1[[#This Row],[Unit Price]]*Table1[[#This Row],[Quantity]]</f>
        <v>39.799999999999997</v>
      </c>
      <c r="N808" t="str">
        <f>VLOOKUP(Table1[[#This Row],[Customer ID]],Customers!$A$1:$I$2001,9,FALSE)</f>
        <v>Yes</v>
      </c>
    </row>
    <row r="809" spans="1:14" x14ac:dyDescent="0.35">
      <c r="A809" t="s">
        <v>1668</v>
      </c>
      <c r="B809" s="2">
        <v>44813</v>
      </c>
      <c r="C809" t="s">
        <v>1669</v>
      </c>
      <c r="D809" t="s">
        <v>30</v>
      </c>
      <c r="E809">
        <v>5</v>
      </c>
      <c r="F809" t="str">
        <f>VLOOKUP(Table1[[#This Row],[Customer ID]],Customers!$A$1:$I$2001,2,FALSE)</f>
        <v>Mark Bowen</v>
      </c>
      <c r="G809" t="str">
        <f>VLOOKUP(Table1[[#This Row],[Customer ID]],Customers!$A$1:$I$2001,3,FALSE)</f>
        <v>donaldjohnson@gmail.com</v>
      </c>
      <c r="H809" t="str">
        <f>VLOOKUP(Table1[[#This Row],[Customer ID]],Customers!$A$1:$I$2001,7,FALSE)</f>
        <v>Canada</v>
      </c>
      <c r="I809" t="str">
        <f>_xlfn.IFS(INDEX(Products!$A$1:$E$5,MATCH(Orders!$D809,Products!$A$1:$A$5,0),MATCH(Orders!I$1,Products!$A$1:$E$1,0))="Esp","Espresso",INDEX(Products!$A$1:$E$5,MATCH(Orders!$D809,Products!$A$1:$A$5,0),MATCH(Orders!I$1,Products!$A$1:$E$1,0))="Lat","Latte",INDEX(Products!$A$1:$E$5,MATCH(Orders!$D809,Products!$A$1:$A$5,0),MATCH(Orders!I$1,Products!$A$1:$E$1,0))="Moc","Mocha",INDEX(Products!$A$1:$E$5,MATCH(Orders!$D809,Products!$A$1:$A$5,0),MATCH(Orders!I$1,Products!$A$1:$E$1,0))="Am","Americano")</f>
        <v>Mocha</v>
      </c>
      <c r="J809" t="str">
        <f>IF(INDEX(Products!$A$1:$E$5,MATCH(Orders!$D809,Products!$A$1:$A$5,0),MATCH(Orders!J$1,Products!$A$1:$E$1,0))="M","Medium",IF(INDEX(Products!$A$1:$E$5,MATCH(Orders!$D809,Products!$A$1:$A$5,0),MATCH(Orders!J$1,Products!$A$1:$E$1,0))="D","Dark","Light"))</f>
        <v>Medium</v>
      </c>
      <c r="K809" s="3">
        <f>INDEX(Products!$A$1:$E$5,MATCH(Orders!$D809,Products!$A$1:$A$5,0),MATCH(Orders!K$1,Products!$A$1:$E$1,0))</f>
        <v>2</v>
      </c>
      <c r="L809" s="5">
        <f>INDEX(Products!$A$1:$E$5,MATCH(Orders!$D809,Products!$A$1:$A$5,0),MATCH(Orders!L$1,Products!$A$1:$E$1,0))</f>
        <v>5.35</v>
      </c>
      <c r="M809" s="5">
        <f>Table1[[#This Row],[Unit Price]]*Table1[[#This Row],[Quantity]]</f>
        <v>26.75</v>
      </c>
      <c r="N809" t="str">
        <f>VLOOKUP(Table1[[#This Row],[Customer ID]],Customers!$A$1:$I$2001,9,FALSE)</f>
        <v>No</v>
      </c>
    </row>
    <row r="810" spans="1:14" x14ac:dyDescent="0.35">
      <c r="A810" t="s">
        <v>1670</v>
      </c>
      <c r="B810" s="2">
        <v>45462</v>
      </c>
      <c r="C810" t="s">
        <v>1671</v>
      </c>
      <c r="D810" t="s">
        <v>40</v>
      </c>
      <c r="E810">
        <v>2</v>
      </c>
      <c r="F810" t="str">
        <f>VLOOKUP(Table1[[#This Row],[Customer ID]],Customers!$A$1:$I$2001,2,FALSE)</f>
        <v>Maurice Vance</v>
      </c>
      <c r="G810" t="str">
        <f>VLOOKUP(Table1[[#This Row],[Customer ID]],Customers!$A$1:$I$2001,3,FALSE)</f>
        <v>jbrooks@gmail.com</v>
      </c>
      <c r="H810" t="str">
        <f>VLOOKUP(Table1[[#This Row],[Customer ID]],Customers!$A$1:$I$2001,7,FALSE)</f>
        <v>United States</v>
      </c>
      <c r="I810" t="str">
        <f>_xlfn.IFS(INDEX(Products!$A$1:$E$5,MATCH(Orders!$D810,Products!$A$1:$A$5,0),MATCH(Orders!I$1,Products!$A$1:$E$1,0))="Esp","Espresso",INDEX(Products!$A$1:$E$5,MATCH(Orders!$D810,Products!$A$1:$A$5,0),MATCH(Orders!I$1,Products!$A$1:$E$1,0))="Lat","Latte",INDEX(Products!$A$1:$E$5,MATCH(Orders!$D810,Products!$A$1:$A$5,0),MATCH(Orders!I$1,Products!$A$1:$E$1,0))="Moc","Mocha",INDEX(Products!$A$1:$E$5,MATCH(Orders!$D810,Products!$A$1:$A$5,0),MATCH(Orders!I$1,Products!$A$1:$E$1,0))="Am","Americano")</f>
        <v>Americano</v>
      </c>
      <c r="J810" t="str">
        <f>IF(INDEX(Products!$A$1:$E$5,MATCH(Orders!$D810,Products!$A$1:$A$5,0),MATCH(Orders!J$1,Products!$A$1:$E$1,0))="M","Medium",IF(INDEX(Products!$A$1:$E$5,MATCH(Orders!$D810,Products!$A$1:$A$5,0),MATCH(Orders!J$1,Products!$A$1:$E$1,0))="D","Dark","Light"))</f>
        <v>Light</v>
      </c>
      <c r="K810" s="3">
        <f>INDEX(Products!$A$1:$E$5,MATCH(Orders!$D810,Products!$A$1:$A$5,0),MATCH(Orders!K$1,Products!$A$1:$E$1,0))</f>
        <v>1</v>
      </c>
      <c r="L810" s="5">
        <f>INDEX(Products!$A$1:$E$5,MATCH(Orders!$D810,Products!$A$1:$A$5,0),MATCH(Orders!L$1,Products!$A$1:$E$1,0))</f>
        <v>9.9499999999999993</v>
      </c>
      <c r="M810" s="5">
        <f>Table1[[#This Row],[Unit Price]]*Table1[[#This Row],[Quantity]]</f>
        <v>19.899999999999999</v>
      </c>
      <c r="N810" t="str">
        <f>VLOOKUP(Table1[[#This Row],[Customer ID]],Customers!$A$1:$I$2001,9,FALSE)</f>
        <v>Yes</v>
      </c>
    </row>
    <row r="811" spans="1:14" x14ac:dyDescent="0.35">
      <c r="A811" t="s">
        <v>1672</v>
      </c>
      <c r="B811" s="2">
        <v>45235</v>
      </c>
      <c r="C811" t="s">
        <v>1673</v>
      </c>
      <c r="D811" t="s">
        <v>21</v>
      </c>
      <c r="E811">
        <v>1</v>
      </c>
      <c r="F811" t="str">
        <f>VLOOKUP(Table1[[#This Row],[Customer ID]],Customers!$A$1:$I$2001,2,FALSE)</f>
        <v>Benjamin Smith</v>
      </c>
      <c r="G811" t="str">
        <f>VLOOKUP(Table1[[#This Row],[Customer ID]],Customers!$A$1:$I$2001,3,FALSE)</f>
        <v>williammorgan@duncan.com</v>
      </c>
      <c r="H811" t="str">
        <f>VLOOKUP(Table1[[#This Row],[Customer ID]],Customers!$A$1:$I$2001,7,FALSE)</f>
        <v>Canada</v>
      </c>
      <c r="I811" t="str">
        <f>_xlfn.IFS(INDEX(Products!$A$1:$E$5,MATCH(Orders!$D811,Products!$A$1:$A$5,0),MATCH(Orders!I$1,Products!$A$1:$E$1,0))="Esp","Espresso",INDEX(Products!$A$1:$E$5,MATCH(Orders!$D811,Products!$A$1:$A$5,0),MATCH(Orders!I$1,Products!$A$1:$E$1,0))="Lat","Latte",INDEX(Products!$A$1:$E$5,MATCH(Orders!$D811,Products!$A$1:$A$5,0),MATCH(Orders!I$1,Products!$A$1:$E$1,0))="Moc","Mocha",INDEX(Products!$A$1:$E$5,MATCH(Orders!$D811,Products!$A$1:$A$5,0),MATCH(Orders!I$1,Products!$A$1:$E$1,0))="Am","Americano")</f>
        <v>Latte</v>
      </c>
      <c r="J811" t="str">
        <f>IF(INDEX(Products!$A$1:$E$5,MATCH(Orders!$D811,Products!$A$1:$A$5,0),MATCH(Orders!J$1,Products!$A$1:$E$1,0))="M","Medium",IF(INDEX(Products!$A$1:$E$5,MATCH(Orders!$D811,Products!$A$1:$A$5,0),MATCH(Orders!J$1,Products!$A$1:$E$1,0))="D","Dark","Light"))</f>
        <v>Dark</v>
      </c>
      <c r="K811" s="3">
        <f>INDEX(Products!$A$1:$E$5,MATCH(Orders!$D811,Products!$A$1:$A$5,0),MATCH(Orders!K$1,Products!$A$1:$E$1,0))</f>
        <v>2</v>
      </c>
      <c r="L811" s="5">
        <f>INDEX(Products!$A$1:$E$5,MATCH(Orders!$D811,Products!$A$1:$A$5,0),MATCH(Orders!L$1,Products!$A$1:$E$1,0))</f>
        <v>6.79</v>
      </c>
      <c r="M811" s="5">
        <f>Table1[[#This Row],[Unit Price]]*Table1[[#This Row],[Quantity]]</f>
        <v>6.79</v>
      </c>
      <c r="N811" t="str">
        <f>VLOOKUP(Table1[[#This Row],[Customer ID]],Customers!$A$1:$I$2001,9,FALSE)</f>
        <v>Yes</v>
      </c>
    </row>
    <row r="812" spans="1:14" x14ac:dyDescent="0.35">
      <c r="A812" t="s">
        <v>1674</v>
      </c>
      <c r="B812" s="2">
        <v>44912</v>
      </c>
      <c r="C812" t="s">
        <v>1675</v>
      </c>
      <c r="D812" t="s">
        <v>21</v>
      </c>
      <c r="E812">
        <v>3</v>
      </c>
      <c r="F812" t="str">
        <f>VLOOKUP(Table1[[#This Row],[Customer ID]],Customers!$A$1:$I$2001,2,FALSE)</f>
        <v>Erin Herrera</v>
      </c>
      <c r="G812" t="str">
        <f>VLOOKUP(Table1[[#This Row],[Customer ID]],Customers!$A$1:$I$2001,3,FALSE)</f>
        <v>ruth35@phillips.com</v>
      </c>
      <c r="H812" t="str">
        <f>VLOOKUP(Table1[[#This Row],[Customer ID]],Customers!$A$1:$I$2001,7,FALSE)</f>
        <v>Ireland</v>
      </c>
      <c r="I812" t="str">
        <f>_xlfn.IFS(INDEX(Products!$A$1:$E$5,MATCH(Orders!$D812,Products!$A$1:$A$5,0),MATCH(Orders!I$1,Products!$A$1:$E$1,0))="Esp","Espresso",INDEX(Products!$A$1:$E$5,MATCH(Orders!$D812,Products!$A$1:$A$5,0),MATCH(Orders!I$1,Products!$A$1:$E$1,0))="Lat","Latte",INDEX(Products!$A$1:$E$5,MATCH(Orders!$D812,Products!$A$1:$A$5,0),MATCH(Orders!I$1,Products!$A$1:$E$1,0))="Moc","Mocha",INDEX(Products!$A$1:$E$5,MATCH(Orders!$D812,Products!$A$1:$A$5,0),MATCH(Orders!I$1,Products!$A$1:$E$1,0))="Am","Americano")</f>
        <v>Latte</v>
      </c>
      <c r="J812" t="str">
        <f>IF(INDEX(Products!$A$1:$E$5,MATCH(Orders!$D812,Products!$A$1:$A$5,0),MATCH(Orders!J$1,Products!$A$1:$E$1,0))="M","Medium",IF(INDEX(Products!$A$1:$E$5,MATCH(Orders!$D812,Products!$A$1:$A$5,0),MATCH(Orders!J$1,Products!$A$1:$E$1,0))="D","Dark","Light"))</f>
        <v>Dark</v>
      </c>
      <c r="K812" s="3">
        <f>INDEX(Products!$A$1:$E$5,MATCH(Orders!$D812,Products!$A$1:$A$5,0),MATCH(Orders!K$1,Products!$A$1:$E$1,0))</f>
        <v>2</v>
      </c>
      <c r="L812" s="5">
        <f>INDEX(Products!$A$1:$E$5,MATCH(Orders!$D812,Products!$A$1:$A$5,0),MATCH(Orders!L$1,Products!$A$1:$E$1,0))</f>
        <v>6.79</v>
      </c>
      <c r="M812" s="5">
        <f>Table1[[#This Row],[Unit Price]]*Table1[[#This Row],[Quantity]]</f>
        <v>20.37</v>
      </c>
      <c r="N812" t="str">
        <f>VLOOKUP(Table1[[#This Row],[Customer ID]],Customers!$A$1:$I$2001,9,FALSE)</f>
        <v>No</v>
      </c>
    </row>
    <row r="813" spans="1:14" x14ac:dyDescent="0.35">
      <c r="A813" t="s">
        <v>1676</v>
      </c>
      <c r="B813" s="2">
        <v>45123</v>
      </c>
      <c r="C813" t="s">
        <v>1677</v>
      </c>
      <c r="D813" t="s">
        <v>40</v>
      </c>
      <c r="E813">
        <v>3</v>
      </c>
      <c r="F813" t="str">
        <f>VLOOKUP(Table1[[#This Row],[Customer ID]],Customers!$A$1:$I$2001,2,FALSE)</f>
        <v>David Rodriguez</v>
      </c>
      <c r="G813" t="str">
        <f>VLOOKUP(Table1[[#This Row],[Customer ID]],Customers!$A$1:$I$2001,3,FALSE)</f>
        <v>johnsonjustin@snyder.com</v>
      </c>
      <c r="H813" t="str">
        <f>VLOOKUP(Table1[[#This Row],[Customer ID]],Customers!$A$1:$I$2001,7,FALSE)</f>
        <v>Ireland</v>
      </c>
      <c r="I813" t="str">
        <f>_xlfn.IFS(INDEX(Products!$A$1:$E$5,MATCH(Orders!$D813,Products!$A$1:$A$5,0),MATCH(Orders!I$1,Products!$A$1:$E$1,0))="Esp","Espresso",INDEX(Products!$A$1:$E$5,MATCH(Orders!$D813,Products!$A$1:$A$5,0),MATCH(Orders!I$1,Products!$A$1:$E$1,0))="Lat","Latte",INDEX(Products!$A$1:$E$5,MATCH(Orders!$D813,Products!$A$1:$A$5,0),MATCH(Orders!I$1,Products!$A$1:$E$1,0))="Moc","Mocha",INDEX(Products!$A$1:$E$5,MATCH(Orders!$D813,Products!$A$1:$A$5,0),MATCH(Orders!I$1,Products!$A$1:$E$1,0))="Am","Americano")</f>
        <v>Americano</v>
      </c>
      <c r="J813" t="str">
        <f>IF(INDEX(Products!$A$1:$E$5,MATCH(Orders!$D813,Products!$A$1:$A$5,0),MATCH(Orders!J$1,Products!$A$1:$E$1,0))="M","Medium",IF(INDEX(Products!$A$1:$E$5,MATCH(Orders!$D813,Products!$A$1:$A$5,0),MATCH(Orders!J$1,Products!$A$1:$E$1,0))="D","Dark","Light"))</f>
        <v>Light</v>
      </c>
      <c r="K813" s="3">
        <f>INDEX(Products!$A$1:$E$5,MATCH(Orders!$D813,Products!$A$1:$A$5,0),MATCH(Orders!K$1,Products!$A$1:$E$1,0))</f>
        <v>1</v>
      </c>
      <c r="L813" s="5">
        <f>INDEX(Products!$A$1:$E$5,MATCH(Orders!$D813,Products!$A$1:$A$5,0),MATCH(Orders!L$1,Products!$A$1:$E$1,0))</f>
        <v>9.9499999999999993</v>
      </c>
      <c r="M813" s="5">
        <f>Table1[[#This Row],[Unit Price]]*Table1[[#This Row],[Quantity]]</f>
        <v>29.849999999999998</v>
      </c>
      <c r="N813" t="str">
        <f>VLOOKUP(Table1[[#This Row],[Customer ID]],Customers!$A$1:$I$2001,9,FALSE)</f>
        <v>Yes</v>
      </c>
    </row>
    <row r="814" spans="1:14" x14ac:dyDescent="0.35">
      <c r="A814" t="s">
        <v>1678</v>
      </c>
      <c r="B814" s="2">
        <v>44913</v>
      </c>
      <c r="C814" t="s">
        <v>1679</v>
      </c>
      <c r="D814" t="s">
        <v>21</v>
      </c>
      <c r="E814">
        <v>2</v>
      </c>
      <c r="F814" t="str">
        <f>VLOOKUP(Table1[[#This Row],[Customer ID]],Customers!$A$1:$I$2001,2,FALSE)</f>
        <v>Justin Smith</v>
      </c>
      <c r="G814" t="str">
        <f>VLOOKUP(Table1[[#This Row],[Customer ID]],Customers!$A$1:$I$2001,3,FALSE)</f>
        <v>brownkrystal@smith.biz</v>
      </c>
      <c r="H814" t="str">
        <f>VLOOKUP(Table1[[#This Row],[Customer ID]],Customers!$A$1:$I$2001,7,FALSE)</f>
        <v>Australia</v>
      </c>
      <c r="I814" t="str">
        <f>_xlfn.IFS(INDEX(Products!$A$1:$E$5,MATCH(Orders!$D814,Products!$A$1:$A$5,0),MATCH(Orders!I$1,Products!$A$1:$E$1,0))="Esp","Espresso",INDEX(Products!$A$1:$E$5,MATCH(Orders!$D814,Products!$A$1:$A$5,0),MATCH(Orders!I$1,Products!$A$1:$E$1,0))="Lat","Latte",INDEX(Products!$A$1:$E$5,MATCH(Orders!$D814,Products!$A$1:$A$5,0),MATCH(Orders!I$1,Products!$A$1:$E$1,0))="Moc","Mocha",INDEX(Products!$A$1:$E$5,MATCH(Orders!$D814,Products!$A$1:$A$5,0),MATCH(Orders!I$1,Products!$A$1:$E$1,0))="Am","Americano")</f>
        <v>Latte</v>
      </c>
      <c r="J814" t="str">
        <f>IF(INDEX(Products!$A$1:$E$5,MATCH(Orders!$D814,Products!$A$1:$A$5,0),MATCH(Orders!J$1,Products!$A$1:$E$1,0))="M","Medium",IF(INDEX(Products!$A$1:$E$5,MATCH(Orders!$D814,Products!$A$1:$A$5,0),MATCH(Orders!J$1,Products!$A$1:$E$1,0))="D","Dark","Light"))</f>
        <v>Dark</v>
      </c>
      <c r="K814" s="3">
        <f>INDEX(Products!$A$1:$E$5,MATCH(Orders!$D814,Products!$A$1:$A$5,0),MATCH(Orders!K$1,Products!$A$1:$E$1,0))</f>
        <v>2</v>
      </c>
      <c r="L814" s="5">
        <f>INDEX(Products!$A$1:$E$5,MATCH(Orders!$D814,Products!$A$1:$A$5,0),MATCH(Orders!L$1,Products!$A$1:$E$1,0))</f>
        <v>6.79</v>
      </c>
      <c r="M814" s="5">
        <f>Table1[[#This Row],[Unit Price]]*Table1[[#This Row],[Quantity]]</f>
        <v>13.58</v>
      </c>
      <c r="N814" t="str">
        <f>VLOOKUP(Table1[[#This Row],[Customer ID]],Customers!$A$1:$I$2001,9,FALSE)</f>
        <v>No</v>
      </c>
    </row>
    <row r="815" spans="1:14" x14ac:dyDescent="0.35">
      <c r="A815" t="s">
        <v>1680</v>
      </c>
      <c r="B815" s="2">
        <v>45204</v>
      </c>
      <c r="C815" t="s">
        <v>1681</v>
      </c>
      <c r="D815" t="s">
        <v>21</v>
      </c>
      <c r="E815">
        <v>5</v>
      </c>
      <c r="F815" t="str">
        <f>VLOOKUP(Table1[[#This Row],[Customer ID]],Customers!$A$1:$I$2001,2,FALSE)</f>
        <v>Craig Esparza</v>
      </c>
      <c r="G815" t="str">
        <f>VLOOKUP(Table1[[#This Row],[Customer ID]],Customers!$A$1:$I$2001,3,FALSE)</f>
        <v>william77@yahoo.com</v>
      </c>
      <c r="H815" t="str">
        <f>VLOOKUP(Table1[[#This Row],[Customer ID]],Customers!$A$1:$I$2001,7,FALSE)</f>
        <v>Canada</v>
      </c>
      <c r="I815" t="str">
        <f>_xlfn.IFS(INDEX(Products!$A$1:$E$5,MATCH(Orders!$D815,Products!$A$1:$A$5,0),MATCH(Orders!I$1,Products!$A$1:$E$1,0))="Esp","Espresso",INDEX(Products!$A$1:$E$5,MATCH(Orders!$D815,Products!$A$1:$A$5,0),MATCH(Orders!I$1,Products!$A$1:$E$1,0))="Lat","Latte",INDEX(Products!$A$1:$E$5,MATCH(Orders!$D815,Products!$A$1:$A$5,0),MATCH(Orders!I$1,Products!$A$1:$E$1,0))="Moc","Mocha",INDEX(Products!$A$1:$E$5,MATCH(Orders!$D815,Products!$A$1:$A$5,0),MATCH(Orders!I$1,Products!$A$1:$E$1,0))="Am","Americano")</f>
        <v>Latte</v>
      </c>
      <c r="J815" t="str">
        <f>IF(INDEX(Products!$A$1:$E$5,MATCH(Orders!$D815,Products!$A$1:$A$5,0),MATCH(Orders!J$1,Products!$A$1:$E$1,0))="M","Medium",IF(INDEX(Products!$A$1:$E$5,MATCH(Orders!$D815,Products!$A$1:$A$5,0),MATCH(Orders!J$1,Products!$A$1:$E$1,0))="D","Dark","Light"))</f>
        <v>Dark</v>
      </c>
      <c r="K815" s="3">
        <f>INDEX(Products!$A$1:$E$5,MATCH(Orders!$D815,Products!$A$1:$A$5,0),MATCH(Orders!K$1,Products!$A$1:$E$1,0))</f>
        <v>2</v>
      </c>
      <c r="L815" s="5">
        <f>INDEX(Products!$A$1:$E$5,MATCH(Orders!$D815,Products!$A$1:$A$5,0),MATCH(Orders!L$1,Products!$A$1:$E$1,0))</f>
        <v>6.79</v>
      </c>
      <c r="M815" s="5">
        <f>Table1[[#This Row],[Unit Price]]*Table1[[#This Row],[Quantity]]</f>
        <v>33.950000000000003</v>
      </c>
      <c r="N815" t="str">
        <f>VLOOKUP(Table1[[#This Row],[Customer ID]],Customers!$A$1:$I$2001,9,FALSE)</f>
        <v>Yes</v>
      </c>
    </row>
    <row r="816" spans="1:14" x14ac:dyDescent="0.35">
      <c r="A816" t="s">
        <v>1682</v>
      </c>
      <c r="B816" s="2">
        <v>44738</v>
      </c>
      <c r="C816" t="s">
        <v>1683</v>
      </c>
      <c r="D816" t="s">
        <v>40</v>
      </c>
      <c r="E816">
        <v>3</v>
      </c>
      <c r="F816" t="str">
        <f>VLOOKUP(Table1[[#This Row],[Customer ID]],Customers!$A$1:$I$2001,2,FALSE)</f>
        <v>Jonathan Gibson</v>
      </c>
      <c r="G816" t="str">
        <f>VLOOKUP(Table1[[#This Row],[Customer ID]],Customers!$A$1:$I$2001,3,FALSE)</f>
        <v>whernandez@briggs.com</v>
      </c>
      <c r="H816" t="str">
        <f>VLOOKUP(Table1[[#This Row],[Customer ID]],Customers!$A$1:$I$2001,7,FALSE)</f>
        <v>Australia</v>
      </c>
      <c r="I816" t="str">
        <f>_xlfn.IFS(INDEX(Products!$A$1:$E$5,MATCH(Orders!$D816,Products!$A$1:$A$5,0),MATCH(Orders!I$1,Products!$A$1:$E$1,0))="Esp","Espresso",INDEX(Products!$A$1:$E$5,MATCH(Orders!$D816,Products!$A$1:$A$5,0),MATCH(Orders!I$1,Products!$A$1:$E$1,0))="Lat","Latte",INDEX(Products!$A$1:$E$5,MATCH(Orders!$D816,Products!$A$1:$A$5,0),MATCH(Orders!I$1,Products!$A$1:$E$1,0))="Moc","Mocha",INDEX(Products!$A$1:$E$5,MATCH(Orders!$D816,Products!$A$1:$A$5,0),MATCH(Orders!I$1,Products!$A$1:$E$1,0))="Am","Americano")</f>
        <v>Americano</v>
      </c>
      <c r="J816" t="str">
        <f>IF(INDEX(Products!$A$1:$E$5,MATCH(Orders!$D816,Products!$A$1:$A$5,0),MATCH(Orders!J$1,Products!$A$1:$E$1,0))="M","Medium",IF(INDEX(Products!$A$1:$E$5,MATCH(Orders!$D816,Products!$A$1:$A$5,0),MATCH(Orders!J$1,Products!$A$1:$E$1,0))="D","Dark","Light"))</f>
        <v>Light</v>
      </c>
      <c r="K816" s="3">
        <f>INDEX(Products!$A$1:$E$5,MATCH(Orders!$D816,Products!$A$1:$A$5,0),MATCH(Orders!K$1,Products!$A$1:$E$1,0))</f>
        <v>1</v>
      </c>
      <c r="L816" s="5">
        <f>INDEX(Products!$A$1:$E$5,MATCH(Orders!$D816,Products!$A$1:$A$5,0),MATCH(Orders!L$1,Products!$A$1:$E$1,0))</f>
        <v>9.9499999999999993</v>
      </c>
      <c r="M816" s="5">
        <f>Table1[[#This Row],[Unit Price]]*Table1[[#This Row],[Quantity]]</f>
        <v>29.849999999999998</v>
      </c>
      <c r="N816" t="str">
        <f>VLOOKUP(Table1[[#This Row],[Customer ID]],Customers!$A$1:$I$2001,9,FALSE)</f>
        <v>No</v>
      </c>
    </row>
    <row r="817" spans="1:14" x14ac:dyDescent="0.35">
      <c r="A817" t="s">
        <v>1684</v>
      </c>
      <c r="B817" s="2">
        <v>45040</v>
      </c>
      <c r="C817" t="s">
        <v>1685</v>
      </c>
      <c r="D817" t="s">
        <v>40</v>
      </c>
      <c r="E817">
        <v>5</v>
      </c>
      <c r="F817" t="str">
        <f>VLOOKUP(Table1[[#This Row],[Customer ID]],Customers!$A$1:$I$2001,2,FALSE)</f>
        <v>Megan Turner</v>
      </c>
      <c r="G817" t="str">
        <f>VLOOKUP(Table1[[#This Row],[Customer ID]],Customers!$A$1:$I$2001,3,FALSE)</f>
        <v>wschmidt@mosley.org</v>
      </c>
      <c r="H817" t="str">
        <f>VLOOKUP(Table1[[#This Row],[Customer ID]],Customers!$A$1:$I$2001,7,FALSE)</f>
        <v>Ireland</v>
      </c>
      <c r="I817" t="str">
        <f>_xlfn.IFS(INDEX(Products!$A$1:$E$5,MATCH(Orders!$D817,Products!$A$1:$A$5,0),MATCH(Orders!I$1,Products!$A$1:$E$1,0))="Esp","Espresso",INDEX(Products!$A$1:$E$5,MATCH(Orders!$D817,Products!$A$1:$A$5,0),MATCH(Orders!I$1,Products!$A$1:$E$1,0))="Lat","Latte",INDEX(Products!$A$1:$E$5,MATCH(Orders!$D817,Products!$A$1:$A$5,0),MATCH(Orders!I$1,Products!$A$1:$E$1,0))="Moc","Mocha",INDEX(Products!$A$1:$E$5,MATCH(Orders!$D817,Products!$A$1:$A$5,0),MATCH(Orders!I$1,Products!$A$1:$E$1,0))="Am","Americano")</f>
        <v>Americano</v>
      </c>
      <c r="J817" t="str">
        <f>IF(INDEX(Products!$A$1:$E$5,MATCH(Orders!$D817,Products!$A$1:$A$5,0),MATCH(Orders!J$1,Products!$A$1:$E$1,0))="M","Medium",IF(INDEX(Products!$A$1:$E$5,MATCH(Orders!$D817,Products!$A$1:$A$5,0),MATCH(Orders!J$1,Products!$A$1:$E$1,0))="D","Dark","Light"))</f>
        <v>Light</v>
      </c>
      <c r="K817" s="3">
        <f>INDEX(Products!$A$1:$E$5,MATCH(Orders!$D817,Products!$A$1:$A$5,0),MATCH(Orders!K$1,Products!$A$1:$E$1,0))</f>
        <v>1</v>
      </c>
      <c r="L817" s="5">
        <f>INDEX(Products!$A$1:$E$5,MATCH(Orders!$D817,Products!$A$1:$A$5,0),MATCH(Orders!L$1,Products!$A$1:$E$1,0))</f>
        <v>9.9499999999999993</v>
      </c>
      <c r="M817" s="5">
        <f>Table1[[#This Row],[Unit Price]]*Table1[[#This Row],[Quantity]]</f>
        <v>49.75</v>
      </c>
      <c r="N817" t="str">
        <f>VLOOKUP(Table1[[#This Row],[Customer ID]],Customers!$A$1:$I$2001,9,FALSE)</f>
        <v>Yes</v>
      </c>
    </row>
    <row r="818" spans="1:14" x14ac:dyDescent="0.35">
      <c r="A818" t="s">
        <v>1686</v>
      </c>
      <c r="B818" s="2">
        <v>45228</v>
      </c>
      <c r="C818" t="s">
        <v>1687</v>
      </c>
      <c r="D818" t="s">
        <v>40</v>
      </c>
      <c r="E818">
        <v>1</v>
      </c>
      <c r="F818" t="str">
        <f>VLOOKUP(Table1[[#This Row],[Customer ID]],Customers!$A$1:$I$2001,2,FALSE)</f>
        <v>Shannon Fitzpatrick</v>
      </c>
      <c r="G818" t="str">
        <f>VLOOKUP(Table1[[#This Row],[Customer ID]],Customers!$A$1:$I$2001,3,FALSE)</f>
        <v>pmcintyre@gmail.com</v>
      </c>
      <c r="H818" t="str">
        <f>VLOOKUP(Table1[[#This Row],[Customer ID]],Customers!$A$1:$I$2001,7,FALSE)</f>
        <v>Australia</v>
      </c>
      <c r="I818" t="str">
        <f>_xlfn.IFS(INDEX(Products!$A$1:$E$5,MATCH(Orders!$D818,Products!$A$1:$A$5,0),MATCH(Orders!I$1,Products!$A$1:$E$1,0))="Esp","Espresso",INDEX(Products!$A$1:$E$5,MATCH(Orders!$D818,Products!$A$1:$A$5,0),MATCH(Orders!I$1,Products!$A$1:$E$1,0))="Lat","Latte",INDEX(Products!$A$1:$E$5,MATCH(Orders!$D818,Products!$A$1:$A$5,0),MATCH(Orders!I$1,Products!$A$1:$E$1,0))="Moc","Mocha",INDEX(Products!$A$1:$E$5,MATCH(Orders!$D818,Products!$A$1:$A$5,0),MATCH(Orders!I$1,Products!$A$1:$E$1,0))="Am","Americano")</f>
        <v>Americano</v>
      </c>
      <c r="J818" t="str">
        <f>IF(INDEX(Products!$A$1:$E$5,MATCH(Orders!$D818,Products!$A$1:$A$5,0),MATCH(Orders!J$1,Products!$A$1:$E$1,0))="M","Medium",IF(INDEX(Products!$A$1:$E$5,MATCH(Orders!$D818,Products!$A$1:$A$5,0),MATCH(Orders!J$1,Products!$A$1:$E$1,0))="D","Dark","Light"))</f>
        <v>Light</v>
      </c>
      <c r="K818" s="3">
        <f>INDEX(Products!$A$1:$E$5,MATCH(Orders!$D818,Products!$A$1:$A$5,0),MATCH(Orders!K$1,Products!$A$1:$E$1,0))</f>
        <v>1</v>
      </c>
      <c r="L818" s="5">
        <f>INDEX(Products!$A$1:$E$5,MATCH(Orders!$D818,Products!$A$1:$A$5,0),MATCH(Orders!L$1,Products!$A$1:$E$1,0))</f>
        <v>9.9499999999999993</v>
      </c>
      <c r="M818" s="5">
        <f>Table1[[#This Row],[Unit Price]]*Table1[[#This Row],[Quantity]]</f>
        <v>9.9499999999999993</v>
      </c>
      <c r="N818" t="str">
        <f>VLOOKUP(Table1[[#This Row],[Customer ID]],Customers!$A$1:$I$2001,9,FALSE)</f>
        <v>No</v>
      </c>
    </row>
    <row r="819" spans="1:14" x14ac:dyDescent="0.35">
      <c r="A819" t="s">
        <v>1688</v>
      </c>
      <c r="B819" s="2">
        <v>45463</v>
      </c>
      <c r="C819" t="s">
        <v>1689</v>
      </c>
      <c r="D819" t="s">
        <v>15</v>
      </c>
      <c r="E819">
        <v>4</v>
      </c>
      <c r="F819" t="str">
        <f>VLOOKUP(Table1[[#This Row],[Customer ID]],Customers!$A$1:$I$2001,2,FALSE)</f>
        <v>Dominic Wright</v>
      </c>
      <c r="G819" t="str">
        <f>VLOOKUP(Table1[[#This Row],[Customer ID]],Customers!$A$1:$I$2001,3,FALSE)</f>
        <v>watkinsjoseph@hotmail.com</v>
      </c>
      <c r="H819" t="str">
        <f>VLOOKUP(Table1[[#This Row],[Customer ID]],Customers!$A$1:$I$2001,7,FALSE)</f>
        <v>Australia</v>
      </c>
      <c r="I819" t="str">
        <f>_xlfn.IFS(INDEX(Products!$A$1:$E$5,MATCH(Orders!$D819,Products!$A$1:$A$5,0),MATCH(Orders!I$1,Products!$A$1:$E$1,0))="Esp","Espresso",INDEX(Products!$A$1:$E$5,MATCH(Orders!$D819,Products!$A$1:$A$5,0),MATCH(Orders!I$1,Products!$A$1:$E$1,0))="Lat","Latte",INDEX(Products!$A$1:$E$5,MATCH(Orders!$D819,Products!$A$1:$A$5,0),MATCH(Orders!I$1,Products!$A$1:$E$1,0))="Moc","Mocha",INDEX(Products!$A$1:$E$5,MATCH(Orders!$D819,Products!$A$1:$A$5,0),MATCH(Orders!I$1,Products!$A$1:$E$1,0))="Am","Americano")</f>
        <v>Espresso</v>
      </c>
      <c r="J819" t="str">
        <f>IF(INDEX(Products!$A$1:$E$5,MATCH(Orders!$D819,Products!$A$1:$A$5,0),MATCH(Orders!J$1,Products!$A$1:$E$1,0))="M","Medium",IF(INDEX(Products!$A$1:$E$5,MATCH(Orders!$D819,Products!$A$1:$A$5,0),MATCH(Orders!J$1,Products!$A$1:$E$1,0))="D","Dark","Light"))</f>
        <v>Medium</v>
      </c>
      <c r="K819" s="3">
        <f>INDEX(Products!$A$1:$E$5,MATCH(Orders!$D819,Products!$A$1:$A$5,0),MATCH(Orders!K$1,Products!$A$1:$E$1,0))</f>
        <v>1.5</v>
      </c>
      <c r="L819" s="5">
        <f>INDEX(Products!$A$1:$E$5,MATCH(Orders!$D819,Products!$A$1:$A$5,0),MATCH(Orders!L$1,Products!$A$1:$E$1,0))</f>
        <v>8.18</v>
      </c>
      <c r="M819" s="5">
        <f>Table1[[#This Row],[Unit Price]]*Table1[[#This Row],[Quantity]]</f>
        <v>32.72</v>
      </c>
      <c r="N819" t="str">
        <f>VLOOKUP(Table1[[#This Row],[Customer ID]],Customers!$A$1:$I$2001,9,FALSE)</f>
        <v>Yes</v>
      </c>
    </row>
    <row r="820" spans="1:14" x14ac:dyDescent="0.35">
      <c r="A820" t="s">
        <v>1690</v>
      </c>
      <c r="B820" s="2">
        <v>44665</v>
      </c>
      <c r="C820" t="s">
        <v>1691</v>
      </c>
      <c r="D820" t="s">
        <v>30</v>
      </c>
      <c r="E820">
        <v>1</v>
      </c>
      <c r="F820" t="str">
        <f>VLOOKUP(Table1[[#This Row],[Customer ID]],Customers!$A$1:$I$2001,2,FALSE)</f>
        <v>Daniel Rodriguez</v>
      </c>
      <c r="G820" t="str">
        <f>VLOOKUP(Table1[[#This Row],[Customer ID]],Customers!$A$1:$I$2001,3,FALSE)</f>
        <v>lisasanders@hotmail.com</v>
      </c>
      <c r="H820" t="str">
        <f>VLOOKUP(Table1[[#This Row],[Customer ID]],Customers!$A$1:$I$2001,7,FALSE)</f>
        <v>Canada</v>
      </c>
      <c r="I820" t="str">
        <f>_xlfn.IFS(INDEX(Products!$A$1:$E$5,MATCH(Orders!$D820,Products!$A$1:$A$5,0),MATCH(Orders!I$1,Products!$A$1:$E$1,0))="Esp","Espresso",INDEX(Products!$A$1:$E$5,MATCH(Orders!$D820,Products!$A$1:$A$5,0),MATCH(Orders!I$1,Products!$A$1:$E$1,0))="Lat","Latte",INDEX(Products!$A$1:$E$5,MATCH(Orders!$D820,Products!$A$1:$A$5,0),MATCH(Orders!I$1,Products!$A$1:$E$1,0))="Moc","Mocha",INDEX(Products!$A$1:$E$5,MATCH(Orders!$D820,Products!$A$1:$A$5,0),MATCH(Orders!I$1,Products!$A$1:$E$1,0))="Am","Americano")</f>
        <v>Mocha</v>
      </c>
      <c r="J820" t="str">
        <f>IF(INDEX(Products!$A$1:$E$5,MATCH(Orders!$D820,Products!$A$1:$A$5,0),MATCH(Orders!J$1,Products!$A$1:$E$1,0))="M","Medium",IF(INDEX(Products!$A$1:$E$5,MATCH(Orders!$D820,Products!$A$1:$A$5,0),MATCH(Orders!J$1,Products!$A$1:$E$1,0))="D","Dark","Light"))</f>
        <v>Medium</v>
      </c>
      <c r="K820" s="3">
        <f>INDEX(Products!$A$1:$E$5,MATCH(Orders!$D820,Products!$A$1:$A$5,0),MATCH(Orders!K$1,Products!$A$1:$E$1,0))</f>
        <v>2</v>
      </c>
      <c r="L820" s="5">
        <f>INDEX(Products!$A$1:$E$5,MATCH(Orders!$D820,Products!$A$1:$A$5,0),MATCH(Orders!L$1,Products!$A$1:$E$1,0))</f>
        <v>5.35</v>
      </c>
      <c r="M820" s="5">
        <f>Table1[[#This Row],[Unit Price]]*Table1[[#This Row],[Quantity]]</f>
        <v>5.35</v>
      </c>
      <c r="N820" t="str">
        <f>VLOOKUP(Table1[[#This Row],[Customer ID]],Customers!$A$1:$I$2001,9,FALSE)</f>
        <v>No</v>
      </c>
    </row>
    <row r="821" spans="1:14" x14ac:dyDescent="0.35">
      <c r="A821" t="s">
        <v>1692</v>
      </c>
      <c r="B821" s="2">
        <v>45041</v>
      </c>
      <c r="C821" t="s">
        <v>1693</v>
      </c>
      <c r="D821" t="s">
        <v>21</v>
      </c>
      <c r="E821">
        <v>5</v>
      </c>
      <c r="F821" t="str">
        <f>VLOOKUP(Table1[[#This Row],[Customer ID]],Customers!$A$1:$I$2001,2,FALSE)</f>
        <v>Billy Johnson</v>
      </c>
      <c r="G821" t="str">
        <f>VLOOKUP(Table1[[#This Row],[Customer ID]],Customers!$A$1:$I$2001,3,FALSE)</f>
        <v>goldentaylor@yahoo.com</v>
      </c>
      <c r="H821" t="str">
        <f>VLOOKUP(Table1[[#This Row],[Customer ID]],Customers!$A$1:$I$2001,7,FALSE)</f>
        <v>Canada</v>
      </c>
      <c r="I821" t="str">
        <f>_xlfn.IFS(INDEX(Products!$A$1:$E$5,MATCH(Orders!$D821,Products!$A$1:$A$5,0),MATCH(Orders!I$1,Products!$A$1:$E$1,0))="Esp","Espresso",INDEX(Products!$A$1:$E$5,MATCH(Orders!$D821,Products!$A$1:$A$5,0),MATCH(Orders!I$1,Products!$A$1:$E$1,0))="Lat","Latte",INDEX(Products!$A$1:$E$5,MATCH(Orders!$D821,Products!$A$1:$A$5,0),MATCH(Orders!I$1,Products!$A$1:$E$1,0))="Moc","Mocha",INDEX(Products!$A$1:$E$5,MATCH(Orders!$D821,Products!$A$1:$A$5,0),MATCH(Orders!I$1,Products!$A$1:$E$1,0))="Am","Americano")</f>
        <v>Latte</v>
      </c>
      <c r="J821" t="str">
        <f>IF(INDEX(Products!$A$1:$E$5,MATCH(Orders!$D821,Products!$A$1:$A$5,0),MATCH(Orders!J$1,Products!$A$1:$E$1,0))="M","Medium",IF(INDEX(Products!$A$1:$E$5,MATCH(Orders!$D821,Products!$A$1:$A$5,0),MATCH(Orders!J$1,Products!$A$1:$E$1,0))="D","Dark","Light"))</f>
        <v>Dark</v>
      </c>
      <c r="K821" s="3">
        <f>INDEX(Products!$A$1:$E$5,MATCH(Orders!$D821,Products!$A$1:$A$5,0),MATCH(Orders!K$1,Products!$A$1:$E$1,0))</f>
        <v>2</v>
      </c>
      <c r="L821" s="5">
        <f>INDEX(Products!$A$1:$E$5,MATCH(Orders!$D821,Products!$A$1:$A$5,0),MATCH(Orders!L$1,Products!$A$1:$E$1,0))</f>
        <v>6.79</v>
      </c>
      <c r="M821" s="5">
        <f>Table1[[#This Row],[Unit Price]]*Table1[[#This Row],[Quantity]]</f>
        <v>33.950000000000003</v>
      </c>
      <c r="N821" t="str">
        <f>VLOOKUP(Table1[[#This Row],[Customer ID]],Customers!$A$1:$I$2001,9,FALSE)</f>
        <v>Yes</v>
      </c>
    </row>
    <row r="822" spans="1:14" x14ac:dyDescent="0.35">
      <c r="A822" t="s">
        <v>1694</v>
      </c>
      <c r="B822" s="2">
        <v>45563</v>
      </c>
      <c r="C822" t="s">
        <v>1695</v>
      </c>
      <c r="D822" t="s">
        <v>30</v>
      </c>
      <c r="E822">
        <v>3</v>
      </c>
      <c r="F822" t="str">
        <f>VLOOKUP(Table1[[#This Row],[Customer ID]],Customers!$A$1:$I$2001,2,FALSE)</f>
        <v>Erica Watkins</v>
      </c>
      <c r="G822" t="str">
        <f>VLOOKUP(Table1[[#This Row],[Customer ID]],Customers!$A$1:$I$2001,3,FALSE)</f>
        <v>michaelbrown@gmail.com</v>
      </c>
      <c r="H822" t="str">
        <f>VLOOKUP(Table1[[#This Row],[Customer ID]],Customers!$A$1:$I$2001,7,FALSE)</f>
        <v>United Kingdom</v>
      </c>
      <c r="I822" t="str">
        <f>_xlfn.IFS(INDEX(Products!$A$1:$E$5,MATCH(Orders!$D822,Products!$A$1:$A$5,0),MATCH(Orders!I$1,Products!$A$1:$E$1,0))="Esp","Espresso",INDEX(Products!$A$1:$E$5,MATCH(Orders!$D822,Products!$A$1:$A$5,0),MATCH(Orders!I$1,Products!$A$1:$E$1,0))="Lat","Latte",INDEX(Products!$A$1:$E$5,MATCH(Orders!$D822,Products!$A$1:$A$5,0),MATCH(Orders!I$1,Products!$A$1:$E$1,0))="Moc","Mocha",INDEX(Products!$A$1:$E$5,MATCH(Orders!$D822,Products!$A$1:$A$5,0),MATCH(Orders!I$1,Products!$A$1:$E$1,0))="Am","Americano")</f>
        <v>Mocha</v>
      </c>
      <c r="J822" t="str">
        <f>IF(INDEX(Products!$A$1:$E$5,MATCH(Orders!$D822,Products!$A$1:$A$5,0),MATCH(Orders!J$1,Products!$A$1:$E$1,0))="M","Medium",IF(INDEX(Products!$A$1:$E$5,MATCH(Orders!$D822,Products!$A$1:$A$5,0),MATCH(Orders!J$1,Products!$A$1:$E$1,0))="D","Dark","Light"))</f>
        <v>Medium</v>
      </c>
      <c r="K822" s="3">
        <f>INDEX(Products!$A$1:$E$5,MATCH(Orders!$D822,Products!$A$1:$A$5,0),MATCH(Orders!K$1,Products!$A$1:$E$1,0))</f>
        <v>2</v>
      </c>
      <c r="L822" s="5">
        <f>INDEX(Products!$A$1:$E$5,MATCH(Orders!$D822,Products!$A$1:$A$5,0),MATCH(Orders!L$1,Products!$A$1:$E$1,0))</f>
        <v>5.35</v>
      </c>
      <c r="M822" s="5">
        <f>Table1[[#This Row],[Unit Price]]*Table1[[#This Row],[Quantity]]</f>
        <v>16.049999999999997</v>
      </c>
      <c r="N822" t="str">
        <f>VLOOKUP(Table1[[#This Row],[Customer ID]],Customers!$A$1:$I$2001,9,FALSE)</f>
        <v>No</v>
      </c>
    </row>
    <row r="823" spans="1:14" x14ac:dyDescent="0.35">
      <c r="A823" t="s">
        <v>1696</v>
      </c>
      <c r="B823" s="2">
        <v>45400</v>
      </c>
      <c r="C823" t="s">
        <v>1697</v>
      </c>
      <c r="D823" t="s">
        <v>40</v>
      </c>
      <c r="E823">
        <v>1</v>
      </c>
      <c r="F823" t="str">
        <f>VLOOKUP(Table1[[#This Row],[Customer ID]],Customers!$A$1:$I$2001,2,FALSE)</f>
        <v>Jared Dunlap</v>
      </c>
      <c r="G823" t="str">
        <f>VLOOKUP(Table1[[#This Row],[Customer ID]],Customers!$A$1:$I$2001,3,FALSE)</f>
        <v>davissarah@mcneil.com</v>
      </c>
      <c r="H823" t="str">
        <f>VLOOKUP(Table1[[#This Row],[Customer ID]],Customers!$A$1:$I$2001,7,FALSE)</f>
        <v>United Kingdom</v>
      </c>
      <c r="I823" t="str">
        <f>_xlfn.IFS(INDEX(Products!$A$1:$E$5,MATCH(Orders!$D823,Products!$A$1:$A$5,0),MATCH(Orders!I$1,Products!$A$1:$E$1,0))="Esp","Espresso",INDEX(Products!$A$1:$E$5,MATCH(Orders!$D823,Products!$A$1:$A$5,0),MATCH(Orders!I$1,Products!$A$1:$E$1,0))="Lat","Latte",INDEX(Products!$A$1:$E$5,MATCH(Orders!$D823,Products!$A$1:$A$5,0),MATCH(Orders!I$1,Products!$A$1:$E$1,0))="Moc","Mocha",INDEX(Products!$A$1:$E$5,MATCH(Orders!$D823,Products!$A$1:$A$5,0),MATCH(Orders!I$1,Products!$A$1:$E$1,0))="Am","Americano")</f>
        <v>Americano</v>
      </c>
      <c r="J823" t="str">
        <f>IF(INDEX(Products!$A$1:$E$5,MATCH(Orders!$D823,Products!$A$1:$A$5,0),MATCH(Orders!J$1,Products!$A$1:$E$1,0))="M","Medium",IF(INDEX(Products!$A$1:$E$5,MATCH(Orders!$D823,Products!$A$1:$A$5,0),MATCH(Orders!J$1,Products!$A$1:$E$1,0))="D","Dark","Light"))</f>
        <v>Light</v>
      </c>
      <c r="K823" s="3">
        <f>INDEX(Products!$A$1:$E$5,MATCH(Orders!$D823,Products!$A$1:$A$5,0),MATCH(Orders!K$1,Products!$A$1:$E$1,0))</f>
        <v>1</v>
      </c>
      <c r="L823" s="5">
        <f>INDEX(Products!$A$1:$E$5,MATCH(Orders!$D823,Products!$A$1:$A$5,0),MATCH(Orders!L$1,Products!$A$1:$E$1,0))</f>
        <v>9.9499999999999993</v>
      </c>
      <c r="M823" s="5">
        <f>Table1[[#This Row],[Unit Price]]*Table1[[#This Row],[Quantity]]</f>
        <v>9.9499999999999993</v>
      </c>
      <c r="N823" t="str">
        <f>VLOOKUP(Table1[[#This Row],[Customer ID]],Customers!$A$1:$I$2001,9,FALSE)</f>
        <v>No</v>
      </c>
    </row>
    <row r="824" spans="1:14" x14ac:dyDescent="0.35">
      <c r="A824" t="s">
        <v>1698</v>
      </c>
      <c r="B824" s="2">
        <v>45355</v>
      </c>
      <c r="C824" t="s">
        <v>1699</v>
      </c>
      <c r="D824" t="s">
        <v>21</v>
      </c>
      <c r="E824">
        <v>4</v>
      </c>
      <c r="F824" t="str">
        <f>VLOOKUP(Table1[[#This Row],[Customer ID]],Customers!$A$1:$I$2001,2,FALSE)</f>
        <v>Tracy Collins</v>
      </c>
      <c r="G824" t="str">
        <f>VLOOKUP(Table1[[#This Row],[Customer ID]],Customers!$A$1:$I$2001,3,FALSE)</f>
        <v>jeffreyfletcher@yahoo.com</v>
      </c>
      <c r="H824" t="str">
        <f>VLOOKUP(Table1[[#This Row],[Customer ID]],Customers!$A$1:$I$2001,7,FALSE)</f>
        <v>Canada</v>
      </c>
      <c r="I824" t="str">
        <f>_xlfn.IFS(INDEX(Products!$A$1:$E$5,MATCH(Orders!$D824,Products!$A$1:$A$5,0),MATCH(Orders!I$1,Products!$A$1:$E$1,0))="Esp","Espresso",INDEX(Products!$A$1:$E$5,MATCH(Orders!$D824,Products!$A$1:$A$5,0),MATCH(Orders!I$1,Products!$A$1:$E$1,0))="Lat","Latte",INDEX(Products!$A$1:$E$5,MATCH(Orders!$D824,Products!$A$1:$A$5,0),MATCH(Orders!I$1,Products!$A$1:$E$1,0))="Moc","Mocha",INDEX(Products!$A$1:$E$5,MATCH(Orders!$D824,Products!$A$1:$A$5,0),MATCH(Orders!I$1,Products!$A$1:$E$1,0))="Am","Americano")</f>
        <v>Latte</v>
      </c>
      <c r="J824" t="str">
        <f>IF(INDEX(Products!$A$1:$E$5,MATCH(Orders!$D824,Products!$A$1:$A$5,0),MATCH(Orders!J$1,Products!$A$1:$E$1,0))="M","Medium",IF(INDEX(Products!$A$1:$E$5,MATCH(Orders!$D824,Products!$A$1:$A$5,0),MATCH(Orders!J$1,Products!$A$1:$E$1,0))="D","Dark","Light"))</f>
        <v>Dark</v>
      </c>
      <c r="K824" s="3">
        <f>INDEX(Products!$A$1:$E$5,MATCH(Orders!$D824,Products!$A$1:$A$5,0),MATCH(Orders!K$1,Products!$A$1:$E$1,0))</f>
        <v>2</v>
      </c>
      <c r="L824" s="5">
        <f>INDEX(Products!$A$1:$E$5,MATCH(Orders!$D824,Products!$A$1:$A$5,0),MATCH(Orders!L$1,Products!$A$1:$E$1,0))</f>
        <v>6.79</v>
      </c>
      <c r="M824" s="5">
        <f>Table1[[#This Row],[Unit Price]]*Table1[[#This Row],[Quantity]]</f>
        <v>27.16</v>
      </c>
      <c r="N824" t="str">
        <f>VLOOKUP(Table1[[#This Row],[Customer ID]],Customers!$A$1:$I$2001,9,FALSE)</f>
        <v>No</v>
      </c>
    </row>
    <row r="825" spans="1:14" x14ac:dyDescent="0.35">
      <c r="A825" t="s">
        <v>1700</v>
      </c>
      <c r="B825" s="2">
        <v>44523</v>
      </c>
      <c r="C825" t="s">
        <v>1701</v>
      </c>
      <c r="D825" t="s">
        <v>15</v>
      </c>
      <c r="E825">
        <v>3</v>
      </c>
      <c r="F825" t="str">
        <f>VLOOKUP(Table1[[#This Row],[Customer ID]],Customers!$A$1:$I$2001,2,FALSE)</f>
        <v>Matthew Long</v>
      </c>
      <c r="G825" t="str">
        <f>VLOOKUP(Table1[[#This Row],[Customer ID]],Customers!$A$1:$I$2001,3,FALSE)</f>
        <v>carterfrederick@ramsey.com</v>
      </c>
      <c r="H825" t="str">
        <f>VLOOKUP(Table1[[#This Row],[Customer ID]],Customers!$A$1:$I$2001,7,FALSE)</f>
        <v>Australia</v>
      </c>
      <c r="I825" t="str">
        <f>_xlfn.IFS(INDEX(Products!$A$1:$E$5,MATCH(Orders!$D825,Products!$A$1:$A$5,0),MATCH(Orders!I$1,Products!$A$1:$E$1,0))="Esp","Espresso",INDEX(Products!$A$1:$E$5,MATCH(Orders!$D825,Products!$A$1:$A$5,0),MATCH(Orders!I$1,Products!$A$1:$E$1,0))="Lat","Latte",INDEX(Products!$A$1:$E$5,MATCH(Orders!$D825,Products!$A$1:$A$5,0),MATCH(Orders!I$1,Products!$A$1:$E$1,0))="Moc","Mocha",INDEX(Products!$A$1:$E$5,MATCH(Orders!$D825,Products!$A$1:$A$5,0),MATCH(Orders!I$1,Products!$A$1:$E$1,0))="Am","Americano")</f>
        <v>Espresso</v>
      </c>
      <c r="J825" t="str">
        <f>IF(INDEX(Products!$A$1:$E$5,MATCH(Orders!$D825,Products!$A$1:$A$5,0),MATCH(Orders!J$1,Products!$A$1:$E$1,0))="M","Medium",IF(INDEX(Products!$A$1:$E$5,MATCH(Orders!$D825,Products!$A$1:$A$5,0),MATCH(Orders!J$1,Products!$A$1:$E$1,0))="D","Dark","Light"))</f>
        <v>Medium</v>
      </c>
      <c r="K825" s="3">
        <f>INDEX(Products!$A$1:$E$5,MATCH(Orders!$D825,Products!$A$1:$A$5,0),MATCH(Orders!K$1,Products!$A$1:$E$1,0))</f>
        <v>1.5</v>
      </c>
      <c r="L825" s="5">
        <f>INDEX(Products!$A$1:$E$5,MATCH(Orders!$D825,Products!$A$1:$A$5,0),MATCH(Orders!L$1,Products!$A$1:$E$1,0))</f>
        <v>8.18</v>
      </c>
      <c r="M825" s="5">
        <f>Table1[[#This Row],[Unit Price]]*Table1[[#This Row],[Quantity]]</f>
        <v>24.54</v>
      </c>
      <c r="N825" t="str">
        <f>VLOOKUP(Table1[[#This Row],[Customer ID]],Customers!$A$1:$I$2001,9,FALSE)</f>
        <v>No</v>
      </c>
    </row>
    <row r="826" spans="1:14" x14ac:dyDescent="0.35">
      <c r="A826" t="s">
        <v>1702</v>
      </c>
      <c r="B826" s="2">
        <v>44514</v>
      </c>
      <c r="C826" t="s">
        <v>1703</v>
      </c>
      <c r="D826" t="s">
        <v>30</v>
      </c>
      <c r="E826">
        <v>4</v>
      </c>
      <c r="F826" t="str">
        <f>VLOOKUP(Table1[[#This Row],[Customer ID]],Customers!$A$1:$I$2001,2,FALSE)</f>
        <v>Lorraine Ortiz</v>
      </c>
      <c r="G826" t="str">
        <f>VLOOKUP(Table1[[#This Row],[Customer ID]],Customers!$A$1:$I$2001,3,FALSE)</f>
        <v>nhenry@hotmail.com</v>
      </c>
      <c r="H826" t="str">
        <f>VLOOKUP(Table1[[#This Row],[Customer ID]],Customers!$A$1:$I$2001,7,FALSE)</f>
        <v>United Kingdom</v>
      </c>
      <c r="I826" t="str">
        <f>_xlfn.IFS(INDEX(Products!$A$1:$E$5,MATCH(Orders!$D826,Products!$A$1:$A$5,0),MATCH(Orders!I$1,Products!$A$1:$E$1,0))="Esp","Espresso",INDEX(Products!$A$1:$E$5,MATCH(Orders!$D826,Products!$A$1:$A$5,0),MATCH(Orders!I$1,Products!$A$1:$E$1,0))="Lat","Latte",INDEX(Products!$A$1:$E$5,MATCH(Orders!$D826,Products!$A$1:$A$5,0),MATCH(Orders!I$1,Products!$A$1:$E$1,0))="Moc","Mocha",INDEX(Products!$A$1:$E$5,MATCH(Orders!$D826,Products!$A$1:$A$5,0),MATCH(Orders!I$1,Products!$A$1:$E$1,0))="Am","Americano")</f>
        <v>Mocha</v>
      </c>
      <c r="J826" t="str">
        <f>IF(INDEX(Products!$A$1:$E$5,MATCH(Orders!$D826,Products!$A$1:$A$5,0),MATCH(Orders!J$1,Products!$A$1:$E$1,0))="M","Medium",IF(INDEX(Products!$A$1:$E$5,MATCH(Orders!$D826,Products!$A$1:$A$5,0),MATCH(Orders!J$1,Products!$A$1:$E$1,0))="D","Dark","Light"))</f>
        <v>Medium</v>
      </c>
      <c r="K826" s="3">
        <f>INDEX(Products!$A$1:$E$5,MATCH(Orders!$D826,Products!$A$1:$A$5,0),MATCH(Orders!K$1,Products!$A$1:$E$1,0))</f>
        <v>2</v>
      </c>
      <c r="L826" s="5">
        <f>INDEX(Products!$A$1:$E$5,MATCH(Orders!$D826,Products!$A$1:$A$5,0),MATCH(Orders!L$1,Products!$A$1:$E$1,0))</f>
        <v>5.35</v>
      </c>
      <c r="M826" s="5">
        <f>Table1[[#This Row],[Unit Price]]*Table1[[#This Row],[Quantity]]</f>
        <v>21.4</v>
      </c>
      <c r="N826" t="str">
        <f>VLOOKUP(Table1[[#This Row],[Customer ID]],Customers!$A$1:$I$2001,9,FALSE)</f>
        <v>Yes</v>
      </c>
    </row>
    <row r="827" spans="1:14" x14ac:dyDescent="0.35">
      <c r="A827" t="s">
        <v>1704</v>
      </c>
      <c r="B827" s="2">
        <v>44935</v>
      </c>
      <c r="C827" t="s">
        <v>1705</v>
      </c>
      <c r="D827" t="s">
        <v>30</v>
      </c>
      <c r="E827">
        <v>2</v>
      </c>
      <c r="F827" t="str">
        <f>VLOOKUP(Table1[[#This Row],[Customer ID]],Customers!$A$1:$I$2001,2,FALSE)</f>
        <v>Melissa Moreno</v>
      </c>
      <c r="G827" t="str">
        <f>VLOOKUP(Table1[[#This Row],[Customer ID]],Customers!$A$1:$I$2001,3,FALSE)</f>
        <v>deanrussell@blankenship-flores.com</v>
      </c>
      <c r="H827" t="str">
        <f>VLOOKUP(Table1[[#This Row],[Customer ID]],Customers!$A$1:$I$2001,7,FALSE)</f>
        <v>Canada</v>
      </c>
      <c r="I827" t="str">
        <f>_xlfn.IFS(INDEX(Products!$A$1:$E$5,MATCH(Orders!$D827,Products!$A$1:$A$5,0),MATCH(Orders!I$1,Products!$A$1:$E$1,0))="Esp","Espresso",INDEX(Products!$A$1:$E$5,MATCH(Orders!$D827,Products!$A$1:$A$5,0),MATCH(Orders!I$1,Products!$A$1:$E$1,0))="Lat","Latte",INDEX(Products!$A$1:$E$5,MATCH(Orders!$D827,Products!$A$1:$A$5,0),MATCH(Orders!I$1,Products!$A$1:$E$1,0))="Moc","Mocha",INDEX(Products!$A$1:$E$5,MATCH(Orders!$D827,Products!$A$1:$A$5,0),MATCH(Orders!I$1,Products!$A$1:$E$1,0))="Am","Americano")</f>
        <v>Mocha</v>
      </c>
      <c r="J827" t="str">
        <f>IF(INDEX(Products!$A$1:$E$5,MATCH(Orders!$D827,Products!$A$1:$A$5,0),MATCH(Orders!J$1,Products!$A$1:$E$1,0))="M","Medium",IF(INDEX(Products!$A$1:$E$5,MATCH(Orders!$D827,Products!$A$1:$A$5,0),MATCH(Orders!J$1,Products!$A$1:$E$1,0))="D","Dark","Light"))</f>
        <v>Medium</v>
      </c>
      <c r="K827" s="3">
        <f>INDEX(Products!$A$1:$E$5,MATCH(Orders!$D827,Products!$A$1:$A$5,0),MATCH(Orders!K$1,Products!$A$1:$E$1,0))</f>
        <v>2</v>
      </c>
      <c r="L827" s="5">
        <f>INDEX(Products!$A$1:$E$5,MATCH(Orders!$D827,Products!$A$1:$A$5,0),MATCH(Orders!L$1,Products!$A$1:$E$1,0))</f>
        <v>5.35</v>
      </c>
      <c r="M827" s="5">
        <f>Table1[[#This Row],[Unit Price]]*Table1[[#This Row],[Quantity]]</f>
        <v>10.7</v>
      </c>
      <c r="N827" t="str">
        <f>VLOOKUP(Table1[[#This Row],[Customer ID]],Customers!$A$1:$I$2001,9,FALSE)</f>
        <v>Yes</v>
      </c>
    </row>
    <row r="828" spans="1:14" x14ac:dyDescent="0.35">
      <c r="A828" t="s">
        <v>1706</v>
      </c>
      <c r="B828" s="2">
        <v>44744</v>
      </c>
      <c r="C828" t="s">
        <v>1707</v>
      </c>
      <c r="D828" t="s">
        <v>40</v>
      </c>
      <c r="E828">
        <v>1</v>
      </c>
      <c r="F828" t="str">
        <f>VLOOKUP(Table1[[#This Row],[Customer ID]],Customers!$A$1:$I$2001,2,FALSE)</f>
        <v>Cindy Clark</v>
      </c>
      <c r="G828" t="str">
        <f>VLOOKUP(Table1[[#This Row],[Customer ID]],Customers!$A$1:$I$2001,3,FALSE)</f>
        <v>richardmercedes@larson.com</v>
      </c>
      <c r="H828" t="str">
        <f>VLOOKUP(Table1[[#This Row],[Customer ID]],Customers!$A$1:$I$2001,7,FALSE)</f>
        <v>United States</v>
      </c>
      <c r="I828" t="str">
        <f>_xlfn.IFS(INDEX(Products!$A$1:$E$5,MATCH(Orders!$D828,Products!$A$1:$A$5,0),MATCH(Orders!I$1,Products!$A$1:$E$1,0))="Esp","Espresso",INDEX(Products!$A$1:$E$5,MATCH(Orders!$D828,Products!$A$1:$A$5,0),MATCH(Orders!I$1,Products!$A$1:$E$1,0))="Lat","Latte",INDEX(Products!$A$1:$E$5,MATCH(Orders!$D828,Products!$A$1:$A$5,0),MATCH(Orders!I$1,Products!$A$1:$E$1,0))="Moc","Mocha",INDEX(Products!$A$1:$E$5,MATCH(Orders!$D828,Products!$A$1:$A$5,0),MATCH(Orders!I$1,Products!$A$1:$E$1,0))="Am","Americano")</f>
        <v>Americano</v>
      </c>
      <c r="J828" t="str">
        <f>IF(INDEX(Products!$A$1:$E$5,MATCH(Orders!$D828,Products!$A$1:$A$5,0),MATCH(Orders!J$1,Products!$A$1:$E$1,0))="M","Medium",IF(INDEX(Products!$A$1:$E$5,MATCH(Orders!$D828,Products!$A$1:$A$5,0),MATCH(Orders!J$1,Products!$A$1:$E$1,0))="D","Dark","Light"))</f>
        <v>Light</v>
      </c>
      <c r="K828" s="3">
        <f>INDEX(Products!$A$1:$E$5,MATCH(Orders!$D828,Products!$A$1:$A$5,0),MATCH(Orders!K$1,Products!$A$1:$E$1,0))</f>
        <v>1</v>
      </c>
      <c r="L828" s="5">
        <f>INDEX(Products!$A$1:$E$5,MATCH(Orders!$D828,Products!$A$1:$A$5,0),MATCH(Orders!L$1,Products!$A$1:$E$1,0))</f>
        <v>9.9499999999999993</v>
      </c>
      <c r="M828" s="5">
        <f>Table1[[#This Row],[Unit Price]]*Table1[[#This Row],[Quantity]]</f>
        <v>9.9499999999999993</v>
      </c>
      <c r="N828" t="str">
        <f>VLOOKUP(Table1[[#This Row],[Customer ID]],Customers!$A$1:$I$2001,9,FALSE)</f>
        <v>No</v>
      </c>
    </row>
    <row r="829" spans="1:14" x14ac:dyDescent="0.35">
      <c r="A829" t="s">
        <v>1708</v>
      </c>
      <c r="B829" s="2">
        <v>45564</v>
      </c>
      <c r="C829" t="s">
        <v>1709</v>
      </c>
      <c r="D829" t="s">
        <v>30</v>
      </c>
      <c r="E829">
        <v>2</v>
      </c>
      <c r="F829" t="str">
        <f>VLOOKUP(Table1[[#This Row],[Customer ID]],Customers!$A$1:$I$2001,2,FALSE)</f>
        <v>Kevin Smith</v>
      </c>
      <c r="G829" t="str">
        <f>VLOOKUP(Table1[[#This Row],[Customer ID]],Customers!$A$1:$I$2001,3,FALSE)</f>
        <v>arobles@yahoo.com</v>
      </c>
      <c r="H829" t="str">
        <f>VLOOKUP(Table1[[#This Row],[Customer ID]],Customers!$A$1:$I$2001,7,FALSE)</f>
        <v>United States</v>
      </c>
      <c r="I829" t="str">
        <f>_xlfn.IFS(INDEX(Products!$A$1:$E$5,MATCH(Orders!$D829,Products!$A$1:$A$5,0),MATCH(Orders!I$1,Products!$A$1:$E$1,0))="Esp","Espresso",INDEX(Products!$A$1:$E$5,MATCH(Orders!$D829,Products!$A$1:$A$5,0),MATCH(Orders!I$1,Products!$A$1:$E$1,0))="Lat","Latte",INDEX(Products!$A$1:$E$5,MATCH(Orders!$D829,Products!$A$1:$A$5,0),MATCH(Orders!I$1,Products!$A$1:$E$1,0))="Moc","Mocha",INDEX(Products!$A$1:$E$5,MATCH(Orders!$D829,Products!$A$1:$A$5,0),MATCH(Orders!I$1,Products!$A$1:$E$1,0))="Am","Americano")</f>
        <v>Mocha</v>
      </c>
      <c r="J829" t="str">
        <f>IF(INDEX(Products!$A$1:$E$5,MATCH(Orders!$D829,Products!$A$1:$A$5,0),MATCH(Orders!J$1,Products!$A$1:$E$1,0))="M","Medium",IF(INDEX(Products!$A$1:$E$5,MATCH(Orders!$D829,Products!$A$1:$A$5,0),MATCH(Orders!J$1,Products!$A$1:$E$1,0))="D","Dark","Light"))</f>
        <v>Medium</v>
      </c>
      <c r="K829" s="3">
        <f>INDEX(Products!$A$1:$E$5,MATCH(Orders!$D829,Products!$A$1:$A$5,0),MATCH(Orders!K$1,Products!$A$1:$E$1,0))</f>
        <v>2</v>
      </c>
      <c r="L829" s="5">
        <f>INDEX(Products!$A$1:$E$5,MATCH(Orders!$D829,Products!$A$1:$A$5,0),MATCH(Orders!L$1,Products!$A$1:$E$1,0))</f>
        <v>5.35</v>
      </c>
      <c r="M829" s="5">
        <f>Table1[[#This Row],[Unit Price]]*Table1[[#This Row],[Quantity]]</f>
        <v>10.7</v>
      </c>
      <c r="N829" t="str">
        <f>VLOOKUP(Table1[[#This Row],[Customer ID]],Customers!$A$1:$I$2001,9,FALSE)</f>
        <v>Yes</v>
      </c>
    </row>
    <row r="830" spans="1:14" x14ac:dyDescent="0.35">
      <c r="A830" t="s">
        <v>1710</v>
      </c>
      <c r="B830" s="2">
        <v>44867</v>
      </c>
      <c r="C830" t="s">
        <v>1711</v>
      </c>
      <c r="D830" t="s">
        <v>21</v>
      </c>
      <c r="E830">
        <v>5</v>
      </c>
      <c r="F830" t="str">
        <f>VLOOKUP(Table1[[#This Row],[Customer ID]],Customers!$A$1:$I$2001,2,FALSE)</f>
        <v>Tony Roy</v>
      </c>
      <c r="G830" t="str">
        <f>VLOOKUP(Table1[[#This Row],[Customer ID]],Customers!$A$1:$I$2001,3,FALSE)</f>
        <v>smithjustin@nelson.biz</v>
      </c>
      <c r="H830" t="str">
        <f>VLOOKUP(Table1[[#This Row],[Customer ID]],Customers!$A$1:$I$2001,7,FALSE)</f>
        <v>Canada</v>
      </c>
      <c r="I830" t="str">
        <f>_xlfn.IFS(INDEX(Products!$A$1:$E$5,MATCH(Orders!$D830,Products!$A$1:$A$5,0),MATCH(Orders!I$1,Products!$A$1:$E$1,0))="Esp","Espresso",INDEX(Products!$A$1:$E$5,MATCH(Orders!$D830,Products!$A$1:$A$5,0),MATCH(Orders!I$1,Products!$A$1:$E$1,0))="Lat","Latte",INDEX(Products!$A$1:$E$5,MATCH(Orders!$D830,Products!$A$1:$A$5,0),MATCH(Orders!I$1,Products!$A$1:$E$1,0))="Moc","Mocha",INDEX(Products!$A$1:$E$5,MATCH(Orders!$D830,Products!$A$1:$A$5,0),MATCH(Orders!I$1,Products!$A$1:$E$1,0))="Am","Americano")</f>
        <v>Latte</v>
      </c>
      <c r="J830" t="str">
        <f>IF(INDEX(Products!$A$1:$E$5,MATCH(Orders!$D830,Products!$A$1:$A$5,0),MATCH(Orders!J$1,Products!$A$1:$E$1,0))="M","Medium",IF(INDEX(Products!$A$1:$E$5,MATCH(Orders!$D830,Products!$A$1:$A$5,0),MATCH(Orders!J$1,Products!$A$1:$E$1,0))="D","Dark","Light"))</f>
        <v>Dark</v>
      </c>
      <c r="K830" s="3">
        <f>INDEX(Products!$A$1:$E$5,MATCH(Orders!$D830,Products!$A$1:$A$5,0),MATCH(Orders!K$1,Products!$A$1:$E$1,0))</f>
        <v>2</v>
      </c>
      <c r="L830" s="5">
        <f>INDEX(Products!$A$1:$E$5,MATCH(Orders!$D830,Products!$A$1:$A$5,0),MATCH(Orders!L$1,Products!$A$1:$E$1,0))</f>
        <v>6.79</v>
      </c>
      <c r="M830" s="5">
        <f>Table1[[#This Row],[Unit Price]]*Table1[[#This Row],[Quantity]]</f>
        <v>33.950000000000003</v>
      </c>
      <c r="N830" t="str">
        <f>VLOOKUP(Table1[[#This Row],[Customer ID]],Customers!$A$1:$I$2001,9,FALSE)</f>
        <v>No</v>
      </c>
    </row>
    <row r="831" spans="1:14" x14ac:dyDescent="0.35">
      <c r="A831" t="s">
        <v>1712</v>
      </c>
      <c r="B831" s="2">
        <v>45133</v>
      </c>
      <c r="C831" t="s">
        <v>1713</v>
      </c>
      <c r="D831" t="s">
        <v>40</v>
      </c>
      <c r="E831">
        <v>5</v>
      </c>
      <c r="F831" t="str">
        <f>VLOOKUP(Table1[[#This Row],[Customer ID]],Customers!$A$1:$I$2001,2,FALSE)</f>
        <v>Michael Stephens</v>
      </c>
      <c r="G831" t="str">
        <f>VLOOKUP(Table1[[#This Row],[Customer ID]],Customers!$A$1:$I$2001,3,FALSE)</f>
        <v>rtran@freeman.com</v>
      </c>
      <c r="H831" t="str">
        <f>VLOOKUP(Table1[[#This Row],[Customer ID]],Customers!$A$1:$I$2001,7,FALSE)</f>
        <v>United Kingdom</v>
      </c>
      <c r="I831" t="str">
        <f>_xlfn.IFS(INDEX(Products!$A$1:$E$5,MATCH(Orders!$D831,Products!$A$1:$A$5,0),MATCH(Orders!I$1,Products!$A$1:$E$1,0))="Esp","Espresso",INDEX(Products!$A$1:$E$5,MATCH(Orders!$D831,Products!$A$1:$A$5,0),MATCH(Orders!I$1,Products!$A$1:$E$1,0))="Lat","Latte",INDEX(Products!$A$1:$E$5,MATCH(Orders!$D831,Products!$A$1:$A$5,0),MATCH(Orders!I$1,Products!$A$1:$E$1,0))="Moc","Mocha",INDEX(Products!$A$1:$E$5,MATCH(Orders!$D831,Products!$A$1:$A$5,0),MATCH(Orders!I$1,Products!$A$1:$E$1,0))="Am","Americano")</f>
        <v>Americano</v>
      </c>
      <c r="J831" t="str">
        <f>IF(INDEX(Products!$A$1:$E$5,MATCH(Orders!$D831,Products!$A$1:$A$5,0),MATCH(Orders!J$1,Products!$A$1:$E$1,0))="M","Medium",IF(INDEX(Products!$A$1:$E$5,MATCH(Orders!$D831,Products!$A$1:$A$5,0),MATCH(Orders!J$1,Products!$A$1:$E$1,0))="D","Dark","Light"))</f>
        <v>Light</v>
      </c>
      <c r="K831" s="3">
        <f>INDEX(Products!$A$1:$E$5,MATCH(Orders!$D831,Products!$A$1:$A$5,0),MATCH(Orders!K$1,Products!$A$1:$E$1,0))</f>
        <v>1</v>
      </c>
      <c r="L831" s="5">
        <f>INDEX(Products!$A$1:$E$5,MATCH(Orders!$D831,Products!$A$1:$A$5,0),MATCH(Orders!L$1,Products!$A$1:$E$1,0))</f>
        <v>9.9499999999999993</v>
      </c>
      <c r="M831" s="5">
        <f>Table1[[#This Row],[Unit Price]]*Table1[[#This Row],[Quantity]]</f>
        <v>49.75</v>
      </c>
      <c r="N831" t="str">
        <f>VLOOKUP(Table1[[#This Row],[Customer ID]],Customers!$A$1:$I$2001,9,FALSE)</f>
        <v>Yes</v>
      </c>
    </row>
    <row r="832" spans="1:14" x14ac:dyDescent="0.35">
      <c r="A832" t="s">
        <v>1714</v>
      </c>
      <c r="B832" s="2">
        <v>45329</v>
      </c>
      <c r="C832" t="s">
        <v>1715</v>
      </c>
      <c r="D832" t="s">
        <v>21</v>
      </c>
      <c r="E832">
        <v>1</v>
      </c>
      <c r="F832" t="str">
        <f>VLOOKUP(Table1[[#This Row],[Customer ID]],Customers!$A$1:$I$2001,2,FALSE)</f>
        <v>Joseph Whitaker</v>
      </c>
      <c r="G832" t="str">
        <f>VLOOKUP(Table1[[#This Row],[Customer ID]],Customers!$A$1:$I$2001,3,FALSE)</f>
        <v>christinachristensen@yahoo.com</v>
      </c>
      <c r="H832" t="str">
        <f>VLOOKUP(Table1[[#This Row],[Customer ID]],Customers!$A$1:$I$2001,7,FALSE)</f>
        <v>Ireland</v>
      </c>
      <c r="I832" t="str">
        <f>_xlfn.IFS(INDEX(Products!$A$1:$E$5,MATCH(Orders!$D832,Products!$A$1:$A$5,0),MATCH(Orders!I$1,Products!$A$1:$E$1,0))="Esp","Espresso",INDEX(Products!$A$1:$E$5,MATCH(Orders!$D832,Products!$A$1:$A$5,0),MATCH(Orders!I$1,Products!$A$1:$E$1,0))="Lat","Latte",INDEX(Products!$A$1:$E$5,MATCH(Orders!$D832,Products!$A$1:$A$5,0),MATCH(Orders!I$1,Products!$A$1:$E$1,0))="Moc","Mocha",INDEX(Products!$A$1:$E$5,MATCH(Orders!$D832,Products!$A$1:$A$5,0),MATCH(Orders!I$1,Products!$A$1:$E$1,0))="Am","Americano")</f>
        <v>Latte</v>
      </c>
      <c r="J832" t="str">
        <f>IF(INDEX(Products!$A$1:$E$5,MATCH(Orders!$D832,Products!$A$1:$A$5,0),MATCH(Orders!J$1,Products!$A$1:$E$1,0))="M","Medium",IF(INDEX(Products!$A$1:$E$5,MATCH(Orders!$D832,Products!$A$1:$A$5,0),MATCH(Orders!J$1,Products!$A$1:$E$1,0))="D","Dark","Light"))</f>
        <v>Dark</v>
      </c>
      <c r="K832" s="3">
        <f>INDEX(Products!$A$1:$E$5,MATCH(Orders!$D832,Products!$A$1:$A$5,0),MATCH(Orders!K$1,Products!$A$1:$E$1,0))</f>
        <v>2</v>
      </c>
      <c r="L832" s="5">
        <f>INDEX(Products!$A$1:$E$5,MATCH(Orders!$D832,Products!$A$1:$A$5,0),MATCH(Orders!L$1,Products!$A$1:$E$1,0))</f>
        <v>6.79</v>
      </c>
      <c r="M832" s="5">
        <f>Table1[[#This Row],[Unit Price]]*Table1[[#This Row],[Quantity]]</f>
        <v>6.79</v>
      </c>
      <c r="N832" t="str">
        <f>VLOOKUP(Table1[[#This Row],[Customer ID]],Customers!$A$1:$I$2001,9,FALSE)</f>
        <v>Yes</v>
      </c>
    </row>
    <row r="833" spans="1:14" x14ac:dyDescent="0.35">
      <c r="A833" t="s">
        <v>1716</v>
      </c>
      <c r="B833" s="2">
        <v>44961</v>
      </c>
      <c r="C833" t="s">
        <v>1717</v>
      </c>
      <c r="D833" t="s">
        <v>40</v>
      </c>
      <c r="E833">
        <v>3</v>
      </c>
      <c r="F833" t="str">
        <f>VLOOKUP(Table1[[#This Row],[Customer ID]],Customers!$A$1:$I$2001,2,FALSE)</f>
        <v>Carl Morgan</v>
      </c>
      <c r="G833" t="str">
        <f>VLOOKUP(Table1[[#This Row],[Customer ID]],Customers!$A$1:$I$2001,3,FALSE)</f>
        <v>jgray@hotmail.com</v>
      </c>
      <c r="H833" t="str">
        <f>VLOOKUP(Table1[[#This Row],[Customer ID]],Customers!$A$1:$I$2001,7,FALSE)</f>
        <v>Ireland</v>
      </c>
      <c r="I833" t="str">
        <f>_xlfn.IFS(INDEX(Products!$A$1:$E$5,MATCH(Orders!$D833,Products!$A$1:$A$5,0),MATCH(Orders!I$1,Products!$A$1:$E$1,0))="Esp","Espresso",INDEX(Products!$A$1:$E$5,MATCH(Orders!$D833,Products!$A$1:$A$5,0),MATCH(Orders!I$1,Products!$A$1:$E$1,0))="Lat","Latte",INDEX(Products!$A$1:$E$5,MATCH(Orders!$D833,Products!$A$1:$A$5,0),MATCH(Orders!I$1,Products!$A$1:$E$1,0))="Moc","Mocha",INDEX(Products!$A$1:$E$5,MATCH(Orders!$D833,Products!$A$1:$A$5,0),MATCH(Orders!I$1,Products!$A$1:$E$1,0))="Am","Americano")</f>
        <v>Americano</v>
      </c>
      <c r="J833" t="str">
        <f>IF(INDEX(Products!$A$1:$E$5,MATCH(Orders!$D833,Products!$A$1:$A$5,0),MATCH(Orders!J$1,Products!$A$1:$E$1,0))="M","Medium",IF(INDEX(Products!$A$1:$E$5,MATCH(Orders!$D833,Products!$A$1:$A$5,0),MATCH(Orders!J$1,Products!$A$1:$E$1,0))="D","Dark","Light"))</f>
        <v>Light</v>
      </c>
      <c r="K833" s="3">
        <f>INDEX(Products!$A$1:$E$5,MATCH(Orders!$D833,Products!$A$1:$A$5,0),MATCH(Orders!K$1,Products!$A$1:$E$1,0))</f>
        <v>1</v>
      </c>
      <c r="L833" s="5">
        <f>INDEX(Products!$A$1:$E$5,MATCH(Orders!$D833,Products!$A$1:$A$5,0),MATCH(Orders!L$1,Products!$A$1:$E$1,0))</f>
        <v>9.9499999999999993</v>
      </c>
      <c r="M833" s="5">
        <f>Table1[[#This Row],[Unit Price]]*Table1[[#This Row],[Quantity]]</f>
        <v>29.849999999999998</v>
      </c>
      <c r="N833" t="str">
        <f>VLOOKUP(Table1[[#This Row],[Customer ID]],Customers!$A$1:$I$2001,9,FALSE)</f>
        <v>No</v>
      </c>
    </row>
    <row r="834" spans="1:14" x14ac:dyDescent="0.35">
      <c r="A834" t="s">
        <v>1718</v>
      </c>
      <c r="B834" s="2">
        <v>45506</v>
      </c>
      <c r="C834" t="s">
        <v>1719</v>
      </c>
      <c r="D834" t="s">
        <v>30</v>
      </c>
      <c r="E834">
        <v>3</v>
      </c>
      <c r="F834" t="str">
        <f>VLOOKUP(Table1[[#This Row],[Customer ID]],Customers!$A$1:$I$2001,2,FALSE)</f>
        <v>William Hogan</v>
      </c>
      <c r="G834" t="str">
        <f>VLOOKUP(Table1[[#This Row],[Customer ID]],Customers!$A$1:$I$2001,3,FALSE)</f>
        <v>santoskevin@williams.com</v>
      </c>
      <c r="H834" t="str">
        <f>VLOOKUP(Table1[[#This Row],[Customer ID]],Customers!$A$1:$I$2001,7,FALSE)</f>
        <v>United Kingdom</v>
      </c>
      <c r="I834" t="str">
        <f>_xlfn.IFS(INDEX(Products!$A$1:$E$5,MATCH(Orders!$D834,Products!$A$1:$A$5,0),MATCH(Orders!I$1,Products!$A$1:$E$1,0))="Esp","Espresso",INDEX(Products!$A$1:$E$5,MATCH(Orders!$D834,Products!$A$1:$A$5,0),MATCH(Orders!I$1,Products!$A$1:$E$1,0))="Lat","Latte",INDEX(Products!$A$1:$E$5,MATCH(Orders!$D834,Products!$A$1:$A$5,0),MATCH(Orders!I$1,Products!$A$1:$E$1,0))="Moc","Mocha",INDEX(Products!$A$1:$E$5,MATCH(Orders!$D834,Products!$A$1:$A$5,0),MATCH(Orders!I$1,Products!$A$1:$E$1,0))="Am","Americano")</f>
        <v>Mocha</v>
      </c>
      <c r="J834" t="str">
        <f>IF(INDEX(Products!$A$1:$E$5,MATCH(Orders!$D834,Products!$A$1:$A$5,0),MATCH(Orders!J$1,Products!$A$1:$E$1,0))="M","Medium",IF(INDEX(Products!$A$1:$E$5,MATCH(Orders!$D834,Products!$A$1:$A$5,0),MATCH(Orders!J$1,Products!$A$1:$E$1,0))="D","Dark","Light"))</f>
        <v>Medium</v>
      </c>
      <c r="K834" s="3">
        <f>INDEX(Products!$A$1:$E$5,MATCH(Orders!$D834,Products!$A$1:$A$5,0),MATCH(Orders!K$1,Products!$A$1:$E$1,0))</f>
        <v>2</v>
      </c>
      <c r="L834" s="5">
        <f>INDEX(Products!$A$1:$E$5,MATCH(Orders!$D834,Products!$A$1:$A$5,0),MATCH(Orders!L$1,Products!$A$1:$E$1,0))</f>
        <v>5.35</v>
      </c>
      <c r="M834" s="5">
        <f>Table1[[#This Row],[Unit Price]]*Table1[[#This Row],[Quantity]]</f>
        <v>16.049999999999997</v>
      </c>
      <c r="N834" t="str">
        <f>VLOOKUP(Table1[[#This Row],[Customer ID]],Customers!$A$1:$I$2001,9,FALSE)</f>
        <v>Yes</v>
      </c>
    </row>
    <row r="835" spans="1:14" x14ac:dyDescent="0.35">
      <c r="A835" t="s">
        <v>1720</v>
      </c>
      <c r="B835" s="2">
        <v>44819</v>
      </c>
      <c r="C835" t="s">
        <v>1721</v>
      </c>
      <c r="D835" t="s">
        <v>21</v>
      </c>
      <c r="E835">
        <v>3</v>
      </c>
      <c r="F835" t="str">
        <f>VLOOKUP(Table1[[#This Row],[Customer ID]],Customers!$A$1:$I$2001,2,FALSE)</f>
        <v>Elizabeth Perry</v>
      </c>
      <c r="G835" t="str">
        <f>VLOOKUP(Table1[[#This Row],[Customer ID]],Customers!$A$1:$I$2001,3,FALSE)</f>
        <v>morganwilliam@clark.net</v>
      </c>
      <c r="H835" t="str">
        <f>VLOOKUP(Table1[[#This Row],[Customer ID]],Customers!$A$1:$I$2001,7,FALSE)</f>
        <v>United Kingdom</v>
      </c>
      <c r="I835" t="str">
        <f>_xlfn.IFS(INDEX(Products!$A$1:$E$5,MATCH(Orders!$D835,Products!$A$1:$A$5,0),MATCH(Orders!I$1,Products!$A$1:$E$1,0))="Esp","Espresso",INDEX(Products!$A$1:$E$5,MATCH(Orders!$D835,Products!$A$1:$A$5,0),MATCH(Orders!I$1,Products!$A$1:$E$1,0))="Lat","Latte",INDEX(Products!$A$1:$E$5,MATCH(Orders!$D835,Products!$A$1:$A$5,0),MATCH(Orders!I$1,Products!$A$1:$E$1,0))="Moc","Mocha",INDEX(Products!$A$1:$E$5,MATCH(Orders!$D835,Products!$A$1:$A$5,0),MATCH(Orders!I$1,Products!$A$1:$E$1,0))="Am","Americano")</f>
        <v>Latte</v>
      </c>
      <c r="J835" t="str">
        <f>IF(INDEX(Products!$A$1:$E$5,MATCH(Orders!$D835,Products!$A$1:$A$5,0),MATCH(Orders!J$1,Products!$A$1:$E$1,0))="M","Medium",IF(INDEX(Products!$A$1:$E$5,MATCH(Orders!$D835,Products!$A$1:$A$5,0),MATCH(Orders!J$1,Products!$A$1:$E$1,0))="D","Dark","Light"))</f>
        <v>Dark</v>
      </c>
      <c r="K835" s="3">
        <f>INDEX(Products!$A$1:$E$5,MATCH(Orders!$D835,Products!$A$1:$A$5,0),MATCH(Orders!K$1,Products!$A$1:$E$1,0))</f>
        <v>2</v>
      </c>
      <c r="L835" s="5">
        <f>INDEX(Products!$A$1:$E$5,MATCH(Orders!$D835,Products!$A$1:$A$5,0),MATCH(Orders!L$1,Products!$A$1:$E$1,0))</f>
        <v>6.79</v>
      </c>
      <c r="M835" s="5">
        <f>Table1[[#This Row],[Unit Price]]*Table1[[#This Row],[Quantity]]</f>
        <v>20.37</v>
      </c>
      <c r="N835" t="str">
        <f>VLOOKUP(Table1[[#This Row],[Customer ID]],Customers!$A$1:$I$2001,9,FALSE)</f>
        <v>Yes</v>
      </c>
    </row>
    <row r="836" spans="1:14" x14ac:dyDescent="0.35">
      <c r="A836" t="s">
        <v>1722</v>
      </c>
      <c r="B836" s="2">
        <v>44794</v>
      </c>
      <c r="C836" t="s">
        <v>1723</v>
      </c>
      <c r="D836" t="s">
        <v>15</v>
      </c>
      <c r="E836">
        <v>3</v>
      </c>
      <c r="F836" t="str">
        <f>VLOOKUP(Table1[[#This Row],[Customer ID]],Customers!$A$1:$I$2001,2,FALSE)</f>
        <v>Jeremy Watkins</v>
      </c>
      <c r="G836" t="str">
        <f>VLOOKUP(Table1[[#This Row],[Customer ID]],Customers!$A$1:$I$2001,3,FALSE)</f>
        <v>david20@gmail.com</v>
      </c>
      <c r="H836" t="str">
        <f>VLOOKUP(Table1[[#This Row],[Customer ID]],Customers!$A$1:$I$2001,7,FALSE)</f>
        <v>United States</v>
      </c>
      <c r="I836" t="str">
        <f>_xlfn.IFS(INDEX(Products!$A$1:$E$5,MATCH(Orders!$D836,Products!$A$1:$A$5,0),MATCH(Orders!I$1,Products!$A$1:$E$1,0))="Esp","Espresso",INDEX(Products!$A$1:$E$5,MATCH(Orders!$D836,Products!$A$1:$A$5,0),MATCH(Orders!I$1,Products!$A$1:$E$1,0))="Lat","Latte",INDEX(Products!$A$1:$E$5,MATCH(Orders!$D836,Products!$A$1:$A$5,0),MATCH(Orders!I$1,Products!$A$1:$E$1,0))="Moc","Mocha",INDEX(Products!$A$1:$E$5,MATCH(Orders!$D836,Products!$A$1:$A$5,0),MATCH(Orders!I$1,Products!$A$1:$E$1,0))="Am","Americano")</f>
        <v>Espresso</v>
      </c>
      <c r="J836" t="str">
        <f>IF(INDEX(Products!$A$1:$E$5,MATCH(Orders!$D836,Products!$A$1:$A$5,0),MATCH(Orders!J$1,Products!$A$1:$E$1,0))="M","Medium",IF(INDEX(Products!$A$1:$E$5,MATCH(Orders!$D836,Products!$A$1:$A$5,0),MATCH(Orders!J$1,Products!$A$1:$E$1,0))="D","Dark","Light"))</f>
        <v>Medium</v>
      </c>
      <c r="K836" s="3">
        <f>INDEX(Products!$A$1:$E$5,MATCH(Orders!$D836,Products!$A$1:$A$5,0),MATCH(Orders!K$1,Products!$A$1:$E$1,0))</f>
        <v>1.5</v>
      </c>
      <c r="L836" s="5">
        <f>INDEX(Products!$A$1:$E$5,MATCH(Orders!$D836,Products!$A$1:$A$5,0),MATCH(Orders!L$1,Products!$A$1:$E$1,0))</f>
        <v>8.18</v>
      </c>
      <c r="M836" s="5">
        <f>Table1[[#This Row],[Unit Price]]*Table1[[#This Row],[Quantity]]</f>
        <v>24.54</v>
      </c>
      <c r="N836" t="str">
        <f>VLOOKUP(Table1[[#This Row],[Customer ID]],Customers!$A$1:$I$2001,9,FALSE)</f>
        <v>No</v>
      </c>
    </row>
    <row r="837" spans="1:14" x14ac:dyDescent="0.35">
      <c r="A837" t="s">
        <v>1724</v>
      </c>
      <c r="B837" s="2">
        <v>45453</v>
      </c>
      <c r="C837" t="s">
        <v>1725</v>
      </c>
      <c r="D837" t="s">
        <v>40</v>
      </c>
      <c r="E837">
        <v>2</v>
      </c>
      <c r="F837" t="str">
        <f>VLOOKUP(Table1[[#This Row],[Customer ID]],Customers!$A$1:$I$2001,2,FALSE)</f>
        <v>Amber Johnson</v>
      </c>
      <c r="G837" t="str">
        <f>VLOOKUP(Table1[[#This Row],[Customer ID]],Customers!$A$1:$I$2001,3,FALSE)</f>
        <v>patrick97@martinez-smith.com</v>
      </c>
      <c r="H837" t="str">
        <f>VLOOKUP(Table1[[#This Row],[Customer ID]],Customers!$A$1:$I$2001,7,FALSE)</f>
        <v>Canada</v>
      </c>
      <c r="I837" t="str">
        <f>_xlfn.IFS(INDEX(Products!$A$1:$E$5,MATCH(Orders!$D837,Products!$A$1:$A$5,0),MATCH(Orders!I$1,Products!$A$1:$E$1,0))="Esp","Espresso",INDEX(Products!$A$1:$E$5,MATCH(Orders!$D837,Products!$A$1:$A$5,0),MATCH(Orders!I$1,Products!$A$1:$E$1,0))="Lat","Latte",INDEX(Products!$A$1:$E$5,MATCH(Orders!$D837,Products!$A$1:$A$5,0),MATCH(Orders!I$1,Products!$A$1:$E$1,0))="Moc","Mocha",INDEX(Products!$A$1:$E$5,MATCH(Orders!$D837,Products!$A$1:$A$5,0),MATCH(Orders!I$1,Products!$A$1:$E$1,0))="Am","Americano")</f>
        <v>Americano</v>
      </c>
      <c r="J837" t="str">
        <f>IF(INDEX(Products!$A$1:$E$5,MATCH(Orders!$D837,Products!$A$1:$A$5,0),MATCH(Orders!J$1,Products!$A$1:$E$1,0))="M","Medium",IF(INDEX(Products!$A$1:$E$5,MATCH(Orders!$D837,Products!$A$1:$A$5,0),MATCH(Orders!J$1,Products!$A$1:$E$1,0))="D","Dark","Light"))</f>
        <v>Light</v>
      </c>
      <c r="K837" s="3">
        <f>INDEX(Products!$A$1:$E$5,MATCH(Orders!$D837,Products!$A$1:$A$5,0),MATCH(Orders!K$1,Products!$A$1:$E$1,0))</f>
        <v>1</v>
      </c>
      <c r="L837" s="5">
        <f>INDEX(Products!$A$1:$E$5,MATCH(Orders!$D837,Products!$A$1:$A$5,0),MATCH(Orders!L$1,Products!$A$1:$E$1,0))</f>
        <v>9.9499999999999993</v>
      </c>
      <c r="M837" s="5">
        <f>Table1[[#This Row],[Unit Price]]*Table1[[#This Row],[Quantity]]</f>
        <v>19.899999999999999</v>
      </c>
      <c r="N837" t="str">
        <f>VLOOKUP(Table1[[#This Row],[Customer ID]],Customers!$A$1:$I$2001,9,FALSE)</f>
        <v>No</v>
      </c>
    </row>
    <row r="838" spans="1:14" x14ac:dyDescent="0.35">
      <c r="A838" t="s">
        <v>1726</v>
      </c>
      <c r="B838" s="2">
        <v>45025</v>
      </c>
      <c r="C838" t="s">
        <v>1727</v>
      </c>
      <c r="D838" t="s">
        <v>30</v>
      </c>
      <c r="E838">
        <v>4</v>
      </c>
      <c r="F838" t="str">
        <f>VLOOKUP(Table1[[#This Row],[Customer ID]],Customers!$A$1:$I$2001,2,FALSE)</f>
        <v>Michaela Harris</v>
      </c>
      <c r="G838" t="str">
        <f>VLOOKUP(Table1[[#This Row],[Customer ID]],Customers!$A$1:$I$2001,3,FALSE)</f>
        <v>cmartinez@hotmail.com</v>
      </c>
      <c r="H838" t="str">
        <f>VLOOKUP(Table1[[#This Row],[Customer ID]],Customers!$A$1:$I$2001,7,FALSE)</f>
        <v>Australia</v>
      </c>
      <c r="I838" t="str">
        <f>_xlfn.IFS(INDEX(Products!$A$1:$E$5,MATCH(Orders!$D838,Products!$A$1:$A$5,0),MATCH(Orders!I$1,Products!$A$1:$E$1,0))="Esp","Espresso",INDEX(Products!$A$1:$E$5,MATCH(Orders!$D838,Products!$A$1:$A$5,0),MATCH(Orders!I$1,Products!$A$1:$E$1,0))="Lat","Latte",INDEX(Products!$A$1:$E$5,MATCH(Orders!$D838,Products!$A$1:$A$5,0),MATCH(Orders!I$1,Products!$A$1:$E$1,0))="Moc","Mocha",INDEX(Products!$A$1:$E$5,MATCH(Orders!$D838,Products!$A$1:$A$5,0),MATCH(Orders!I$1,Products!$A$1:$E$1,0))="Am","Americano")</f>
        <v>Mocha</v>
      </c>
      <c r="J838" t="str">
        <f>IF(INDEX(Products!$A$1:$E$5,MATCH(Orders!$D838,Products!$A$1:$A$5,0),MATCH(Orders!J$1,Products!$A$1:$E$1,0))="M","Medium",IF(INDEX(Products!$A$1:$E$5,MATCH(Orders!$D838,Products!$A$1:$A$5,0),MATCH(Orders!J$1,Products!$A$1:$E$1,0))="D","Dark","Light"))</f>
        <v>Medium</v>
      </c>
      <c r="K838" s="3">
        <f>INDEX(Products!$A$1:$E$5,MATCH(Orders!$D838,Products!$A$1:$A$5,0),MATCH(Orders!K$1,Products!$A$1:$E$1,0))</f>
        <v>2</v>
      </c>
      <c r="L838" s="5">
        <f>INDEX(Products!$A$1:$E$5,MATCH(Orders!$D838,Products!$A$1:$A$5,0),MATCH(Orders!L$1,Products!$A$1:$E$1,0))</f>
        <v>5.35</v>
      </c>
      <c r="M838" s="5">
        <f>Table1[[#This Row],[Unit Price]]*Table1[[#This Row],[Quantity]]</f>
        <v>21.4</v>
      </c>
      <c r="N838" t="str">
        <f>VLOOKUP(Table1[[#This Row],[Customer ID]],Customers!$A$1:$I$2001,9,FALSE)</f>
        <v>Yes</v>
      </c>
    </row>
    <row r="839" spans="1:14" x14ac:dyDescent="0.35">
      <c r="A839" t="s">
        <v>1728</v>
      </c>
      <c r="B839" s="2">
        <v>44588</v>
      </c>
      <c r="C839" t="s">
        <v>1729</v>
      </c>
      <c r="D839" t="s">
        <v>21</v>
      </c>
      <c r="E839">
        <v>2</v>
      </c>
      <c r="F839" t="str">
        <f>VLOOKUP(Table1[[#This Row],[Customer ID]],Customers!$A$1:$I$2001,2,FALSE)</f>
        <v>Shannon King</v>
      </c>
      <c r="G839" t="str">
        <f>VLOOKUP(Table1[[#This Row],[Customer ID]],Customers!$A$1:$I$2001,3,FALSE)</f>
        <v>hardyandrea@shannon.com</v>
      </c>
      <c r="H839" t="str">
        <f>VLOOKUP(Table1[[#This Row],[Customer ID]],Customers!$A$1:$I$2001,7,FALSE)</f>
        <v>United Kingdom</v>
      </c>
      <c r="I839" t="str">
        <f>_xlfn.IFS(INDEX(Products!$A$1:$E$5,MATCH(Orders!$D839,Products!$A$1:$A$5,0),MATCH(Orders!I$1,Products!$A$1:$E$1,0))="Esp","Espresso",INDEX(Products!$A$1:$E$5,MATCH(Orders!$D839,Products!$A$1:$A$5,0),MATCH(Orders!I$1,Products!$A$1:$E$1,0))="Lat","Latte",INDEX(Products!$A$1:$E$5,MATCH(Orders!$D839,Products!$A$1:$A$5,0),MATCH(Orders!I$1,Products!$A$1:$E$1,0))="Moc","Mocha",INDEX(Products!$A$1:$E$5,MATCH(Orders!$D839,Products!$A$1:$A$5,0),MATCH(Orders!I$1,Products!$A$1:$E$1,0))="Am","Americano")</f>
        <v>Latte</v>
      </c>
      <c r="J839" t="str">
        <f>IF(INDEX(Products!$A$1:$E$5,MATCH(Orders!$D839,Products!$A$1:$A$5,0),MATCH(Orders!J$1,Products!$A$1:$E$1,0))="M","Medium",IF(INDEX(Products!$A$1:$E$5,MATCH(Orders!$D839,Products!$A$1:$A$5,0),MATCH(Orders!J$1,Products!$A$1:$E$1,0))="D","Dark","Light"))</f>
        <v>Dark</v>
      </c>
      <c r="K839" s="3">
        <f>INDEX(Products!$A$1:$E$5,MATCH(Orders!$D839,Products!$A$1:$A$5,0),MATCH(Orders!K$1,Products!$A$1:$E$1,0))</f>
        <v>2</v>
      </c>
      <c r="L839" s="5">
        <f>INDEX(Products!$A$1:$E$5,MATCH(Orders!$D839,Products!$A$1:$A$5,0),MATCH(Orders!L$1,Products!$A$1:$E$1,0))</f>
        <v>6.79</v>
      </c>
      <c r="M839" s="5">
        <f>Table1[[#This Row],[Unit Price]]*Table1[[#This Row],[Quantity]]</f>
        <v>13.58</v>
      </c>
      <c r="N839" t="str">
        <f>VLOOKUP(Table1[[#This Row],[Customer ID]],Customers!$A$1:$I$2001,9,FALSE)</f>
        <v>Yes</v>
      </c>
    </row>
    <row r="840" spans="1:14" x14ac:dyDescent="0.35">
      <c r="A840" t="s">
        <v>1730</v>
      </c>
      <c r="B840" s="2">
        <v>45537</v>
      </c>
      <c r="C840" t="s">
        <v>1731</v>
      </c>
      <c r="D840" t="s">
        <v>15</v>
      </c>
      <c r="E840">
        <v>3</v>
      </c>
      <c r="F840" t="str">
        <f>VLOOKUP(Table1[[#This Row],[Customer ID]],Customers!$A$1:$I$2001,2,FALSE)</f>
        <v>Amanda Brewer</v>
      </c>
      <c r="G840" t="str">
        <f>VLOOKUP(Table1[[#This Row],[Customer ID]],Customers!$A$1:$I$2001,3,FALSE)</f>
        <v>ashleyjones@olsen-english.info</v>
      </c>
      <c r="H840" t="str">
        <f>VLOOKUP(Table1[[#This Row],[Customer ID]],Customers!$A$1:$I$2001,7,FALSE)</f>
        <v>Ireland</v>
      </c>
      <c r="I840" t="str">
        <f>_xlfn.IFS(INDEX(Products!$A$1:$E$5,MATCH(Orders!$D840,Products!$A$1:$A$5,0),MATCH(Orders!I$1,Products!$A$1:$E$1,0))="Esp","Espresso",INDEX(Products!$A$1:$E$5,MATCH(Orders!$D840,Products!$A$1:$A$5,0),MATCH(Orders!I$1,Products!$A$1:$E$1,0))="Lat","Latte",INDEX(Products!$A$1:$E$5,MATCH(Orders!$D840,Products!$A$1:$A$5,0),MATCH(Orders!I$1,Products!$A$1:$E$1,0))="Moc","Mocha",INDEX(Products!$A$1:$E$5,MATCH(Orders!$D840,Products!$A$1:$A$5,0),MATCH(Orders!I$1,Products!$A$1:$E$1,0))="Am","Americano")</f>
        <v>Espresso</v>
      </c>
      <c r="J840" t="str">
        <f>IF(INDEX(Products!$A$1:$E$5,MATCH(Orders!$D840,Products!$A$1:$A$5,0),MATCH(Orders!J$1,Products!$A$1:$E$1,0))="M","Medium",IF(INDEX(Products!$A$1:$E$5,MATCH(Orders!$D840,Products!$A$1:$A$5,0),MATCH(Orders!J$1,Products!$A$1:$E$1,0))="D","Dark","Light"))</f>
        <v>Medium</v>
      </c>
      <c r="K840" s="3">
        <f>INDEX(Products!$A$1:$E$5,MATCH(Orders!$D840,Products!$A$1:$A$5,0),MATCH(Orders!K$1,Products!$A$1:$E$1,0))</f>
        <v>1.5</v>
      </c>
      <c r="L840" s="5">
        <f>INDEX(Products!$A$1:$E$5,MATCH(Orders!$D840,Products!$A$1:$A$5,0),MATCH(Orders!L$1,Products!$A$1:$E$1,0))</f>
        <v>8.18</v>
      </c>
      <c r="M840" s="5">
        <f>Table1[[#This Row],[Unit Price]]*Table1[[#This Row],[Quantity]]</f>
        <v>24.54</v>
      </c>
      <c r="N840" t="str">
        <f>VLOOKUP(Table1[[#This Row],[Customer ID]],Customers!$A$1:$I$2001,9,FALSE)</f>
        <v>No</v>
      </c>
    </row>
    <row r="841" spans="1:14" x14ac:dyDescent="0.35">
      <c r="A841" t="s">
        <v>1732</v>
      </c>
      <c r="B841" s="2">
        <v>44670</v>
      </c>
      <c r="C841" t="s">
        <v>1733</v>
      </c>
      <c r="D841" t="s">
        <v>40</v>
      </c>
      <c r="E841">
        <v>4</v>
      </c>
      <c r="F841" t="str">
        <f>VLOOKUP(Table1[[#This Row],[Customer ID]],Customers!$A$1:$I$2001,2,FALSE)</f>
        <v>Linda Hernandez</v>
      </c>
      <c r="G841" t="str">
        <f>VLOOKUP(Table1[[#This Row],[Customer ID]],Customers!$A$1:$I$2001,3,FALSE)</f>
        <v>danielbaker@willis-williams.info</v>
      </c>
      <c r="H841" t="str">
        <f>VLOOKUP(Table1[[#This Row],[Customer ID]],Customers!$A$1:$I$2001,7,FALSE)</f>
        <v>Canada</v>
      </c>
      <c r="I841" t="str">
        <f>_xlfn.IFS(INDEX(Products!$A$1:$E$5,MATCH(Orders!$D841,Products!$A$1:$A$5,0),MATCH(Orders!I$1,Products!$A$1:$E$1,0))="Esp","Espresso",INDEX(Products!$A$1:$E$5,MATCH(Orders!$D841,Products!$A$1:$A$5,0),MATCH(Orders!I$1,Products!$A$1:$E$1,0))="Lat","Latte",INDEX(Products!$A$1:$E$5,MATCH(Orders!$D841,Products!$A$1:$A$5,0),MATCH(Orders!I$1,Products!$A$1:$E$1,0))="Moc","Mocha",INDEX(Products!$A$1:$E$5,MATCH(Orders!$D841,Products!$A$1:$A$5,0),MATCH(Orders!I$1,Products!$A$1:$E$1,0))="Am","Americano")</f>
        <v>Americano</v>
      </c>
      <c r="J841" t="str">
        <f>IF(INDEX(Products!$A$1:$E$5,MATCH(Orders!$D841,Products!$A$1:$A$5,0),MATCH(Orders!J$1,Products!$A$1:$E$1,0))="M","Medium",IF(INDEX(Products!$A$1:$E$5,MATCH(Orders!$D841,Products!$A$1:$A$5,0),MATCH(Orders!J$1,Products!$A$1:$E$1,0))="D","Dark","Light"))</f>
        <v>Light</v>
      </c>
      <c r="K841" s="3">
        <f>INDEX(Products!$A$1:$E$5,MATCH(Orders!$D841,Products!$A$1:$A$5,0),MATCH(Orders!K$1,Products!$A$1:$E$1,0))</f>
        <v>1</v>
      </c>
      <c r="L841" s="5">
        <f>INDEX(Products!$A$1:$E$5,MATCH(Orders!$D841,Products!$A$1:$A$5,0),MATCH(Orders!L$1,Products!$A$1:$E$1,0))</f>
        <v>9.9499999999999993</v>
      </c>
      <c r="M841" s="5">
        <f>Table1[[#This Row],[Unit Price]]*Table1[[#This Row],[Quantity]]</f>
        <v>39.799999999999997</v>
      </c>
      <c r="N841" t="str">
        <f>VLOOKUP(Table1[[#This Row],[Customer ID]],Customers!$A$1:$I$2001,9,FALSE)</f>
        <v>Yes</v>
      </c>
    </row>
    <row r="842" spans="1:14" x14ac:dyDescent="0.35">
      <c r="A842" t="s">
        <v>1734</v>
      </c>
      <c r="B842" s="2">
        <v>45090</v>
      </c>
      <c r="C842" t="s">
        <v>1735</v>
      </c>
      <c r="D842" t="s">
        <v>40</v>
      </c>
      <c r="E842">
        <v>2</v>
      </c>
      <c r="F842" t="str">
        <f>VLOOKUP(Table1[[#This Row],[Customer ID]],Customers!$A$1:$I$2001,2,FALSE)</f>
        <v>John Phillips</v>
      </c>
      <c r="G842" t="str">
        <f>VLOOKUP(Table1[[#This Row],[Customer ID]],Customers!$A$1:$I$2001,3,FALSE)</f>
        <v>jennifer63@vargas.info</v>
      </c>
      <c r="H842" t="str">
        <f>VLOOKUP(Table1[[#This Row],[Customer ID]],Customers!$A$1:$I$2001,7,FALSE)</f>
        <v>Australia</v>
      </c>
      <c r="I842" t="str">
        <f>_xlfn.IFS(INDEX(Products!$A$1:$E$5,MATCH(Orders!$D842,Products!$A$1:$A$5,0),MATCH(Orders!I$1,Products!$A$1:$E$1,0))="Esp","Espresso",INDEX(Products!$A$1:$E$5,MATCH(Orders!$D842,Products!$A$1:$A$5,0),MATCH(Orders!I$1,Products!$A$1:$E$1,0))="Lat","Latte",INDEX(Products!$A$1:$E$5,MATCH(Orders!$D842,Products!$A$1:$A$5,0),MATCH(Orders!I$1,Products!$A$1:$E$1,0))="Moc","Mocha",INDEX(Products!$A$1:$E$5,MATCH(Orders!$D842,Products!$A$1:$A$5,0),MATCH(Orders!I$1,Products!$A$1:$E$1,0))="Am","Americano")</f>
        <v>Americano</v>
      </c>
      <c r="J842" t="str">
        <f>IF(INDEX(Products!$A$1:$E$5,MATCH(Orders!$D842,Products!$A$1:$A$5,0),MATCH(Orders!J$1,Products!$A$1:$E$1,0))="M","Medium",IF(INDEX(Products!$A$1:$E$5,MATCH(Orders!$D842,Products!$A$1:$A$5,0),MATCH(Orders!J$1,Products!$A$1:$E$1,0))="D","Dark","Light"))</f>
        <v>Light</v>
      </c>
      <c r="K842" s="3">
        <f>INDEX(Products!$A$1:$E$5,MATCH(Orders!$D842,Products!$A$1:$A$5,0),MATCH(Orders!K$1,Products!$A$1:$E$1,0))</f>
        <v>1</v>
      </c>
      <c r="L842" s="5">
        <f>INDEX(Products!$A$1:$E$5,MATCH(Orders!$D842,Products!$A$1:$A$5,0),MATCH(Orders!L$1,Products!$A$1:$E$1,0))</f>
        <v>9.9499999999999993</v>
      </c>
      <c r="M842" s="5">
        <f>Table1[[#This Row],[Unit Price]]*Table1[[#This Row],[Quantity]]</f>
        <v>19.899999999999999</v>
      </c>
      <c r="N842" t="str">
        <f>VLOOKUP(Table1[[#This Row],[Customer ID]],Customers!$A$1:$I$2001,9,FALSE)</f>
        <v>Yes</v>
      </c>
    </row>
    <row r="843" spans="1:14" x14ac:dyDescent="0.35">
      <c r="A843" t="s">
        <v>1736</v>
      </c>
      <c r="B843" s="2">
        <v>44808</v>
      </c>
      <c r="C843" t="s">
        <v>1737</v>
      </c>
      <c r="D843" t="s">
        <v>15</v>
      </c>
      <c r="E843">
        <v>3</v>
      </c>
      <c r="F843" t="str">
        <f>VLOOKUP(Table1[[#This Row],[Customer ID]],Customers!$A$1:$I$2001,2,FALSE)</f>
        <v>Seth Bradford</v>
      </c>
      <c r="G843" t="str">
        <f>VLOOKUP(Table1[[#This Row],[Customer ID]],Customers!$A$1:$I$2001,3,FALSE)</f>
        <v>tim36@davis.com</v>
      </c>
      <c r="H843" t="str">
        <f>VLOOKUP(Table1[[#This Row],[Customer ID]],Customers!$A$1:$I$2001,7,FALSE)</f>
        <v>Australia</v>
      </c>
      <c r="I843" t="str">
        <f>_xlfn.IFS(INDEX(Products!$A$1:$E$5,MATCH(Orders!$D843,Products!$A$1:$A$5,0),MATCH(Orders!I$1,Products!$A$1:$E$1,0))="Esp","Espresso",INDEX(Products!$A$1:$E$5,MATCH(Orders!$D843,Products!$A$1:$A$5,0),MATCH(Orders!I$1,Products!$A$1:$E$1,0))="Lat","Latte",INDEX(Products!$A$1:$E$5,MATCH(Orders!$D843,Products!$A$1:$A$5,0),MATCH(Orders!I$1,Products!$A$1:$E$1,0))="Moc","Mocha",INDEX(Products!$A$1:$E$5,MATCH(Orders!$D843,Products!$A$1:$A$5,0),MATCH(Orders!I$1,Products!$A$1:$E$1,0))="Am","Americano")</f>
        <v>Espresso</v>
      </c>
      <c r="J843" t="str">
        <f>IF(INDEX(Products!$A$1:$E$5,MATCH(Orders!$D843,Products!$A$1:$A$5,0),MATCH(Orders!J$1,Products!$A$1:$E$1,0))="M","Medium",IF(INDEX(Products!$A$1:$E$5,MATCH(Orders!$D843,Products!$A$1:$A$5,0),MATCH(Orders!J$1,Products!$A$1:$E$1,0))="D","Dark","Light"))</f>
        <v>Medium</v>
      </c>
      <c r="K843" s="3">
        <f>INDEX(Products!$A$1:$E$5,MATCH(Orders!$D843,Products!$A$1:$A$5,0),MATCH(Orders!K$1,Products!$A$1:$E$1,0))</f>
        <v>1.5</v>
      </c>
      <c r="L843" s="5">
        <f>INDEX(Products!$A$1:$E$5,MATCH(Orders!$D843,Products!$A$1:$A$5,0),MATCH(Orders!L$1,Products!$A$1:$E$1,0))</f>
        <v>8.18</v>
      </c>
      <c r="M843" s="5">
        <f>Table1[[#This Row],[Unit Price]]*Table1[[#This Row],[Quantity]]</f>
        <v>24.54</v>
      </c>
      <c r="N843" t="str">
        <f>VLOOKUP(Table1[[#This Row],[Customer ID]],Customers!$A$1:$I$2001,9,FALSE)</f>
        <v>Yes</v>
      </c>
    </row>
    <row r="844" spans="1:14" x14ac:dyDescent="0.35">
      <c r="A844" t="s">
        <v>1738</v>
      </c>
      <c r="B844" s="2">
        <v>45277</v>
      </c>
      <c r="C844" t="s">
        <v>1739</v>
      </c>
      <c r="D844" t="s">
        <v>15</v>
      </c>
      <c r="E844">
        <v>3</v>
      </c>
      <c r="F844" t="str">
        <f>VLOOKUP(Table1[[#This Row],[Customer ID]],Customers!$A$1:$I$2001,2,FALSE)</f>
        <v>Maria Cooper</v>
      </c>
      <c r="G844" t="str">
        <f>VLOOKUP(Table1[[#This Row],[Customer ID]],Customers!$A$1:$I$2001,3,FALSE)</f>
        <v>katielawrence@wilson.biz</v>
      </c>
      <c r="H844" t="str">
        <f>VLOOKUP(Table1[[#This Row],[Customer ID]],Customers!$A$1:$I$2001,7,FALSE)</f>
        <v>United Kingdom</v>
      </c>
      <c r="I844" t="str">
        <f>_xlfn.IFS(INDEX(Products!$A$1:$E$5,MATCH(Orders!$D844,Products!$A$1:$A$5,0),MATCH(Orders!I$1,Products!$A$1:$E$1,0))="Esp","Espresso",INDEX(Products!$A$1:$E$5,MATCH(Orders!$D844,Products!$A$1:$A$5,0),MATCH(Orders!I$1,Products!$A$1:$E$1,0))="Lat","Latte",INDEX(Products!$A$1:$E$5,MATCH(Orders!$D844,Products!$A$1:$A$5,0),MATCH(Orders!I$1,Products!$A$1:$E$1,0))="Moc","Mocha",INDEX(Products!$A$1:$E$5,MATCH(Orders!$D844,Products!$A$1:$A$5,0),MATCH(Orders!I$1,Products!$A$1:$E$1,0))="Am","Americano")</f>
        <v>Espresso</v>
      </c>
      <c r="J844" t="str">
        <f>IF(INDEX(Products!$A$1:$E$5,MATCH(Orders!$D844,Products!$A$1:$A$5,0),MATCH(Orders!J$1,Products!$A$1:$E$1,0))="M","Medium",IF(INDEX(Products!$A$1:$E$5,MATCH(Orders!$D844,Products!$A$1:$A$5,0),MATCH(Orders!J$1,Products!$A$1:$E$1,0))="D","Dark","Light"))</f>
        <v>Medium</v>
      </c>
      <c r="K844" s="3">
        <f>INDEX(Products!$A$1:$E$5,MATCH(Orders!$D844,Products!$A$1:$A$5,0),MATCH(Orders!K$1,Products!$A$1:$E$1,0))</f>
        <v>1.5</v>
      </c>
      <c r="L844" s="5">
        <f>INDEX(Products!$A$1:$E$5,MATCH(Orders!$D844,Products!$A$1:$A$5,0),MATCH(Orders!L$1,Products!$A$1:$E$1,0))</f>
        <v>8.18</v>
      </c>
      <c r="M844" s="5">
        <f>Table1[[#This Row],[Unit Price]]*Table1[[#This Row],[Quantity]]</f>
        <v>24.54</v>
      </c>
      <c r="N844" t="str">
        <f>VLOOKUP(Table1[[#This Row],[Customer ID]],Customers!$A$1:$I$2001,9,FALSE)</f>
        <v>No</v>
      </c>
    </row>
    <row r="845" spans="1:14" x14ac:dyDescent="0.35">
      <c r="A845" t="s">
        <v>1740</v>
      </c>
      <c r="B845" s="2">
        <v>44964</v>
      </c>
      <c r="C845" t="s">
        <v>1741</v>
      </c>
      <c r="D845" t="s">
        <v>15</v>
      </c>
      <c r="E845">
        <v>3</v>
      </c>
      <c r="F845" t="str">
        <f>VLOOKUP(Table1[[#This Row],[Customer ID]],Customers!$A$1:$I$2001,2,FALSE)</f>
        <v>Christopher Randolph</v>
      </c>
      <c r="G845" t="str">
        <f>VLOOKUP(Table1[[#This Row],[Customer ID]],Customers!$A$1:$I$2001,3,FALSE)</f>
        <v>karmstrong@yahoo.com</v>
      </c>
      <c r="H845" t="str">
        <f>VLOOKUP(Table1[[#This Row],[Customer ID]],Customers!$A$1:$I$2001,7,FALSE)</f>
        <v>Canada</v>
      </c>
      <c r="I845" t="str">
        <f>_xlfn.IFS(INDEX(Products!$A$1:$E$5,MATCH(Orders!$D845,Products!$A$1:$A$5,0),MATCH(Orders!I$1,Products!$A$1:$E$1,0))="Esp","Espresso",INDEX(Products!$A$1:$E$5,MATCH(Orders!$D845,Products!$A$1:$A$5,0),MATCH(Orders!I$1,Products!$A$1:$E$1,0))="Lat","Latte",INDEX(Products!$A$1:$E$5,MATCH(Orders!$D845,Products!$A$1:$A$5,0),MATCH(Orders!I$1,Products!$A$1:$E$1,0))="Moc","Mocha",INDEX(Products!$A$1:$E$5,MATCH(Orders!$D845,Products!$A$1:$A$5,0),MATCH(Orders!I$1,Products!$A$1:$E$1,0))="Am","Americano")</f>
        <v>Espresso</v>
      </c>
      <c r="J845" t="str">
        <f>IF(INDEX(Products!$A$1:$E$5,MATCH(Orders!$D845,Products!$A$1:$A$5,0),MATCH(Orders!J$1,Products!$A$1:$E$1,0))="M","Medium",IF(INDEX(Products!$A$1:$E$5,MATCH(Orders!$D845,Products!$A$1:$A$5,0),MATCH(Orders!J$1,Products!$A$1:$E$1,0))="D","Dark","Light"))</f>
        <v>Medium</v>
      </c>
      <c r="K845" s="3">
        <f>INDEX(Products!$A$1:$E$5,MATCH(Orders!$D845,Products!$A$1:$A$5,0),MATCH(Orders!K$1,Products!$A$1:$E$1,0))</f>
        <v>1.5</v>
      </c>
      <c r="L845" s="5">
        <f>INDEX(Products!$A$1:$E$5,MATCH(Orders!$D845,Products!$A$1:$A$5,0),MATCH(Orders!L$1,Products!$A$1:$E$1,0))</f>
        <v>8.18</v>
      </c>
      <c r="M845" s="5">
        <f>Table1[[#This Row],[Unit Price]]*Table1[[#This Row],[Quantity]]</f>
        <v>24.54</v>
      </c>
      <c r="N845" t="str">
        <f>VLOOKUP(Table1[[#This Row],[Customer ID]],Customers!$A$1:$I$2001,9,FALSE)</f>
        <v>Yes</v>
      </c>
    </row>
    <row r="846" spans="1:14" x14ac:dyDescent="0.35">
      <c r="A846" t="s">
        <v>1742</v>
      </c>
      <c r="B846" s="2">
        <v>44795</v>
      </c>
      <c r="C846" t="s">
        <v>1743</v>
      </c>
      <c r="D846" t="s">
        <v>30</v>
      </c>
      <c r="E846">
        <v>2</v>
      </c>
      <c r="F846" t="str">
        <f>VLOOKUP(Table1[[#This Row],[Customer ID]],Customers!$A$1:$I$2001,2,FALSE)</f>
        <v>Claudia Lee</v>
      </c>
      <c r="G846" t="str">
        <f>VLOOKUP(Table1[[#This Row],[Customer ID]],Customers!$A$1:$I$2001,3,FALSE)</f>
        <v>timothythompson@kramer-griffin.com</v>
      </c>
      <c r="H846" t="str">
        <f>VLOOKUP(Table1[[#This Row],[Customer ID]],Customers!$A$1:$I$2001,7,FALSE)</f>
        <v>Canada</v>
      </c>
      <c r="I846" t="str">
        <f>_xlfn.IFS(INDEX(Products!$A$1:$E$5,MATCH(Orders!$D846,Products!$A$1:$A$5,0),MATCH(Orders!I$1,Products!$A$1:$E$1,0))="Esp","Espresso",INDEX(Products!$A$1:$E$5,MATCH(Orders!$D846,Products!$A$1:$A$5,0),MATCH(Orders!I$1,Products!$A$1:$E$1,0))="Lat","Latte",INDEX(Products!$A$1:$E$5,MATCH(Orders!$D846,Products!$A$1:$A$5,0),MATCH(Orders!I$1,Products!$A$1:$E$1,0))="Moc","Mocha",INDEX(Products!$A$1:$E$5,MATCH(Orders!$D846,Products!$A$1:$A$5,0),MATCH(Orders!I$1,Products!$A$1:$E$1,0))="Am","Americano")</f>
        <v>Mocha</v>
      </c>
      <c r="J846" t="str">
        <f>IF(INDEX(Products!$A$1:$E$5,MATCH(Orders!$D846,Products!$A$1:$A$5,0),MATCH(Orders!J$1,Products!$A$1:$E$1,0))="M","Medium",IF(INDEX(Products!$A$1:$E$5,MATCH(Orders!$D846,Products!$A$1:$A$5,0),MATCH(Orders!J$1,Products!$A$1:$E$1,0))="D","Dark","Light"))</f>
        <v>Medium</v>
      </c>
      <c r="K846" s="3">
        <f>INDEX(Products!$A$1:$E$5,MATCH(Orders!$D846,Products!$A$1:$A$5,0),MATCH(Orders!K$1,Products!$A$1:$E$1,0))</f>
        <v>2</v>
      </c>
      <c r="L846" s="5">
        <f>INDEX(Products!$A$1:$E$5,MATCH(Orders!$D846,Products!$A$1:$A$5,0),MATCH(Orders!L$1,Products!$A$1:$E$1,0))</f>
        <v>5.35</v>
      </c>
      <c r="M846" s="5">
        <f>Table1[[#This Row],[Unit Price]]*Table1[[#This Row],[Quantity]]</f>
        <v>10.7</v>
      </c>
      <c r="N846" t="str">
        <f>VLOOKUP(Table1[[#This Row],[Customer ID]],Customers!$A$1:$I$2001,9,FALSE)</f>
        <v>No</v>
      </c>
    </row>
    <row r="847" spans="1:14" x14ac:dyDescent="0.35">
      <c r="A847" t="s">
        <v>1744</v>
      </c>
      <c r="B847" s="2">
        <v>45301</v>
      </c>
      <c r="C847" t="s">
        <v>1745</v>
      </c>
      <c r="D847" t="s">
        <v>21</v>
      </c>
      <c r="E847">
        <v>2</v>
      </c>
      <c r="F847" t="str">
        <f>VLOOKUP(Table1[[#This Row],[Customer ID]],Customers!$A$1:$I$2001,2,FALSE)</f>
        <v>Maureen Gonzalez</v>
      </c>
      <c r="G847" t="str">
        <f>VLOOKUP(Table1[[#This Row],[Customer ID]],Customers!$A$1:$I$2001,3,FALSE)</f>
        <v>robert61@hotmail.com</v>
      </c>
      <c r="H847" t="str">
        <f>VLOOKUP(Table1[[#This Row],[Customer ID]],Customers!$A$1:$I$2001,7,FALSE)</f>
        <v>United States</v>
      </c>
      <c r="I847" t="str">
        <f>_xlfn.IFS(INDEX(Products!$A$1:$E$5,MATCH(Orders!$D847,Products!$A$1:$A$5,0),MATCH(Orders!I$1,Products!$A$1:$E$1,0))="Esp","Espresso",INDEX(Products!$A$1:$E$5,MATCH(Orders!$D847,Products!$A$1:$A$5,0),MATCH(Orders!I$1,Products!$A$1:$E$1,0))="Lat","Latte",INDEX(Products!$A$1:$E$5,MATCH(Orders!$D847,Products!$A$1:$A$5,0),MATCH(Orders!I$1,Products!$A$1:$E$1,0))="Moc","Mocha",INDEX(Products!$A$1:$E$5,MATCH(Orders!$D847,Products!$A$1:$A$5,0),MATCH(Orders!I$1,Products!$A$1:$E$1,0))="Am","Americano")</f>
        <v>Latte</v>
      </c>
      <c r="J847" t="str">
        <f>IF(INDEX(Products!$A$1:$E$5,MATCH(Orders!$D847,Products!$A$1:$A$5,0),MATCH(Orders!J$1,Products!$A$1:$E$1,0))="M","Medium",IF(INDEX(Products!$A$1:$E$5,MATCH(Orders!$D847,Products!$A$1:$A$5,0),MATCH(Orders!J$1,Products!$A$1:$E$1,0))="D","Dark","Light"))</f>
        <v>Dark</v>
      </c>
      <c r="K847" s="3">
        <f>INDEX(Products!$A$1:$E$5,MATCH(Orders!$D847,Products!$A$1:$A$5,0),MATCH(Orders!K$1,Products!$A$1:$E$1,0))</f>
        <v>2</v>
      </c>
      <c r="L847" s="5">
        <f>INDEX(Products!$A$1:$E$5,MATCH(Orders!$D847,Products!$A$1:$A$5,0),MATCH(Orders!L$1,Products!$A$1:$E$1,0))</f>
        <v>6.79</v>
      </c>
      <c r="M847" s="5">
        <f>Table1[[#This Row],[Unit Price]]*Table1[[#This Row],[Quantity]]</f>
        <v>13.58</v>
      </c>
      <c r="N847" t="str">
        <f>VLOOKUP(Table1[[#This Row],[Customer ID]],Customers!$A$1:$I$2001,9,FALSE)</f>
        <v>No</v>
      </c>
    </row>
    <row r="848" spans="1:14" x14ac:dyDescent="0.35">
      <c r="A848" t="s">
        <v>1746</v>
      </c>
      <c r="B848" s="2">
        <v>44977</v>
      </c>
      <c r="C848" t="s">
        <v>1747</v>
      </c>
      <c r="D848" t="s">
        <v>30</v>
      </c>
      <c r="E848">
        <v>1</v>
      </c>
      <c r="F848" t="str">
        <f>VLOOKUP(Table1[[#This Row],[Customer ID]],Customers!$A$1:$I$2001,2,FALSE)</f>
        <v>Danielle Long</v>
      </c>
      <c r="G848" t="str">
        <f>VLOOKUP(Table1[[#This Row],[Customer ID]],Customers!$A$1:$I$2001,3,FALSE)</f>
        <v>jimenezchristian@macdonald.com</v>
      </c>
      <c r="H848" t="str">
        <f>VLOOKUP(Table1[[#This Row],[Customer ID]],Customers!$A$1:$I$2001,7,FALSE)</f>
        <v>Ireland</v>
      </c>
      <c r="I848" t="str">
        <f>_xlfn.IFS(INDEX(Products!$A$1:$E$5,MATCH(Orders!$D848,Products!$A$1:$A$5,0),MATCH(Orders!I$1,Products!$A$1:$E$1,0))="Esp","Espresso",INDEX(Products!$A$1:$E$5,MATCH(Orders!$D848,Products!$A$1:$A$5,0),MATCH(Orders!I$1,Products!$A$1:$E$1,0))="Lat","Latte",INDEX(Products!$A$1:$E$5,MATCH(Orders!$D848,Products!$A$1:$A$5,0),MATCH(Orders!I$1,Products!$A$1:$E$1,0))="Moc","Mocha",INDEX(Products!$A$1:$E$5,MATCH(Orders!$D848,Products!$A$1:$A$5,0),MATCH(Orders!I$1,Products!$A$1:$E$1,0))="Am","Americano")</f>
        <v>Mocha</v>
      </c>
      <c r="J848" t="str">
        <f>IF(INDEX(Products!$A$1:$E$5,MATCH(Orders!$D848,Products!$A$1:$A$5,0),MATCH(Orders!J$1,Products!$A$1:$E$1,0))="M","Medium",IF(INDEX(Products!$A$1:$E$5,MATCH(Orders!$D848,Products!$A$1:$A$5,0),MATCH(Orders!J$1,Products!$A$1:$E$1,0))="D","Dark","Light"))</f>
        <v>Medium</v>
      </c>
      <c r="K848" s="3">
        <f>INDEX(Products!$A$1:$E$5,MATCH(Orders!$D848,Products!$A$1:$A$5,0),MATCH(Orders!K$1,Products!$A$1:$E$1,0))</f>
        <v>2</v>
      </c>
      <c r="L848" s="5">
        <f>INDEX(Products!$A$1:$E$5,MATCH(Orders!$D848,Products!$A$1:$A$5,0),MATCH(Orders!L$1,Products!$A$1:$E$1,0))</f>
        <v>5.35</v>
      </c>
      <c r="M848" s="5">
        <f>Table1[[#This Row],[Unit Price]]*Table1[[#This Row],[Quantity]]</f>
        <v>5.35</v>
      </c>
      <c r="N848" t="str">
        <f>VLOOKUP(Table1[[#This Row],[Customer ID]],Customers!$A$1:$I$2001,9,FALSE)</f>
        <v>Yes</v>
      </c>
    </row>
    <row r="849" spans="1:14" x14ac:dyDescent="0.35">
      <c r="A849" t="s">
        <v>1748</v>
      </c>
      <c r="B849" s="2">
        <v>45509</v>
      </c>
      <c r="C849" t="s">
        <v>1749</v>
      </c>
      <c r="D849" t="s">
        <v>15</v>
      </c>
      <c r="E849">
        <v>4</v>
      </c>
      <c r="F849" t="str">
        <f>VLOOKUP(Table1[[#This Row],[Customer ID]],Customers!$A$1:$I$2001,2,FALSE)</f>
        <v>Mike Carson</v>
      </c>
      <c r="G849" t="str">
        <f>VLOOKUP(Table1[[#This Row],[Customer ID]],Customers!$A$1:$I$2001,3,FALSE)</f>
        <v>gloria30@hotmail.com</v>
      </c>
      <c r="H849" t="str">
        <f>VLOOKUP(Table1[[#This Row],[Customer ID]],Customers!$A$1:$I$2001,7,FALSE)</f>
        <v>Ireland</v>
      </c>
      <c r="I849" t="str">
        <f>_xlfn.IFS(INDEX(Products!$A$1:$E$5,MATCH(Orders!$D849,Products!$A$1:$A$5,0),MATCH(Orders!I$1,Products!$A$1:$E$1,0))="Esp","Espresso",INDEX(Products!$A$1:$E$5,MATCH(Orders!$D849,Products!$A$1:$A$5,0),MATCH(Orders!I$1,Products!$A$1:$E$1,0))="Lat","Latte",INDEX(Products!$A$1:$E$5,MATCH(Orders!$D849,Products!$A$1:$A$5,0),MATCH(Orders!I$1,Products!$A$1:$E$1,0))="Moc","Mocha",INDEX(Products!$A$1:$E$5,MATCH(Orders!$D849,Products!$A$1:$A$5,0),MATCH(Orders!I$1,Products!$A$1:$E$1,0))="Am","Americano")</f>
        <v>Espresso</v>
      </c>
      <c r="J849" t="str">
        <f>IF(INDEX(Products!$A$1:$E$5,MATCH(Orders!$D849,Products!$A$1:$A$5,0),MATCH(Orders!J$1,Products!$A$1:$E$1,0))="M","Medium",IF(INDEX(Products!$A$1:$E$5,MATCH(Orders!$D849,Products!$A$1:$A$5,0),MATCH(Orders!J$1,Products!$A$1:$E$1,0))="D","Dark","Light"))</f>
        <v>Medium</v>
      </c>
      <c r="K849" s="3">
        <f>INDEX(Products!$A$1:$E$5,MATCH(Orders!$D849,Products!$A$1:$A$5,0),MATCH(Orders!K$1,Products!$A$1:$E$1,0))</f>
        <v>1.5</v>
      </c>
      <c r="L849" s="5">
        <f>INDEX(Products!$A$1:$E$5,MATCH(Orders!$D849,Products!$A$1:$A$5,0),MATCH(Orders!L$1,Products!$A$1:$E$1,0))</f>
        <v>8.18</v>
      </c>
      <c r="M849" s="5">
        <f>Table1[[#This Row],[Unit Price]]*Table1[[#This Row],[Quantity]]</f>
        <v>32.72</v>
      </c>
      <c r="N849" t="str">
        <f>VLOOKUP(Table1[[#This Row],[Customer ID]],Customers!$A$1:$I$2001,9,FALSE)</f>
        <v>Yes</v>
      </c>
    </row>
    <row r="850" spans="1:14" x14ac:dyDescent="0.35">
      <c r="A850" t="s">
        <v>1750</v>
      </c>
      <c r="B850" s="2">
        <v>45098</v>
      </c>
      <c r="C850" t="s">
        <v>1751</v>
      </c>
      <c r="D850" t="s">
        <v>21</v>
      </c>
      <c r="E850">
        <v>2</v>
      </c>
      <c r="F850" t="str">
        <f>VLOOKUP(Table1[[#This Row],[Customer ID]],Customers!$A$1:$I$2001,2,FALSE)</f>
        <v>William Campbell</v>
      </c>
      <c r="G850" t="str">
        <f>VLOOKUP(Table1[[#This Row],[Customer ID]],Customers!$A$1:$I$2001,3,FALSE)</f>
        <v>brownmichelle@hardy-sims.org</v>
      </c>
      <c r="H850" t="str">
        <f>VLOOKUP(Table1[[#This Row],[Customer ID]],Customers!$A$1:$I$2001,7,FALSE)</f>
        <v>United Kingdom</v>
      </c>
      <c r="I850" t="str">
        <f>_xlfn.IFS(INDEX(Products!$A$1:$E$5,MATCH(Orders!$D850,Products!$A$1:$A$5,0),MATCH(Orders!I$1,Products!$A$1:$E$1,0))="Esp","Espresso",INDEX(Products!$A$1:$E$5,MATCH(Orders!$D850,Products!$A$1:$A$5,0),MATCH(Orders!I$1,Products!$A$1:$E$1,0))="Lat","Latte",INDEX(Products!$A$1:$E$5,MATCH(Orders!$D850,Products!$A$1:$A$5,0),MATCH(Orders!I$1,Products!$A$1:$E$1,0))="Moc","Mocha",INDEX(Products!$A$1:$E$5,MATCH(Orders!$D850,Products!$A$1:$A$5,0),MATCH(Orders!I$1,Products!$A$1:$E$1,0))="Am","Americano")</f>
        <v>Latte</v>
      </c>
      <c r="J850" t="str">
        <f>IF(INDEX(Products!$A$1:$E$5,MATCH(Orders!$D850,Products!$A$1:$A$5,0),MATCH(Orders!J$1,Products!$A$1:$E$1,0))="M","Medium",IF(INDEX(Products!$A$1:$E$5,MATCH(Orders!$D850,Products!$A$1:$A$5,0),MATCH(Orders!J$1,Products!$A$1:$E$1,0))="D","Dark","Light"))</f>
        <v>Dark</v>
      </c>
      <c r="K850" s="3">
        <f>INDEX(Products!$A$1:$E$5,MATCH(Orders!$D850,Products!$A$1:$A$5,0),MATCH(Orders!K$1,Products!$A$1:$E$1,0))</f>
        <v>2</v>
      </c>
      <c r="L850" s="5">
        <f>INDEX(Products!$A$1:$E$5,MATCH(Orders!$D850,Products!$A$1:$A$5,0),MATCH(Orders!L$1,Products!$A$1:$E$1,0))</f>
        <v>6.79</v>
      </c>
      <c r="M850" s="5">
        <f>Table1[[#This Row],[Unit Price]]*Table1[[#This Row],[Quantity]]</f>
        <v>13.58</v>
      </c>
      <c r="N850" t="str">
        <f>VLOOKUP(Table1[[#This Row],[Customer ID]],Customers!$A$1:$I$2001,9,FALSE)</f>
        <v>No</v>
      </c>
    </row>
    <row r="851" spans="1:14" x14ac:dyDescent="0.35">
      <c r="A851" t="s">
        <v>1752</v>
      </c>
      <c r="B851" s="2">
        <v>44529</v>
      </c>
      <c r="C851" t="s">
        <v>1753</v>
      </c>
      <c r="D851" t="s">
        <v>15</v>
      </c>
      <c r="E851">
        <v>2</v>
      </c>
      <c r="F851" t="str">
        <f>VLOOKUP(Table1[[#This Row],[Customer ID]],Customers!$A$1:$I$2001,2,FALSE)</f>
        <v>Ashley Lynch</v>
      </c>
      <c r="G851" t="str">
        <f>VLOOKUP(Table1[[#This Row],[Customer ID]],Customers!$A$1:$I$2001,3,FALSE)</f>
        <v>fmartinez@yahoo.com</v>
      </c>
      <c r="H851" t="str">
        <f>VLOOKUP(Table1[[#This Row],[Customer ID]],Customers!$A$1:$I$2001,7,FALSE)</f>
        <v>Ireland</v>
      </c>
      <c r="I851" t="str">
        <f>_xlfn.IFS(INDEX(Products!$A$1:$E$5,MATCH(Orders!$D851,Products!$A$1:$A$5,0),MATCH(Orders!I$1,Products!$A$1:$E$1,0))="Esp","Espresso",INDEX(Products!$A$1:$E$5,MATCH(Orders!$D851,Products!$A$1:$A$5,0),MATCH(Orders!I$1,Products!$A$1:$E$1,0))="Lat","Latte",INDEX(Products!$A$1:$E$5,MATCH(Orders!$D851,Products!$A$1:$A$5,0),MATCH(Orders!I$1,Products!$A$1:$E$1,0))="Moc","Mocha",INDEX(Products!$A$1:$E$5,MATCH(Orders!$D851,Products!$A$1:$A$5,0),MATCH(Orders!I$1,Products!$A$1:$E$1,0))="Am","Americano")</f>
        <v>Espresso</v>
      </c>
      <c r="J851" t="str">
        <f>IF(INDEX(Products!$A$1:$E$5,MATCH(Orders!$D851,Products!$A$1:$A$5,0),MATCH(Orders!J$1,Products!$A$1:$E$1,0))="M","Medium",IF(INDEX(Products!$A$1:$E$5,MATCH(Orders!$D851,Products!$A$1:$A$5,0),MATCH(Orders!J$1,Products!$A$1:$E$1,0))="D","Dark","Light"))</f>
        <v>Medium</v>
      </c>
      <c r="K851" s="3">
        <f>INDEX(Products!$A$1:$E$5,MATCH(Orders!$D851,Products!$A$1:$A$5,0),MATCH(Orders!K$1,Products!$A$1:$E$1,0))</f>
        <v>1.5</v>
      </c>
      <c r="L851" s="5">
        <f>INDEX(Products!$A$1:$E$5,MATCH(Orders!$D851,Products!$A$1:$A$5,0),MATCH(Orders!L$1,Products!$A$1:$E$1,0))</f>
        <v>8.18</v>
      </c>
      <c r="M851" s="5">
        <f>Table1[[#This Row],[Unit Price]]*Table1[[#This Row],[Quantity]]</f>
        <v>16.36</v>
      </c>
      <c r="N851" t="str">
        <f>VLOOKUP(Table1[[#This Row],[Customer ID]],Customers!$A$1:$I$2001,9,FALSE)</f>
        <v>No</v>
      </c>
    </row>
    <row r="852" spans="1:14" x14ac:dyDescent="0.35">
      <c r="A852" t="s">
        <v>1754</v>
      </c>
      <c r="B852" s="2">
        <v>45101</v>
      </c>
      <c r="C852" t="s">
        <v>1755</v>
      </c>
      <c r="D852" t="s">
        <v>40</v>
      </c>
      <c r="E852">
        <v>4</v>
      </c>
      <c r="F852" t="str">
        <f>VLOOKUP(Table1[[#This Row],[Customer ID]],Customers!$A$1:$I$2001,2,FALSE)</f>
        <v>Lindsay Harrington</v>
      </c>
      <c r="G852" t="str">
        <f>VLOOKUP(Table1[[#This Row],[Customer ID]],Customers!$A$1:$I$2001,3,FALSE)</f>
        <v>elizabethtran@thornton.com</v>
      </c>
      <c r="H852" t="str">
        <f>VLOOKUP(Table1[[#This Row],[Customer ID]],Customers!$A$1:$I$2001,7,FALSE)</f>
        <v>Ireland</v>
      </c>
      <c r="I852" t="str">
        <f>_xlfn.IFS(INDEX(Products!$A$1:$E$5,MATCH(Orders!$D852,Products!$A$1:$A$5,0),MATCH(Orders!I$1,Products!$A$1:$E$1,0))="Esp","Espresso",INDEX(Products!$A$1:$E$5,MATCH(Orders!$D852,Products!$A$1:$A$5,0),MATCH(Orders!I$1,Products!$A$1:$E$1,0))="Lat","Latte",INDEX(Products!$A$1:$E$5,MATCH(Orders!$D852,Products!$A$1:$A$5,0),MATCH(Orders!I$1,Products!$A$1:$E$1,0))="Moc","Mocha",INDEX(Products!$A$1:$E$5,MATCH(Orders!$D852,Products!$A$1:$A$5,0),MATCH(Orders!I$1,Products!$A$1:$E$1,0))="Am","Americano")</f>
        <v>Americano</v>
      </c>
      <c r="J852" t="str">
        <f>IF(INDEX(Products!$A$1:$E$5,MATCH(Orders!$D852,Products!$A$1:$A$5,0),MATCH(Orders!J$1,Products!$A$1:$E$1,0))="M","Medium",IF(INDEX(Products!$A$1:$E$5,MATCH(Orders!$D852,Products!$A$1:$A$5,0),MATCH(Orders!J$1,Products!$A$1:$E$1,0))="D","Dark","Light"))</f>
        <v>Light</v>
      </c>
      <c r="K852" s="3">
        <f>INDEX(Products!$A$1:$E$5,MATCH(Orders!$D852,Products!$A$1:$A$5,0),MATCH(Orders!K$1,Products!$A$1:$E$1,0))</f>
        <v>1</v>
      </c>
      <c r="L852" s="5">
        <f>INDEX(Products!$A$1:$E$5,MATCH(Orders!$D852,Products!$A$1:$A$5,0),MATCH(Orders!L$1,Products!$A$1:$E$1,0))</f>
        <v>9.9499999999999993</v>
      </c>
      <c r="M852" s="5">
        <f>Table1[[#This Row],[Unit Price]]*Table1[[#This Row],[Quantity]]</f>
        <v>39.799999999999997</v>
      </c>
      <c r="N852" t="str">
        <f>VLOOKUP(Table1[[#This Row],[Customer ID]],Customers!$A$1:$I$2001,9,FALSE)</f>
        <v>Yes</v>
      </c>
    </row>
    <row r="853" spans="1:14" x14ac:dyDescent="0.35">
      <c r="A853" t="s">
        <v>1756</v>
      </c>
      <c r="B853" s="2">
        <v>44786</v>
      </c>
      <c r="C853" t="s">
        <v>1757</v>
      </c>
      <c r="D853" t="s">
        <v>30</v>
      </c>
      <c r="E853">
        <v>1</v>
      </c>
      <c r="F853" t="str">
        <f>VLOOKUP(Table1[[#This Row],[Customer ID]],Customers!$A$1:$I$2001,2,FALSE)</f>
        <v>Luis Shaffer</v>
      </c>
      <c r="G853" t="str">
        <f>VLOOKUP(Table1[[#This Row],[Customer ID]],Customers!$A$1:$I$2001,3,FALSE)</f>
        <v>jonballard@yahoo.com</v>
      </c>
      <c r="H853" t="str">
        <f>VLOOKUP(Table1[[#This Row],[Customer ID]],Customers!$A$1:$I$2001,7,FALSE)</f>
        <v>Ireland</v>
      </c>
      <c r="I853" t="str">
        <f>_xlfn.IFS(INDEX(Products!$A$1:$E$5,MATCH(Orders!$D853,Products!$A$1:$A$5,0),MATCH(Orders!I$1,Products!$A$1:$E$1,0))="Esp","Espresso",INDEX(Products!$A$1:$E$5,MATCH(Orders!$D853,Products!$A$1:$A$5,0),MATCH(Orders!I$1,Products!$A$1:$E$1,0))="Lat","Latte",INDEX(Products!$A$1:$E$5,MATCH(Orders!$D853,Products!$A$1:$A$5,0),MATCH(Orders!I$1,Products!$A$1:$E$1,0))="Moc","Mocha",INDEX(Products!$A$1:$E$5,MATCH(Orders!$D853,Products!$A$1:$A$5,0),MATCH(Orders!I$1,Products!$A$1:$E$1,0))="Am","Americano")</f>
        <v>Mocha</v>
      </c>
      <c r="J853" t="str">
        <f>IF(INDEX(Products!$A$1:$E$5,MATCH(Orders!$D853,Products!$A$1:$A$5,0),MATCH(Orders!J$1,Products!$A$1:$E$1,0))="M","Medium",IF(INDEX(Products!$A$1:$E$5,MATCH(Orders!$D853,Products!$A$1:$A$5,0),MATCH(Orders!J$1,Products!$A$1:$E$1,0))="D","Dark","Light"))</f>
        <v>Medium</v>
      </c>
      <c r="K853" s="3">
        <f>INDEX(Products!$A$1:$E$5,MATCH(Orders!$D853,Products!$A$1:$A$5,0),MATCH(Orders!K$1,Products!$A$1:$E$1,0))</f>
        <v>2</v>
      </c>
      <c r="L853" s="5">
        <f>INDEX(Products!$A$1:$E$5,MATCH(Orders!$D853,Products!$A$1:$A$5,0),MATCH(Orders!L$1,Products!$A$1:$E$1,0))</f>
        <v>5.35</v>
      </c>
      <c r="M853" s="5">
        <f>Table1[[#This Row],[Unit Price]]*Table1[[#This Row],[Quantity]]</f>
        <v>5.35</v>
      </c>
      <c r="N853" t="str">
        <f>VLOOKUP(Table1[[#This Row],[Customer ID]],Customers!$A$1:$I$2001,9,FALSE)</f>
        <v>No</v>
      </c>
    </row>
    <row r="854" spans="1:14" x14ac:dyDescent="0.35">
      <c r="A854" t="s">
        <v>1758</v>
      </c>
      <c r="B854" s="2">
        <v>45227</v>
      </c>
      <c r="C854" t="s">
        <v>1759</v>
      </c>
      <c r="D854" t="s">
        <v>40</v>
      </c>
      <c r="E854">
        <v>4</v>
      </c>
      <c r="F854" t="str">
        <f>VLOOKUP(Table1[[#This Row],[Customer ID]],Customers!$A$1:$I$2001,2,FALSE)</f>
        <v>Mariah James</v>
      </c>
      <c r="G854" t="str">
        <f>VLOOKUP(Table1[[#This Row],[Customer ID]],Customers!$A$1:$I$2001,3,FALSE)</f>
        <v>xcook@hotmail.com</v>
      </c>
      <c r="H854" t="str">
        <f>VLOOKUP(Table1[[#This Row],[Customer ID]],Customers!$A$1:$I$2001,7,FALSE)</f>
        <v>Canada</v>
      </c>
      <c r="I854" t="str">
        <f>_xlfn.IFS(INDEX(Products!$A$1:$E$5,MATCH(Orders!$D854,Products!$A$1:$A$5,0),MATCH(Orders!I$1,Products!$A$1:$E$1,0))="Esp","Espresso",INDEX(Products!$A$1:$E$5,MATCH(Orders!$D854,Products!$A$1:$A$5,0),MATCH(Orders!I$1,Products!$A$1:$E$1,0))="Lat","Latte",INDEX(Products!$A$1:$E$5,MATCH(Orders!$D854,Products!$A$1:$A$5,0),MATCH(Orders!I$1,Products!$A$1:$E$1,0))="Moc","Mocha",INDEX(Products!$A$1:$E$5,MATCH(Orders!$D854,Products!$A$1:$A$5,0),MATCH(Orders!I$1,Products!$A$1:$E$1,0))="Am","Americano")</f>
        <v>Americano</v>
      </c>
      <c r="J854" t="str">
        <f>IF(INDEX(Products!$A$1:$E$5,MATCH(Orders!$D854,Products!$A$1:$A$5,0),MATCH(Orders!J$1,Products!$A$1:$E$1,0))="M","Medium",IF(INDEX(Products!$A$1:$E$5,MATCH(Orders!$D854,Products!$A$1:$A$5,0),MATCH(Orders!J$1,Products!$A$1:$E$1,0))="D","Dark","Light"))</f>
        <v>Light</v>
      </c>
      <c r="K854" s="3">
        <f>INDEX(Products!$A$1:$E$5,MATCH(Orders!$D854,Products!$A$1:$A$5,0),MATCH(Orders!K$1,Products!$A$1:$E$1,0))</f>
        <v>1</v>
      </c>
      <c r="L854" s="5">
        <f>INDEX(Products!$A$1:$E$5,MATCH(Orders!$D854,Products!$A$1:$A$5,0),MATCH(Orders!L$1,Products!$A$1:$E$1,0))</f>
        <v>9.9499999999999993</v>
      </c>
      <c r="M854" s="5">
        <f>Table1[[#This Row],[Unit Price]]*Table1[[#This Row],[Quantity]]</f>
        <v>39.799999999999997</v>
      </c>
      <c r="N854" t="str">
        <f>VLOOKUP(Table1[[#This Row],[Customer ID]],Customers!$A$1:$I$2001,9,FALSE)</f>
        <v>No</v>
      </c>
    </row>
    <row r="855" spans="1:14" x14ac:dyDescent="0.35">
      <c r="A855" t="s">
        <v>1760</v>
      </c>
      <c r="B855" s="2">
        <v>45463</v>
      </c>
      <c r="C855" t="s">
        <v>1761</v>
      </c>
      <c r="D855" t="s">
        <v>15</v>
      </c>
      <c r="E855">
        <v>4</v>
      </c>
      <c r="F855" t="str">
        <f>VLOOKUP(Table1[[#This Row],[Customer ID]],Customers!$A$1:$I$2001,2,FALSE)</f>
        <v>Andrew Martinez</v>
      </c>
      <c r="G855" t="str">
        <f>VLOOKUP(Table1[[#This Row],[Customer ID]],Customers!$A$1:$I$2001,3,FALSE)</f>
        <v>brian11@yahoo.com</v>
      </c>
      <c r="H855" t="str">
        <f>VLOOKUP(Table1[[#This Row],[Customer ID]],Customers!$A$1:$I$2001,7,FALSE)</f>
        <v>United States</v>
      </c>
      <c r="I855" t="str">
        <f>_xlfn.IFS(INDEX(Products!$A$1:$E$5,MATCH(Orders!$D855,Products!$A$1:$A$5,0),MATCH(Orders!I$1,Products!$A$1:$E$1,0))="Esp","Espresso",INDEX(Products!$A$1:$E$5,MATCH(Orders!$D855,Products!$A$1:$A$5,0),MATCH(Orders!I$1,Products!$A$1:$E$1,0))="Lat","Latte",INDEX(Products!$A$1:$E$5,MATCH(Orders!$D855,Products!$A$1:$A$5,0),MATCH(Orders!I$1,Products!$A$1:$E$1,0))="Moc","Mocha",INDEX(Products!$A$1:$E$5,MATCH(Orders!$D855,Products!$A$1:$A$5,0),MATCH(Orders!I$1,Products!$A$1:$E$1,0))="Am","Americano")</f>
        <v>Espresso</v>
      </c>
      <c r="J855" t="str">
        <f>IF(INDEX(Products!$A$1:$E$5,MATCH(Orders!$D855,Products!$A$1:$A$5,0),MATCH(Orders!J$1,Products!$A$1:$E$1,0))="M","Medium",IF(INDEX(Products!$A$1:$E$5,MATCH(Orders!$D855,Products!$A$1:$A$5,0),MATCH(Orders!J$1,Products!$A$1:$E$1,0))="D","Dark","Light"))</f>
        <v>Medium</v>
      </c>
      <c r="K855" s="3">
        <f>INDEX(Products!$A$1:$E$5,MATCH(Orders!$D855,Products!$A$1:$A$5,0),MATCH(Orders!K$1,Products!$A$1:$E$1,0))</f>
        <v>1.5</v>
      </c>
      <c r="L855" s="5">
        <f>INDEX(Products!$A$1:$E$5,MATCH(Orders!$D855,Products!$A$1:$A$5,0),MATCH(Orders!L$1,Products!$A$1:$E$1,0))</f>
        <v>8.18</v>
      </c>
      <c r="M855" s="5">
        <f>Table1[[#This Row],[Unit Price]]*Table1[[#This Row],[Quantity]]</f>
        <v>32.72</v>
      </c>
      <c r="N855" t="str">
        <f>VLOOKUP(Table1[[#This Row],[Customer ID]],Customers!$A$1:$I$2001,9,FALSE)</f>
        <v>Yes</v>
      </c>
    </row>
    <row r="856" spans="1:14" x14ac:dyDescent="0.35">
      <c r="A856" t="s">
        <v>1762</v>
      </c>
      <c r="B856" s="2">
        <v>45103</v>
      </c>
      <c r="C856" t="s">
        <v>1763</v>
      </c>
      <c r="D856" t="s">
        <v>21</v>
      </c>
      <c r="E856">
        <v>3</v>
      </c>
      <c r="F856" t="str">
        <f>VLOOKUP(Table1[[#This Row],[Customer ID]],Customers!$A$1:$I$2001,2,FALSE)</f>
        <v>Gabriela Fletcher</v>
      </c>
      <c r="G856" t="str">
        <f>VLOOKUP(Table1[[#This Row],[Customer ID]],Customers!$A$1:$I$2001,3,FALSE)</f>
        <v>stephen77@ray.com</v>
      </c>
      <c r="H856" t="str">
        <f>VLOOKUP(Table1[[#This Row],[Customer ID]],Customers!$A$1:$I$2001,7,FALSE)</f>
        <v>Canada</v>
      </c>
      <c r="I856" t="str">
        <f>_xlfn.IFS(INDEX(Products!$A$1:$E$5,MATCH(Orders!$D856,Products!$A$1:$A$5,0),MATCH(Orders!I$1,Products!$A$1:$E$1,0))="Esp","Espresso",INDEX(Products!$A$1:$E$5,MATCH(Orders!$D856,Products!$A$1:$A$5,0),MATCH(Orders!I$1,Products!$A$1:$E$1,0))="Lat","Latte",INDEX(Products!$A$1:$E$5,MATCH(Orders!$D856,Products!$A$1:$A$5,0),MATCH(Orders!I$1,Products!$A$1:$E$1,0))="Moc","Mocha",INDEX(Products!$A$1:$E$5,MATCH(Orders!$D856,Products!$A$1:$A$5,0),MATCH(Orders!I$1,Products!$A$1:$E$1,0))="Am","Americano")</f>
        <v>Latte</v>
      </c>
      <c r="J856" t="str">
        <f>IF(INDEX(Products!$A$1:$E$5,MATCH(Orders!$D856,Products!$A$1:$A$5,0),MATCH(Orders!J$1,Products!$A$1:$E$1,0))="M","Medium",IF(INDEX(Products!$A$1:$E$5,MATCH(Orders!$D856,Products!$A$1:$A$5,0),MATCH(Orders!J$1,Products!$A$1:$E$1,0))="D","Dark","Light"))</f>
        <v>Dark</v>
      </c>
      <c r="K856" s="3">
        <f>INDEX(Products!$A$1:$E$5,MATCH(Orders!$D856,Products!$A$1:$A$5,0),MATCH(Orders!K$1,Products!$A$1:$E$1,0))</f>
        <v>2</v>
      </c>
      <c r="L856" s="5">
        <f>INDEX(Products!$A$1:$E$5,MATCH(Orders!$D856,Products!$A$1:$A$5,0),MATCH(Orders!L$1,Products!$A$1:$E$1,0))</f>
        <v>6.79</v>
      </c>
      <c r="M856" s="5">
        <f>Table1[[#This Row],[Unit Price]]*Table1[[#This Row],[Quantity]]</f>
        <v>20.37</v>
      </c>
      <c r="N856" t="str">
        <f>VLOOKUP(Table1[[#This Row],[Customer ID]],Customers!$A$1:$I$2001,9,FALSE)</f>
        <v>No</v>
      </c>
    </row>
    <row r="857" spans="1:14" x14ac:dyDescent="0.35">
      <c r="A857" t="s">
        <v>1764</v>
      </c>
      <c r="B857" s="2">
        <v>45058</v>
      </c>
      <c r="C857" t="s">
        <v>1765</v>
      </c>
      <c r="D857" t="s">
        <v>15</v>
      </c>
      <c r="E857">
        <v>5</v>
      </c>
      <c r="F857" t="str">
        <f>VLOOKUP(Table1[[#This Row],[Customer ID]],Customers!$A$1:$I$2001,2,FALSE)</f>
        <v>Charles Coleman</v>
      </c>
      <c r="G857" t="str">
        <f>VLOOKUP(Table1[[#This Row],[Customer ID]],Customers!$A$1:$I$2001,3,FALSE)</f>
        <v>timothy65@yahoo.com</v>
      </c>
      <c r="H857" t="str">
        <f>VLOOKUP(Table1[[#This Row],[Customer ID]],Customers!$A$1:$I$2001,7,FALSE)</f>
        <v>Canada</v>
      </c>
      <c r="I857" t="str">
        <f>_xlfn.IFS(INDEX(Products!$A$1:$E$5,MATCH(Orders!$D857,Products!$A$1:$A$5,0),MATCH(Orders!I$1,Products!$A$1:$E$1,0))="Esp","Espresso",INDEX(Products!$A$1:$E$5,MATCH(Orders!$D857,Products!$A$1:$A$5,0),MATCH(Orders!I$1,Products!$A$1:$E$1,0))="Lat","Latte",INDEX(Products!$A$1:$E$5,MATCH(Orders!$D857,Products!$A$1:$A$5,0),MATCH(Orders!I$1,Products!$A$1:$E$1,0))="Moc","Mocha",INDEX(Products!$A$1:$E$5,MATCH(Orders!$D857,Products!$A$1:$A$5,0),MATCH(Orders!I$1,Products!$A$1:$E$1,0))="Am","Americano")</f>
        <v>Espresso</v>
      </c>
      <c r="J857" t="str">
        <f>IF(INDEX(Products!$A$1:$E$5,MATCH(Orders!$D857,Products!$A$1:$A$5,0),MATCH(Orders!J$1,Products!$A$1:$E$1,0))="M","Medium",IF(INDEX(Products!$A$1:$E$5,MATCH(Orders!$D857,Products!$A$1:$A$5,0),MATCH(Orders!J$1,Products!$A$1:$E$1,0))="D","Dark","Light"))</f>
        <v>Medium</v>
      </c>
      <c r="K857" s="3">
        <f>INDEX(Products!$A$1:$E$5,MATCH(Orders!$D857,Products!$A$1:$A$5,0),MATCH(Orders!K$1,Products!$A$1:$E$1,0))</f>
        <v>1.5</v>
      </c>
      <c r="L857" s="5">
        <f>INDEX(Products!$A$1:$E$5,MATCH(Orders!$D857,Products!$A$1:$A$5,0),MATCH(Orders!L$1,Products!$A$1:$E$1,0))</f>
        <v>8.18</v>
      </c>
      <c r="M857" s="5">
        <f>Table1[[#This Row],[Unit Price]]*Table1[[#This Row],[Quantity]]</f>
        <v>40.9</v>
      </c>
      <c r="N857" t="str">
        <f>VLOOKUP(Table1[[#This Row],[Customer ID]],Customers!$A$1:$I$2001,9,FALSE)</f>
        <v>No</v>
      </c>
    </row>
    <row r="858" spans="1:14" x14ac:dyDescent="0.35">
      <c r="A858" t="s">
        <v>1766</v>
      </c>
      <c r="B858" s="2">
        <v>44600</v>
      </c>
      <c r="C858" t="s">
        <v>1767</v>
      </c>
      <c r="D858" t="s">
        <v>21</v>
      </c>
      <c r="E858">
        <v>2</v>
      </c>
      <c r="F858" t="str">
        <f>VLOOKUP(Table1[[#This Row],[Customer ID]],Customers!$A$1:$I$2001,2,FALSE)</f>
        <v>Ashley Mccoy</v>
      </c>
      <c r="G858" t="str">
        <f>VLOOKUP(Table1[[#This Row],[Customer ID]],Customers!$A$1:$I$2001,3,FALSE)</f>
        <v>gregorymoore@gmail.com</v>
      </c>
      <c r="H858" t="str">
        <f>VLOOKUP(Table1[[#This Row],[Customer ID]],Customers!$A$1:$I$2001,7,FALSE)</f>
        <v>United States</v>
      </c>
      <c r="I858" t="str">
        <f>_xlfn.IFS(INDEX(Products!$A$1:$E$5,MATCH(Orders!$D858,Products!$A$1:$A$5,0),MATCH(Orders!I$1,Products!$A$1:$E$1,0))="Esp","Espresso",INDEX(Products!$A$1:$E$5,MATCH(Orders!$D858,Products!$A$1:$A$5,0),MATCH(Orders!I$1,Products!$A$1:$E$1,0))="Lat","Latte",INDEX(Products!$A$1:$E$5,MATCH(Orders!$D858,Products!$A$1:$A$5,0),MATCH(Orders!I$1,Products!$A$1:$E$1,0))="Moc","Mocha",INDEX(Products!$A$1:$E$5,MATCH(Orders!$D858,Products!$A$1:$A$5,0),MATCH(Orders!I$1,Products!$A$1:$E$1,0))="Am","Americano")</f>
        <v>Latte</v>
      </c>
      <c r="J858" t="str">
        <f>IF(INDEX(Products!$A$1:$E$5,MATCH(Orders!$D858,Products!$A$1:$A$5,0),MATCH(Orders!J$1,Products!$A$1:$E$1,0))="M","Medium",IF(INDEX(Products!$A$1:$E$5,MATCH(Orders!$D858,Products!$A$1:$A$5,0),MATCH(Orders!J$1,Products!$A$1:$E$1,0))="D","Dark","Light"))</f>
        <v>Dark</v>
      </c>
      <c r="K858" s="3">
        <f>INDEX(Products!$A$1:$E$5,MATCH(Orders!$D858,Products!$A$1:$A$5,0),MATCH(Orders!K$1,Products!$A$1:$E$1,0))</f>
        <v>2</v>
      </c>
      <c r="L858" s="5">
        <f>INDEX(Products!$A$1:$E$5,MATCH(Orders!$D858,Products!$A$1:$A$5,0),MATCH(Orders!L$1,Products!$A$1:$E$1,0))</f>
        <v>6.79</v>
      </c>
      <c r="M858" s="5">
        <f>Table1[[#This Row],[Unit Price]]*Table1[[#This Row],[Quantity]]</f>
        <v>13.58</v>
      </c>
      <c r="N858" t="str">
        <f>VLOOKUP(Table1[[#This Row],[Customer ID]],Customers!$A$1:$I$2001,9,FALSE)</f>
        <v>No</v>
      </c>
    </row>
    <row r="859" spans="1:14" x14ac:dyDescent="0.35">
      <c r="A859" t="s">
        <v>1768</v>
      </c>
      <c r="B859" s="2">
        <v>44745</v>
      </c>
      <c r="C859" t="s">
        <v>1769</v>
      </c>
      <c r="D859" t="s">
        <v>30</v>
      </c>
      <c r="E859">
        <v>5</v>
      </c>
      <c r="F859" t="str">
        <f>VLOOKUP(Table1[[#This Row],[Customer ID]],Customers!$A$1:$I$2001,2,FALSE)</f>
        <v>Jo Powers</v>
      </c>
      <c r="G859" t="str">
        <f>VLOOKUP(Table1[[#This Row],[Customer ID]],Customers!$A$1:$I$2001,3,FALSE)</f>
        <v>mtorres@snow.net</v>
      </c>
      <c r="H859" t="str">
        <f>VLOOKUP(Table1[[#This Row],[Customer ID]],Customers!$A$1:$I$2001,7,FALSE)</f>
        <v>Australia</v>
      </c>
      <c r="I859" t="str">
        <f>_xlfn.IFS(INDEX(Products!$A$1:$E$5,MATCH(Orders!$D859,Products!$A$1:$A$5,0),MATCH(Orders!I$1,Products!$A$1:$E$1,0))="Esp","Espresso",INDEX(Products!$A$1:$E$5,MATCH(Orders!$D859,Products!$A$1:$A$5,0),MATCH(Orders!I$1,Products!$A$1:$E$1,0))="Lat","Latte",INDEX(Products!$A$1:$E$5,MATCH(Orders!$D859,Products!$A$1:$A$5,0),MATCH(Orders!I$1,Products!$A$1:$E$1,0))="Moc","Mocha",INDEX(Products!$A$1:$E$5,MATCH(Orders!$D859,Products!$A$1:$A$5,0),MATCH(Orders!I$1,Products!$A$1:$E$1,0))="Am","Americano")</f>
        <v>Mocha</v>
      </c>
      <c r="J859" t="str">
        <f>IF(INDEX(Products!$A$1:$E$5,MATCH(Orders!$D859,Products!$A$1:$A$5,0),MATCH(Orders!J$1,Products!$A$1:$E$1,0))="M","Medium",IF(INDEX(Products!$A$1:$E$5,MATCH(Orders!$D859,Products!$A$1:$A$5,0),MATCH(Orders!J$1,Products!$A$1:$E$1,0))="D","Dark","Light"))</f>
        <v>Medium</v>
      </c>
      <c r="K859" s="3">
        <f>INDEX(Products!$A$1:$E$5,MATCH(Orders!$D859,Products!$A$1:$A$5,0),MATCH(Orders!K$1,Products!$A$1:$E$1,0))</f>
        <v>2</v>
      </c>
      <c r="L859" s="5">
        <f>INDEX(Products!$A$1:$E$5,MATCH(Orders!$D859,Products!$A$1:$A$5,0),MATCH(Orders!L$1,Products!$A$1:$E$1,0))</f>
        <v>5.35</v>
      </c>
      <c r="M859" s="5">
        <f>Table1[[#This Row],[Unit Price]]*Table1[[#This Row],[Quantity]]</f>
        <v>26.75</v>
      </c>
      <c r="N859" t="str">
        <f>VLOOKUP(Table1[[#This Row],[Customer ID]],Customers!$A$1:$I$2001,9,FALSE)</f>
        <v>No</v>
      </c>
    </row>
    <row r="860" spans="1:14" x14ac:dyDescent="0.35">
      <c r="A860" t="s">
        <v>1770</v>
      </c>
      <c r="B860" s="2">
        <v>45075</v>
      </c>
      <c r="C860" t="s">
        <v>1771</v>
      </c>
      <c r="D860" t="s">
        <v>21</v>
      </c>
      <c r="E860">
        <v>1</v>
      </c>
      <c r="F860" t="str">
        <f>VLOOKUP(Table1[[#This Row],[Customer ID]],Customers!$A$1:$I$2001,2,FALSE)</f>
        <v>Ryan Robinson</v>
      </c>
      <c r="G860" t="str">
        <f>VLOOKUP(Table1[[#This Row],[Customer ID]],Customers!$A$1:$I$2001,3,FALSE)</f>
        <v>hectorsmith@richard.net</v>
      </c>
      <c r="H860" t="str">
        <f>VLOOKUP(Table1[[#This Row],[Customer ID]],Customers!$A$1:$I$2001,7,FALSE)</f>
        <v>Canada</v>
      </c>
      <c r="I860" t="str">
        <f>_xlfn.IFS(INDEX(Products!$A$1:$E$5,MATCH(Orders!$D860,Products!$A$1:$A$5,0),MATCH(Orders!I$1,Products!$A$1:$E$1,0))="Esp","Espresso",INDEX(Products!$A$1:$E$5,MATCH(Orders!$D860,Products!$A$1:$A$5,0),MATCH(Orders!I$1,Products!$A$1:$E$1,0))="Lat","Latte",INDEX(Products!$A$1:$E$5,MATCH(Orders!$D860,Products!$A$1:$A$5,0),MATCH(Orders!I$1,Products!$A$1:$E$1,0))="Moc","Mocha",INDEX(Products!$A$1:$E$5,MATCH(Orders!$D860,Products!$A$1:$A$5,0),MATCH(Orders!I$1,Products!$A$1:$E$1,0))="Am","Americano")</f>
        <v>Latte</v>
      </c>
      <c r="J860" t="str">
        <f>IF(INDEX(Products!$A$1:$E$5,MATCH(Orders!$D860,Products!$A$1:$A$5,0),MATCH(Orders!J$1,Products!$A$1:$E$1,0))="M","Medium",IF(INDEX(Products!$A$1:$E$5,MATCH(Orders!$D860,Products!$A$1:$A$5,0),MATCH(Orders!J$1,Products!$A$1:$E$1,0))="D","Dark","Light"))</f>
        <v>Dark</v>
      </c>
      <c r="K860" s="3">
        <f>INDEX(Products!$A$1:$E$5,MATCH(Orders!$D860,Products!$A$1:$A$5,0),MATCH(Orders!K$1,Products!$A$1:$E$1,0))</f>
        <v>2</v>
      </c>
      <c r="L860" s="5">
        <f>INDEX(Products!$A$1:$E$5,MATCH(Orders!$D860,Products!$A$1:$A$5,0),MATCH(Orders!L$1,Products!$A$1:$E$1,0))</f>
        <v>6.79</v>
      </c>
      <c r="M860" s="5">
        <f>Table1[[#This Row],[Unit Price]]*Table1[[#This Row],[Quantity]]</f>
        <v>6.79</v>
      </c>
      <c r="N860" t="str">
        <f>VLOOKUP(Table1[[#This Row],[Customer ID]],Customers!$A$1:$I$2001,9,FALSE)</f>
        <v>Yes</v>
      </c>
    </row>
    <row r="861" spans="1:14" x14ac:dyDescent="0.35">
      <c r="A861" t="s">
        <v>1772</v>
      </c>
      <c r="B861" s="2">
        <v>44631</v>
      </c>
      <c r="C861" t="s">
        <v>1773</v>
      </c>
      <c r="D861" t="s">
        <v>15</v>
      </c>
      <c r="E861">
        <v>4</v>
      </c>
      <c r="F861" t="str">
        <f>VLOOKUP(Table1[[#This Row],[Customer ID]],Customers!$A$1:$I$2001,2,FALSE)</f>
        <v>Ryan Bennett</v>
      </c>
      <c r="G861" t="str">
        <f>VLOOKUP(Table1[[#This Row],[Customer ID]],Customers!$A$1:$I$2001,3,FALSE)</f>
        <v>mperez@morales-flores.com</v>
      </c>
      <c r="H861" t="str">
        <f>VLOOKUP(Table1[[#This Row],[Customer ID]],Customers!$A$1:$I$2001,7,FALSE)</f>
        <v>Ireland</v>
      </c>
      <c r="I861" t="str">
        <f>_xlfn.IFS(INDEX(Products!$A$1:$E$5,MATCH(Orders!$D861,Products!$A$1:$A$5,0),MATCH(Orders!I$1,Products!$A$1:$E$1,0))="Esp","Espresso",INDEX(Products!$A$1:$E$5,MATCH(Orders!$D861,Products!$A$1:$A$5,0),MATCH(Orders!I$1,Products!$A$1:$E$1,0))="Lat","Latte",INDEX(Products!$A$1:$E$5,MATCH(Orders!$D861,Products!$A$1:$A$5,0),MATCH(Orders!I$1,Products!$A$1:$E$1,0))="Moc","Mocha",INDEX(Products!$A$1:$E$5,MATCH(Orders!$D861,Products!$A$1:$A$5,0),MATCH(Orders!I$1,Products!$A$1:$E$1,0))="Am","Americano")</f>
        <v>Espresso</v>
      </c>
      <c r="J861" t="str">
        <f>IF(INDEX(Products!$A$1:$E$5,MATCH(Orders!$D861,Products!$A$1:$A$5,0),MATCH(Orders!J$1,Products!$A$1:$E$1,0))="M","Medium",IF(INDEX(Products!$A$1:$E$5,MATCH(Orders!$D861,Products!$A$1:$A$5,0),MATCH(Orders!J$1,Products!$A$1:$E$1,0))="D","Dark","Light"))</f>
        <v>Medium</v>
      </c>
      <c r="K861" s="3">
        <f>INDEX(Products!$A$1:$E$5,MATCH(Orders!$D861,Products!$A$1:$A$5,0),MATCH(Orders!K$1,Products!$A$1:$E$1,0))</f>
        <v>1.5</v>
      </c>
      <c r="L861" s="5">
        <f>INDEX(Products!$A$1:$E$5,MATCH(Orders!$D861,Products!$A$1:$A$5,0),MATCH(Orders!L$1,Products!$A$1:$E$1,0))</f>
        <v>8.18</v>
      </c>
      <c r="M861" s="5">
        <f>Table1[[#This Row],[Unit Price]]*Table1[[#This Row],[Quantity]]</f>
        <v>32.72</v>
      </c>
      <c r="N861" t="str">
        <f>VLOOKUP(Table1[[#This Row],[Customer ID]],Customers!$A$1:$I$2001,9,FALSE)</f>
        <v>No</v>
      </c>
    </row>
    <row r="862" spans="1:14" x14ac:dyDescent="0.35">
      <c r="A862" t="s">
        <v>1774</v>
      </c>
      <c r="B862" s="2">
        <v>44980</v>
      </c>
      <c r="C862" t="s">
        <v>1775</v>
      </c>
      <c r="D862" t="s">
        <v>30</v>
      </c>
      <c r="E862">
        <v>3</v>
      </c>
      <c r="F862" t="str">
        <f>VLOOKUP(Table1[[#This Row],[Customer ID]],Customers!$A$1:$I$2001,2,FALSE)</f>
        <v>James Nguyen</v>
      </c>
      <c r="G862" t="str">
        <f>VLOOKUP(Table1[[#This Row],[Customer ID]],Customers!$A$1:$I$2001,3,FALSE)</f>
        <v>maxwelltrevor@gomez.com</v>
      </c>
      <c r="H862" t="str">
        <f>VLOOKUP(Table1[[#This Row],[Customer ID]],Customers!$A$1:$I$2001,7,FALSE)</f>
        <v>United Kingdom</v>
      </c>
      <c r="I862" t="str">
        <f>_xlfn.IFS(INDEX(Products!$A$1:$E$5,MATCH(Orders!$D862,Products!$A$1:$A$5,0),MATCH(Orders!I$1,Products!$A$1:$E$1,0))="Esp","Espresso",INDEX(Products!$A$1:$E$5,MATCH(Orders!$D862,Products!$A$1:$A$5,0),MATCH(Orders!I$1,Products!$A$1:$E$1,0))="Lat","Latte",INDEX(Products!$A$1:$E$5,MATCH(Orders!$D862,Products!$A$1:$A$5,0),MATCH(Orders!I$1,Products!$A$1:$E$1,0))="Moc","Mocha",INDEX(Products!$A$1:$E$5,MATCH(Orders!$D862,Products!$A$1:$A$5,0),MATCH(Orders!I$1,Products!$A$1:$E$1,0))="Am","Americano")</f>
        <v>Mocha</v>
      </c>
      <c r="J862" t="str">
        <f>IF(INDEX(Products!$A$1:$E$5,MATCH(Orders!$D862,Products!$A$1:$A$5,0),MATCH(Orders!J$1,Products!$A$1:$E$1,0))="M","Medium",IF(INDEX(Products!$A$1:$E$5,MATCH(Orders!$D862,Products!$A$1:$A$5,0),MATCH(Orders!J$1,Products!$A$1:$E$1,0))="D","Dark","Light"))</f>
        <v>Medium</v>
      </c>
      <c r="K862" s="3">
        <f>INDEX(Products!$A$1:$E$5,MATCH(Orders!$D862,Products!$A$1:$A$5,0),MATCH(Orders!K$1,Products!$A$1:$E$1,0))</f>
        <v>2</v>
      </c>
      <c r="L862" s="5">
        <f>INDEX(Products!$A$1:$E$5,MATCH(Orders!$D862,Products!$A$1:$A$5,0),MATCH(Orders!L$1,Products!$A$1:$E$1,0))</f>
        <v>5.35</v>
      </c>
      <c r="M862" s="5">
        <f>Table1[[#This Row],[Unit Price]]*Table1[[#This Row],[Quantity]]</f>
        <v>16.049999999999997</v>
      </c>
      <c r="N862" t="str">
        <f>VLOOKUP(Table1[[#This Row],[Customer ID]],Customers!$A$1:$I$2001,9,FALSE)</f>
        <v>No</v>
      </c>
    </row>
    <row r="863" spans="1:14" x14ac:dyDescent="0.35">
      <c r="A863" t="s">
        <v>1776</v>
      </c>
      <c r="B863" s="2">
        <v>44527</v>
      </c>
      <c r="C863" t="s">
        <v>1777</v>
      </c>
      <c r="D863" t="s">
        <v>15</v>
      </c>
      <c r="E863">
        <v>1</v>
      </c>
      <c r="F863" t="str">
        <f>VLOOKUP(Table1[[#This Row],[Customer ID]],Customers!$A$1:$I$2001,2,FALSE)</f>
        <v>Jessica Gutierrez</v>
      </c>
      <c r="G863" t="str">
        <f>VLOOKUP(Table1[[#This Row],[Customer ID]],Customers!$A$1:$I$2001,3,FALSE)</f>
        <v>gary41@hotmail.com</v>
      </c>
      <c r="H863" t="str">
        <f>VLOOKUP(Table1[[#This Row],[Customer ID]],Customers!$A$1:$I$2001,7,FALSE)</f>
        <v>Australia</v>
      </c>
      <c r="I863" t="str">
        <f>_xlfn.IFS(INDEX(Products!$A$1:$E$5,MATCH(Orders!$D863,Products!$A$1:$A$5,0),MATCH(Orders!I$1,Products!$A$1:$E$1,0))="Esp","Espresso",INDEX(Products!$A$1:$E$5,MATCH(Orders!$D863,Products!$A$1:$A$5,0),MATCH(Orders!I$1,Products!$A$1:$E$1,0))="Lat","Latte",INDEX(Products!$A$1:$E$5,MATCH(Orders!$D863,Products!$A$1:$A$5,0),MATCH(Orders!I$1,Products!$A$1:$E$1,0))="Moc","Mocha",INDEX(Products!$A$1:$E$5,MATCH(Orders!$D863,Products!$A$1:$A$5,0),MATCH(Orders!I$1,Products!$A$1:$E$1,0))="Am","Americano")</f>
        <v>Espresso</v>
      </c>
      <c r="J863" t="str">
        <f>IF(INDEX(Products!$A$1:$E$5,MATCH(Orders!$D863,Products!$A$1:$A$5,0),MATCH(Orders!J$1,Products!$A$1:$E$1,0))="M","Medium",IF(INDEX(Products!$A$1:$E$5,MATCH(Orders!$D863,Products!$A$1:$A$5,0),MATCH(Orders!J$1,Products!$A$1:$E$1,0))="D","Dark","Light"))</f>
        <v>Medium</v>
      </c>
      <c r="K863" s="3">
        <f>INDEX(Products!$A$1:$E$5,MATCH(Orders!$D863,Products!$A$1:$A$5,0),MATCH(Orders!K$1,Products!$A$1:$E$1,0))</f>
        <v>1.5</v>
      </c>
      <c r="L863" s="5">
        <f>INDEX(Products!$A$1:$E$5,MATCH(Orders!$D863,Products!$A$1:$A$5,0),MATCH(Orders!L$1,Products!$A$1:$E$1,0))</f>
        <v>8.18</v>
      </c>
      <c r="M863" s="5">
        <f>Table1[[#This Row],[Unit Price]]*Table1[[#This Row],[Quantity]]</f>
        <v>8.18</v>
      </c>
      <c r="N863" t="str">
        <f>VLOOKUP(Table1[[#This Row],[Customer ID]],Customers!$A$1:$I$2001,9,FALSE)</f>
        <v>Yes</v>
      </c>
    </row>
    <row r="864" spans="1:14" x14ac:dyDescent="0.35">
      <c r="A864" t="s">
        <v>1778</v>
      </c>
      <c r="B864" s="2">
        <v>44769</v>
      </c>
      <c r="C864" t="s">
        <v>1779</v>
      </c>
      <c r="D864" t="s">
        <v>21</v>
      </c>
      <c r="E864">
        <v>2</v>
      </c>
      <c r="F864" t="str">
        <f>VLOOKUP(Table1[[#This Row],[Customer ID]],Customers!$A$1:$I$2001,2,FALSE)</f>
        <v>Samuel Warner</v>
      </c>
      <c r="G864" t="str">
        <f>VLOOKUP(Table1[[#This Row],[Customer ID]],Customers!$A$1:$I$2001,3,FALSE)</f>
        <v>tina41@hotmail.com</v>
      </c>
      <c r="H864" t="str">
        <f>VLOOKUP(Table1[[#This Row],[Customer ID]],Customers!$A$1:$I$2001,7,FALSE)</f>
        <v>Ireland</v>
      </c>
      <c r="I864" t="str">
        <f>_xlfn.IFS(INDEX(Products!$A$1:$E$5,MATCH(Orders!$D864,Products!$A$1:$A$5,0),MATCH(Orders!I$1,Products!$A$1:$E$1,0))="Esp","Espresso",INDEX(Products!$A$1:$E$5,MATCH(Orders!$D864,Products!$A$1:$A$5,0),MATCH(Orders!I$1,Products!$A$1:$E$1,0))="Lat","Latte",INDEX(Products!$A$1:$E$5,MATCH(Orders!$D864,Products!$A$1:$A$5,0),MATCH(Orders!I$1,Products!$A$1:$E$1,0))="Moc","Mocha",INDEX(Products!$A$1:$E$5,MATCH(Orders!$D864,Products!$A$1:$A$5,0),MATCH(Orders!I$1,Products!$A$1:$E$1,0))="Am","Americano")</f>
        <v>Latte</v>
      </c>
      <c r="J864" t="str">
        <f>IF(INDEX(Products!$A$1:$E$5,MATCH(Orders!$D864,Products!$A$1:$A$5,0),MATCH(Orders!J$1,Products!$A$1:$E$1,0))="M","Medium",IF(INDEX(Products!$A$1:$E$5,MATCH(Orders!$D864,Products!$A$1:$A$5,0),MATCH(Orders!J$1,Products!$A$1:$E$1,0))="D","Dark","Light"))</f>
        <v>Dark</v>
      </c>
      <c r="K864" s="3">
        <f>INDEX(Products!$A$1:$E$5,MATCH(Orders!$D864,Products!$A$1:$A$5,0),MATCH(Orders!K$1,Products!$A$1:$E$1,0))</f>
        <v>2</v>
      </c>
      <c r="L864" s="5">
        <f>INDEX(Products!$A$1:$E$5,MATCH(Orders!$D864,Products!$A$1:$A$5,0),MATCH(Orders!L$1,Products!$A$1:$E$1,0))</f>
        <v>6.79</v>
      </c>
      <c r="M864" s="5">
        <f>Table1[[#This Row],[Unit Price]]*Table1[[#This Row],[Quantity]]</f>
        <v>13.58</v>
      </c>
      <c r="N864" t="str">
        <f>VLOOKUP(Table1[[#This Row],[Customer ID]],Customers!$A$1:$I$2001,9,FALSE)</f>
        <v>No</v>
      </c>
    </row>
    <row r="865" spans="1:14" x14ac:dyDescent="0.35">
      <c r="A865" t="s">
        <v>1780</v>
      </c>
      <c r="B865" s="2">
        <v>44847</v>
      </c>
      <c r="C865" t="s">
        <v>1781</v>
      </c>
      <c r="D865" t="s">
        <v>30</v>
      </c>
      <c r="E865">
        <v>2</v>
      </c>
      <c r="F865" t="str">
        <f>VLOOKUP(Table1[[#This Row],[Customer ID]],Customers!$A$1:$I$2001,2,FALSE)</f>
        <v>Chad Beltran</v>
      </c>
      <c r="G865" t="str">
        <f>VLOOKUP(Table1[[#This Row],[Customer ID]],Customers!$A$1:$I$2001,3,FALSE)</f>
        <v>lisamcconnell@yahoo.com</v>
      </c>
      <c r="H865" t="str">
        <f>VLOOKUP(Table1[[#This Row],[Customer ID]],Customers!$A$1:$I$2001,7,FALSE)</f>
        <v>United States</v>
      </c>
      <c r="I865" t="str">
        <f>_xlfn.IFS(INDEX(Products!$A$1:$E$5,MATCH(Orders!$D865,Products!$A$1:$A$5,0),MATCH(Orders!I$1,Products!$A$1:$E$1,0))="Esp","Espresso",INDEX(Products!$A$1:$E$5,MATCH(Orders!$D865,Products!$A$1:$A$5,0),MATCH(Orders!I$1,Products!$A$1:$E$1,0))="Lat","Latte",INDEX(Products!$A$1:$E$5,MATCH(Orders!$D865,Products!$A$1:$A$5,0),MATCH(Orders!I$1,Products!$A$1:$E$1,0))="Moc","Mocha",INDEX(Products!$A$1:$E$5,MATCH(Orders!$D865,Products!$A$1:$A$5,0),MATCH(Orders!I$1,Products!$A$1:$E$1,0))="Am","Americano")</f>
        <v>Mocha</v>
      </c>
      <c r="J865" t="str">
        <f>IF(INDEX(Products!$A$1:$E$5,MATCH(Orders!$D865,Products!$A$1:$A$5,0),MATCH(Orders!J$1,Products!$A$1:$E$1,0))="M","Medium",IF(INDEX(Products!$A$1:$E$5,MATCH(Orders!$D865,Products!$A$1:$A$5,0),MATCH(Orders!J$1,Products!$A$1:$E$1,0))="D","Dark","Light"))</f>
        <v>Medium</v>
      </c>
      <c r="K865" s="3">
        <f>INDEX(Products!$A$1:$E$5,MATCH(Orders!$D865,Products!$A$1:$A$5,0),MATCH(Orders!K$1,Products!$A$1:$E$1,0))</f>
        <v>2</v>
      </c>
      <c r="L865" s="5">
        <f>INDEX(Products!$A$1:$E$5,MATCH(Orders!$D865,Products!$A$1:$A$5,0),MATCH(Orders!L$1,Products!$A$1:$E$1,0))</f>
        <v>5.35</v>
      </c>
      <c r="M865" s="5">
        <f>Table1[[#This Row],[Unit Price]]*Table1[[#This Row],[Quantity]]</f>
        <v>10.7</v>
      </c>
      <c r="N865" t="str">
        <f>VLOOKUP(Table1[[#This Row],[Customer ID]],Customers!$A$1:$I$2001,9,FALSE)</f>
        <v>No</v>
      </c>
    </row>
    <row r="866" spans="1:14" x14ac:dyDescent="0.35">
      <c r="A866" t="s">
        <v>1782</v>
      </c>
      <c r="B866" s="2">
        <v>45097</v>
      </c>
      <c r="C866" t="s">
        <v>1783</v>
      </c>
      <c r="D866" t="s">
        <v>15</v>
      </c>
      <c r="E866">
        <v>3</v>
      </c>
      <c r="F866" t="str">
        <f>VLOOKUP(Table1[[#This Row],[Customer ID]],Customers!$A$1:$I$2001,2,FALSE)</f>
        <v>Charles Sanders DDS</v>
      </c>
      <c r="G866" t="str">
        <f>VLOOKUP(Table1[[#This Row],[Customer ID]],Customers!$A$1:$I$2001,3,FALSE)</f>
        <v>bradleymichelle@gmail.com</v>
      </c>
      <c r="H866" t="str">
        <f>VLOOKUP(Table1[[#This Row],[Customer ID]],Customers!$A$1:$I$2001,7,FALSE)</f>
        <v>United States</v>
      </c>
      <c r="I866" t="str">
        <f>_xlfn.IFS(INDEX(Products!$A$1:$E$5,MATCH(Orders!$D866,Products!$A$1:$A$5,0),MATCH(Orders!I$1,Products!$A$1:$E$1,0))="Esp","Espresso",INDEX(Products!$A$1:$E$5,MATCH(Orders!$D866,Products!$A$1:$A$5,0),MATCH(Orders!I$1,Products!$A$1:$E$1,0))="Lat","Latte",INDEX(Products!$A$1:$E$5,MATCH(Orders!$D866,Products!$A$1:$A$5,0),MATCH(Orders!I$1,Products!$A$1:$E$1,0))="Moc","Mocha",INDEX(Products!$A$1:$E$5,MATCH(Orders!$D866,Products!$A$1:$A$5,0),MATCH(Orders!I$1,Products!$A$1:$E$1,0))="Am","Americano")</f>
        <v>Espresso</v>
      </c>
      <c r="J866" t="str">
        <f>IF(INDEX(Products!$A$1:$E$5,MATCH(Orders!$D866,Products!$A$1:$A$5,0),MATCH(Orders!J$1,Products!$A$1:$E$1,0))="M","Medium",IF(INDEX(Products!$A$1:$E$5,MATCH(Orders!$D866,Products!$A$1:$A$5,0),MATCH(Orders!J$1,Products!$A$1:$E$1,0))="D","Dark","Light"))</f>
        <v>Medium</v>
      </c>
      <c r="K866" s="3">
        <f>INDEX(Products!$A$1:$E$5,MATCH(Orders!$D866,Products!$A$1:$A$5,0),MATCH(Orders!K$1,Products!$A$1:$E$1,0))</f>
        <v>1.5</v>
      </c>
      <c r="L866" s="5">
        <f>INDEX(Products!$A$1:$E$5,MATCH(Orders!$D866,Products!$A$1:$A$5,0),MATCH(Orders!L$1,Products!$A$1:$E$1,0))</f>
        <v>8.18</v>
      </c>
      <c r="M866" s="5">
        <f>Table1[[#This Row],[Unit Price]]*Table1[[#This Row],[Quantity]]</f>
        <v>24.54</v>
      </c>
      <c r="N866" t="str">
        <f>VLOOKUP(Table1[[#This Row],[Customer ID]],Customers!$A$1:$I$2001,9,FALSE)</f>
        <v>Yes</v>
      </c>
    </row>
    <row r="867" spans="1:14" x14ac:dyDescent="0.35">
      <c r="A867" t="s">
        <v>1784</v>
      </c>
      <c r="B867" s="2">
        <v>44687</v>
      </c>
      <c r="C867" t="s">
        <v>1785</v>
      </c>
      <c r="D867" t="s">
        <v>40</v>
      </c>
      <c r="E867">
        <v>4</v>
      </c>
      <c r="F867" t="str">
        <f>VLOOKUP(Table1[[#This Row],[Customer ID]],Customers!$A$1:$I$2001,2,FALSE)</f>
        <v>Alexis Johnson</v>
      </c>
      <c r="G867" t="str">
        <f>VLOOKUP(Table1[[#This Row],[Customer ID]],Customers!$A$1:$I$2001,3,FALSE)</f>
        <v>kelly34@khan-mills.org</v>
      </c>
      <c r="H867" t="str">
        <f>VLOOKUP(Table1[[#This Row],[Customer ID]],Customers!$A$1:$I$2001,7,FALSE)</f>
        <v>Canada</v>
      </c>
      <c r="I867" t="str">
        <f>_xlfn.IFS(INDEX(Products!$A$1:$E$5,MATCH(Orders!$D867,Products!$A$1:$A$5,0),MATCH(Orders!I$1,Products!$A$1:$E$1,0))="Esp","Espresso",INDEX(Products!$A$1:$E$5,MATCH(Orders!$D867,Products!$A$1:$A$5,0),MATCH(Orders!I$1,Products!$A$1:$E$1,0))="Lat","Latte",INDEX(Products!$A$1:$E$5,MATCH(Orders!$D867,Products!$A$1:$A$5,0),MATCH(Orders!I$1,Products!$A$1:$E$1,0))="Moc","Mocha",INDEX(Products!$A$1:$E$5,MATCH(Orders!$D867,Products!$A$1:$A$5,0),MATCH(Orders!I$1,Products!$A$1:$E$1,0))="Am","Americano")</f>
        <v>Americano</v>
      </c>
      <c r="J867" t="str">
        <f>IF(INDEX(Products!$A$1:$E$5,MATCH(Orders!$D867,Products!$A$1:$A$5,0),MATCH(Orders!J$1,Products!$A$1:$E$1,0))="M","Medium",IF(INDEX(Products!$A$1:$E$5,MATCH(Orders!$D867,Products!$A$1:$A$5,0),MATCH(Orders!J$1,Products!$A$1:$E$1,0))="D","Dark","Light"))</f>
        <v>Light</v>
      </c>
      <c r="K867" s="3">
        <f>INDEX(Products!$A$1:$E$5,MATCH(Orders!$D867,Products!$A$1:$A$5,0),MATCH(Orders!K$1,Products!$A$1:$E$1,0))</f>
        <v>1</v>
      </c>
      <c r="L867" s="5">
        <f>INDEX(Products!$A$1:$E$5,MATCH(Orders!$D867,Products!$A$1:$A$5,0),MATCH(Orders!L$1,Products!$A$1:$E$1,0))</f>
        <v>9.9499999999999993</v>
      </c>
      <c r="M867" s="5">
        <f>Table1[[#This Row],[Unit Price]]*Table1[[#This Row],[Quantity]]</f>
        <v>39.799999999999997</v>
      </c>
      <c r="N867" t="str">
        <f>VLOOKUP(Table1[[#This Row],[Customer ID]],Customers!$A$1:$I$2001,9,FALSE)</f>
        <v>Yes</v>
      </c>
    </row>
    <row r="868" spans="1:14" x14ac:dyDescent="0.35">
      <c r="A868" t="s">
        <v>1786</v>
      </c>
      <c r="B868" s="2">
        <v>45156</v>
      </c>
      <c r="C868" t="s">
        <v>1787</v>
      </c>
      <c r="D868" t="s">
        <v>15</v>
      </c>
      <c r="E868">
        <v>1</v>
      </c>
      <c r="F868" t="str">
        <f>VLOOKUP(Table1[[#This Row],[Customer ID]],Customers!$A$1:$I$2001,2,FALSE)</f>
        <v>John Miller</v>
      </c>
      <c r="G868" t="str">
        <f>VLOOKUP(Table1[[#This Row],[Customer ID]],Customers!$A$1:$I$2001,3,FALSE)</f>
        <v>matthew21@thornton-daniels.com</v>
      </c>
      <c r="H868" t="str">
        <f>VLOOKUP(Table1[[#This Row],[Customer ID]],Customers!$A$1:$I$2001,7,FALSE)</f>
        <v>United States</v>
      </c>
      <c r="I868" t="str">
        <f>_xlfn.IFS(INDEX(Products!$A$1:$E$5,MATCH(Orders!$D868,Products!$A$1:$A$5,0),MATCH(Orders!I$1,Products!$A$1:$E$1,0))="Esp","Espresso",INDEX(Products!$A$1:$E$5,MATCH(Orders!$D868,Products!$A$1:$A$5,0),MATCH(Orders!I$1,Products!$A$1:$E$1,0))="Lat","Latte",INDEX(Products!$A$1:$E$5,MATCH(Orders!$D868,Products!$A$1:$A$5,0),MATCH(Orders!I$1,Products!$A$1:$E$1,0))="Moc","Mocha",INDEX(Products!$A$1:$E$5,MATCH(Orders!$D868,Products!$A$1:$A$5,0),MATCH(Orders!I$1,Products!$A$1:$E$1,0))="Am","Americano")</f>
        <v>Espresso</v>
      </c>
      <c r="J868" t="str">
        <f>IF(INDEX(Products!$A$1:$E$5,MATCH(Orders!$D868,Products!$A$1:$A$5,0),MATCH(Orders!J$1,Products!$A$1:$E$1,0))="M","Medium",IF(INDEX(Products!$A$1:$E$5,MATCH(Orders!$D868,Products!$A$1:$A$5,0),MATCH(Orders!J$1,Products!$A$1:$E$1,0))="D","Dark","Light"))</f>
        <v>Medium</v>
      </c>
      <c r="K868" s="3">
        <f>INDEX(Products!$A$1:$E$5,MATCH(Orders!$D868,Products!$A$1:$A$5,0),MATCH(Orders!K$1,Products!$A$1:$E$1,0))</f>
        <v>1.5</v>
      </c>
      <c r="L868" s="5">
        <f>INDEX(Products!$A$1:$E$5,MATCH(Orders!$D868,Products!$A$1:$A$5,0),MATCH(Orders!L$1,Products!$A$1:$E$1,0))</f>
        <v>8.18</v>
      </c>
      <c r="M868" s="5">
        <f>Table1[[#This Row],[Unit Price]]*Table1[[#This Row],[Quantity]]</f>
        <v>8.18</v>
      </c>
      <c r="N868" t="str">
        <f>VLOOKUP(Table1[[#This Row],[Customer ID]],Customers!$A$1:$I$2001,9,FALSE)</f>
        <v>No</v>
      </c>
    </row>
    <row r="869" spans="1:14" x14ac:dyDescent="0.35">
      <c r="A869" t="s">
        <v>1788</v>
      </c>
      <c r="B869" s="2">
        <v>44881</v>
      </c>
      <c r="C869" t="s">
        <v>1789</v>
      </c>
      <c r="D869" t="s">
        <v>40</v>
      </c>
      <c r="E869">
        <v>5</v>
      </c>
      <c r="F869" t="str">
        <f>VLOOKUP(Table1[[#This Row],[Customer ID]],Customers!$A$1:$I$2001,2,FALSE)</f>
        <v>Jason Palmer</v>
      </c>
      <c r="G869" t="str">
        <f>VLOOKUP(Table1[[#This Row],[Customer ID]],Customers!$A$1:$I$2001,3,FALSE)</f>
        <v>orosales@yahoo.com</v>
      </c>
      <c r="H869" t="str">
        <f>VLOOKUP(Table1[[#This Row],[Customer ID]],Customers!$A$1:$I$2001,7,FALSE)</f>
        <v>United States</v>
      </c>
      <c r="I869" t="str">
        <f>_xlfn.IFS(INDEX(Products!$A$1:$E$5,MATCH(Orders!$D869,Products!$A$1:$A$5,0),MATCH(Orders!I$1,Products!$A$1:$E$1,0))="Esp","Espresso",INDEX(Products!$A$1:$E$5,MATCH(Orders!$D869,Products!$A$1:$A$5,0),MATCH(Orders!I$1,Products!$A$1:$E$1,0))="Lat","Latte",INDEX(Products!$A$1:$E$5,MATCH(Orders!$D869,Products!$A$1:$A$5,0),MATCH(Orders!I$1,Products!$A$1:$E$1,0))="Moc","Mocha",INDEX(Products!$A$1:$E$5,MATCH(Orders!$D869,Products!$A$1:$A$5,0),MATCH(Orders!I$1,Products!$A$1:$E$1,0))="Am","Americano")</f>
        <v>Americano</v>
      </c>
      <c r="J869" t="str">
        <f>IF(INDEX(Products!$A$1:$E$5,MATCH(Orders!$D869,Products!$A$1:$A$5,0),MATCH(Orders!J$1,Products!$A$1:$E$1,0))="M","Medium",IF(INDEX(Products!$A$1:$E$5,MATCH(Orders!$D869,Products!$A$1:$A$5,0),MATCH(Orders!J$1,Products!$A$1:$E$1,0))="D","Dark","Light"))</f>
        <v>Light</v>
      </c>
      <c r="K869" s="3">
        <f>INDEX(Products!$A$1:$E$5,MATCH(Orders!$D869,Products!$A$1:$A$5,0),MATCH(Orders!K$1,Products!$A$1:$E$1,0))</f>
        <v>1</v>
      </c>
      <c r="L869" s="5">
        <f>INDEX(Products!$A$1:$E$5,MATCH(Orders!$D869,Products!$A$1:$A$5,0),MATCH(Orders!L$1,Products!$A$1:$E$1,0))</f>
        <v>9.9499999999999993</v>
      </c>
      <c r="M869" s="5">
        <f>Table1[[#This Row],[Unit Price]]*Table1[[#This Row],[Quantity]]</f>
        <v>49.75</v>
      </c>
      <c r="N869" t="str">
        <f>VLOOKUP(Table1[[#This Row],[Customer ID]],Customers!$A$1:$I$2001,9,FALSE)</f>
        <v>No</v>
      </c>
    </row>
    <row r="870" spans="1:14" x14ac:dyDescent="0.35">
      <c r="A870" t="s">
        <v>1790</v>
      </c>
      <c r="B870" s="2">
        <v>45268</v>
      </c>
      <c r="C870" t="s">
        <v>1791</v>
      </c>
      <c r="D870" t="s">
        <v>30</v>
      </c>
      <c r="E870">
        <v>3</v>
      </c>
      <c r="F870" t="str">
        <f>VLOOKUP(Table1[[#This Row],[Customer ID]],Customers!$A$1:$I$2001,2,FALSE)</f>
        <v>Amy Martinez</v>
      </c>
      <c r="G870" t="str">
        <f>VLOOKUP(Table1[[#This Row],[Customer ID]],Customers!$A$1:$I$2001,3,FALSE)</f>
        <v>vaughnrebekah@steele.com</v>
      </c>
      <c r="H870" t="str">
        <f>VLOOKUP(Table1[[#This Row],[Customer ID]],Customers!$A$1:$I$2001,7,FALSE)</f>
        <v>Canada</v>
      </c>
      <c r="I870" t="str">
        <f>_xlfn.IFS(INDEX(Products!$A$1:$E$5,MATCH(Orders!$D870,Products!$A$1:$A$5,0),MATCH(Orders!I$1,Products!$A$1:$E$1,0))="Esp","Espresso",INDEX(Products!$A$1:$E$5,MATCH(Orders!$D870,Products!$A$1:$A$5,0),MATCH(Orders!I$1,Products!$A$1:$E$1,0))="Lat","Latte",INDEX(Products!$A$1:$E$5,MATCH(Orders!$D870,Products!$A$1:$A$5,0),MATCH(Orders!I$1,Products!$A$1:$E$1,0))="Moc","Mocha",INDEX(Products!$A$1:$E$5,MATCH(Orders!$D870,Products!$A$1:$A$5,0),MATCH(Orders!I$1,Products!$A$1:$E$1,0))="Am","Americano")</f>
        <v>Mocha</v>
      </c>
      <c r="J870" t="str">
        <f>IF(INDEX(Products!$A$1:$E$5,MATCH(Orders!$D870,Products!$A$1:$A$5,0),MATCH(Orders!J$1,Products!$A$1:$E$1,0))="M","Medium",IF(INDEX(Products!$A$1:$E$5,MATCH(Orders!$D870,Products!$A$1:$A$5,0),MATCH(Orders!J$1,Products!$A$1:$E$1,0))="D","Dark","Light"))</f>
        <v>Medium</v>
      </c>
      <c r="K870" s="3">
        <f>INDEX(Products!$A$1:$E$5,MATCH(Orders!$D870,Products!$A$1:$A$5,0),MATCH(Orders!K$1,Products!$A$1:$E$1,0))</f>
        <v>2</v>
      </c>
      <c r="L870" s="5">
        <f>INDEX(Products!$A$1:$E$5,MATCH(Orders!$D870,Products!$A$1:$A$5,0),MATCH(Orders!L$1,Products!$A$1:$E$1,0))</f>
        <v>5.35</v>
      </c>
      <c r="M870" s="5">
        <f>Table1[[#This Row],[Unit Price]]*Table1[[#This Row],[Quantity]]</f>
        <v>16.049999999999997</v>
      </c>
      <c r="N870" t="str">
        <f>VLOOKUP(Table1[[#This Row],[Customer ID]],Customers!$A$1:$I$2001,9,FALSE)</f>
        <v>Yes</v>
      </c>
    </row>
    <row r="871" spans="1:14" x14ac:dyDescent="0.35">
      <c r="A871" t="s">
        <v>1792</v>
      </c>
      <c r="B871" s="2">
        <v>45586</v>
      </c>
      <c r="C871" t="s">
        <v>1793</v>
      </c>
      <c r="D871" t="s">
        <v>40</v>
      </c>
      <c r="E871">
        <v>3</v>
      </c>
      <c r="F871" t="str">
        <f>VLOOKUP(Table1[[#This Row],[Customer ID]],Customers!$A$1:$I$2001,2,FALSE)</f>
        <v>Matthew Sanders</v>
      </c>
      <c r="G871" t="str">
        <f>VLOOKUP(Table1[[#This Row],[Customer ID]],Customers!$A$1:$I$2001,3,FALSE)</f>
        <v>timothy74@yahoo.com</v>
      </c>
      <c r="H871" t="str">
        <f>VLOOKUP(Table1[[#This Row],[Customer ID]],Customers!$A$1:$I$2001,7,FALSE)</f>
        <v>Canada</v>
      </c>
      <c r="I871" t="str">
        <f>_xlfn.IFS(INDEX(Products!$A$1:$E$5,MATCH(Orders!$D871,Products!$A$1:$A$5,0),MATCH(Orders!I$1,Products!$A$1:$E$1,0))="Esp","Espresso",INDEX(Products!$A$1:$E$5,MATCH(Orders!$D871,Products!$A$1:$A$5,0),MATCH(Orders!I$1,Products!$A$1:$E$1,0))="Lat","Latte",INDEX(Products!$A$1:$E$5,MATCH(Orders!$D871,Products!$A$1:$A$5,0),MATCH(Orders!I$1,Products!$A$1:$E$1,0))="Moc","Mocha",INDEX(Products!$A$1:$E$5,MATCH(Orders!$D871,Products!$A$1:$A$5,0),MATCH(Orders!I$1,Products!$A$1:$E$1,0))="Am","Americano")</f>
        <v>Americano</v>
      </c>
      <c r="J871" t="str">
        <f>IF(INDEX(Products!$A$1:$E$5,MATCH(Orders!$D871,Products!$A$1:$A$5,0),MATCH(Orders!J$1,Products!$A$1:$E$1,0))="M","Medium",IF(INDEX(Products!$A$1:$E$5,MATCH(Orders!$D871,Products!$A$1:$A$5,0),MATCH(Orders!J$1,Products!$A$1:$E$1,0))="D","Dark","Light"))</f>
        <v>Light</v>
      </c>
      <c r="K871" s="3">
        <f>INDEX(Products!$A$1:$E$5,MATCH(Orders!$D871,Products!$A$1:$A$5,0),MATCH(Orders!K$1,Products!$A$1:$E$1,0))</f>
        <v>1</v>
      </c>
      <c r="L871" s="5">
        <f>INDEX(Products!$A$1:$E$5,MATCH(Orders!$D871,Products!$A$1:$A$5,0),MATCH(Orders!L$1,Products!$A$1:$E$1,0))</f>
        <v>9.9499999999999993</v>
      </c>
      <c r="M871" s="5">
        <f>Table1[[#This Row],[Unit Price]]*Table1[[#This Row],[Quantity]]</f>
        <v>29.849999999999998</v>
      </c>
      <c r="N871" t="str">
        <f>VLOOKUP(Table1[[#This Row],[Customer ID]],Customers!$A$1:$I$2001,9,FALSE)</f>
        <v>Yes</v>
      </c>
    </row>
    <row r="872" spans="1:14" x14ac:dyDescent="0.35">
      <c r="A872" t="s">
        <v>1794</v>
      </c>
      <c r="B872" s="2">
        <v>44510</v>
      </c>
      <c r="C872" t="s">
        <v>1795</v>
      </c>
      <c r="D872" t="s">
        <v>40</v>
      </c>
      <c r="E872">
        <v>4</v>
      </c>
      <c r="F872" t="str">
        <f>VLOOKUP(Table1[[#This Row],[Customer ID]],Customers!$A$1:$I$2001,2,FALSE)</f>
        <v>Marcus Morgan</v>
      </c>
      <c r="G872" t="str">
        <f>VLOOKUP(Table1[[#This Row],[Customer ID]],Customers!$A$1:$I$2001,3,FALSE)</f>
        <v>mary24@murphy-miller.com</v>
      </c>
      <c r="H872" t="str">
        <f>VLOOKUP(Table1[[#This Row],[Customer ID]],Customers!$A$1:$I$2001,7,FALSE)</f>
        <v>United Kingdom</v>
      </c>
      <c r="I872" t="str">
        <f>_xlfn.IFS(INDEX(Products!$A$1:$E$5,MATCH(Orders!$D872,Products!$A$1:$A$5,0),MATCH(Orders!I$1,Products!$A$1:$E$1,0))="Esp","Espresso",INDEX(Products!$A$1:$E$5,MATCH(Orders!$D872,Products!$A$1:$A$5,0),MATCH(Orders!I$1,Products!$A$1:$E$1,0))="Lat","Latte",INDEX(Products!$A$1:$E$5,MATCH(Orders!$D872,Products!$A$1:$A$5,0),MATCH(Orders!I$1,Products!$A$1:$E$1,0))="Moc","Mocha",INDEX(Products!$A$1:$E$5,MATCH(Orders!$D872,Products!$A$1:$A$5,0),MATCH(Orders!I$1,Products!$A$1:$E$1,0))="Am","Americano")</f>
        <v>Americano</v>
      </c>
      <c r="J872" t="str">
        <f>IF(INDEX(Products!$A$1:$E$5,MATCH(Orders!$D872,Products!$A$1:$A$5,0),MATCH(Orders!J$1,Products!$A$1:$E$1,0))="M","Medium",IF(INDEX(Products!$A$1:$E$5,MATCH(Orders!$D872,Products!$A$1:$A$5,0),MATCH(Orders!J$1,Products!$A$1:$E$1,0))="D","Dark","Light"))</f>
        <v>Light</v>
      </c>
      <c r="K872" s="3">
        <f>INDEX(Products!$A$1:$E$5,MATCH(Orders!$D872,Products!$A$1:$A$5,0),MATCH(Orders!K$1,Products!$A$1:$E$1,0))</f>
        <v>1</v>
      </c>
      <c r="L872" s="5">
        <f>INDEX(Products!$A$1:$E$5,MATCH(Orders!$D872,Products!$A$1:$A$5,0),MATCH(Orders!L$1,Products!$A$1:$E$1,0))</f>
        <v>9.9499999999999993</v>
      </c>
      <c r="M872" s="5">
        <f>Table1[[#This Row],[Unit Price]]*Table1[[#This Row],[Quantity]]</f>
        <v>39.799999999999997</v>
      </c>
      <c r="N872" t="str">
        <f>VLOOKUP(Table1[[#This Row],[Customer ID]],Customers!$A$1:$I$2001,9,FALSE)</f>
        <v>Yes</v>
      </c>
    </row>
    <row r="873" spans="1:14" x14ac:dyDescent="0.35">
      <c r="A873" t="s">
        <v>1796</v>
      </c>
      <c r="B873" s="2">
        <v>45216</v>
      </c>
      <c r="C873" t="s">
        <v>1797</v>
      </c>
      <c r="D873" t="s">
        <v>40</v>
      </c>
      <c r="E873">
        <v>3</v>
      </c>
      <c r="F873" t="str">
        <f>VLOOKUP(Table1[[#This Row],[Customer ID]],Customers!$A$1:$I$2001,2,FALSE)</f>
        <v>Kathryn Howard</v>
      </c>
      <c r="G873" t="str">
        <f>VLOOKUP(Table1[[#This Row],[Customer ID]],Customers!$A$1:$I$2001,3,FALSE)</f>
        <v>mcintyreangela@yahoo.com</v>
      </c>
      <c r="H873" t="str">
        <f>VLOOKUP(Table1[[#This Row],[Customer ID]],Customers!$A$1:$I$2001,7,FALSE)</f>
        <v>Canada</v>
      </c>
      <c r="I873" t="str">
        <f>_xlfn.IFS(INDEX(Products!$A$1:$E$5,MATCH(Orders!$D873,Products!$A$1:$A$5,0),MATCH(Orders!I$1,Products!$A$1:$E$1,0))="Esp","Espresso",INDEX(Products!$A$1:$E$5,MATCH(Orders!$D873,Products!$A$1:$A$5,0),MATCH(Orders!I$1,Products!$A$1:$E$1,0))="Lat","Latte",INDEX(Products!$A$1:$E$5,MATCH(Orders!$D873,Products!$A$1:$A$5,0),MATCH(Orders!I$1,Products!$A$1:$E$1,0))="Moc","Mocha",INDEX(Products!$A$1:$E$5,MATCH(Orders!$D873,Products!$A$1:$A$5,0),MATCH(Orders!I$1,Products!$A$1:$E$1,0))="Am","Americano")</f>
        <v>Americano</v>
      </c>
      <c r="J873" t="str">
        <f>IF(INDEX(Products!$A$1:$E$5,MATCH(Orders!$D873,Products!$A$1:$A$5,0),MATCH(Orders!J$1,Products!$A$1:$E$1,0))="M","Medium",IF(INDEX(Products!$A$1:$E$5,MATCH(Orders!$D873,Products!$A$1:$A$5,0),MATCH(Orders!J$1,Products!$A$1:$E$1,0))="D","Dark","Light"))</f>
        <v>Light</v>
      </c>
      <c r="K873" s="3">
        <f>INDEX(Products!$A$1:$E$5,MATCH(Orders!$D873,Products!$A$1:$A$5,0),MATCH(Orders!K$1,Products!$A$1:$E$1,0))</f>
        <v>1</v>
      </c>
      <c r="L873" s="5">
        <f>INDEX(Products!$A$1:$E$5,MATCH(Orders!$D873,Products!$A$1:$A$5,0),MATCH(Orders!L$1,Products!$A$1:$E$1,0))</f>
        <v>9.9499999999999993</v>
      </c>
      <c r="M873" s="5">
        <f>Table1[[#This Row],[Unit Price]]*Table1[[#This Row],[Quantity]]</f>
        <v>29.849999999999998</v>
      </c>
      <c r="N873" t="str">
        <f>VLOOKUP(Table1[[#This Row],[Customer ID]],Customers!$A$1:$I$2001,9,FALSE)</f>
        <v>Yes</v>
      </c>
    </row>
    <row r="874" spans="1:14" x14ac:dyDescent="0.35">
      <c r="A874" t="s">
        <v>1798</v>
      </c>
      <c r="B874" s="2">
        <v>45045</v>
      </c>
      <c r="C874" t="s">
        <v>1799</v>
      </c>
      <c r="D874" t="s">
        <v>30</v>
      </c>
      <c r="E874">
        <v>3</v>
      </c>
      <c r="F874" t="str">
        <f>VLOOKUP(Table1[[#This Row],[Customer ID]],Customers!$A$1:$I$2001,2,FALSE)</f>
        <v>Sarah Gonzalez</v>
      </c>
      <c r="G874" t="str">
        <f>VLOOKUP(Table1[[#This Row],[Customer ID]],Customers!$A$1:$I$2001,3,FALSE)</f>
        <v>wellscrystal@hotmail.com</v>
      </c>
      <c r="H874" t="str">
        <f>VLOOKUP(Table1[[#This Row],[Customer ID]],Customers!$A$1:$I$2001,7,FALSE)</f>
        <v>Ireland</v>
      </c>
      <c r="I874" t="str">
        <f>_xlfn.IFS(INDEX(Products!$A$1:$E$5,MATCH(Orders!$D874,Products!$A$1:$A$5,0),MATCH(Orders!I$1,Products!$A$1:$E$1,0))="Esp","Espresso",INDEX(Products!$A$1:$E$5,MATCH(Orders!$D874,Products!$A$1:$A$5,0),MATCH(Orders!I$1,Products!$A$1:$E$1,0))="Lat","Latte",INDEX(Products!$A$1:$E$5,MATCH(Orders!$D874,Products!$A$1:$A$5,0),MATCH(Orders!I$1,Products!$A$1:$E$1,0))="Moc","Mocha",INDEX(Products!$A$1:$E$5,MATCH(Orders!$D874,Products!$A$1:$A$5,0),MATCH(Orders!I$1,Products!$A$1:$E$1,0))="Am","Americano")</f>
        <v>Mocha</v>
      </c>
      <c r="J874" t="str">
        <f>IF(INDEX(Products!$A$1:$E$5,MATCH(Orders!$D874,Products!$A$1:$A$5,0),MATCH(Orders!J$1,Products!$A$1:$E$1,0))="M","Medium",IF(INDEX(Products!$A$1:$E$5,MATCH(Orders!$D874,Products!$A$1:$A$5,0),MATCH(Orders!J$1,Products!$A$1:$E$1,0))="D","Dark","Light"))</f>
        <v>Medium</v>
      </c>
      <c r="K874" s="3">
        <f>INDEX(Products!$A$1:$E$5,MATCH(Orders!$D874,Products!$A$1:$A$5,0),MATCH(Orders!K$1,Products!$A$1:$E$1,0))</f>
        <v>2</v>
      </c>
      <c r="L874" s="5">
        <f>INDEX(Products!$A$1:$E$5,MATCH(Orders!$D874,Products!$A$1:$A$5,0),MATCH(Orders!L$1,Products!$A$1:$E$1,0))</f>
        <v>5.35</v>
      </c>
      <c r="M874" s="5">
        <f>Table1[[#This Row],[Unit Price]]*Table1[[#This Row],[Quantity]]</f>
        <v>16.049999999999997</v>
      </c>
      <c r="N874" t="str">
        <f>VLOOKUP(Table1[[#This Row],[Customer ID]],Customers!$A$1:$I$2001,9,FALSE)</f>
        <v>Yes</v>
      </c>
    </row>
    <row r="875" spans="1:14" x14ac:dyDescent="0.35">
      <c r="A875" t="s">
        <v>1800</v>
      </c>
      <c r="B875" s="2">
        <v>45564</v>
      </c>
      <c r="C875" t="s">
        <v>1801</v>
      </c>
      <c r="D875" t="s">
        <v>30</v>
      </c>
      <c r="E875">
        <v>4</v>
      </c>
      <c r="F875" t="str">
        <f>VLOOKUP(Table1[[#This Row],[Customer ID]],Customers!$A$1:$I$2001,2,FALSE)</f>
        <v>Dawn Sawyer</v>
      </c>
      <c r="G875" t="str">
        <f>VLOOKUP(Table1[[#This Row],[Customer ID]],Customers!$A$1:$I$2001,3,FALSE)</f>
        <v>econner@gmail.com</v>
      </c>
      <c r="H875" t="str">
        <f>VLOOKUP(Table1[[#This Row],[Customer ID]],Customers!$A$1:$I$2001,7,FALSE)</f>
        <v>United Kingdom</v>
      </c>
      <c r="I875" t="str">
        <f>_xlfn.IFS(INDEX(Products!$A$1:$E$5,MATCH(Orders!$D875,Products!$A$1:$A$5,0),MATCH(Orders!I$1,Products!$A$1:$E$1,0))="Esp","Espresso",INDEX(Products!$A$1:$E$5,MATCH(Orders!$D875,Products!$A$1:$A$5,0),MATCH(Orders!I$1,Products!$A$1:$E$1,0))="Lat","Latte",INDEX(Products!$A$1:$E$5,MATCH(Orders!$D875,Products!$A$1:$A$5,0),MATCH(Orders!I$1,Products!$A$1:$E$1,0))="Moc","Mocha",INDEX(Products!$A$1:$E$5,MATCH(Orders!$D875,Products!$A$1:$A$5,0),MATCH(Orders!I$1,Products!$A$1:$E$1,0))="Am","Americano")</f>
        <v>Mocha</v>
      </c>
      <c r="J875" t="str">
        <f>IF(INDEX(Products!$A$1:$E$5,MATCH(Orders!$D875,Products!$A$1:$A$5,0),MATCH(Orders!J$1,Products!$A$1:$E$1,0))="M","Medium",IF(INDEX(Products!$A$1:$E$5,MATCH(Orders!$D875,Products!$A$1:$A$5,0),MATCH(Orders!J$1,Products!$A$1:$E$1,0))="D","Dark","Light"))</f>
        <v>Medium</v>
      </c>
      <c r="K875" s="3">
        <f>INDEX(Products!$A$1:$E$5,MATCH(Orders!$D875,Products!$A$1:$A$5,0),MATCH(Orders!K$1,Products!$A$1:$E$1,0))</f>
        <v>2</v>
      </c>
      <c r="L875" s="5">
        <f>INDEX(Products!$A$1:$E$5,MATCH(Orders!$D875,Products!$A$1:$A$5,0),MATCH(Orders!L$1,Products!$A$1:$E$1,0))</f>
        <v>5.35</v>
      </c>
      <c r="M875" s="5">
        <f>Table1[[#This Row],[Unit Price]]*Table1[[#This Row],[Quantity]]</f>
        <v>21.4</v>
      </c>
      <c r="N875" t="str">
        <f>VLOOKUP(Table1[[#This Row],[Customer ID]],Customers!$A$1:$I$2001,9,FALSE)</f>
        <v>Yes</v>
      </c>
    </row>
    <row r="876" spans="1:14" x14ac:dyDescent="0.35">
      <c r="A876" t="s">
        <v>1802</v>
      </c>
      <c r="B876" s="2">
        <v>45107</v>
      </c>
      <c r="C876" t="s">
        <v>1803</v>
      </c>
      <c r="D876" t="s">
        <v>15</v>
      </c>
      <c r="E876">
        <v>4</v>
      </c>
      <c r="F876" t="str">
        <f>VLOOKUP(Table1[[#This Row],[Customer ID]],Customers!$A$1:$I$2001,2,FALSE)</f>
        <v>Pamela Paul</v>
      </c>
      <c r="G876" t="str">
        <f>VLOOKUP(Table1[[#This Row],[Customer ID]],Customers!$A$1:$I$2001,3,FALSE)</f>
        <v>sheilawong@jones-velazquez.biz</v>
      </c>
      <c r="H876" t="str">
        <f>VLOOKUP(Table1[[#This Row],[Customer ID]],Customers!$A$1:$I$2001,7,FALSE)</f>
        <v>United States</v>
      </c>
      <c r="I876" t="str">
        <f>_xlfn.IFS(INDEX(Products!$A$1:$E$5,MATCH(Orders!$D876,Products!$A$1:$A$5,0),MATCH(Orders!I$1,Products!$A$1:$E$1,0))="Esp","Espresso",INDEX(Products!$A$1:$E$5,MATCH(Orders!$D876,Products!$A$1:$A$5,0),MATCH(Orders!I$1,Products!$A$1:$E$1,0))="Lat","Latte",INDEX(Products!$A$1:$E$5,MATCH(Orders!$D876,Products!$A$1:$A$5,0),MATCH(Orders!I$1,Products!$A$1:$E$1,0))="Moc","Mocha",INDEX(Products!$A$1:$E$5,MATCH(Orders!$D876,Products!$A$1:$A$5,0),MATCH(Orders!I$1,Products!$A$1:$E$1,0))="Am","Americano")</f>
        <v>Espresso</v>
      </c>
      <c r="J876" t="str">
        <f>IF(INDEX(Products!$A$1:$E$5,MATCH(Orders!$D876,Products!$A$1:$A$5,0),MATCH(Orders!J$1,Products!$A$1:$E$1,0))="M","Medium",IF(INDEX(Products!$A$1:$E$5,MATCH(Orders!$D876,Products!$A$1:$A$5,0),MATCH(Orders!J$1,Products!$A$1:$E$1,0))="D","Dark","Light"))</f>
        <v>Medium</v>
      </c>
      <c r="K876" s="3">
        <f>INDEX(Products!$A$1:$E$5,MATCH(Orders!$D876,Products!$A$1:$A$5,0),MATCH(Orders!K$1,Products!$A$1:$E$1,0))</f>
        <v>1.5</v>
      </c>
      <c r="L876" s="5">
        <f>INDEX(Products!$A$1:$E$5,MATCH(Orders!$D876,Products!$A$1:$A$5,0),MATCH(Orders!L$1,Products!$A$1:$E$1,0))</f>
        <v>8.18</v>
      </c>
      <c r="M876" s="5">
        <f>Table1[[#This Row],[Unit Price]]*Table1[[#This Row],[Quantity]]</f>
        <v>32.72</v>
      </c>
      <c r="N876" t="str">
        <f>VLOOKUP(Table1[[#This Row],[Customer ID]],Customers!$A$1:$I$2001,9,FALSE)</f>
        <v>Yes</v>
      </c>
    </row>
    <row r="877" spans="1:14" x14ac:dyDescent="0.35">
      <c r="A877" t="s">
        <v>1804</v>
      </c>
      <c r="B877" s="2">
        <v>45588</v>
      </c>
      <c r="C877" t="s">
        <v>1805</v>
      </c>
      <c r="D877" t="s">
        <v>40</v>
      </c>
      <c r="E877">
        <v>2</v>
      </c>
      <c r="F877" t="str">
        <f>VLOOKUP(Table1[[#This Row],[Customer ID]],Customers!$A$1:$I$2001,2,FALSE)</f>
        <v>John Cunningham</v>
      </c>
      <c r="G877" t="str">
        <f>VLOOKUP(Table1[[#This Row],[Customer ID]],Customers!$A$1:$I$2001,3,FALSE)</f>
        <v>paulawalsh@gmail.com</v>
      </c>
      <c r="H877" t="str">
        <f>VLOOKUP(Table1[[#This Row],[Customer ID]],Customers!$A$1:$I$2001,7,FALSE)</f>
        <v>Australia</v>
      </c>
      <c r="I877" t="str">
        <f>_xlfn.IFS(INDEX(Products!$A$1:$E$5,MATCH(Orders!$D877,Products!$A$1:$A$5,0),MATCH(Orders!I$1,Products!$A$1:$E$1,0))="Esp","Espresso",INDEX(Products!$A$1:$E$5,MATCH(Orders!$D877,Products!$A$1:$A$5,0),MATCH(Orders!I$1,Products!$A$1:$E$1,0))="Lat","Latte",INDEX(Products!$A$1:$E$5,MATCH(Orders!$D877,Products!$A$1:$A$5,0),MATCH(Orders!I$1,Products!$A$1:$E$1,0))="Moc","Mocha",INDEX(Products!$A$1:$E$5,MATCH(Orders!$D877,Products!$A$1:$A$5,0),MATCH(Orders!I$1,Products!$A$1:$E$1,0))="Am","Americano")</f>
        <v>Americano</v>
      </c>
      <c r="J877" t="str">
        <f>IF(INDEX(Products!$A$1:$E$5,MATCH(Orders!$D877,Products!$A$1:$A$5,0),MATCH(Orders!J$1,Products!$A$1:$E$1,0))="M","Medium",IF(INDEX(Products!$A$1:$E$5,MATCH(Orders!$D877,Products!$A$1:$A$5,0),MATCH(Orders!J$1,Products!$A$1:$E$1,0))="D","Dark","Light"))</f>
        <v>Light</v>
      </c>
      <c r="K877" s="3">
        <f>INDEX(Products!$A$1:$E$5,MATCH(Orders!$D877,Products!$A$1:$A$5,0),MATCH(Orders!K$1,Products!$A$1:$E$1,0))</f>
        <v>1</v>
      </c>
      <c r="L877" s="5">
        <f>INDEX(Products!$A$1:$E$5,MATCH(Orders!$D877,Products!$A$1:$A$5,0),MATCH(Orders!L$1,Products!$A$1:$E$1,0))</f>
        <v>9.9499999999999993</v>
      </c>
      <c r="M877" s="5">
        <f>Table1[[#This Row],[Unit Price]]*Table1[[#This Row],[Quantity]]</f>
        <v>19.899999999999999</v>
      </c>
      <c r="N877" t="str">
        <f>VLOOKUP(Table1[[#This Row],[Customer ID]],Customers!$A$1:$I$2001,9,FALSE)</f>
        <v>Yes</v>
      </c>
    </row>
    <row r="878" spans="1:14" x14ac:dyDescent="0.35">
      <c r="A878" t="s">
        <v>1806</v>
      </c>
      <c r="B878" s="2">
        <v>45368</v>
      </c>
      <c r="C878" t="s">
        <v>1807</v>
      </c>
      <c r="D878" t="s">
        <v>21</v>
      </c>
      <c r="E878">
        <v>5</v>
      </c>
      <c r="F878" t="str">
        <f>VLOOKUP(Table1[[#This Row],[Customer ID]],Customers!$A$1:$I$2001,2,FALSE)</f>
        <v>Lisa Rogers</v>
      </c>
      <c r="G878" t="str">
        <f>VLOOKUP(Table1[[#This Row],[Customer ID]],Customers!$A$1:$I$2001,3,FALSE)</f>
        <v>yjohnson@lee.com</v>
      </c>
      <c r="H878" t="str">
        <f>VLOOKUP(Table1[[#This Row],[Customer ID]],Customers!$A$1:$I$2001,7,FALSE)</f>
        <v>United Kingdom</v>
      </c>
      <c r="I878" t="str">
        <f>_xlfn.IFS(INDEX(Products!$A$1:$E$5,MATCH(Orders!$D878,Products!$A$1:$A$5,0),MATCH(Orders!I$1,Products!$A$1:$E$1,0))="Esp","Espresso",INDEX(Products!$A$1:$E$5,MATCH(Orders!$D878,Products!$A$1:$A$5,0),MATCH(Orders!I$1,Products!$A$1:$E$1,0))="Lat","Latte",INDEX(Products!$A$1:$E$5,MATCH(Orders!$D878,Products!$A$1:$A$5,0),MATCH(Orders!I$1,Products!$A$1:$E$1,0))="Moc","Mocha",INDEX(Products!$A$1:$E$5,MATCH(Orders!$D878,Products!$A$1:$A$5,0),MATCH(Orders!I$1,Products!$A$1:$E$1,0))="Am","Americano")</f>
        <v>Latte</v>
      </c>
      <c r="J878" t="str">
        <f>IF(INDEX(Products!$A$1:$E$5,MATCH(Orders!$D878,Products!$A$1:$A$5,0),MATCH(Orders!J$1,Products!$A$1:$E$1,0))="M","Medium",IF(INDEX(Products!$A$1:$E$5,MATCH(Orders!$D878,Products!$A$1:$A$5,0),MATCH(Orders!J$1,Products!$A$1:$E$1,0))="D","Dark","Light"))</f>
        <v>Dark</v>
      </c>
      <c r="K878" s="3">
        <f>INDEX(Products!$A$1:$E$5,MATCH(Orders!$D878,Products!$A$1:$A$5,0),MATCH(Orders!K$1,Products!$A$1:$E$1,0))</f>
        <v>2</v>
      </c>
      <c r="L878" s="5">
        <f>INDEX(Products!$A$1:$E$5,MATCH(Orders!$D878,Products!$A$1:$A$5,0),MATCH(Orders!L$1,Products!$A$1:$E$1,0))</f>
        <v>6.79</v>
      </c>
      <c r="M878" s="5">
        <f>Table1[[#This Row],[Unit Price]]*Table1[[#This Row],[Quantity]]</f>
        <v>33.950000000000003</v>
      </c>
      <c r="N878" t="str">
        <f>VLOOKUP(Table1[[#This Row],[Customer ID]],Customers!$A$1:$I$2001,9,FALSE)</f>
        <v>No</v>
      </c>
    </row>
    <row r="879" spans="1:14" x14ac:dyDescent="0.35">
      <c r="A879" t="s">
        <v>1808</v>
      </c>
      <c r="B879" s="2">
        <v>44868</v>
      </c>
      <c r="C879" t="s">
        <v>1809</v>
      </c>
      <c r="D879" t="s">
        <v>40</v>
      </c>
      <c r="E879">
        <v>5</v>
      </c>
      <c r="F879" t="str">
        <f>VLOOKUP(Table1[[#This Row],[Customer ID]],Customers!$A$1:$I$2001,2,FALSE)</f>
        <v>Sharon Patton</v>
      </c>
      <c r="G879" t="str">
        <f>VLOOKUP(Table1[[#This Row],[Customer ID]],Customers!$A$1:$I$2001,3,FALSE)</f>
        <v>njohnson@moore.net</v>
      </c>
      <c r="H879" t="str">
        <f>VLOOKUP(Table1[[#This Row],[Customer ID]],Customers!$A$1:$I$2001,7,FALSE)</f>
        <v>Canada</v>
      </c>
      <c r="I879" t="str">
        <f>_xlfn.IFS(INDEX(Products!$A$1:$E$5,MATCH(Orders!$D879,Products!$A$1:$A$5,0),MATCH(Orders!I$1,Products!$A$1:$E$1,0))="Esp","Espresso",INDEX(Products!$A$1:$E$5,MATCH(Orders!$D879,Products!$A$1:$A$5,0),MATCH(Orders!I$1,Products!$A$1:$E$1,0))="Lat","Latte",INDEX(Products!$A$1:$E$5,MATCH(Orders!$D879,Products!$A$1:$A$5,0),MATCH(Orders!I$1,Products!$A$1:$E$1,0))="Moc","Mocha",INDEX(Products!$A$1:$E$5,MATCH(Orders!$D879,Products!$A$1:$A$5,0),MATCH(Orders!I$1,Products!$A$1:$E$1,0))="Am","Americano")</f>
        <v>Americano</v>
      </c>
      <c r="J879" t="str">
        <f>IF(INDEX(Products!$A$1:$E$5,MATCH(Orders!$D879,Products!$A$1:$A$5,0),MATCH(Orders!J$1,Products!$A$1:$E$1,0))="M","Medium",IF(INDEX(Products!$A$1:$E$5,MATCH(Orders!$D879,Products!$A$1:$A$5,0),MATCH(Orders!J$1,Products!$A$1:$E$1,0))="D","Dark","Light"))</f>
        <v>Light</v>
      </c>
      <c r="K879" s="3">
        <f>INDEX(Products!$A$1:$E$5,MATCH(Orders!$D879,Products!$A$1:$A$5,0),MATCH(Orders!K$1,Products!$A$1:$E$1,0))</f>
        <v>1</v>
      </c>
      <c r="L879" s="5">
        <f>INDEX(Products!$A$1:$E$5,MATCH(Orders!$D879,Products!$A$1:$A$5,0),MATCH(Orders!L$1,Products!$A$1:$E$1,0))</f>
        <v>9.9499999999999993</v>
      </c>
      <c r="M879" s="5">
        <f>Table1[[#This Row],[Unit Price]]*Table1[[#This Row],[Quantity]]</f>
        <v>49.75</v>
      </c>
      <c r="N879" t="str">
        <f>VLOOKUP(Table1[[#This Row],[Customer ID]],Customers!$A$1:$I$2001,9,FALSE)</f>
        <v>Yes</v>
      </c>
    </row>
    <row r="880" spans="1:14" x14ac:dyDescent="0.35">
      <c r="A880" t="s">
        <v>1810</v>
      </c>
      <c r="B880" s="2">
        <v>44917</v>
      </c>
      <c r="C880" t="s">
        <v>1811</v>
      </c>
      <c r="D880" t="s">
        <v>30</v>
      </c>
      <c r="E880">
        <v>3</v>
      </c>
      <c r="F880" t="str">
        <f>VLOOKUP(Table1[[#This Row],[Customer ID]],Customers!$A$1:$I$2001,2,FALSE)</f>
        <v>Mr. Craig Lucero</v>
      </c>
      <c r="G880" t="str">
        <f>VLOOKUP(Table1[[#This Row],[Customer ID]],Customers!$A$1:$I$2001,3,FALSE)</f>
        <v>ywarren@yahoo.com</v>
      </c>
      <c r="H880" t="str">
        <f>VLOOKUP(Table1[[#This Row],[Customer ID]],Customers!$A$1:$I$2001,7,FALSE)</f>
        <v>Ireland</v>
      </c>
      <c r="I880" t="str">
        <f>_xlfn.IFS(INDEX(Products!$A$1:$E$5,MATCH(Orders!$D880,Products!$A$1:$A$5,0),MATCH(Orders!I$1,Products!$A$1:$E$1,0))="Esp","Espresso",INDEX(Products!$A$1:$E$5,MATCH(Orders!$D880,Products!$A$1:$A$5,0),MATCH(Orders!I$1,Products!$A$1:$E$1,0))="Lat","Latte",INDEX(Products!$A$1:$E$5,MATCH(Orders!$D880,Products!$A$1:$A$5,0),MATCH(Orders!I$1,Products!$A$1:$E$1,0))="Moc","Mocha",INDEX(Products!$A$1:$E$5,MATCH(Orders!$D880,Products!$A$1:$A$5,0),MATCH(Orders!I$1,Products!$A$1:$E$1,0))="Am","Americano")</f>
        <v>Mocha</v>
      </c>
      <c r="J880" t="str">
        <f>IF(INDEX(Products!$A$1:$E$5,MATCH(Orders!$D880,Products!$A$1:$A$5,0),MATCH(Orders!J$1,Products!$A$1:$E$1,0))="M","Medium",IF(INDEX(Products!$A$1:$E$5,MATCH(Orders!$D880,Products!$A$1:$A$5,0),MATCH(Orders!J$1,Products!$A$1:$E$1,0))="D","Dark","Light"))</f>
        <v>Medium</v>
      </c>
      <c r="K880" s="3">
        <f>INDEX(Products!$A$1:$E$5,MATCH(Orders!$D880,Products!$A$1:$A$5,0),MATCH(Orders!K$1,Products!$A$1:$E$1,0))</f>
        <v>2</v>
      </c>
      <c r="L880" s="5">
        <f>INDEX(Products!$A$1:$E$5,MATCH(Orders!$D880,Products!$A$1:$A$5,0),MATCH(Orders!L$1,Products!$A$1:$E$1,0))</f>
        <v>5.35</v>
      </c>
      <c r="M880" s="5">
        <f>Table1[[#This Row],[Unit Price]]*Table1[[#This Row],[Quantity]]</f>
        <v>16.049999999999997</v>
      </c>
      <c r="N880" t="str">
        <f>VLOOKUP(Table1[[#This Row],[Customer ID]],Customers!$A$1:$I$2001,9,FALSE)</f>
        <v>Yes</v>
      </c>
    </row>
    <row r="881" spans="1:14" x14ac:dyDescent="0.35">
      <c r="A881" t="s">
        <v>1812</v>
      </c>
      <c r="B881" s="2">
        <v>45532</v>
      </c>
      <c r="C881" t="s">
        <v>1813</v>
      </c>
      <c r="D881" t="s">
        <v>21</v>
      </c>
      <c r="E881">
        <v>4</v>
      </c>
      <c r="F881" t="str">
        <f>VLOOKUP(Table1[[#This Row],[Customer ID]],Customers!$A$1:$I$2001,2,FALSE)</f>
        <v>Katie Hill</v>
      </c>
      <c r="G881" t="str">
        <f>VLOOKUP(Table1[[#This Row],[Customer ID]],Customers!$A$1:$I$2001,3,FALSE)</f>
        <v>rbrown@yahoo.com</v>
      </c>
      <c r="H881" t="str">
        <f>VLOOKUP(Table1[[#This Row],[Customer ID]],Customers!$A$1:$I$2001,7,FALSE)</f>
        <v>United Kingdom</v>
      </c>
      <c r="I881" t="str">
        <f>_xlfn.IFS(INDEX(Products!$A$1:$E$5,MATCH(Orders!$D881,Products!$A$1:$A$5,0),MATCH(Orders!I$1,Products!$A$1:$E$1,0))="Esp","Espresso",INDEX(Products!$A$1:$E$5,MATCH(Orders!$D881,Products!$A$1:$A$5,0),MATCH(Orders!I$1,Products!$A$1:$E$1,0))="Lat","Latte",INDEX(Products!$A$1:$E$5,MATCH(Orders!$D881,Products!$A$1:$A$5,0),MATCH(Orders!I$1,Products!$A$1:$E$1,0))="Moc","Mocha",INDEX(Products!$A$1:$E$5,MATCH(Orders!$D881,Products!$A$1:$A$5,0),MATCH(Orders!I$1,Products!$A$1:$E$1,0))="Am","Americano")</f>
        <v>Latte</v>
      </c>
      <c r="J881" t="str">
        <f>IF(INDEX(Products!$A$1:$E$5,MATCH(Orders!$D881,Products!$A$1:$A$5,0),MATCH(Orders!J$1,Products!$A$1:$E$1,0))="M","Medium",IF(INDEX(Products!$A$1:$E$5,MATCH(Orders!$D881,Products!$A$1:$A$5,0),MATCH(Orders!J$1,Products!$A$1:$E$1,0))="D","Dark","Light"))</f>
        <v>Dark</v>
      </c>
      <c r="K881" s="3">
        <f>INDEX(Products!$A$1:$E$5,MATCH(Orders!$D881,Products!$A$1:$A$5,0),MATCH(Orders!K$1,Products!$A$1:$E$1,0))</f>
        <v>2</v>
      </c>
      <c r="L881" s="5">
        <f>INDEX(Products!$A$1:$E$5,MATCH(Orders!$D881,Products!$A$1:$A$5,0),MATCH(Orders!L$1,Products!$A$1:$E$1,0))</f>
        <v>6.79</v>
      </c>
      <c r="M881" s="5">
        <f>Table1[[#This Row],[Unit Price]]*Table1[[#This Row],[Quantity]]</f>
        <v>27.16</v>
      </c>
      <c r="N881" t="str">
        <f>VLOOKUP(Table1[[#This Row],[Customer ID]],Customers!$A$1:$I$2001,9,FALSE)</f>
        <v>Yes</v>
      </c>
    </row>
    <row r="882" spans="1:14" x14ac:dyDescent="0.35">
      <c r="A882" t="s">
        <v>1814</v>
      </c>
      <c r="B882" s="2">
        <v>45456</v>
      </c>
      <c r="C882" t="s">
        <v>1815</v>
      </c>
      <c r="D882" t="s">
        <v>40</v>
      </c>
      <c r="E882">
        <v>2</v>
      </c>
      <c r="F882" t="str">
        <f>VLOOKUP(Table1[[#This Row],[Customer ID]],Customers!$A$1:$I$2001,2,FALSE)</f>
        <v>Donald Patrick</v>
      </c>
      <c r="G882" t="str">
        <f>VLOOKUP(Table1[[#This Row],[Customer ID]],Customers!$A$1:$I$2001,3,FALSE)</f>
        <v>miranda53@hotmail.com</v>
      </c>
      <c r="H882" t="str">
        <f>VLOOKUP(Table1[[#This Row],[Customer ID]],Customers!$A$1:$I$2001,7,FALSE)</f>
        <v>Australia</v>
      </c>
      <c r="I882" t="str">
        <f>_xlfn.IFS(INDEX(Products!$A$1:$E$5,MATCH(Orders!$D882,Products!$A$1:$A$5,0),MATCH(Orders!I$1,Products!$A$1:$E$1,0))="Esp","Espresso",INDEX(Products!$A$1:$E$5,MATCH(Orders!$D882,Products!$A$1:$A$5,0),MATCH(Orders!I$1,Products!$A$1:$E$1,0))="Lat","Latte",INDEX(Products!$A$1:$E$5,MATCH(Orders!$D882,Products!$A$1:$A$5,0),MATCH(Orders!I$1,Products!$A$1:$E$1,0))="Moc","Mocha",INDEX(Products!$A$1:$E$5,MATCH(Orders!$D882,Products!$A$1:$A$5,0),MATCH(Orders!I$1,Products!$A$1:$E$1,0))="Am","Americano")</f>
        <v>Americano</v>
      </c>
      <c r="J882" t="str">
        <f>IF(INDEX(Products!$A$1:$E$5,MATCH(Orders!$D882,Products!$A$1:$A$5,0),MATCH(Orders!J$1,Products!$A$1:$E$1,0))="M","Medium",IF(INDEX(Products!$A$1:$E$5,MATCH(Orders!$D882,Products!$A$1:$A$5,0),MATCH(Orders!J$1,Products!$A$1:$E$1,0))="D","Dark","Light"))</f>
        <v>Light</v>
      </c>
      <c r="K882" s="3">
        <f>INDEX(Products!$A$1:$E$5,MATCH(Orders!$D882,Products!$A$1:$A$5,0),MATCH(Orders!K$1,Products!$A$1:$E$1,0))</f>
        <v>1</v>
      </c>
      <c r="L882" s="5">
        <f>INDEX(Products!$A$1:$E$5,MATCH(Orders!$D882,Products!$A$1:$A$5,0),MATCH(Orders!L$1,Products!$A$1:$E$1,0))</f>
        <v>9.9499999999999993</v>
      </c>
      <c r="M882" s="5">
        <f>Table1[[#This Row],[Unit Price]]*Table1[[#This Row],[Quantity]]</f>
        <v>19.899999999999999</v>
      </c>
      <c r="N882" t="str">
        <f>VLOOKUP(Table1[[#This Row],[Customer ID]],Customers!$A$1:$I$2001,9,FALSE)</f>
        <v>Yes</v>
      </c>
    </row>
    <row r="883" spans="1:14" x14ac:dyDescent="0.35">
      <c r="A883" t="s">
        <v>1816</v>
      </c>
      <c r="B883" s="2">
        <v>45125</v>
      </c>
      <c r="C883" t="s">
        <v>1817</v>
      </c>
      <c r="D883" t="s">
        <v>21</v>
      </c>
      <c r="E883">
        <v>1</v>
      </c>
      <c r="F883" t="str">
        <f>VLOOKUP(Table1[[#This Row],[Customer ID]],Customers!$A$1:$I$2001,2,FALSE)</f>
        <v>Philip Richard</v>
      </c>
      <c r="G883" t="str">
        <f>VLOOKUP(Table1[[#This Row],[Customer ID]],Customers!$A$1:$I$2001,3,FALSE)</f>
        <v>jonesjessica@moore.info</v>
      </c>
      <c r="H883" t="str">
        <f>VLOOKUP(Table1[[#This Row],[Customer ID]],Customers!$A$1:$I$2001,7,FALSE)</f>
        <v>Canada</v>
      </c>
      <c r="I883" t="str">
        <f>_xlfn.IFS(INDEX(Products!$A$1:$E$5,MATCH(Orders!$D883,Products!$A$1:$A$5,0),MATCH(Orders!I$1,Products!$A$1:$E$1,0))="Esp","Espresso",INDEX(Products!$A$1:$E$5,MATCH(Orders!$D883,Products!$A$1:$A$5,0),MATCH(Orders!I$1,Products!$A$1:$E$1,0))="Lat","Latte",INDEX(Products!$A$1:$E$5,MATCH(Orders!$D883,Products!$A$1:$A$5,0),MATCH(Orders!I$1,Products!$A$1:$E$1,0))="Moc","Mocha",INDEX(Products!$A$1:$E$5,MATCH(Orders!$D883,Products!$A$1:$A$5,0),MATCH(Orders!I$1,Products!$A$1:$E$1,0))="Am","Americano")</f>
        <v>Latte</v>
      </c>
      <c r="J883" t="str">
        <f>IF(INDEX(Products!$A$1:$E$5,MATCH(Orders!$D883,Products!$A$1:$A$5,0),MATCH(Orders!J$1,Products!$A$1:$E$1,0))="M","Medium",IF(INDEX(Products!$A$1:$E$5,MATCH(Orders!$D883,Products!$A$1:$A$5,0),MATCH(Orders!J$1,Products!$A$1:$E$1,0))="D","Dark","Light"))</f>
        <v>Dark</v>
      </c>
      <c r="K883" s="3">
        <f>INDEX(Products!$A$1:$E$5,MATCH(Orders!$D883,Products!$A$1:$A$5,0),MATCH(Orders!K$1,Products!$A$1:$E$1,0))</f>
        <v>2</v>
      </c>
      <c r="L883" s="5">
        <f>INDEX(Products!$A$1:$E$5,MATCH(Orders!$D883,Products!$A$1:$A$5,0),MATCH(Orders!L$1,Products!$A$1:$E$1,0))</f>
        <v>6.79</v>
      </c>
      <c r="M883" s="5">
        <f>Table1[[#This Row],[Unit Price]]*Table1[[#This Row],[Quantity]]</f>
        <v>6.79</v>
      </c>
      <c r="N883" t="str">
        <f>VLOOKUP(Table1[[#This Row],[Customer ID]],Customers!$A$1:$I$2001,9,FALSE)</f>
        <v>No</v>
      </c>
    </row>
    <row r="884" spans="1:14" x14ac:dyDescent="0.35">
      <c r="A884" t="s">
        <v>1818</v>
      </c>
      <c r="B884" s="2">
        <v>45421</v>
      </c>
      <c r="C884" t="s">
        <v>1819</v>
      </c>
      <c r="D884" t="s">
        <v>15</v>
      </c>
      <c r="E884">
        <v>5</v>
      </c>
      <c r="F884" t="str">
        <f>VLOOKUP(Table1[[#This Row],[Customer ID]],Customers!$A$1:$I$2001,2,FALSE)</f>
        <v>Susan Walker</v>
      </c>
      <c r="G884" t="str">
        <f>VLOOKUP(Table1[[#This Row],[Customer ID]],Customers!$A$1:$I$2001,3,FALSE)</f>
        <v>rosalestanya@garcia.info</v>
      </c>
      <c r="H884" t="str">
        <f>VLOOKUP(Table1[[#This Row],[Customer ID]],Customers!$A$1:$I$2001,7,FALSE)</f>
        <v>United Kingdom</v>
      </c>
      <c r="I884" t="str">
        <f>_xlfn.IFS(INDEX(Products!$A$1:$E$5,MATCH(Orders!$D884,Products!$A$1:$A$5,0),MATCH(Orders!I$1,Products!$A$1:$E$1,0))="Esp","Espresso",INDEX(Products!$A$1:$E$5,MATCH(Orders!$D884,Products!$A$1:$A$5,0),MATCH(Orders!I$1,Products!$A$1:$E$1,0))="Lat","Latte",INDEX(Products!$A$1:$E$5,MATCH(Orders!$D884,Products!$A$1:$A$5,0),MATCH(Orders!I$1,Products!$A$1:$E$1,0))="Moc","Mocha",INDEX(Products!$A$1:$E$5,MATCH(Orders!$D884,Products!$A$1:$A$5,0),MATCH(Orders!I$1,Products!$A$1:$E$1,0))="Am","Americano")</f>
        <v>Espresso</v>
      </c>
      <c r="J884" t="str">
        <f>IF(INDEX(Products!$A$1:$E$5,MATCH(Orders!$D884,Products!$A$1:$A$5,0),MATCH(Orders!J$1,Products!$A$1:$E$1,0))="M","Medium",IF(INDEX(Products!$A$1:$E$5,MATCH(Orders!$D884,Products!$A$1:$A$5,0),MATCH(Orders!J$1,Products!$A$1:$E$1,0))="D","Dark","Light"))</f>
        <v>Medium</v>
      </c>
      <c r="K884" s="3">
        <f>INDEX(Products!$A$1:$E$5,MATCH(Orders!$D884,Products!$A$1:$A$5,0),MATCH(Orders!K$1,Products!$A$1:$E$1,0))</f>
        <v>1.5</v>
      </c>
      <c r="L884" s="5">
        <f>INDEX(Products!$A$1:$E$5,MATCH(Orders!$D884,Products!$A$1:$A$5,0),MATCH(Orders!L$1,Products!$A$1:$E$1,0))</f>
        <v>8.18</v>
      </c>
      <c r="M884" s="5">
        <f>Table1[[#This Row],[Unit Price]]*Table1[[#This Row],[Quantity]]</f>
        <v>40.9</v>
      </c>
      <c r="N884" t="str">
        <f>VLOOKUP(Table1[[#This Row],[Customer ID]],Customers!$A$1:$I$2001,9,FALSE)</f>
        <v>No</v>
      </c>
    </row>
    <row r="885" spans="1:14" x14ac:dyDescent="0.35">
      <c r="A885" t="s">
        <v>1820</v>
      </c>
      <c r="B885" s="2">
        <v>45589</v>
      </c>
      <c r="C885" t="s">
        <v>1821</v>
      </c>
      <c r="D885" t="s">
        <v>21</v>
      </c>
      <c r="E885">
        <v>4</v>
      </c>
      <c r="F885" t="str">
        <f>VLOOKUP(Table1[[#This Row],[Customer ID]],Customers!$A$1:$I$2001,2,FALSE)</f>
        <v>Laura Murphy</v>
      </c>
      <c r="G885" t="str">
        <f>VLOOKUP(Table1[[#This Row],[Customer ID]],Customers!$A$1:$I$2001,3,FALSE)</f>
        <v>riverajennifer@yahoo.com</v>
      </c>
      <c r="H885" t="str">
        <f>VLOOKUP(Table1[[#This Row],[Customer ID]],Customers!$A$1:$I$2001,7,FALSE)</f>
        <v>Australia</v>
      </c>
      <c r="I885" t="str">
        <f>_xlfn.IFS(INDEX(Products!$A$1:$E$5,MATCH(Orders!$D885,Products!$A$1:$A$5,0),MATCH(Orders!I$1,Products!$A$1:$E$1,0))="Esp","Espresso",INDEX(Products!$A$1:$E$5,MATCH(Orders!$D885,Products!$A$1:$A$5,0),MATCH(Orders!I$1,Products!$A$1:$E$1,0))="Lat","Latte",INDEX(Products!$A$1:$E$5,MATCH(Orders!$D885,Products!$A$1:$A$5,0),MATCH(Orders!I$1,Products!$A$1:$E$1,0))="Moc","Mocha",INDEX(Products!$A$1:$E$5,MATCH(Orders!$D885,Products!$A$1:$A$5,0),MATCH(Orders!I$1,Products!$A$1:$E$1,0))="Am","Americano")</f>
        <v>Latte</v>
      </c>
      <c r="J885" t="str">
        <f>IF(INDEX(Products!$A$1:$E$5,MATCH(Orders!$D885,Products!$A$1:$A$5,0),MATCH(Orders!J$1,Products!$A$1:$E$1,0))="M","Medium",IF(INDEX(Products!$A$1:$E$5,MATCH(Orders!$D885,Products!$A$1:$A$5,0),MATCH(Orders!J$1,Products!$A$1:$E$1,0))="D","Dark","Light"))</f>
        <v>Dark</v>
      </c>
      <c r="K885" s="3">
        <f>INDEX(Products!$A$1:$E$5,MATCH(Orders!$D885,Products!$A$1:$A$5,0),MATCH(Orders!K$1,Products!$A$1:$E$1,0))</f>
        <v>2</v>
      </c>
      <c r="L885" s="5">
        <f>INDEX(Products!$A$1:$E$5,MATCH(Orders!$D885,Products!$A$1:$A$5,0),MATCH(Orders!L$1,Products!$A$1:$E$1,0))</f>
        <v>6.79</v>
      </c>
      <c r="M885" s="5">
        <f>Table1[[#This Row],[Unit Price]]*Table1[[#This Row],[Quantity]]</f>
        <v>27.16</v>
      </c>
      <c r="N885" t="str">
        <f>VLOOKUP(Table1[[#This Row],[Customer ID]],Customers!$A$1:$I$2001,9,FALSE)</f>
        <v>No</v>
      </c>
    </row>
    <row r="886" spans="1:14" x14ac:dyDescent="0.35">
      <c r="A886" t="s">
        <v>1822</v>
      </c>
      <c r="B886" s="2">
        <v>44637</v>
      </c>
      <c r="C886" t="s">
        <v>1823</v>
      </c>
      <c r="D886" t="s">
        <v>30</v>
      </c>
      <c r="E886">
        <v>4</v>
      </c>
      <c r="F886" t="str">
        <f>VLOOKUP(Table1[[#This Row],[Customer ID]],Customers!$A$1:$I$2001,2,FALSE)</f>
        <v>Matthew Callahan</v>
      </c>
      <c r="G886" t="str">
        <f>VLOOKUP(Table1[[#This Row],[Customer ID]],Customers!$A$1:$I$2001,3,FALSE)</f>
        <v>garrettramos@stone-graham.com</v>
      </c>
      <c r="H886" t="str">
        <f>VLOOKUP(Table1[[#This Row],[Customer ID]],Customers!$A$1:$I$2001,7,FALSE)</f>
        <v>United Kingdom</v>
      </c>
      <c r="I886" t="str">
        <f>_xlfn.IFS(INDEX(Products!$A$1:$E$5,MATCH(Orders!$D886,Products!$A$1:$A$5,0),MATCH(Orders!I$1,Products!$A$1:$E$1,0))="Esp","Espresso",INDEX(Products!$A$1:$E$5,MATCH(Orders!$D886,Products!$A$1:$A$5,0),MATCH(Orders!I$1,Products!$A$1:$E$1,0))="Lat","Latte",INDEX(Products!$A$1:$E$5,MATCH(Orders!$D886,Products!$A$1:$A$5,0),MATCH(Orders!I$1,Products!$A$1:$E$1,0))="Moc","Mocha",INDEX(Products!$A$1:$E$5,MATCH(Orders!$D886,Products!$A$1:$A$5,0),MATCH(Orders!I$1,Products!$A$1:$E$1,0))="Am","Americano")</f>
        <v>Mocha</v>
      </c>
      <c r="J886" t="str">
        <f>IF(INDEX(Products!$A$1:$E$5,MATCH(Orders!$D886,Products!$A$1:$A$5,0),MATCH(Orders!J$1,Products!$A$1:$E$1,0))="M","Medium",IF(INDEX(Products!$A$1:$E$5,MATCH(Orders!$D886,Products!$A$1:$A$5,0),MATCH(Orders!J$1,Products!$A$1:$E$1,0))="D","Dark","Light"))</f>
        <v>Medium</v>
      </c>
      <c r="K886" s="3">
        <f>INDEX(Products!$A$1:$E$5,MATCH(Orders!$D886,Products!$A$1:$A$5,0),MATCH(Orders!K$1,Products!$A$1:$E$1,0))</f>
        <v>2</v>
      </c>
      <c r="L886" s="5">
        <f>INDEX(Products!$A$1:$E$5,MATCH(Orders!$D886,Products!$A$1:$A$5,0),MATCH(Orders!L$1,Products!$A$1:$E$1,0))</f>
        <v>5.35</v>
      </c>
      <c r="M886" s="5">
        <f>Table1[[#This Row],[Unit Price]]*Table1[[#This Row],[Quantity]]</f>
        <v>21.4</v>
      </c>
      <c r="N886" t="str">
        <f>VLOOKUP(Table1[[#This Row],[Customer ID]],Customers!$A$1:$I$2001,9,FALSE)</f>
        <v>No</v>
      </c>
    </row>
    <row r="887" spans="1:14" x14ac:dyDescent="0.35">
      <c r="A887" t="s">
        <v>1824</v>
      </c>
      <c r="B887" s="2">
        <v>45215</v>
      </c>
      <c r="C887" t="s">
        <v>1825</v>
      </c>
      <c r="D887" t="s">
        <v>15</v>
      </c>
      <c r="E887">
        <v>3</v>
      </c>
      <c r="F887" t="str">
        <f>VLOOKUP(Table1[[#This Row],[Customer ID]],Customers!$A$1:$I$2001,2,FALSE)</f>
        <v>Natalie Baker</v>
      </c>
      <c r="G887" t="str">
        <f>VLOOKUP(Table1[[#This Row],[Customer ID]],Customers!$A$1:$I$2001,3,FALSE)</f>
        <v>lynchkenneth@hotmail.com</v>
      </c>
      <c r="H887" t="str">
        <f>VLOOKUP(Table1[[#This Row],[Customer ID]],Customers!$A$1:$I$2001,7,FALSE)</f>
        <v>United States</v>
      </c>
      <c r="I887" t="str">
        <f>_xlfn.IFS(INDEX(Products!$A$1:$E$5,MATCH(Orders!$D887,Products!$A$1:$A$5,0),MATCH(Orders!I$1,Products!$A$1:$E$1,0))="Esp","Espresso",INDEX(Products!$A$1:$E$5,MATCH(Orders!$D887,Products!$A$1:$A$5,0),MATCH(Orders!I$1,Products!$A$1:$E$1,0))="Lat","Latte",INDEX(Products!$A$1:$E$5,MATCH(Orders!$D887,Products!$A$1:$A$5,0),MATCH(Orders!I$1,Products!$A$1:$E$1,0))="Moc","Mocha",INDEX(Products!$A$1:$E$5,MATCH(Orders!$D887,Products!$A$1:$A$5,0),MATCH(Orders!I$1,Products!$A$1:$E$1,0))="Am","Americano")</f>
        <v>Espresso</v>
      </c>
      <c r="J887" t="str">
        <f>IF(INDEX(Products!$A$1:$E$5,MATCH(Orders!$D887,Products!$A$1:$A$5,0),MATCH(Orders!J$1,Products!$A$1:$E$1,0))="M","Medium",IF(INDEX(Products!$A$1:$E$5,MATCH(Orders!$D887,Products!$A$1:$A$5,0),MATCH(Orders!J$1,Products!$A$1:$E$1,0))="D","Dark","Light"))</f>
        <v>Medium</v>
      </c>
      <c r="K887" s="3">
        <f>INDEX(Products!$A$1:$E$5,MATCH(Orders!$D887,Products!$A$1:$A$5,0),MATCH(Orders!K$1,Products!$A$1:$E$1,0))</f>
        <v>1.5</v>
      </c>
      <c r="L887" s="5">
        <f>INDEX(Products!$A$1:$E$5,MATCH(Orders!$D887,Products!$A$1:$A$5,0),MATCH(Orders!L$1,Products!$A$1:$E$1,0))</f>
        <v>8.18</v>
      </c>
      <c r="M887" s="5">
        <f>Table1[[#This Row],[Unit Price]]*Table1[[#This Row],[Quantity]]</f>
        <v>24.54</v>
      </c>
      <c r="N887" t="str">
        <f>VLOOKUP(Table1[[#This Row],[Customer ID]],Customers!$A$1:$I$2001,9,FALSE)</f>
        <v>Yes</v>
      </c>
    </row>
    <row r="888" spans="1:14" x14ac:dyDescent="0.35">
      <c r="A888" t="s">
        <v>1826</v>
      </c>
      <c r="B888" s="2">
        <v>45598</v>
      </c>
      <c r="C888" t="s">
        <v>1827</v>
      </c>
      <c r="D888" t="s">
        <v>40</v>
      </c>
      <c r="E888">
        <v>1</v>
      </c>
      <c r="F888" t="str">
        <f>VLOOKUP(Table1[[#This Row],[Customer ID]],Customers!$A$1:$I$2001,2,FALSE)</f>
        <v>Tiffany Tran</v>
      </c>
      <c r="G888" t="str">
        <f>VLOOKUP(Table1[[#This Row],[Customer ID]],Customers!$A$1:$I$2001,3,FALSE)</f>
        <v>smithjohn@hotmail.com</v>
      </c>
      <c r="H888" t="str">
        <f>VLOOKUP(Table1[[#This Row],[Customer ID]],Customers!$A$1:$I$2001,7,FALSE)</f>
        <v>Ireland</v>
      </c>
      <c r="I888" t="str">
        <f>_xlfn.IFS(INDEX(Products!$A$1:$E$5,MATCH(Orders!$D888,Products!$A$1:$A$5,0),MATCH(Orders!I$1,Products!$A$1:$E$1,0))="Esp","Espresso",INDEX(Products!$A$1:$E$5,MATCH(Orders!$D888,Products!$A$1:$A$5,0),MATCH(Orders!I$1,Products!$A$1:$E$1,0))="Lat","Latte",INDEX(Products!$A$1:$E$5,MATCH(Orders!$D888,Products!$A$1:$A$5,0),MATCH(Orders!I$1,Products!$A$1:$E$1,0))="Moc","Mocha",INDEX(Products!$A$1:$E$5,MATCH(Orders!$D888,Products!$A$1:$A$5,0),MATCH(Orders!I$1,Products!$A$1:$E$1,0))="Am","Americano")</f>
        <v>Americano</v>
      </c>
      <c r="J888" t="str">
        <f>IF(INDEX(Products!$A$1:$E$5,MATCH(Orders!$D888,Products!$A$1:$A$5,0),MATCH(Orders!J$1,Products!$A$1:$E$1,0))="M","Medium",IF(INDEX(Products!$A$1:$E$5,MATCH(Orders!$D888,Products!$A$1:$A$5,0),MATCH(Orders!J$1,Products!$A$1:$E$1,0))="D","Dark","Light"))</f>
        <v>Light</v>
      </c>
      <c r="K888" s="3">
        <f>INDEX(Products!$A$1:$E$5,MATCH(Orders!$D888,Products!$A$1:$A$5,0),MATCH(Orders!K$1,Products!$A$1:$E$1,0))</f>
        <v>1</v>
      </c>
      <c r="L888" s="5">
        <f>INDEX(Products!$A$1:$E$5,MATCH(Orders!$D888,Products!$A$1:$A$5,0),MATCH(Orders!L$1,Products!$A$1:$E$1,0))</f>
        <v>9.9499999999999993</v>
      </c>
      <c r="M888" s="5">
        <f>Table1[[#This Row],[Unit Price]]*Table1[[#This Row],[Quantity]]</f>
        <v>9.9499999999999993</v>
      </c>
      <c r="N888" t="str">
        <f>VLOOKUP(Table1[[#This Row],[Customer ID]],Customers!$A$1:$I$2001,9,FALSE)</f>
        <v>Yes</v>
      </c>
    </row>
    <row r="889" spans="1:14" x14ac:dyDescent="0.35">
      <c r="A889" t="s">
        <v>1828</v>
      </c>
      <c r="B889" s="2">
        <v>45428</v>
      </c>
      <c r="C889" t="s">
        <v>1829</v>
      </c>
      <c r="D889" t="s">
        <v>15</v>
      </c>
      <c r="E889">
        <v>3</v>
      </c>
      <c r="F889" t="str">
        <f>VLOOKUP(Table1[[#This Row],[Customer ID]],Customers!$A$1:$I$2001,2,FALSE)</f>
        <v>Kenneth Greene</v>
      </c>
      <c r="G889" t="str">
        <f>VLOOKUP(Table1[[#This Row],[Customer ID]],Customers!$A$1:$I$2001,3,FALSE)</f>
        <v>wooddaniel@wood.biz</v>
      </c>
      <c r="H889" t="str">
        <f>VLOOKUP(Table1[[#This Row],[Customer ID]],Customers!$A$1:$I$2001,7,FALSE)</f>
        <v>Canada</v>
      </c>
      <c r="I889" t="str">
        <f>_xlfn.IFS(INDEX(Products!$A$1:$E$5,MATCH(Orders!$D889,Products!$A$1:$A$5,0),MATCH(Orders!I$1,Products!$A$1:$E$1,0))="Esp","Espresso",INDEX(Products!$A$1:$E$5,MATCH(Orders!$D889,Products!$A$1:$A$5,0),MATCH(Orders!I$1,Products!$A$1:$E$1,0))="Lat","Latte",INDEX(Products!$A$1:$E$5,MATCH(Orders!$D889,Products!$A$1:$A$5,0),MATCH(Orders!I$1,Products!$A$1:$E$1,0))="Moc","Mocha",INDEX(Products!$A$1:$E$5,MATCH(Orders!$D889,Products!$A$1:$A$5,0),MATCH(Orders!I$1,Products!$A$1:$E$1,0))="Am","Americano")</f>
        <v>Espresso</v>
      </c>
      <c r="J889" t="str">
        <f>IF(INDEX(Products!$A$1:$E$5,MATCH(Orders!$D889,Products!$A$1:$A$5,0),MATCH(Orders!J$1,Products!$A$1:$E$1,0))="M","Medium",IF(INDEX(Products!$A$1:$E$5,MATCH(Orders!$D889,Products!$A$1:$A$5,0),MATCH(Orders!J$1,Products!$A$1:$E$1,0))="D","Dark","Light"))</f>
        <v>Medium</v>
      </c>
      <c r="K889" s="3">
        <f>INDEX(Products!$A$1:$E$5,MATCH(Orders!$D889,Products!$A$1:$A$5,0),MATCH(Orders!K$1,Products!$A$1:$E$1,0))</f>
        <v>1.5</v>
      </c>
      <c r="L889" s="5">
        <f>INDEX(Products!$A$1:$E$5,MATCH(Orders!$D889,Products!$A$1:$A$5,0),MATCH(Orders!L$1,Products!$A$1:$E$1,0))</f>
        <v>8.18</v>
      </c>
      <c r="M889" s="5">
        <f>Table1[[#This Row],[Unit Price]]*Table1[[#This Row],[Quantity]]</f>
        <v>24.54</v>
      </c>
      <c r="N889" t="str">
        <f>VLOOKUP(Table1[[#This Row],[Customer ID]],Customers!$A$1:$I$2001,9,FALSE)</f>
        <v>No</v>
      </c>
    </row>
    <row r="890" spans="1:14" x14ac:dyDescent="0.35">
      <c r="A890" t="s">
        <v>1830</v>
      </c>
      <c r="B890" s="2">
        <v>44787</v>
      </c>
      <c r="C890" t="s">
        <v>1831</v>
      </c>
      <c r="D890" t="s">
        <v>30</v>
      </c>
      <c r="E890">
        <v>1</v>
      </c>
      <c r="F890" t="str">
        <f>VLOOKUP(Table1[[#This Row],[Customer ID]],Customers!$A$1:$I$2001,2,FALSE)</f>
        <v>Gregory Smith</v>
      </c>
      <c r="G890" t="str">
        <f>VLOOKUP(Table1[[#This Row],[Customer ID]],Customers!$A$1:$I$2001,3,FALSE)</f>
        <v>taylorryan@bowers.info</v>
      </c>
      <c r="H890" t="str">
        <f>VLOOKUP(Table1[[#This Row],[Customer ID]],Customers!$A$1:$I$2001,7,FALSE)</f>
        <v>United States</v>
      </c>
      <c r="I890" t="str">
        <f>_xlfn.IFS(INDEX(Products!$A$1:$E$5,MATCH(Orders!$D890,Products!$A$1:$A$5,0),MATCH(Orders!I$1,Products!$A$1:$E$1,0))="Esp","Espresso",INDEX(Products!$A$1:$E$5,MATCH(Orders!$D890,Products!$A$1:$A$5,0),MATCH(Orders!I$1,Products!$A$1:$E$1,0))="Lat","Latte",INDEX(Products!$A$1:$E$5,MATCH(Orders!$D890,Products!$A$1:$A$5,0),MATCH(Orders!I$1,Products!$A$1:$E$1,0))="Moc","Mocha",INDEX(Products!$A$1:$E$5,MATCH(Orders!$D890,Products!$A$1:$A$5,0),MATCH(Orders!I$1,Products!$A$1:$E$1,0))="Am","Americano")</f>
        <v>Mocha</v>
      </c>
      <c r="J890" t="str">
        <f>IF(INDEX(Products!$A$1:$E$5,MATCH(Orders!$D890,Products!$A$1:$A$5,0),MATCH(Orders!J$1,Products!$A$1:$E$1,0))="M","Medium",IF(INDEX(Products!$A$1:$E$5,MATCH(Orders!$D890,Products!$A$1:$A$5,0),MATCH(Orders!J$1,Products!$A$1:$E$1,0))="D","Dark","Light"))</f>
        <v>Medium</v>
      </c>
      <c r="K890" s="3">
        <f>INDEX(Products!$A$1:$E$5,MATCH(Orders!$D890,Products!$A$1:$A$5,0),MATCH(Orders!K$1,Products!$A$1:$E$1,0))</f>
        <v>2</v>
      </c>
      <c r="L890" s="5">
        <f>INDEX(Products!$A$1:$E$5,MATCH(Orders!$D890,Products!$A$1:$A$5,0),MATCH(Orders!L$1,Products!$A$1:$E$1,0))</f>
        <v>5.35</v>
      </c>
      <c r="M890" s="5">
        <f>Table1[[#This Row],[Unit Price]]*Table1[[#This Row],[Quantity]]</f>
        <v>5.35</v>
      </c>
      <c r="N890" t="str">
        <f>VLOOKUP(Table1[[#This Row],[Customer ID]],Customers!$A$1:$I$2001,9,FALSE)</f>
        <v>Yes</v>
      </c>
    </row>
    <row r="891" spans="1:14" x14ac:dyDescent="0.35">
      <c r="A891" t="s">
        <v>1832</v>
      </c>
      <c r="B891" s="2">
        <v>45121</v>
      </c>
      <c r="C891" t="s">
        <v>1833</v>
      </c>
      <c r="D891" t="s">
        <v>15</v>
      </c>
      <c r="E891">
        <v>1</v>
      </c>
      <c r="F891" t="str">
        <f>VLOOKUP(Table1[[#This Row],[Customer ID]],Customers!$A$1:$I$2001,2,FALSE)</f>
        <v>Ariel Hahn</v>
      </c>
      <c r="G891" t="str">
        <f>VLOOKUP(Table1[[#This Row],[Customer ID]],Customers!$A$1:$I$2001,3,FALSE)</f>
        <v>floreslisa@yahoo.com</v>
      </c>
      <c r="H891" t="str">
        <f>VLOOKUP(Table1[[#This Row],[Customer ID]],Customers!$A$1:$I$2001,7,FALSE)</f>
        <v>Australia</v>
      </c>
      <c r="I891" t="str">
        <f>_xlfn.IFS(INDEX(Products!$A$1:$E$5,MATCH(Orders!$D891,Products!$A$1:$A$5,0),MATCH(Orders!I$1,Products!$A$1:$E$1,0))="Esp","Espresso",INDEX(Products!$A$1:$E$5,MATCH(Orders!$D891,Products!$A$1:$A$5,0),MATCH(Orders!I$1,Products!$A$1:$E$1,0))="Lat","Latte",INDEX(Products!$A$1:$E$5,MATCH(Orders!$D891,Products!$A$1:$A$5,0),MATCH(Orders!I$1,Products!$A$1:$E$1,0))="Moc","Mocha",INDEX(Products!$A$1:$E$5,MATCH(Orders!$D891,Products!$A$1:$A$5,0),MATCH(Orders!I$1,Products!$A$1:$E$1,0))="Am","Americano")</f>
        <v>Espresso</v>
      </c>
      <c r="J891" t="str">
        <f>IF(INDEX(Products!$A$1:$E$5,MATCH(Orders!$D891,Products!$A$1:$A$5,0),MATCH(Orders!J$1,Products!$A$1:$E$1,0))="M","Medium",IF(INDEX(Products!$A$1:$E$5,MATCH(Orders!$D891,Products!$A$1:$A$5,0),MATCH(Orders!J$1,Products!$A$1:$E$1,0))="D","Dark","Light"))</f>
        <v>Medium</v>
      </c>
      <c r="K891" s="3">
        <f>INDEX(Products!$A$1:$E$5,MATCH(Orders!$D891,Products!$A$1:$A$5,0),MATCH(Orders!K$1,Products!$A$1:$E$1,0))</f>
        <v>1.5</v>
      </c>
      <c r="L891" s="5">
        <f>INDEX(Products!$A$1:$E$5,MATCH(Orders!$D891,Products!$A$1:$A$5,0),MATCH(Orders!L$1,Products!$A$1:$E$1,0))</f>
        <v>8.18</v>
      </c>
      <c r="M891" s="5">
        <f>Table1[[#This Row],[Unit Price]]*Table1[[#This Row],[Quantity]]</f>
        <v>8.18</v>
      </c>
      <c r="N891" t="str">
        <f>VLOOKUP(Table1[[#This Row],[Customer ID]],Customers!$A$1:$I$2001,9,FALSE)</f>
        <v>Yes</v>
      </c>
    </row>
    <row r="892" spans="1:14" x14ac:dyDescent="0.35">
      <c r="A892" t="s">
        <v>1834</v>
      </c>
      <c r="B892" s="2">
        <v>44515</v>
      </c>
      <c r="C892" t="s">
        <v>1835</v>
      </c>
      <c r="D892" t="s">
        <v>15</v>
      </c>
      <c r="E892">
        <v>3</v>
      </c>
      <c r="F892" t="str">
        <f>VLOOKUP(Table1[[#This Row],[Customer ID]],Customers!$A$1:$I$2001,2,FALSE)</f>
        <v>Gabrielle Hawkins</v>
      </c>
      <c r="G892" t="str">
        <f>VLOOKUP(Table1[[#This Row],[Customer ID]],Customers!$A$1:$I$2001,3,FALSE)</f>
        <v>cdavies@hotmail.com</v>
      </c>
      <c r="H892" t="str">
        <f>VLOOKUP(Table1[[#This Row],[Customer ID]],Customers!$A$1:$I$2001,7,FALSE)</f>
        <v>United States</v>
      </c>
      <c r="I892" t="str">
        <f>_xlfn.IFS(INDEX(Products!$A$1:$E$5,MATCH(Orders!$D892,Products!$A$1:$A$5,0),MATCH(Orders!I$1,Products!$A$1:$E$1,0))="Esp","Espresso",INDEX(Products!$A$1:$E$5,MATCH(Orders!$D892,Products!$A$1:$A$5,0),MATCH(Orders!I$1,Products!$A$1:$E$1,0))="Lat","Latte",INDEX(Products!$A$1:$E$5,MATCH(Orders!$D892,Products!$A$1:$A$5,0),MATCH(Orders!I$1,Products!$A$1:$E$1,0))="Moc","Mocha",INDEX(Products!$A$1:$E$5,MATCH(Orders!$D892,Products!$A$1:$A$5,0),MATCH(Orders!I$1,Products!$A$1:$E$1,0))="Am","Americano")</f>
        <v>Espresso</v>
      </c>
      <c r="J892" t="str">
        <f>IF(INDEX(Products!$A$1:$E$5,MATCH(Orders!$D892,Products!$A$1:$A$5,0),MATCH(Orders!J$1,Products!$A$1:$E$1,0))="M","Medium",IF(INDEX(Products!$A$1:$E$5,MATCH(Orders!$D892,Products!$A$1:$A$5,0),MATCH(Orders!J$1,Products!$A$1:$E$1,0))="D","Dark","Light"))</f>
        <v>Medium</v>
      </c>
      <c r="K892" s="3">
        <f>INDEX(Products!$A$1:$E$5,MATCH(Orders!$D892,Products!$A$1:$A$5,0),MATCH(Orders!K$1,Products!$A$1:$E$1,0))</f>
        <v>1.5</v>
      </c>
      <c r="L892" s="5">
        <f>INDEX(Products!$A$1:$E$5,MATCH(Orders!$D892,Products!$A$1:$A$5,0),MATCH(Orders!L$1,Products!$A$1:$E$1,0))</f>
        <v>8.18</v>
      </c>
      <c r="M892" s="5">
        <f>Table1[[#This Row],[Unit Price]]*Table1[[#This Row],[Quantity]]</f>
        <v>24.54</v>
      </c>
      <c r="N892" t="str">
        <f>VLOOKUP(Table1[[#This Row],[Customer ID]],Customers!$A$1:$I$2001,9,FALSE)</f>
        <v>No</v>
      </c>
    </row>
    <row r="893" spans="1:14" x14ac:dyDescent="0.35">
      <c r="A893" t="s">
        <v>1836</v>
      </c>
      <c r="B893" s="2">
        <v>44533</v>
      </c>
      <c r="C893" t="s">
        <v>1837</v>
      </c>
      <c r="D893" t="s">
        <v>15</v>
      </c>
      <c r="E893">
        <v>5</v>
      </c>
      <c r="F893" t="str">
        <f>VLOOKUP(Table1[[#This Row],[Customer ID]],Customers!$A$1:$I$2001,2,FALSE)</f>
        <v>Sylvia Brown</v>
      </c>
      <c r="G893" t="str">
        <f>VLOOKUP(Table1[[#This Row],[Customer ID]],Customers!$A$1:$I$2001,3,FALSE)</f>
        <v>cburke@yahoo.com</v>
      </c>
      <c r="H893" t="str">
        <f>VLOOKUP(Table1[[#This Row],[Customer ID]],Customers!$A$1:$I$2001,7,FALSE)</f>
        <v>Ireland</v>
      </c>
      <c r="I893" t="str">
        <f>_xlfn.IFS(INDEX(Products!$A$1:$E$5,MATCH(Orders!$D893,Products!$A$1:$A$5,0),MATCH(Orders!I$1,Products!$A$1:$E$1,0))="Esp","Espresso",INDEX(Products!$A$1:$E$5,MATCH(Orders!$D893,Products!$A$1:$A$5,0),MATCH(Orders!I$1,Products!$A$1:$E$1,0))="Lat","Latte",INDEX(Products!$A$1:$E$5,MATCH(Orders!$D893,Products!$A$1:$A$5,0),MATCH(Orders!I$1,Products!$A$1:$E$1,0))="Moc","Mocha",INDEX(Products!$A$1:$E$5,MATCH(Orders!$D893,Products!$A$1:$A$5,0),MATCH(Orders!I$1,Products!$A$1:$E$1,0))="Am","Americano")</f>
        <v>Espresso</v>
      </c>
      <c r="J893" t="str">
        <f>IF(INDEX(Products!$A$1:$E$5,MATCH(Orders!$D893,Products!$A$1:$A$5,0),MATCH(Orders!J$1,Products!$A$1:$E$1,0))="M","Medium",IF(INDEX(Products!$A$1:$E$5,MATCH(Orders!$D893,Products!$A$1:$A$5,0),MATCH(Orders!J$1,Products!$A$1:$E$1,0))="D","Dark","Light"))</f>
        <v>Medium</v>
      </c>
      <c r="K893" s="3">
        <f>INDEX(Products!$A$1:$E$5,MATCH(Orders!$D893,Products!$A$1:$A$5,0),MATCH(Orders!K$1,Products!$A$1:$E$1,0))</f>
        <v>1.5</v>
      </c>
      <c r="L893" s="5">
        <f>INDEX(Products!$A$1:$E$5,MATCH(Orders!$D893,Products!$A$1:$A$5,0),MATCH(Orders!L$1,Products!$A$1:$E$1,0))</f>
        <v>8.18</v>
      </c>
      <c r="M893" s="5">
        <f>Table1[[#This Row],[Unit Price]]*Table1[[#This Row],[Quantity]]</f>
        <v>40.9</v>
      </c>
      <c r="N893" t="str">
        <f>VLOOKUP(Table1[[#This Row],[Customer ID]],Customers!$A$1:$I$2001,9,FALSE)</f>
        <v>No</v>
      </c>
    </row>
    <row r="894" spans="1:14" x14ac:dyDescent="0.35">
      <c r="A894" t="s">
        <v>1838</v>
      </c>
      <c r="B894" s="2">
        <v>44987</v>
      </c>
      <c r="C894" t="s">
        <v>1839</v>
      </c>
      <c r="D894" t="s">
        <v>40</v>
      </c>
      <c r="E894">
        <v>4</v>
      </c>
      <c r="F894" t="str">
        <f>VLOOKUP(Table1[[#This Row],[Customer ID]],Customers!$A$1:$I$2001,2,FALSE)</f>
        <v>Emily Gallegos</v>
      </c>
      <c r="G894" t="str">
        <f>VLOOKUP(Table1[[#This Row],[Customer ID]],Customers!$A$1:$I$2001,3,FALSE)</f>
        <v>vaughanchristine@yahoo.com</v>
      </c>
      <c r="H894" t="str">
        <f>VLOOKUP(Table1[[#This Row],[Customer ID]],Customers!$A$1:$I$2001,7,FALSE)</f>
        <v>Canada</v>
      </c>
      <c r="I894" t="str">
        <f>_xlfn.IFS(INDEX(Products!$A$1:$E$5,MATCH(Orders!$D894,Products!$A$1:$A$5,0),MATCH(Orders!I$1,Products!$A$1:$E$1,0))="Esp","Espresso",INDEX(Products!$A$1:$E$5,MATCH(Orders!$D894,Products!$A$1:$A$5,0),MATCH(Orders!I$1,Products!$A$1:$E$1,0))="Lat","Latte",INDEX(Products!$A$1:$E$5,MATCH(Orders!$D894,Products!$A$1:$A$5,0),MATCH(Orders!I$1,Products!$A$1:$E$1,0))="Moc","Mocha",INDEX(Products!$A$1:$E$5,MATCH(Orders!$D894,Products!$A$1:$A$5,0),MATCH(Orders!I$1,Products!$A$1:$E$1,0))="Am","Americano")</f>
        <v>Americano</v>
      </c>
      <c r="J894" t="str">
        <f>IF(INDEX(Products!$A$1:$E$5,MATCH(Orders!$D894,Products!$A$1:$A$5,0),MATCH(Orders!J$1,Products!$A$1:$E$1,0))="M","Medium",IF(INDEX(Products!$A$1:$E$5,MATCH(Orders!$D894,Products!$A$1:$A$5,0),MATCH(Orders!J$1,Products!$A$1:$E$1,0))="D","Dark","Light"))</f>
        <v>Light</v>
      </c>
      <c r="K894" s="3">
        <f>INDEX(Products!$A$1:$E$5,MATCH(Orders!$D894,Products!$A$1:$A$5,0),MATCH(Orders!K$1,Products!$A$1:$E$1,0))</f>
        <v>1</v>
      </c>
      <c r="L894" s="5">
        <f>INDEX(Products!$A$1:$E$5,MATCH(Orders!$D894,Products!$A$1:$A$5,0),MATCH(Orders!L$1,Products!$A$1:$E$1,0))</f>
        <v>9.9499999999999993</v>
      </c>
      <c r="M894" s="5">
        <f>Table1[[#This Row],[Unit Price]]*Table1[[#This Row],[Quantity]]</f>
        <v>39.799999999999997</v>
      </c>
      <c r="N894" t="str">
        <f>VLOOKUP(Table1[[#This Row],[Customer ID]],Customers!$A$1:$I$2001,9,FALSE)</f>
        <v>Yes</v>
      </c>
    </row>
    <row r="895" spans="1:14" x14ac:dyDescent="0.35">
      <c r="A895" t="s">
        <v>1840</v>
      </c>
      <c r="B895" s="2">
        <v>45090</v>
      </c>
      <c r="C895" t="s">
        <v>1841</v>
      </c>
      <c r="D895" t="s">
        <v>15</v>
      </c>
      <c r="E895">
        <v>1</v>
      </c>
      <c r="F895" t="str">
        <f>VLOOKUP(Table1[[#This Row],[Customer ID]],Customers!$A$1:$I$2001,2,FALSE)</f>
        <v>Susan White</v>
      </c>
      <c r="G895" t="str">
        <f>VLOOKUP(Table1[[#This Row],[Customer ID]],Customers!$A$1:$I$2001,3,FALSE)</f>
        <v>kirksarah@hotmail.com</v>
      </c>
      <c r="H895" t="str">
        <f>VLOOKUP(Table1[[#This Row],[Customer ID]],Customers!$A$1:$I$2001,7,FALSE)</f>
        <v>United Kingdom</v>
      </c>
      <c r="I895" t="str">
        <f>_xlfn.IFS(INDEX(Products!$A$1:$E$5,MATCH(Orders!$D895,Products!$A$1:$A$5,0),MATCH(Orders!I$1,Products!$A$1:$E$1,0))="Esp","Espresso",INDEX(Products!$A$1:$E$5,MATCH(Orders!$D895,Products!$A$1:$A$5,0),MATCH(Orders!I$1,Products!$A$1:$E$1,0))="Lat","Latte",INDEX(Products!$A$1:$E$5,MATCH(Orders!$D895,Products!$A$1:$A$5,0),MATCH(Orders!I$1,Products!$A$1:$E$1,0))="Moc","Mocha",INDEX(Products!$A$1:$E$5,MATCH(Orders!$D895,Products!$A$1:$A$5,0),MATCH(Orders!I$1,Products!$A$1:$E$1,0))="Am","Americano")</f>
        <v>Espresso</v>
      </c>
      <c r="J895" t="str">
        <f>IF(INDEX(Products!$A$1:$E$5,MATCH(Orders!$D895,Products!$A$1:$A$5,0),MATCH(Orders!J$1,Products!$A$1:$E$1,0))="M","Medium",IF(INDEX(Products!$A$1:$E$5,MATCH(Orders!$D895,Products!$A$1:$A$5,0),MATCH(Orders!J$1,Products!$A$1:$E$1,0))="D","Dark","Light"))</f>
        <v>Medium</v>
      </c>
      <c r="K895" s="3">
        <f>INDEX(Products!$A$1:$E$5,MATCH(Orders!$D895,Products!$A$1:$A$5,0),MATCH(Orders!K$1,Products!$A$1:$E$1,0))</f>
        <v>1.5</v>
      </c>
      <c r="L895" s="5">
        <f>INDEX(Products!$A$1:$E$5,MATCH(Orders!$D895,Products!$A$1:$A$5,0),MATCH(Orders!L$1,Products!$A$1:$E$1,0))</f>
        <v>8.18</v>
      </c>
      <c r="M895" s="5">
        <f>Table1[[#This Row],[Unit Price]]*Table1[[#This Row],[Quantity]]</f>
        <v>8.18</v>
      </c>
      <c r="N895" t="str">
        <f>VLOOKUP(Table1[[#This Row],[Customer ID]],Customers!$A$1:$I$2001,9,FALSE)</f>
        <v>No</v>
      </c>
    </row>
    <row r="896" spans="1:14" x14ac:dyDescent="0.35">
      <c r="A896" t="s">
        <v>1842</v>
      </c>
      <c r="B896" s="2">
        <v>45459</v>
      </c>
      <c r="C896" t="s">
        <v>1843</v>
      </c>
      <c r="D896" t="s">
        <v>40</v>
      </c>
      <c r="E896">
        <v>5</v>
      </c>
      <c r="F896" t="str">
        <f>VLOOKUP(Table1[[#This Row],[Customer ID]],Customers!$A$1:$I$2001,2,FALSE)</f>
        <v>Marisa Mcdonald</v>
      </c>
      <c r="G896" t="str">
        <f>VLOOKUP(Table1[[#This Row],[Customer ID]],Customers!$A$1:$I$2001,3,FALSE)</f>
        <v>edwardhoover@wiley.com</v>
      </c>
      <c r="H896" t="str">
        <f>VLOOKUP(Table1[[#This Row],[Customer ID]],Customers!$A$1:$I$2001,7,FALSE)</f>
        <v>Canada</v>
      </c>
      <c r="I896" t="str">
        <f>_xlfn.IFS(INDEX(Products!$A$1:$E$5,MATCH(Orders!$D896,Products!$A$1:$A$5,0),MATCH(Orders!I$1,Products!$A$1:$E$1,0))="Esp","Espresso",INDEX(Products!$A$1:$E$5,MATCH(Orders!$D896,Products!$A$1:$A$5,0),MATCH(Orders!I$1,Products!$A$1:$E$1,0))="Lat","Latte",INDEX(Products!$A$1:$E$5,MATCH(Orders!$D896,Products!$A$1:$A$5,0),MATCH(Orders!I$1,Products!$A$1:$E$1,0))="Moc","Mocha",INDEX(Products!$A$1:$E$5,MATCH(Orders!$D896,Products!$A$1:$A$5,0),MATCH(Orders!I$1,Products!$A$1:$E$1,0))="Am","Americano")</f>
        <v>Americano</v>
      </c>
      <c r="J896" t="str">
        <f>IF(INDEX(Products!$A$1:$E$5,MATCH(Orders!$D896,Products!$A$1:$A$5,0),MATCH(Orders!J$1,Products!$A$1:$E$1,0))="M","Medium",IF(INDEX(Products!$A$1:$E$5,MATCH(Orders!$D896,Products!$A$1:$A$5,0),MATCH(Orders!J$1,Products!$A$1:$E$1,0))="D","Dark","Light"))</f>
        <v>Light</v>
      </c>
      <c r="K896" s="3">
        <f>INDEX(Products!$A$1:$E$5,MATCH(Orders!$D896,Products!$A$1:$A$5,0),MATCH(Orders!K$1,Products!$A$1:$E$1,0))</f>
        <v>1</v>
      </c>
      <c r="L896" s="5">
        <f>INDEX(Products!$A$1:$E$5,MATCH(Orders!$D896,Products!$A$1:$A$5,0),MATCH(Orders!L$1,Products!$A$1:$E$1,0))</f>
        <v>9.9499999999999993</v>
      </c>
      <c r="M896" s="5">
        <f>Table1[[#This Row],[Unit Price]]*Table1[[#This Row],[Quantity]]</f>
        <v>49.75</v>
      </c>
      <c r="N896" t="str">
        <f>VLOOKUP(Table1[[#This Row],[Customer ID]],Customers!$A$1:$I$2001,9,FALSE)</f>
        <v>No</v>
      </c>
    </row>
    <row r="897" spans="1:14" x14ac:dyDescent="0.35">
      <c r="A897" t="s">
        <v>1844</v>
      </c>
      <c r="B897" s="2">
        <v>45528</v>
      </c>
      <c r="C897" t="s">
        <v>1845</v>
      </c>
      <c r="D897" t="s">
        <v>15</v>
      </c>
      <c r="E897">
        <v>5</v>
      </c>
      <c r="F897" t="str">
        <f>VLOOKUP(Table1[[#This Row],[Customer ID]],Customers!$A$1:$I$2001,2,FALSE)</f>
        <v>Christine Dalton</v>
      </c>
      <c r="G897" t="str">
        <f>VLOOKUP(Table1[[#This Row],[Customer ID]],Customers!$A$1:$I$2001,3,FALSE)</f>
        <v>yrogers@griffith-lamb.org</v>
      </c>
      <c r="H897" t="str">
        <f>VLOOKUP(Table1[[#This Row],[Customer ID]],Customers!$A$1:$I$2001,7,FALSE)</f>
        <v>Australia</v>
      </c>
      <c r="I897" t="str">
        <f>_xlfn.IFS(INDEX(Products!$A$1:$E$5,MATCH(Orders!$D897,Products!$A$1:$A$5,0),MATCH(Orders!I$1,Products!$A$1:$E$1,0))="Esp","Espresso",INDEX(Products!$A$1:$E$5,MATCH(Orders!$D897,Products!$A$1:$A$5,0),MATCH(Orders!I$1,Products!$A$1:$E$1,0))="Lat","Latte",INDEX(Products!$A$1:$E$5,MATCH(Orders!$D897,Products!$A$1:$A$5,0),MATCH(Orders!I$1,Products!$A$1:$E$1,0))="Moc","Mocha",INDEX(Products!$A$1:$E$5,MATCH(Orders!$D897,Products!$A$1:$A$5,0),MATCH(Orders!I$1,Products!$A$1:$E$1,0))="Am","Americano")</f>
        <v>Espresso</v>
      </c>
      <c r="J897" t="str">
        <f>IF(INDEX(Products!$A$1:$E$5,MATCH(Orders!$D897,Products!$A$1:$A$5,0),MATCH(Orders!J$1,Products!$A$1:$E$1,0))="M","Medium",IF(INDEX(Products!$A$1:$E$5,MATCH(Orders!$D897,Products!$A$1:$A$5,0),MATCH(Orders!J$1,Products!$A$1:$E$1,0))="D","Dark","Light"))</f>
        <v>Medium</v>
      </c>
      <c r="K897" s="3">
        <f>INDEX(Products!$A$1:$E$5,MATCH(Orders!$D897,Products!$A$1:$A$5,0),MATCH(Orders!K$1,Products!$A$1:$E$1,0))</f>
        <v>1.5</v>
      </c>
      <c r="L897" s="5">
        <f>INDEX(Products!$A$1:$E$5,MATCH(Orders!$D897,Products!$A$1:$A$5,0),MATCH(Orders!L$1,Products!$A$1:$E$1,0))</f>
        <v>8.18</v>
      </c>
      <c r="M897" s="5">
        <f>Table1[[#This Row],[Unit Price]]*Table1[[#This Row],[Quantity]]</f>
        <v>40.9</v>
      </c>
      <c r="N897" t="str">
        <f>VLOOKUP(Table1[[#This Row],[Customer ID]],Customers!$A$1:$I$2001,9,FALSE)</f>
        <v>Yes</v>
      </c>
    </row>
    <row r="898" spans="1:14" x14ac:dyDescent="0.35">
      <c r="A898" t="s">
        <v>1846</v>
      </c>
      <c r="B898" s="2">
        <v>45269</v>
      </c>
      <c r="C898" t="s">
        <v>1847</v>
      </c>
      <c r="D898" t="s">
        <v>15</v>
      </c>
      <c r="E898">
        <v>4</v>
      </c>
      <c r="F898" t="str">
        <f>VLOOKUP(Table1[[#This Row],[Customer ID]],Customers!$A$1:$I$2001,2,FALSE)</f>
        <v>Robert Dennis</v>
      </c>
      <c r="G898" t="str">
        <f>VLOOKUP(Table1[[#This Row],[Customer ID]],Customers!$A$1:$I$2001,3,FALSE)</f>
        <v>gonzalezscott@gmail.com</v>
      </c>
      <c r="H898" t="str">
        <f>VLOOKUP(Table1[[#This Row],[Customer ID]],Customers!$A$1:$I$2001,7,FALSE)</f>
        <v>Canada</v>
      </c>
      <c r="I898" t="str">
        <f>_xlfn.IFS(INDEX(Products!$A$1:$E$5,MATCH(Orders!$D898,Products!$A$1:$A$5,0),MATCH(Orders!I$1,Products!$A$1:$E$1,0))="Esp","Espresso",INDEX(Products!$A$1:$E$5,MATCH(Orders!$D898,Products!$A$1:$A$5,0),MATCH(Orders!I$1,Products!$A$1:$E$1,0))="Lat","Latte",INDEX(Products!$A$1:$E$5,MATCH(Orders!$D898,Products!$A$1:$A$5,0),MATCH(Orders!I$1,Products!$A$1:$E$1,0))="Moc","Mocha",INDEX(Products!$A$1:$E$5,MATCH(Orders!$D898,Products!$A$1:$A$5,0),MATCH(Orders!I$1,Products!$A$1:$E$1,0))="Am","Americano")</f>
        <v>Espresso</v>
      </c>
      <c r="J898" t="str">
        <f>IF(INDEX(Products!$A$1:$E$5,MATCH(Orders!$D898,Products!$A$1:$A$5,0),MATCH(Orders!J$1,Products!$A$1:$E$1,0))="M","Medium",IF(INDEX(Products!$A$1:$E$5,MATCH(Orders!$D898,Products!$A$1:$A$5,0),MATCH(Orders!J$1,Products!$A$1:$E$1,0))="D","Dark","Light"))</f>
        <v>Medium</v>
      </c>
      <c r="K898" s="3">
        <f>INDEX(Products!$A$1:$E$5,MATCH(Orders!$D898,Products!$A$1:$A$5,0),MATCH(Orders!K$1,Products!$A$1:$E$1,0))</f>
        <v>1.5</v>
      </c>
      <c r="L898" s="5">
        <f>INDEX(Products!$A$1:$E$5,MATCH(Orders!$D898,Products!$A$1:$A$5,0),MATCH(Orders!L$1,Products!$A$1:$E$1,0))</f>
        <v>8.18</v>
      </c>
      <c r="M898" s="5">
        <f>Table1[[#This Row],[Unit Price]]*Table1[[#This Row],[Quantity]]</f>
        <v>32.72</v>
      </c>
      <c r="N898" t="str">
        <f>VLOOKUP(Table1[[#This Row],[Customer ID]],Customers!$A$1:$I$2001,9,FALSE)</f>
        <v>Yes</v>
      </c>
    </row>
    <row r="899" spans="1:14" x14ac:dyDescent="0.35">
      <c r="A899" t="s">
        <v>1848</v>
      </c>
      <c r="B899" s="2">
        <v>45571</v>
      </c>
      <c r="C899" t="s">
        <v>1849</v>
      </c>
      <c r="D899" t="s">
        <v>30</v>
      </c>
      <c r="E899">
        <v>1</v>
      </c>
      <c r="F899" t="str">
        <f>VLOOKUP(Table1[[#This Row],[Customer ID]],Customers!$A$1:$I$2001,2,FALSE)</f>
        <v>Brian Moore</v>
      </c>
      <c r="G899" t="str">
        <f>VLOOKUP(Table1[[#This Row],[Customer ID]],Customers!$A$1:$I$2001,3,FALSE)</f>
        <v>eturner@robertson.com</v>
      </c>
      <c r="H899" t="str">
        <f>VLOOKUP(Table1[[#This Row],[Customer ID]],Customers!$A$1:$I$2001,7,FALSE)</f>
        <v>United States</v>
      </c>
      <c r="I899" t="str">
        <f>_xlfn.IFS(INDEX(Products!$A$1:$E$5,MATCH(Orders!$D899,Products!$A$1:$A$5,0),MATCH(Orders!I$1,Products!$A$1:$E$1,0))="Esp","Espresso",INDEX(Products!$A$1:$E$5,MATCH(Orders!$D899,Products!$A$1:$A$5,0),MATCH(Orders!I$1,Products!$A$1:$E$1,0))="Lat","Latte",INDEX(Products!$A$1:$E$5,MATCH(Orders!$D899,Products!$A$1:$A$5,0),MATCH(Orders!I$1,Products!$A$1:$E$1,0))="Moc","Mocha",INDEX(Products!$A$1:$E$5,MATCH(Orders!$D899,Products!$A$1:$A$5,0),MATCH(Orders!I$1,Products!$A$1:$E$1,0))="Am","Americano")</f>
        <v>Mocha</v>
      </c>
      <c r="J899" t="str">
        <f>IF(INDEX(Products!$A$1:$E$5,MATCH(Orders!$D899,Products!$A$1:$A$5,0),MATCH(Orders!J$1,Products!$A$1:$E$1,0))="M","Medium",IF(INDEX(Products!$A$1:$E$5,MATCH(Orders!$D899,Products!$A$1:$A$5,0),MATCH(Orders!J$1,Products!$A$1:$E$1,0))="D","Dark","Light"))</f>
        <v>Medium</v>
      </c>
      <c r="K899" s="3">
        <f>INDEX(Products!$A$1:$E$5,MATCH(Orders!$D899,Products!$A$1:$A$5,0),MATCH(Orders!K$1,Products!$A$1:$E$1,0))</f>
        <v>2</v>
      </c>
      <c r="L899" s="5">
        <f>INDEX(Products!$A$1:$E$5,MATCH(Orders!$D899,Products!$A$1:$A$5,0),MATCH(Orders!L$1,Products!$A$1:$E$1,0))</f>
        <v>5.35</v>
      </c>
      <c r="M899" s="5">
        <f>Table1[[#This Row],[Unit Price]]*Table1[[#This Row],[Quantity]]</f>
        <v>5.35</v>
      </c>
      <c r="N899" t="str">
        <f>VLOOKUP(Table1[[#This Row],[Customer ID]],Customers!$A$1:$I$2001,9,FALSE)</f>
        <v>No</v>
      </c>
    </row>
    <row r="900" spans="1:14" x14ac:dyDescent="0.35">
      <c r="A900" t="s">
        <v>1850</v>
      </c>
      <c r="B900" s="2">
        <v>45185</v>
      </c>
      <c r="C900" t="s">
        <v>1851</v>
      </c>
      <c r="D900" t="s">
        <v>40</v>
      </c>
      <c r="E900">
        <v>1</v>
      </c>
      <c r="F900" t="str">
        <f>VLOOKUP(Table1[[#This Row],[Customer ID]],Customers!$A$1:$I$2001,2,FALSE)</f>
        <v>Haley Rodriguez</v>
      </c>
      <c r="G900" t="str">
        <f>VLOOKUP(Table1[[#This Row],[Customer ID]],Customers!$A$1:$I$2001,3,FALSE)</f>
        <v>andrealutz@gmail.com</v>
      </c>
      <c r="H900" t="str">
        <f>VLOOKUP(Table1[[#This Row],[Customer ID]],Customers!$A$1:$I$2001,7,FALSE)</f>
        <v>Ireland</v>
      </c>
      <c r="I900" t="str">
        <f>_xlfn.IFS(INDEX(Products!$A$1:$E$5,MATCH(Orders!$D900,Products!$A$1:$A$5,0),MATCH(Orders!I$1,Products!$A$1:$E$1,0))="Esp","Espresso",INDEX(Products!$A$1:$E$5,MATCH(Orders!$D900,Products!$A$1:$A$5,0),MATCH(Orders!I$1,Products!$A$1:$E$1,0))="Lat","Latte",INDEX(Products!$A$1:$E$5,MATCH(Orders!$D900,Products!$A$1:$A$5,0),MATCH(Orders!I$1,Products!$A$1:$E$1,0))="Moc","Mocha",INDEX(Products!$A$1:$E$5,MATCH(Orders!$D900,Products!$A$1:$A$5,0),MATCH(Orders!I$1,Products!$A$1:$E$1,0))="Am","Americano")</f>
        <v>Americano</v>
      </c>
      <c r="J900" t="str">
        <f>IF(INDEX(Products!$A$1:$E$5,MATCH(Orders!$D900,Products!$A$1:$A$5,0),MATCH(Orders!J$1,Products!$A$1:$E$1,0))="M","Medium",IF(INDEX(Products!$A$1:$E$5,MATCH(Orders!$D900,Products!$A$1:$A$5,0),MATCH(Orders!J$1,Products!$A$1:$E$1,0))="D","Dark","Light"))</f>
        <v>Light</v>
      </c>
      <c r="K900" s="3">
        <f>INDEX(Products!$A$1:$E$5,MATCH(Orders!$D900,Products!$A$1:$A$5,0),MATCH(Orders!K$1,Products!$A$1:$E$1,0))</f>
        <v>1</v>
      </c>
      <c r="L900" s="5">
        <f>INDEX(Products!$A$1:$E$5,MATCH(Orders!$D900,Products!$A$1:$A$5,0),MATCH(Orders!L$1,Products!$A$1:$E$1,0))</f>
        <v>9.9499999999999993</v>
      </c>
      <c r="M900" s="5">
        <f>Table1[[#This Row],[Unit Price]]*Table1[[#This Row],[Quantity]]</f>
        <v>9.9499999999999993</v>
      </c>
      <c r="N900" t="str">
        <f>VLOOKUP(Table1[[#This Row],[Customer ID]],Customers!$A$1:$I$2001,9,FALSE)</f>
        <v>Yes</v>
      </c>
    </row>
    <row r="901" spans="1:14" x14ac:dyDescent="0.35">
      <c r="A901" t="s">
        <v>1852</v>
      </c>
      <c r="B901" s="2">
        <v>45206</v>
      </c>
      <c r="C901" t="s">
        <v>1853</v>
      </c>
      <c r="D901" t="s">
        <v>30</v>
      </c>
      <c r="E901">
        <v>3</v>
      </c>
      <c r="F901" t="str">
        <f>VLOOKUP(Table1[[#This Row],[Customer ID]],Customers!$A$1:$I$2001,2,FALSE)</f>
        <v>Maria Andrews</v>
      </c>
      <c r="G901" t="str">
        <f>VLOOKUP(Table1[[#This Row],[Customer ID]],Customers!$A$1:$I$2001,3,FALSE)</f>
        <v>raymond02@watson.com</v>
      </c>
      <c r="H901" t="str">
        <f>VLOOKUP(Table1[[#This Row],[Customer ID]],Customers!$A$1:$I$2001,7,FALSE)</f>
        <v>United States</v>
      </c>
      <c r="I901" t="str">
        <f>_xlfn.IFS(INDEX(Products!$A$1:$E$5,MATCH(Orders!$D901,Products!$A$1:$A$5,0),MATCH(Orders!I$1,Products!$A$1:$E$1,0))="Esp","Espresso",INDEX(Products!$A$1:$E$5,MATCH(Orders!$D901,Products!$A$1:$A$5,0),MATCH(Orders!I$1,Products!$A$1:$E$1,0))="Lat","Latte",INDEX(Products!$A$1:$E$5,MATCH(Orders!$D901,Products!$A$1:$A$5,0),MATCH(Orders!I$1,Products!$A$1:$E$1,0))="Moc","Mocha",INDEX(Products!$A$1:$E$5,MATCH(Orders!$D901,Products!$A$1:$A$5,0),MATCH(Orders!I$1,Products!$A$1:$E$1,0))="Am","Americano")</f>
        <v>Mocha</v>
      </c>
      <c r="J901" t="str">
        <f>IF(INDEX(Products!$A$1:$E$5,MATCH(Orders!$D901,Products!$A$1:$A$5,0),MATCH(Orders!J$1,Products!$A$1:$E$1,0))="M","Medium",IF(INDEX(Products!$A$1:$E$5,MATCH(Orders!$D901,Products!$A$1:$A$5,0),MATCH(Orders!J$1,Products!$A$1:$E$1,0))="D","Dark","Light"))</f>
        <v>Medium</v>
      </c>
      <c r="K901" s="3">
        <f>INDEX(Products!$A$1:$E$5,MATCH(Orders!$D901,Products!$A$1:$A$5,0),MATCH(Orders!K$1,Products!$A$1:$E$1,0))</f>
        <v>2</v>
      </c>
      <c r="L901" s="5">
        <f>INDEX(Products!$A$1:$E$5,MATCH(Orders!$D901,Products!$A$1:$A$5,0),MATCH(Orders!L$1,Products!$A$1:$E$1,0))</f>
        <v>5.35</v>
      </c>
      <c r="M901" s="5">
        <f>Table1[[#This Row],[Unit Price]]*Table1[[#This Row],[Quantity]]</f>
        <v>16.049999999999997</v>
      </c>
      <c r="N901" t="str">
        <f>VLOOKUP(Table1[[#This Row],[Customer ID]],Customers!$A$1:$I$2001,9,FALSE)</f>
        <v>Yes</v>
      </c>
    </row>
    <row r="902" spans="1:14" x14ac:dyDescent="0.35">
      <c r="A902" t="s">
        <v>1854</v>
      </c>
      <c r="B902" s="2">
        <v>45134</v>
      </c>
      <c r="C902" t="s">
        <v>1855</v>
      </c>
      <c r="D902" t="s">
        <v>30</v>
      </c>
      <c r="E902">
        <v>1</v>
      </c>
      <c r="F902" t="str">
        <f>VLOOKUP(Table1[[#This Row],[Customer ID]],Customers!$A$1:$I$2001,2,FALSE)</f>
        <v>Shelia Waller</v>
      </c>
      <c r="G902" t="str">
        <f>VLOOKUP(Table1[[#This Row],[Customer ID]],Customers!$A$1:$I$2001,3,FALSE)</f>
        <v>michellemosley@bryant-blake.net</v>
      </c>
      <c r="H902" t="str">
        <f>VLOOKUP(Table1[[#This Row],[Customer ID]],Customers!$A$1:$I$2001,7,FALSE)</f>
        <v>Ireland</v>
      </c>
      <c r="I902" t="str">
        <f>_xlfn.IFS(INDEX(Products!$A$1:$E$5,MATCH(Orders!$D902,Products!$A$1:$A$5,0),MATCH(Orders!I$1,Products!$A$1:$E$1,0))="Esp","Espresso",INDEX(Products!$A$1:$E$5,MATCH(Orders!$D902,Products!$A$1:$A$5,0),MATCH(Orders!I$1,Products!$A$1:$E$1,0))="Lat","Latte",INDEX(Products!$A$1:$E$5,MATCH(Orders!$D902,Products!$A$1:$A$5,0),MATCH(Orders!I$1,Products!$A$1:$E$1,0))="Moc","Mocha",INDEX(Products!$A$1:$E$5,MATCH(Orders!$D902,Products!$A$1:$A$5,0),MATCH(Orders!I$1,Products!$A$1:$E$1,0))="Am","Americano")</f>
        <v>Mocha</v>
      </c>
      <c r="J902" t="str">
        <f>IF(INDEX(Products!$A$1:$E$5,MATCH(Orders!$D902,Products!$A$1:$A$5,0),MATCH(Orders!J$1,Products!$A$1:$E$1,0))="M","Medium",IF(INDEX(Products!$A$1:$E$5,MATCH(Orders!$D902,Products!$A$1:$A$5,0),MATCH(Orders!J$1,Products!$A$1:$E$1,0))="D","Dark","Light"))</f>
        <v>Medium</v>
      </c>
      <c r="K902" s="3">
        <f>INDEX(Products!$A$1:$E$5,MATCH(Orders!$D902,Products!$A$1:$A$5,0),MATCH(Orders!K$1,Products!$A$1:$E$1,0))</f>
        <v>2</v>
      </c>
      <c r="L902" s="5">
        <f>INDEX(Products!$A$1:$E$5,MATCH(Orders!$D902,Products!$A$1:$A$5,0),MATCH(Orders!L$1,Products!$A$1:$E$1,0))</f>
        <v>5.35</v>
      </c>
      <c r="M902" s="5">
        <f>Table1[[#This Row],[Unit Price]]*Table1[[#This Row],[Quantity]]</f>
        <v>5.35</v>
      </c>
      <c r="N902" t="str">
        <f>VLOOKUP(Table1[[#This Row],[Customer ID]],Customers!$A$1:$I$2001,9,FALSE)</f>
        <v>Yes</v>
      </c>
    </row>
    <row r="903" spans="1:14" x14ac:dyDescent="0.35">
      <c r="A903" t="s">
        <v>1856</v>
      </c>
      <c r="B903" s="2">
        <v>44785</v>
      </c>
      <c r="C903" t="s">
        <v>1857</v>
      </c>
      <c r="D903" t="s">
        <v>15</v>
      </c>
      <c r="E903">
        <v>3</v>
      </c>
      <c r="F903" t="str">
        <f>VLOOKUP(Table1[[#This Row],[Customer ID]],Customers!$A$1:$I$2001,2,FALSE)</f>
        <v>Richard Shaw</v>
      </c>
      <c r="G903" t="str">
        <f>VLOOKUP(Table1[[#This Row],[Customer ID]],Customers!$A$1:$I$2001,3,FALSE)</f>
        <v>reidjuan@white-murray.com</v>
      </c>
      <c r="H903" t="str">
        <f>VLOOKUP(Table1[[#This Row],[Customer ID]],Customers!$A$1:$I$2001,7,FALSE)</f>
        <v>United Kingdom</v>
      </c>
      <c r="I903" t="str">
        <f>_xlfn.IFS(INDEX(Products!$A$1:$E$5,MATCH(Orders!$D903,Products!$A$1:$A$5,0),MATCH(Orders!I$1,Products!$A$1:$E$1,0))="Esp","Espresso",INDEX(Products!$A$1:$E$5,MATCH(Orders!$D903,Products!$A$1:$A$5,0),MATCH(Orders!I$1,Products!$A$1:$E$1,0))="Lat","Latte",INDEX(Products!$A$1:$E$5,MATCH(Orders!$D903,Products!$A$1:$A$5,0),MATCH(Orders!I$1,Products!$A$1:$E$1,0))="Moc","Mocha",INDEX(Products!$A$1:$E$5,MATCH(Orders!$D903,Products!$A$1:$A$5,0),MATCH(Orders!I$1,Products!$A$1:$E$1,0))="Am","Americano")</f>
        <v>Espresso</v>
      </c>
      <c r="J903" t="str">
        <f>IF(INDEX(Products!$A$1:$E$5,MATCH(Orders!$D903,Products!$A$1:$A$5,0),MATCH(Orders!J$1,Products!$A$1:$E$1,0))="M","Medium",IF(INDEX(Products!$A$1:$E$5,MATCH(Orders!$D903,Products!$A$1:$A$5,0),MATCH(Orders!J$1,Products!$A$1:$E$1,0))="D","Dark","Light"))</f>
        <v>Medium</v>
      </c>
      <c r="K903" s="3">
        <f>INDEX(Products!$A$1:$E$5,MATCH(Orders!$D903,Products!$A$1:$A$5,0),MATCH(Orders!K$1,Products!$A$1:$E$1,0))</f>
        <v>1.5</v>
      </c>
      <c r="L903" s="5">
        <f>INDEX(Products!$A$1:$E$5,MATCH(Orders!$D903,Products!$A$1:$A$5,0),MATCH(Orders!L$1,Products!$A$1:$E$1,0))</f>
        <v>8.18</v>
      </c>
      <c r="M903" s="5">
        <f>Table1[[#This Row],[Unit Price]]*Table1[[#This Row],[Quantity]]</f>
        <v>24.54</v>
      </c>
      <c r="N903" t="str">
        <f>VLOOKUP(Table1[[#This Row],[Customer ID]],Customers!$A$1:$I$2001,9,FALSE)</f>
        <v>Yes</v>
      </c>
    </row>
    <row r="904" spans="1:14" x14ac:dyDescent="0.35">
      <c r="A904" t="s">
        <v>1858</v>
      </c>
      <c r="B904" s="2">
        <v>44612</v>
      </c>
      <c r="C904" t="s">
        <v>1859</v>
      </c>
      <c r="D904" t="s">
        <v>21</v>
      </c>
      <c r="E904">
        <v>4</v>
      </c>
      <c r="F904" t="str">
        <f>VLOOKUP(Table1[[#This Row],[Customer ID]],Customers!$A$1:$I$2001,2,FALSE)</f>
        <v>Brian Lindsey</v>
      </c>
      <c r="G904" t="str">
        <f>VLOOKUP(Table1[[#This Row],[Customer ID]],Customers!$A$1:$I$2001,3,FALSE)</f>
        <v>davidnichols@gmail.com</v>
      </c>
      <c r="H904" t="str">
        <f>VLOOKUP(Table1[[#This Row],[Customer ID]],Customers!$A$1:$I$2001,7,FALSE)</f>
        <v>Canada</v>
      </c>
      <c r="I904" t="str">
        <f>_xlfn.IFS(INDEX(Products!$A$1:$E$5,MATCH(Orders!$D904,Products!$A$1:$A$5,0),MATCH(Orders!I$1,Products!$A$1:$E$1,0))="Esp","Espresso",INDEX(Products!$A$1:$E$5,MATCH(Orders!$D904,Products!$A$1:$A$5,0),MATCH(Orders!I$1,Products!$A$1:$E$1,0))="Lat","Latte",INDEX(Products!$A$1:$E$5,MATCH(Orders!$D904,Products!$A$1:$A$5,0),MATCH(Orders!I$1,Products!$A$1:$E$1,0))="Moc","Mocha",INDEX(Products!$A$1:$E$5,MATCH(Orders!$D904,Products!$A$1:$A$5,0),MATCH(Orders!I$1,Products!$A$1:$E$1,0))="Am","Americano")</f>
        <v>Latte</v>
      </c>
      <c r="J904" t="str">
        <f>IF(INDEX(Products!$A$1:$E$5,MATCH(Orders!$D904,Products!$A$1:$A$5,0),MATCH(Orders!J$1,Products!$A$1:$E$1,0))="M","Medium",IF(INDEX(Products!$A$1:$E$5,MATCH(Orders!$D904,Products!$A$1:$A$5,0),MATCH(Orders!J$1,Products!$A$1:$E$1,0))="D","Dark","Light"))</f>
        <v>Dark</v>
      </c>
      <c r="K904" s="3">
        <f>INDEX(Products!$A$1:$E$5,MATCH(Orders!$D904,Products!$A$1:$A$5,0),MATCH(Orders!K$1,Products!$A$1:$E$1,0))</f>
        <v>2</v>
      </c>
      <c r="L904" s="5">
        <f>INDEX(Products!$A$1:$E$5,MATCH(Orders!$D904,Products!$A$1:$A$5,0),MATCH(Orders!L$1,Products!$A$1:$E$1,0))</f>
        <v>6.79</v>
      </c>
      <c r="M904" s="5">
        <f>Table1[[#This Row],[Unit Price]]*Table1[[#This Row],[Quantity]]</f>
        <v>27.16</v>
      </c>
      <c r="N904" t="str">
        <f>VLOOKUP(Table1[[#This Row],[Customer ID]],Customers!$A$1:$I$2001,9,FALSE)</f>
        <v>Yes</v>
      </c>
    </row>
    <row r="905" spans="1:14" x14ac:dyDescent="0.35">
      <c r="A905" t="s">
        <v>1860</v>
      </c>
      <c r="B905" s="2">
        <v>45018</v>
      </c>
      <c r="C905" t="s">
        <v>1861</v>
      </c>
      <c r="D905" t="s">
        <v>15</v>
      </c>
      <c r="E905">
        <v>2</v>
      </c>
      <c r="F905" t="str">
        <f>VLOOKUP(Table1[[#This Row],[Customer ID]],Customers!$A$1:$I$2001,2,FALSE)</f>
        <v>Robert Harris</v>
      </c>
      <c r="G905" t="str">
        <f>VLOOKUP(Table1[[#This Row],[Customer ID]],Customers!$A$1:$I$2001,3,FALSE)</f>
        <v>wheelerpamela@stewart-edwards.org</v>
      </c>
      <c r="H905" t="str">
        <f>VLOOKUP(Table1[[#This Row],[Customer ID]],Customers!$A$1:$I$2001,7,FALSE)</f>
        <v>Australia</v>
      </c>
      <c r="I905" t="str">
        <f>_xlfn.IFS(INDEX(Products!$A$1:$E$5,MATCH(Orders!$D905,Products!$A$1:$A$5,0),MATCH(Orders!I$1,Products!$A$1:$E$1,0))="Esp","Espresso",INDEX(Products!$A$1:$E$5,MATCH(Orders!$D905,Products!$A$1:$A$5,0),MATCH(Orders!I$1,Products!$A$1:$E$1,0))="Lat","Latte",INDEX(Products!$A$1:$E$5,MATCH(Orders!$D905,Products!$A$1:$A$5,0),MATCH(Orders!I$1,Products!$A$1:$E$1,0))="Moc","Mocha",INDEX(Products!$A$1:$E$5,MATCH(Orders!$D905,Products!$A$1:$A$5,0),MATCH(Orders!I$1,Products!$A$1:$E$1,0))="Am","Americano")</f>
        <v>Espresso</v>
      </c>
      <c r="J905" t="str">
        <f>IF(INDEX(Products!$A$1:$E$5,MATCH(Orders!$D905,Products!$A$1:$A$5,0),MATCH(Orders!J$1,Products!$A$1:$E$1,0))="M","Medium",IF(INDEX(Products!$A$1:$E$5,MATCH(Orders!$D905,Products!$A$1:$A$5,0),MATCH(Orders!J$1,Products!$A$1:$E$1,0))="D","Dark","Light"))</f>
        <v>Medium</v>
      </c>
      <c r="K905" s="3">
        <f>INDEX(Products!$A$1:$E$5,MATCH(Orders!$D905,Products!$A$1:$A$5,0),MATCH(Orders!K$1,Products!$A$1:$E$1,0))</f>
        <v>1.5</v>
      </c>
      <c r="L905" s="5">
        <f>INDEX(Products!$A$1:$E$5,MATCH(Orders!$D905,Products!$A$1:$A$5,0),MATCH(Orders!L$1,Products!$A$1:$E$1,0))</f>
        <v>8.18</v>
      </c>
      <c r="M905" s="5">
        <f>Table1[[#This Row],[Unit Price]]*Table1[[#This Row],[Quantity]]</f>
        <v>16.36</v>
      </c>
      <c r="N905" t="str">
        <f>VLOOKUP(Table1[[#This Row],[Customer ID]],Customers!$A$1:$I$2001,9,FALSE)</f>
        <v>Yes</v>
      </c>
    </row>
    <row r="906" spans="1:14" x14ac:dyDescent="0.35">
      <c r="A906" t="s">
        <v>1862</v>
      </c>
      <c r="B906" s="2">
        <v>44782</v>
      </c>
      <c r="C906" t="s">
        <v>1863</v>
      </c>
      <c r="D906" t="s">
        <v>30</v>
      </c>
      <c r="E906">
        <v>2</v>
      </c>
      <c r="F906" t="str">
        <f>VLOOKUP(Table1[[#This Row],[Customer ID]],Customers!$A$1:$I$2001,2,FALSE)</f>
        <v>Jason Stone</v>
      </c>
      <c r="G906" t="str">
        <f>VLOOKUP(Table1[[#This Row],[Customer ID]],Customers!$A$1:$I$2001,3,FALSE)</f>
        <v>josephhull@gmail.com</v>
      </c>
      <c r="H906" t="str">
        <f>VLOOKUP(Table1[[#This Row],[Customer ID]],Customers!$A$1:$I$2001,7,FALSE)</f>
        <v>Ireland</v>
      </c>
      <c r="I906" t="str">
        <f>_xlfn.IFS(INDEX(Products!$A$1:$E$5,MATCH(Orders!$D906,Products!$A$1:$A$5,0),MATCH(Orders!I$1,Products!$A$1:$E$1,0))="Esp","Espresso",INDEX(Products!$A$1:$E$5,MATCH(Orders!$D906,Products!$A$1:$A$5,0),MATCH(Orders!I$1,Products!$A$1:$E$1,0))="Lat","Latte",INDEX(Products!$A$1:$E$5,MATCH(Orders!$D906,Products!$A$1:$A$5,0),MATCH(Orders!I$1,Products!$A$1:$E$1,0))="Moc","Mocha",INDEX(Products!$A$1:$E$5,MATCH(Orders!$D906,Products!$A$1:$A$5,0),MATCH(Orders!I$1,Products!$A$1:$E$1,0))="Am","Americano")</f>
        <v>Mocha</v>
      </c>
      <c r="J906" t="str">
        <f>IF(INDEX(Products!$A$1:$E$5,MATCH(Orders!$D906,Products!$A$1:$A$5,0),MATCH(Orders!J$1,Products!$A$1:$E$1,0))="M","Medium",IF(INDEX(Products!$A$1:$E$5,MATCH(Orders!$D906,Products!$A$1:$A$5,0),MATCH(Orders!J$1,Products!$A$1:$E$1,0))="D","Dark","Light"))</f>
        <v>Medium</v>
      </c>
      <c r="K906" s="3">
        <f>INDEX(Products!$A$1:$E$5,MATCH(Orders!$D906,Products!$A$1:$A$5,0),MATCH(Orders!K$1,Products!$A$1:$E$1,0))</f>
        <v>2</v>
      </c>
      <c r="L906" s="5">
        <f>INDEX(Products!$A$1:$E$5,MATCH(Orders!$D906,Products!$A$1:$A$5,0),MATCH(Orders!L$1,Products!$A$1:$E$1,0))</f>
        <v>5.35</v>
      </c>
      <c r="M906" s="5">
        <f>Table1[[#This Row],[Unit Price]]*Table1[[#This Row],[Quantity]]</f>
        <v>10.7</v>
      </c>
      <c r="N906" t="str">
        <f>VLOOKUP(Table1[[#This Row],[Customer ID]],Customers!$A$1:$I$2001,9,FALSE)</f>
        <v>Yes</v>
      </c>
    </row>
    <row r="907" spans="1:14" x14ac:dyDescent="0.35">
      <c r="A907" t="s">
        <v>1864</v>
      </c>
      <c r="B907" s="2">
        <v>44623</v>
      </c>
      <c r="C907" t="s">
        <v>1865</v>
      </c>
      <c r="D907" t="s">
        <v>15</v>
      </c>
      <c r="E907">
        <v>3</v>
      </c>
      <c r="F907" t="str">
        <f>VLOOKUP(Table1[[#This Row],[Customer ID]],Customers!$A$1:$I$2001,2,FALSE)</f>
        <v>Charles Davis</v>
      </c>
      <c r="G907" t="str">
        <f>VLOOKUP(Table1[[#This Row],[Customer ID]],Customers!$A$1:$I$2001,3,FALSE)</f>
        <v>hhopkins@robertson.net</v>
      </c>
      <c r="H907" t="str">
        <f>VLOOKUP(Table1[[#This Row],[Customer ID]],Customers!$A$1:$I$2001,7,FALSE)</f>
        <v>Australia</v>
      </c>
      <c r="I907" t="str">
        <f>_xlfn.IFS(INDEX(Products!$A$1:$E$5,MATCH(Orders!$D907,Products!$A$1:$A$5,0),MATCH(Orders!I$1,Products!$A$1:$E$1,0))="Esp","Espresso",INDEX(Products!$A$1:$E$5,MATCH(Orders!$D907,Products!$A$1:$A$5,0),MATCH(Orders!I$1,Products!$A$1:$E$1,0))="Lat","Latte",INDEX(Products!$A$1:$E$5,MATCH(Orders!$D907,Products!$A$1:$A$5,0),MATCH(Orders!I$1,Products!$A$1:$E$1,0))="Moc","Mocha",INDEX(Products!$A$1:$E$5,MATCH(Orders!$D907,Products!$A$1:$A$5,0),MATCH(Orders!I$1,Products!$A$1:$E$1,0))="Am","Americano")</f>
        <v>Espresso</v>
      </c>
      <c r="J907" t="str">
        <f>IF(INDEX(Products!$A$1:$E$5,MATCH(Orders!$D907,Products!$A$1:$A$5,0),MATCH(Orders!J$1,Products!$A$1:$E$1,0))="M","Medium",IF(INDEX(Products!$A$1:$E$5,MATCH(Orders!$D907,Products!$A$1:$A$5,0),MATCH(Orders!J$1,Products!$A$1:$E$1,0))="D","Dark","Light"))</f>
        <v>Medium</v>
      </c>
      <c r="K907" s="3">
        <f>INDEX(Products!$A$1:$E$5,MATCH(Orders!$D907,Products!$A$1:$A$5,0),MATCH(Orders!K$1,Products!$A$1:$E$1,0))</f>
        <v>1.5</v>
      </c>
      <c r="L907" s="5">
        <f>INDEX(Products!$A$1:$E$5,MATCH(Orders!$D907,Products!$A$1:$A$5,0),MATCH(Orders!L$1,Products!$A$1:$E$1,0))</f>
        <v>8.18</v>
      </c>
      <c r="M907" s="5">
        <f>Table1[[#This Row],[Unit Price]]*Table1[[#This Row],[Quantity]]</f>
        <v>24.54</v>
      </c>
      <c r="N907" t="str">
        <f>VLOOKUP(Table1[[#This Row],[Customer ID]],Customers!$A$1:$I$2001,9,FALSE)</f>
        <v>No</v>
      </c>
    </row>
    <row r="908" spans="1:14" x14ac:dyDescent="0.35">
      <c r="A908" t="s">
        <v>1866</v>
      </c>
      <c r="B908" s="2">
        <v>45453</v>
      </c>
      <c r="C908" t="s">
        <v>1867</v>
      </c>
      <c r="D908" t="s">
        <v>30</v>
      </c>
      <c r="E908">
        <v>3</v>
      </c>
      <c r="F908" t="str">
        <f>VLOOKUP(Table1[[#This Row],[Customer ID]],Customers!$A$1:$I$2001,2,FALSE)</f>
        <v>Mrs. Julie Scott</v>
      </c>
      <c r="G908" t="str">
        <f>VLOOKUP(Table1[[#This Row],[Customer ID]],Customers!$A$1:$I$2001,3,FALSE)</f>
        <v>colealexandria@yahoo.com</v>
      </c>
      <c r="H908" t="str">
        <f>VLOOKUP(Table1[[#This Row],[Customer ID]],Customers!$A$1:$I$2001,7,FALSE)</f>
        <v>Ireland</v>
      </c>
      <c r="I908" t="str">
        <f>_xlfn.IFS(INDEX(Products!$A$1:$E$5,MATCH(Orders!$D908,Products!$A$1:$A$5,0),MATCH(Orders!I$1,Products!$A$1:$E$1,0))="Esp","Espresso",INDEX(Products!$A$1:$E$5,MATCH(Orders!$D908,Products!$A$1:$A$5,0),MATCH(Orders!I$1,Products!$A$1:$E$1,0))="Lat","Latte",INDEX(Products!$A$1:$E$5,MATCH(Orders!$D908,Products!$A$1:$A$5,0),MATCH(Orders!I$1,Products!$A$1:$E$1,0))="Moc","Mocha",INDEX(Products!$A$1:$E$5,MATCH(Orders!$D908,Products!$A$1:$A$5,0),MATCH(Orders!I$1,Products!$A$1:$E$1,0))="Am","Americano")</f>
        <v>Mocha</v>
      </c>
      <c r="J908" t="str">
        <f>IF(INDEX(Products!$A$1:$E$5,MATCH(Orders!$D908,Products!$A$1:$A$5,0),MATCH(Orders!J$1,Products!$A$1:$E$1,0))="M","Medium",IF(INDEX(Products!$A$1:$E$5,MATCH(Orders!$D908,Products!$A$1:$A$5,0),MATCH(Orders!J$1,Products!$A$1:$E$1,0))="D","Dark","Light"))</f>
        <v>Medium</v>
      </c>
      <c r="K908" s="3">
        <f>INDEX(Products!$A$1:$E$5,MATCH(Orders!$D908,Products!$A$1:$A$5,0),MATCH(Orders!K$1,Products!$A$1:$E$1,0))</f>
        <v>2</v>
      </c>
      <c r="L908" s="5">
        <f>INDEX(Products!$A$1:$E$5,MATCH(Orders!$D908,Products!$A$1:$A$5,0),MATCH(Orders!L$1,Products!$A$1:$E$1,0))</f>
        <v>5.35</v>
      </c>
      <c r="M908" s="5">
        <f>Table1[[#This Row],[Unit Price]]*Table1[[#This Row],[Quantity]]</f>
        <v>16.049999999999997</v>
      </c>
      <c r="N908" t="str">
        <f>VLOOKUP(Table1[[#This Row],[Customer ID]],Customers!$A$1:$I$2001,9,FALSE)</f>
        <v>Yes</v>
      </c>
    </row>
    <row r="909" spans="1:14" x14ac:dyDescent="0.35">
      <c r="A909" t="s">
        <v>1868</v>
      </c>
      <c r="B909" s="2">
        <v>44795</v>
      </c>
      <c r="C909" t="s">
        <v>1869</v>
      </c>
      <c r="D909" t="s">
        <v>21</v>
      </c>
      <c r="E909">
        <v>5</v>
      </c>
      <c r="F909" t="str">
        <f>VLOOKUP(Table1[[#This Row],[Customer ID]],Customers!$A$1:$I$2001,2,FALSE)</f>
        <v>Travis Kim</v>
      </c>
      <c r="G909" t="str">
        <f>VLOOKUP(Table1[[#This Row],[Customer ID]],Customers!$A$1:$I$2001,3,FALSE)</f>
        <v>grahamlee@gmail.com</v>
      </c>
      <c r="H909" t="str">
        <f>VLOOKUP(Table1[[#This Row],[Customer ID]],Customers!$A$1:$I$2001,7,FALSE)</f>
        <v>Australia</v>
      </c>
      <c r="I909" t="str">
        <f>_xlfn.IFS(INDEX(Products!$A$1:$E$5,MATCH(Orders!$D909,Products!$A$1:$A$5,0),MATCH(Orders!I$1,Products!$A$1:$E$1,0))="Esp","Espresso",INDEX(Products!$A$1:$E$5,MATCH(Orders!$D909,Products!$A$1:$A$5,0),MATCH(Orders!I$1,Products!$A$1:$E$1,0))="Lat","Latte",INDEX(Products!$A$1:$E$5,MATCH(Orders!$D909,Products!$A$1:$A$5,0),MATCH(Orders!I$1,Products!$A$1:$E$1,0))="Moc","Mocha",INDEX(Products!$A$1:$E$5,MATCH(Orders!$D909,Products!$A$1:$A$5,0),MATCH(Orders!I$1,Products!$A$1:$E$1,0))="Am","Americano")</f>
        <v>Latte</v>
      </c>
      <c r="J909" t="str">
        <f>IF(INDEX(Products!$A$1:$E$5,MATCH(Orders!$D909,Products!$A$1:$A$5,0),MATCH(Orders!J$1,Products!$A$1:$E$1,0))="M","Medium",IF(INDEX(Products!$A$1:$E$5,MATCH(Orders!$D909,Products!$A$1:$A$5,0),MATCH(Orders!J$1,Products!$A$1:$E$1,0))="D","Dark","Light"))</f>
        <v>Dark</v>
      </c>
      <c r="K909" s="3">
        <f>INDEX(Products!$A$1:$E$5,MATCH(Orders!$D909,Products!$A$1:$A$5,0),MATCH(Orders!K$1,Products!$A$1:$E$1,0))</f>
        <v>2</v>
      </c>
      <c r="L909" s="5">
        <f>INDEX(Products!$A$1:$E$5,MATCH(Orders!$D909,Products!$A$1:$A$5,0),MATCH(Orders!L$1,Products!$A$1:$E$1,0))</f>
        <v>6.79</v>
      </c>
      <c r="M909" s="5">
        <f>Table1[[#This Row],[Unit Price]]*Table1[[#This Row],[Quantity]]</f>
        <v>33.950000000000003</v>
      </c>
      <c r="N909" t="str">
        <f>VLOOKUP(Table1[[#This Row],[Customer ID]],Customers!$A$1:$I$2001,9,FALSE)</f>
        <v>No</v>
      </c>
    </row>
    <row r="910" spans="1:14" x14ac:dyDescent="0.35">
      <c r="A910" t="s">
        <v>1870</v>
      </c>
      <c r="B910" s="2">
        <v>44960</v>
      </c>
      <c r="C910" t="s">
        <v>1871</v>
      </c>
      <c r="D910" t="s">
        <v>15</v>
      </c>
      <c r="E910">
        <v>3</v>
      </c>
      <c r="F910" t="str">
        <f>VLOOKUP(Table1[[#This Row],[Customer ID]],Customers!$A$1:$I$2001,2,FALSE)</f>
        <v>Peggy Howe</v>
      </c>
      <c r="G910" t="str">
        <f>VLOOKUP(Table1[[#This Row],[Customer ID]],Customers!$A$1:$I$2001,3,FALSE)</f>
        <v>vsmith@gmail.com</v>
      </c>
      <c r="H910" t="str">
        <f>VLOOKUP(Table1[[#This Row],[Customer ID]],Customers!$A$1:$I$2001,7,FALSE)</f>
        <v>Ireland</v>
      </c>
      <c r="I910" t="str">
        <f>_xlfn.IFS(INDEX(Products!$A$1:$E$5,MATCH(Orders!$D910,Products!$A$1:$A$5,0),MATCH(Orders!I$1,Products!$A$1:$E$1,0))="Esp","Espresso",INDEX(Products!$A$1:$E$5,MATCH(Orders!$D910,Products!$A$1:$A$5,0),MATCH(Orders!I$1,Products!$A$1:$E$1,0))="Lat","Latte",INDEX(Products!$A$1:$E$5,MATCH(Orders!$D910,Products!$A$1:$A$5,0),MATCH(Orders!I$1,Products!$A$1:$E$1,0))="Moc","Mocha",INDEX(Products!$A$1:$E$5,MATCH(Orders!$D910,Products!$A$1:$A$5,0),MATCH(Orders!I$1,Products!$A$1:$E$1,0))="Am","Americano")</f>
        <v>Espresso</v>
      </c>
      <c r="J910" t="str">
        <f>IF(INDEX(Products!$A$1:$E$5,MATCH(Orders!$D910,Products!$A$1:$A$5,0),MATCH(Orders!J$1,Products!$A$1:$E$1,0))="M","Medium",IF(INDEX(Products!$A$1:$E$5,MATCH(Orders!$D910,Products!$A$1:$A$5,0),MATCH(Orders!J$1,Products!$A$1:$E$1,0))="D","Dark","Light"))</f>
        <v>Medium</v>
      </c>
      <c r="K910" s="3">
        <f>INDEX(Products!$A$1:$E$5,MATCH(Orders!$D910,Products!$A$1:$A$5,0),MATCH(Orders!K$1,Products!$A$1:$E$1,0))</f>
        <v>1.5</v>
      </c>
      <c r="L910" s="5">
        <f>INDEX(Products!$A$1:$E$5,MATCH(Orders!$D910,Products!$A$1:$A$5,0),MATCH(Orders!L$1,Products!$A$1:$E$1,0))</f>
        <v>8.18</v>
      </c>
      <c r="M910" s="5">
        <f>Table1[[#This Row],[Unit Price]]*Table1[[#This Row],[Quantity]]</f>
        <v>24.54</v>
      </c>
      <c r="N910" t="str">
        <f>VLOOKUP(Table1[[#This Row],[Customer ID]],Customers!$A$1:$I$2001,9,FALSE)</f>
        <v>No</v>
      </c>
    </row>
    <row r="911" spans="1:14" x14ac:dyDescent="0.35">
      <c r="A911" t="s">
        <v>1872</v>
      </c>
      <c r="B911" s="2">
        <v>45464</v>
      </c>
      <c r="C911" t="s">
        <v>1873</v>
      </c>
      <c r="D911" t="s">
        <v>15</v>
      </c>
      <c r="E911">
        <v>2</v>
      </c>
      <c r="F911" t="str">
        <f>VLOOKUP(Table1[[#This Row],[Customer ID]],Customers!$A$1:$I$2001,2,FALSE)</f>
        <v>William Watson</v>
      </c>
      <c r="G911" t="str">
        <f>VLOOKUP(Table1[[#This Row],[Customer ID]],Customers!$A$1:$I$2001,3,FALSE)</f>
        <v>dennisfoster@lopez.net</v>
      </c>
      <c r="H911" t="str">
        <f>VLOOKUP(Table1[[#This Row],[Customer ID]],Customers!$A$1:$I$2001,7,FALSE)</f>
        <v>United States</v>
      </c>
      <c r="I911" t="str">
        <f>_xlfn.IFS(INDEX(Products!$A$1:$E$5,MATCH(Orders!$D911,Products!$A$1:$A$5,0),MATCH(Orders!I$1,Products!$A$1:$E$1,0))="Esp","Espresso",INDEX(Products!$A$1:$E$5,MATCH(Orders!$D911,Products!$A$1:$A$5,0),MATCH(Orders!I$1,Products!$A$1:$E$1,0))="Lat","Latte",INDEX(Products!$A$1:$E$5,MATCH(Orders!$D911,Products!$A$1:$A$5,0),MATCH(Orders!I$1,Products!$A$1:$E$1,0))="Moc","Mocha",INDEX(Products!$A$1:$E$5,MATCH(Orders!$D911,Products!$A$1:$A$5,0),MATCH(Orders!I$1,Products!$A$1:$E$1,0))="Am","Americano")</f>
        <v>Espresso</v>
      </c>
      <c r="J911" t="str">
        <f>IF(INDEX(Products!$A$1:$E$5,MATCH(Orders!$D911,Products!$A$1:$A$5,0),MATCH(Orders!J$1,Products!$A$1:$E$1,0))="M","Medium",IF(INDEX(Products!$A$1:$E$5,MATCH(Orders!$D911,Products!$A$1:$A$5,0),MATCH(Orders!J$1,Products!$A$1:$E$1,0))="D","Dark","Light"))</f>
        <v>Medium</v>
      </c>
      <c r="K911" s="3">
        <f>INDEX(Products!$A$1:$E$5,MATCH(Orders!$D911,Products!$A$1:$A$5,0),MATCH(Orders!K$1,Products!$A$1:$E$1,0))</f>
        <v>1.5</v>
      </c>
      <c r="L911" s="5">
        <f>INDEX(Products!$A$1:$E$5,MATCH(Orders!$D911,Products!$A$1:$A$5,0),MATCH(Orders!L$1,Products!$A$1:$E$1,0))</f>
        <v>8.18</v>
      </c>
      <c r="M911" s="5">
        <f>Table1[[#This Row],[Unit Price]]*Table1[[#This Row],[Quantity]]</f>
        <v>16.36</v>
      </c>
      <c r="N911" t="str">
        <f>VLOOKUP(Table1[[#This Row],[Customer ID]],Customers!$A$1:$I$2001,9,FALSE)</f>
        <v>No</v>
      </c>
    </row>
    <row r="912" spans="1:14" x14ac:dyDescent="0.35">
      <c r="A912" t="s">
        <v>1874</v>
      </c>
      <c r="B912" s="2">
        <v>45300</v>
      </c>
      <c r="C912" t="s">
        <v>1875</v>
      </c>
      <c r="D912" t="s">
        <v>40</v>
      </c>
      <c r="E912">
        <v>3</v>
      </c>
      <c r="F912" t="str">
        <f>VLOOKUP(Table1[[#This Row],[Customer ID]],Customers!$A$1:$I$2001,2,FALSE)</f>
        <v>Mrs. Mary Carroll DVM</v>
      </c>
      <c r="G912" t="str">
        <f>VLOOKUP(Table1[[#This Row],[Customer ID]],Customers!$A$1:$I$2001,3,FALSE)</f>
        <v>mark85@vega.com</v>
      </c>
      <c r="H912" t="str">
        <f>VLOOKUP(Table1[[#This Row],[Customer ID]],Customers!$A$1:$I$2001,7,FALSE)</f>
        <v>Ireland</v>
      </c>
      <c r="I912" t="str">
        <f>_xlfn.IFS(INDEX(Products!$A$1:$E$5,MATCH(Orders!$D912,Products!$A$1:$A$5,0),MATCH(Orders!I$1,Products!$A$1:$E$1,0))="Esp","Espresso",INDEX(Products!$A$1:$E$5,MATCH(Orders!$D912,Products!$A$1:$A$5,0),MATCH(Orders!I$1,Products!$A$1:$E$1,0))="Lat","Latte",INDEX(Products!$A$1:$E$5,MATCH(Orders!$D912,Products!$A$1:$A$5,0),MATCH(Orders!I$1,Products!$A$1:$E$1,0))="Moc","Mocha",INDEX(Products!$A$1:$E$5,MATCH(Orders!$D912,Products!$A$1:$A$5,0),MATCH(Orders!I$1,Products!$A$1:$E$1,0))="Am","Americano")</f>
        <v>Americano</v>
      </c>
      <c r="J912" t="str">
        <f>IF(INDEX(Products!$A$1:$E$5,MATCH(Orders!$D912,Products!$A$1:$A$5,0),MATCH(Orders!J$1,Products!$A$1:$E$1,0))="M","Medium",IF(INDEX(Products!$A$1:$E$5,MATCH(Orders!$D912,Products!$A$1:$A$5,0),MATCH(Orders!J$1,Products!$A$1:$E$1,0))="D","Dark","Light"))</f>
        <v>Light</v>
      </c>
      <c r="K912" s="3">
        <f>INDEX(Products!$A$1:$E$5,MATCH(Orders!$D912,Products!$A$1:$A$5,0),MATCH(Orders!K$1,Products!$A$1:$E$1,0))</f>
        <v>1</v>
      </c>
      <c r="L912" s="5">
        <f>INDEX(Products!$A$1:$E$5,MATCH(Orders!$D912,Products!$A$1:$A$5,0),MATCH(Orders!L$1,Products!$A$1:$E$1,0))</f>
        <v>9.9499999999999993</v>
      </c>
      <c r="M912" s="5">
        <f>Table1[[#This Row],[Unit Price]]*Table1[[#This Row],[Quantity]]</f>
        <v>29.849999999999998</v>
      </c>
      <c r="N912" t="str">
        <f>VLOOKUP(Table1[[#This Row],[Customer ID]],Customers!$A$1:$I$2001,9,FALSE)</f>
        <v>No</v>
      </c>
    </row>
    <row r="913" spans="1:14" x14ac:dyDescent="0.35">
      <c r="A913" t="s">
        <v>1876</v>
      </c>
      <c r="B913" s="2">
        <v>45219</v>
      </c>
      <c r="C913" t="s">
        <v>1877</v>
      </c>
      <c r="D913" t="s">
        <v>21</v>
      </c>
      <c r="E913">
        <v>5</v>
      </c>
      <c r="F913" t="str">
        <f>VLOOKUP(Table1[[#This Row],[Customer ID]],Customers!$A$1:$I$2001,2,FALSE)</f>
        <v>James Ruiz</v>
      </c>
      <c r="G913" t="str">
        <f>VLOOKUP(Table1[[#This Row],[Customer ID]],Customers!$A$1:$I$2001,3,FALSE)</f>
        <v>ugordon@cohen-mays.com</v>
      </c>
      <c r="H913" t="str">
        <f>VLOOKUP(Table1[[#This Row],[Customer ID]],Customers!$A$1:$I$2001,7,FALSE)</f>
        <v>Australia</v>
      </c>
      <c r="I913" t="str">
        <f>_xlfn.IFS(INDEX(Products!$A$1:$E$5,MATCH(Orders!$D913,Products!$A$1:$A$5,0),MATCH(Orders!I$1,Products!$A$1:$E$1,0))="Esp","Espresso",INDEX(Products!$A$1:$E$5,MATCH(Orders!$D913,Products!$A$1:$A$5,0),MATCH(Orders!I$1,Products!$A$1:$E$1,0))="Lat","Latte",INDEX(Products!$A$1:$E$5,MATCH(Orders!$D913,Products!$A$1:$A$5,0),MATCH(Orders!I$1,Products!$A$1:$E$1,0))="Moc","Mocha",INDEX(Products!$A$1:$E$5,MATCH(Orders!$D913,Products!$A$1:$A$5,0),MATCH(Orders!I$1,Products!$A$1:$E$1,0))="Am","Americano")</f>
        <v>Latte</v>
      </c>
      <c r="J913" t="str">
        <f>IF(INDEX(Products!$A$1:$E$5,MATCH(Orders!$D913,Products!$A$1:$A$5,0),MATCH(Orders!J$1,Products!$A$1:$E$1,0))="M","Medium",IF(INDEX(Products!$A$1:$E$5,MATCH(Orders!$D913,Products!$A$1:$A$5,0),MATCH(Orders!J$1,Products!$A$1:$E$1,0))="D","Dark","Light"))</f>
        <v>Dark</v>
      </c>
      <c r="K913" s="3">
        <f>INDEX(Products!$A$1:$E$5,MATCH(Orders!$D913,Products!$A$1:$A$5,0),MATCH(Orders!K$1,Products!$A$1:$E$1,0))</f>
        <v>2</v>
      </c>
      <c r="L913" s="5">
        <f>INDEX(Products!$A$1:$E$5,MATCH(Orders!$D913,Products!$A$1:$A$5,0),MATCH(Orders!L$1,Products!$A$1:$E$1,0))</f>
        <v>6.79</v>
      </c>
      <c r="M913" s="5">
        <f>Table1[[#This Row],[Unit Price]]*Table1[[#This Row],[Quantity]]</f>
        <v>33.950000000000003</v>
      </c>
      <c r="N913" t="str">
        <f>VLOOKUP(Table1[[#This Row],[Customer ID]],Customers!$A$1:$I$2001,9,FALSE)</f>
        <v>No</v>
      </c>
    </row>
    <row r="914" spans="1:14" x14ac:dyDescent="0.35">
      <c r="A914" t="s">
        <v>1878</v>
      </c>
      <c r="B914" s="2">
        <v>44765</v>
      </c>
      <c r="C914" t="s">
        <v>1879</v>
      </c>
      <c r="D914" t="s">
        <v>40</v>
      </c>
      <c r="E914">
        <v>5</v>
      </c>
      <c r="F914" t="str">
        <f>VLOOKUP(Table1[[#This Row],[Customer ID]],Customers!$A$1:$I$2001,2,FALSE)</f>
        <v>Jacob Hayes</v>
      </c>
      <c r="G914" t="str">
        <f>VLOOKUP(Table1[[#This Row],[Customer ID]],Customers!$A$1:$I$2001,3,FALSE)</f>
        <v>kevinmedina@hotmail.com</v>
      </c>
      <c r="H914" t="str">
        <f>VLOOKUP(Table1[[#This Row],[Customer ID]],Customers!$A$1:$I$2001,7,FALSE)</f>
        <v>United Kingdom</v>
      </c>
      <c r="I914" t="str">
        <f>_xlfn.IFS(INDEX(Products!$A$1:$E$5,MATCH(Orders!$D914,Products!$A$1:$A$5,0),MATCH(Orders!I$1,Products!$A$1:$E$1,0))="Esp","Espresso",INDEX(Products!$A$1:$E$5,MATCH(Orders!$D914,Products!$A$1:$A$5,0),MATCH(Orders!I$1,Products!$A$1:$E$1,0))="Lat","Latte",INDEX(Products!$A$1:$E$5,MATCH(Orders!$D914,Products!$A$1:$A$5,0),MATCH(Orders!I$1,Products!$A$1:$E$1,0))="Moc","Mocha",INDEX(Products!$A$1:$E$5,MATCH(Orders!$D914,Products!$A$1:$A$5,0),MATCH(Orders!I$1,Products!$A$1:$E$1,0))="Am","Americano")</f>
        <v>Americano</v>
      </c>
      <c r="J914" t="str">
        <f>IF(INDEX(Products!$A$1:$E$5,MATCH(Orders!$D914,Products!$A$1:$A$5,0),MATCH(Orders!J$1,Products!$A$1:$E$1,0))="M","Medium",IF(INDEX(Products!$A$1:$E$5,MATCH(Orders!$D914,Products!$A$1:$A$5,0),MATCH(Orders!J$1,Products!$A$1:$E$1,0))="D","Dark","Light"))</f>
        <v>Light</v>
      </c>
      <c r="K914" s="3">
        <f>INDEX(Products!$A$1:$E$5,MATCH(Orders!$D914,Products!$A$1:$A$5,0),MATCH(Orders!K$1,Products!$A$1:$E$1,0))</f>
        <v>1</v>
      </c>
      <c r="L914" s="5">
        <f>INDEX(Products!$A$1:$E$5,MATCH(Orders!$D914,Products!$A$1:$A$5,0),MATCH(Orders!L$1,Products!$A$1:$E$1,0))</f>
        <v>9.9499999999999993</v>
      </c>
      <c r="M914" s="5">
        <f>Table1[[#This Row],[Unit Price]]*Table1[[#This Row],[Quantity]]</f>
        <v>49.75</v>
      </c>
      <c r="N914" t="str">
        <f>VLOOKUP(Table1[[#This Row],[Customer ID]],Customers!$A$1:$I$2001,9,FALSE)</f>
        <v>No</v>
      </c>
    </row>
    <row r="915" spans="1:14" x14ac:dyDescent="0.35">
      <c r="A915" t="s">
        <v>1881</v>
      </c>
      <c r="B915" s="2">
        <v>45502</v>
      </c>
      <c r="C915" t="s">
        <v>1882</v>
      </c>
      <c r="D915" t="s">
        <v>15</v>
      </c>
      <c r="E915">
        <v>2</v>
      </c>
      <c r="F915" t="str">
        <f>VLOOKUP(Table1[[#This Row],[Customer ID]],Customers!$A$1:$I$2001,2,FALSE)</f>
        <v>Kathleen Marshall</v>
      </c>
      <c r="G915" t="str">
        <f>VLOOKUP(Table1[[#This Row],[Customer ID]],Customers!$A$1:$I$2001,3,FALSE)</f>
        <v>christopheraustin@smith.info</v>
      </c>
      <c r="H915" t="str">
        <f>VLOOKUP(Table1[[#This Row],[Customer ID]],Customers!$A$1:$I$2001,7,FALSE)</f>
        <v>Ireland</v>
      </c>
      <c r="I915" t="str">
        <f>_xlfn.IFS(INDEX(Products!$A$1:$E$5,MATCH(Orders!$D915,Products!$A$1:$A$5,0),MATCH(Orders!I$1,Products!$A$1:$E$1,0))="Esp","Espresso",INDEX(Products!$A$1:$E$5,MATCH(Orders!$D915,Products!$A$1:$A$5,0),MATCH(Orders!I$1,Products!$A$1:$E$1,0))="Lat","Latte",INDEX(Products!$A$1:$E$5,MATCH(Orders!$D915,Products!$A$1:$A$5,0),MATCH(Orders!I$1,Products!$A$1:$E$1,0))="Moc","Mocha",INDEX(Products!$A$1:$E$5,MATCH(Orders!$D915,Products!$A$1:$A$5,0),MATCH(Orders!I$1,Products!$A$1:$E$1,0))="Am","Americano")</f>
        <v>Espresso</v>
      </c>
      <c r="J915" t="str">
        <f>IF(INDEX(Products!$A$1:$E$5,MATCH(Orders!$D915,Products!$A$1:$A$5,0),MATCH(Orders!J$1,Products!$A$1:$E$1,0))="M","Medium",IF(INDEX(Products!$A$1:$E$5,MATCH(Orders!$D915,Products!$A$1:$A$5,0),MATCH(Orders!J$1,Products!$A$1:$E$1,0))="D","Dark","Light"))</f>
        <v>Medium</v>
      </c>
      <c r="K915" s="3">
        <f>INDEX(Products!$A$1:$E$5,MATCH(Orders!$D915,Products!$A$1:$A$5,0),MATCH(Orders!K$1,Products!$A$1:$E$1,0))</f>
        <v>1.5</v>
      </c>
      <c r="L915" s="5">
        <f>INDEX(Products!$A$1:$E$5,MATCH(Orders!$D915,Products!$A$1:$A$5,0),MATCH(Orders!L$1,Products!$A$1:$E$1,0))</f>
        <v>8.18</v>
      </c>
      <c r="M915" s="5">
        <f>Table1[[#This Row],[Unit Price]]*Table1[[#This Row],[Quantity]]</f>
        <v>16.36</v>
      </c>
      <c r="N915" t="str">
        <f>VLOOKUP(Table1[[#This Row],[Customer ID]],Customers!$A$1:$I$2001,9,FALSE)</f>
        <v>Yes</v>
      </c>
    </row>
    <row r="916" spans="1:14" x14ac:dyDescent="0.35">
      <c r="A916" t="s">
        <v>1883</v>
      </c>
      <c r="B916" s="2">
        <v>45127</v>
      </c>
      <c r="C916" t="s">
        <v>1884</v>
      </c>
      <c r="D916" t="s">
        <v>40</v>
      </c>
      <c r="E916">
        <v>3</v>
      </c>
      <c r="F916" t="str">
        <f>VLOOKUP(Table1[[#This Row],[Customer ID]],Customers!$A$1:$I$2001,2,FALSE)</f>
        <v>John Jacobs</v>
      </c>
      <c r="G916" t="str">
        <f>VLOOKUP(Table1[[#This Row],[Customer ID]],Customers!$A$1:$I$2001,3,FALSE)</f>
        <v>angelacuevas@hotmail.com</v>
      </c>
      <c r="H916" t="str">
        <f>VLOOKUP(Table1[[#This Row],[Customer ID]],Customers!$A$1:$I$2001,7,FALSE)</f>
        <v>Australia</v>
      </c>
      <c r="I916" t="str">
        <f>_xlfn.IFS(INDEX(Products!$A$1:$E$5,MATCH(Orders!$D916,Products!$A$1:$A$5,0),MATCH(Orders!I$1,Products!$A$1:$E$1,0))="Esp","Espresso",INDEX(Products!$A$1:$E$5,MATCH(Orders!$D916,Products!$A$1:$A$5,0),MATCH(Orders!I$1,Products!$A$1:$E$1,0))="Lat","Latte",INDEX(Products!$A$1:$E$5,MATCH(Orders!$D916,Products!$A$1:$A$5,0),MATCH(Orders!I$1,Products!$A$1:$E$1,0))="Moc","Mocha",INDEX(Products!$A$1:$E$5,MATCH(Orders!$D916,Products!$A$1:$A$5,0),MATCH(Orders!I$1,Products!$A$1:$E$1,0))="Am","Americano")</f>
        <v>Americano</v>
      </c>
      <c r="J916" t="str">
        <f>IF(INDEX(Products!$A$1:$E$5,MATCH(Orders!$D916,Products!$A$1:$A$5,0),MATCH(Orders!J$1,Products!$A$1:$E$1,0))="M","Medium",IF(INDEX(Products!$A$1:$E$5,MATCH(Orders!$D916,Products!$A$1:$A$5,0),MATCH(Orders!J$1,Products!$A$1:$E$1,0))="D","Dark","Light"))</f>
        <v>Light</v>
      </c>
      <c r="K916" s="3">
        <f>INDEX(Products!$A$1:$E$5,MATCH(Orders!$D916,Products!$A$1:$A$5,0),MATCH(Orders!K$1,Products!$A$1:$E$1,0))</f>
        <v>1</v>
      </c>
      <c r="L916" s="5">
        <f>INDEX(Products!$A$1:$E$5,MATCH(Orders!$D916,Products!$A$1:$A$5,0),MATCH(Orders!L$1,Products!$A$1:$E$1,0))</f>
        <v>9.9499999999999993</v>
      </c>
      <c r="M916" s="5">
        <f>Table1[[#This Row],[Unit Price]]*Table1[[#This Row],[Quantity]]</f>
        <v>29.849999999999998</v>
      </c>
      <c r="N916" t="str">
        <f>VLOOKUP(Table1[[#This Row],[Customer ID]],Customers!$A$1:$I$2001,9,FALSE)</f>
        <v>No</v>
      </c>
    </row>
    <row r="917" spans="1:14" x14ac:dyDescent="0.35">
      <c r="A917" t="s">
        <v>1885</v>
      </c>
      <c r="B917" s="2">
        <v>44893</v>
      </c>
      <c r="C917" t="s">
        <v>1886</v>
      </c>
      <c r="D917" t="s">
        <v>40</v>
      </c>
      <c r="E917">
        <v>2</v>
      </c>
      <c r="F917" t="str">
        <f>VLOOKUP(Table1[[#This Row],[Customer ID]],Customers!$A$1:$I$2001,2,FALSE)</f>
        <v>Joshua Cox</v>
      </c>
      <c r="G917" t="str">
        <f>VLOOKUP(Table1[[#This Row],[Customer ID]],Customers!$A$1:$I$2001,3,FALSE)</f>
        <v>jennifer10@hotmail.com</v>
      </c>
      <c r="H917" t="str">
        <f>VLOOKUP(Table1[[#This Row],[Customer ID]],Customers!$A$1:$I$2001,7,FALSE)</f>
        <v>Australia</v>
      </c>
      <c r="I917" t="str">
        <f>_xlfn.IFS(INDEX(Products!$A$1:$E$5,MATCH(Orders!$D917,Products!$A$1:$A$5,0),MATCH(Orders!I$1,Products!$A$1:$E$1,0))="Esp","Espresso",INDEX(Products!$A$1:$E$5,MATCH(Orders!$D917,Products!$A$1:$A$5,0),MATCH(Orders!I$1,Products!$A$1:$E$1,0))="Lat","Latte",INDEX(Products!$A$1:$E$5,MATCH(Orders!$D917,Products!$A$1:$A$5,0),MATCH(Orders!I$1,Products!$A$1:$E$1,0))="Moc","Mocha",INDEX(Products!$A$1:$E$5,MATCH(Orders!$D917,Products!$A$1:$A$5,0),MATCH(Orders!I$1,Products!$A$1:$E$1,0))="Am","Americano")</f>
        <v>Americano</v>
      </c>
      <c r="J917" t="str">
        <f>IF(INDEX(Products!$A$1:$E$5,MATCH(Orders!$D917,Products!$A$1:$A$5,0),MATCH(Orders!J$1,Products!$A$1:$E$1,0))="M","Medium",IF(INDEX(Products!$A$1:$E$5,MATCH(Orders!$D917,Products!$A$1:$A$5,0),MATCH(Orders!J$1,Products!$A$1:$E$1,0))="D","Dark","Light"))</f>
        <v>Light</v>
      </c>
      <c r="K917" s="3">
        <f>INDEX(Products!$A$1:$E$5,MATCH(Orders!$D917,Products!$A$1:$A$5,0),MATCH(Orders!K$1,Products!$A$1:$E$1,0))</f>
        <v>1</v>
      </c>
      <c r="L917" s="5">
        <f>INDEX(Products!$A$1:$E$5,MATCH(Orders!$D917,Products!$A$1:$A$5,0),MATCH(Orders!L$1,Products!$A$1:$E$1,0))</f>
        <v>9.9499999999999993</v>
      </c>
      <c r="M917" s="5">
        <f>Table1[[#This Row],[Unit Price]]*Table1[[#This Row],[Quantity]]</f>
        <v>19.899999999999999</v>
      </c>
      <c r="N917" t="str">
        <f>VLOOKUP(Table1[[#This Row],[Customer ID]],Customers!$A$1:$I$2001,9,FALSE)</f>
        <v>Yes</v>
      </c>
    </row>
    <row r="918" spans="1:14" x14ac:dyDescent="0.35">
      <c r="A918" t="s">
        <v>1887</v>
      </c>
      <c r="B918" s="2">
        <v>45175</v>
      </c>
      <c r="C918" t="s">
        <v>1888</v>
      </c>
      <c r="D918" t="s">
        <v>21</v>
      </c>
      <c r="E918">
        <v>5</v>
      </c>
      <c r="F918" t="str">
        <f>VLOOKUP(Table1[[#This Row],[Customer ID]],Customers!$A$1:$I$2001,2,FALSE)</f>
        <v>Jonathan Weaver</v>
      </c>
      <c r="G918" t="str">
        <f>VLOOKUP(Table1[[#This Row],[Customer ID]],Customers!$A$1:$I$2001,3,FALSE)</f>
        <v>reedsamantha@hotmail.com</v>
      </c>
      <c r="H918" t="str">
        <f>VLOOKUP(Table1[[#This Row],[Customer ID]],Customers!$A$1:$I$2001,7,FALSE)</f>
        <v>Australia</v>
      </c>
      <c r="I918" t="str">
        <f>_xlfn.IFS(INDEX(Products!$A$1:$E$5,MATCH(Orders!$D918,Products!$A$1:$A$5,0),MATCH(Orders!I$1,Products!$A$1:$E$1,0))="Esp","Espresso",INDEX(Products!$A$1:$E$5,MATCH(Orders!$D918,Products!$A$1:$A$5,0),MATCH(Orders!I$1,Products!$A$1:$E$1,0))="Lat","Latte",INDEX(Products!$A$1:$E$5,MATCH(Orders!$D918,Products!$A$1:$A$5,0),MATCH(Orders!I$1,Products!$A$1:$E$1,0))="Moc","Mocha",INDEX(Products!$A$1:$E$5,MATCH(Orders!$D918,Products!$A$1:$A$5,0),MATCH(Orders!I$1,Products!$A$1:$E$1,0))="Am","Americano")</f>
        <v>Latte</v>
      </c>
      <c r="J918" t="str">
        <f>IF(INDEX(Products!$A$1:$E$5,MATCH(Orders!$D918,Products!$A$1:$A$5,0),MATCH(Orders!J$1,Products!$A$1:$E$1,0))="M","Medium",IF(INDEX(Products!$A$1:$E$5,MATCH(Orders!$D918,Products!$A$1:$A$5,0),MATCH(Orders!J$1,Products!$A$1:$E$1,0))="D","Dark","Light"))</f>
        <v>Dark</v>
      </c>
      <c r="K918" s="3">
        <f>INDEX(Products!$A$1:$E$5,MATCH(Orders!$D918,Products!$A$1:$A$5,0),MATCH(Orders!K$1,Products!$A$1:$E$1,0))</f>
        <v>2</v>
      </c>
      <c r="L918" s="5">
        <f>INDEX(Products!$A$1:$E$5,MATCH(Orders!$D918,Products!$A$1:$A$5,0),MATCH(Orders!L$1,Products!$A$1:$E$1,0))</f>
        <v>6.79</v>
      </c>
      <c r="M918" s="5">
        <f>Table1[[#This Row],[Unit Price]]*Table1[[#This Row],[Quantity]]</f>
        <v>33.950000000000003</v>
      </c>
      <c r="N918" t="str">
        <f>VLOOKUP(Table1[[#This Row],[Customer ID]],Customers!$A$1:$I$2001,9,FALSE)</f>
        <v>No</v>
      </c>
    </row>
    <row r="919" spans="1:14" x14ac:dyDescent="0.35">
      <c r="A919" t="s">
        <v>1889</v>
      </c>
      <c r="B919" s="2">
        <v>44986</v>
      </c>
      <c r="C919" t="s">
        <v>1890</v>
      </c>
      <c r="D919" t="s">
        <v>21</v>
      </c>
      <c r="E919">
        <v>2</v>
      </c>
      <c r="F919" t="str">
        <f>VLOOKUP(Table1[[#This Row],[Customer ID]],Customers!$A$1:$I$2001,2,FALSE)</f>
        <v>Mrs. Eileen Klein DDS</v>
      </c>
      <c r="G919" t="str">
        <f>VLOOKUP(Table1[[#This Row],[Customer ID]],Customers!$A$1:$I$2001,3,FALSE)</f>
        <v>dawn58@gmail.com</v>
      </c>
      <c r="H919" t="str">
        <f>VLOOKUP(Table1[[#This Row],[Customer ID]],Customers!$A$1:$I$2001,7,FALSE)</f>
        <v>Australia</v>
      </c>
      <c r="I919" t="str">
        <f>_xlfn.IFS(INDEX(Products!$A$1:$E$5,MATCH(Orders!$D919,Products!$A$1:$A$5,0),MATCH(Orders!I$1,Products!$A$1:$E$1,0))="Esp","Espresso",INDEX(Products!$A$1:$E$5,MATCH(Orders!$D919,Products!$A$1:$A$5,0),MATCH(Orders!I$1,Products!$A$1:$E$1,0))="Lat","Latte",INDEX(Products!$A$1:$E$5,MATCH(Orders!$D919,Products!$A$1:$A$5,0),MATCH(Orders!I$1,Products!$A$1:$E$1,0))="Moc","Mocha",INDEX(Products!$A$1:$E$5,MATCH(Orders!$D919,Products!$A$1:$A$5,0),MATCH(Orders!I$1,Products!$A$1:$E$1,0))="Am","Americano")</f>
        <v>Latte</v>
      </c>
      <c r="J919" t="str">
        <f>IF(INDEX(Products!$A$1:$E$5,MATCH(Orders!$D919,Products!$A$1:$A$5,0),MATCH(Orders!J$1,Products!$A$1:$E$1,0))="M","Medium",IF(INDEX(Products!$A$1:$E$5,MATCH(Orders!$D919,Products!$A$1:$A$5,0),MATCH(Orders!J$1,Products!$A$1:$E$1,0))="D","Dark","Light"))</f>
        <v>Dark</v>
      </c>
      <c r="K919" s="3">
        <f>INDEX(Products!$A$1:$E$5,MATCH(Orders!$D919,Products!$A$1:$A$5,0),MATCH(Orders!K$1,Products!$A$1:$E$1,0))</f>
        <v>2</v>
      </c>
      <c r="L919" s="5">
        <f>INDEX(Products!$A$1:$E$5,MATCH(Orders!$D919,Products!$A$1:$A$5,0),MATCH(Orders!L$1,Products!$A$1:$E$1,0))</f>
        <v>6.79</v>
      </c>
      <c r="M919" s="5">
        <f>Table1[[#This Row],[Unit Price]]*Table1[[#This Row],[Quantity]]</f>
        <v>13.58</v>
      </c>
      <c r="N919" t="str">
        <f>VLOOKUP(Table1[[#This Row],[Customer ID]],Customers!$A$1:$I$2001,9,FALSE)</f>
        <v>Yes</v>
      </c>
    </row>
    <row r="920" spans="1:14" x14ac:dyDescent="0.35">
      <c r="A920" t="s">
        <v>1891</v>
      </c>
      <c r="B920" s="2">
        <v>45454</v>
      </c>
      <c r="C920" t="s">
        <v>1892</v>
      </c>
      <c r="D920" t="s">
        <v>15</v>
      </c>
      <c r="E920">
        <v>4</v>
      </c>
      <c r="F920" t="str">
        <f>VLOOKUP(Table1[[#This Row],[Customer ID]],Customers!$A$1:$I$2001,2,FALSE)</f>
        <v>Daniel Ingram</v>
      </c>
      <c r="G920" t="str">
        <f>VLOOKUP(Table1[[#This Row],[Customer ID]],Customers!$A$1:$I$2001,3,FALSE)</f>
        <v>kellimontes@mendez.com</v>
      </c>
      <c r="H920" t="str">
        <f>VLOOKUP(Table1[[#This Row],[Customer ID]],Customers!$A$1:$I$2001,7,FALSE)</f>
        <v>Canada</v>
      </c>
      <c r="I920" t="str">
        <f>_xlfn.IFS(INDEX(Products!$A$1:$E$5,MATCH(Orders!$D920,Products!$A$1:$A$5,0),MATCH(Orders!I$1,Products!$A$1:$E$1,0))="Esp","Espresso",INDEX(Products!$A$1:$E$5,MATCH(Orders!$D920,Products!$A$1:$A$5,0),MATCH(Orders!I$1,Products!$A$1:$E$1,0))="Lat","Latte",INDEX(Products!$A$1:$E$5,MATCH(Orders!$D920,Products!$A$1:$A$5,0),MATCH(Orders!I$1,Products!$A$1:$E$1,0))="Moc","Mocha",INDEX(Products!$A$1:$E$5,MATCH(Orders!$D920,Products!$A$1:$A$5,0),MATCH(Orders!I$1,Products!$A$1:$E$1,0))="Am","Americano")</f>
        <v>Espresso</v>
      </c>
      <c r="J920" t="str">
        <f>IF(INDEX(Products!$A$1:$E$5,MATCH(Orders!$D920,Products!$A$1:$A$5,0),MATCH(Orders!J$1,Products!$A$1:$E$1,0))="M","Medium",IF(INDEX(Products!$A$1:$E$5,MATCH(Orders!$D920,Products!$A$1:$A$5,0),MATCH(Orders!J$1,Products!$A$1:$E$1,0))="D","Dark","Light"))</f>
        <v>Medium</v>
      </c>
      <c r="K920" s="3">
        <f>INDEX(Products!$A$1:$E$5,MATCH(Orders!$D920,Products!$A$1:$A$5,0),MATCH(Orders!K$1,Products!$A$1:$E$1,0))</f>
        <v>1.5</v>
      </c>
      <c r="L920" s="5">
        <f>INDEX(Products!$A$1:$E$5,MATCH(Orders!$D920,Products!$A$1:$A$5,0),MATCH(Orders!L$1,Products!$A$1:$E$1,0))</f>
        <v>8.18</v>
      </c>
      <c r="M920" s="5">
        <f>Table1[[#This Row],[Unit Price]]*Table1[[#This Row],[Quantity]]</f>
        <v>32.72</v>
      </c>
      <c r="N920" t="str">
        <f>VLOOKUP(Table1[[#This Row],[Customer ID]],Customers!$A$1:$I$2001,9,FALSE)</f>
        <v>Yes</v>
      </c>
    </row>
    <row r="921" spans="1:14" x14ac:dyDescent="0.35">
      <c r="A921" t="s">
        <v>1894</v>
      </c>
      <c r="B921" s="2">
        <v>45093</v>
      </c>
      <c r="C921" t="s">
        <v>1895</v>
      </c>
      <c r="D921" t="s">
        <v>21</v>
      </c>
      <c r="E921">
        <v>4</v>
      </c>
      <c r="F921" t="str">
        <f>VLOOKUP(Table1[[#This Row],[Customer ID]],Customers!$A$1:$I$2001,2,FALSE)</f>
        <v>Briana Carter</v>
      </c>
      <c r="G921" t="str">
        <f>VLOOKUP(Table1[[#This Row],[Customer ID]],Customers!$A$1:$I$2001,3,FALSE)</f>
        <v>jackthompson@forbes.com</v>
      </c>
      <c r="H921" t="str">
        <f>VLOOKUP(Table1[[#This Row],[Customer ID]],Customers!$A$1:$I$2001,7,FALSE)</f>
        <v>United Kingdom</v>
      </c>
      <c r="I921" t="str">
        <f>_xlfn.IFS(INDEX(Products!$A$1:$E$5,MATCH(Orders!$D921,Products!$A$1:$A$5,0),MATCH(Orders!I$1,Products!$A$1:$E$1,0))="Esp","Espresso",INDEX(Products!$A$1:$E$5,MATCH(Orders!$D921,Products!$A$1:$A$5,0),MATCH(Orders!I$1,Products!$A$1:$E$1,0))="Lat","Latte",INDEX(Products!$A$1:$E$5,MATCH(Orders!$D921,Products!$A$1:$A$5,0),MATCH(Orders!I$1,Products!$A$1:$E$1,0))="Moc","Mocha",INDEX(Products!$A$1:$E$5,MATCH(Orders!$D921,Products!$A$1:$A$5,0),MATCH(Orders!I$1,Products!$A$1:$E$1,0))="Am","Americano")</f>
        <v>Latte</v>
      </c>
      <c r="J921" t="str">
        <f>IF(INDEX(Products!$A$1:$E$5,MATCH(Orders!$D921,Products!$A$1:$A$5,0),MATCH(Orders!J$1,Products!$A$1:$E$1,0))="M","Medium",IF(INDEX(Products!$A$1:$E$5,MATCH(Orders!$D921,Products!$A$1:$A$5,0),MATCH(Orders!J$1,Products!$A$1:$E$1,0))="D","Dark","Light"))</f>
        <v>Dark</v>
      </c>
      <c r="K921" s="3">
        <f>INDEX(Products!$A$1:$E$5,MATCH(Orders!$D921,Products!$A$1:$A$5,0),MATCH(Orders!K$1,Products!$A$1:$E$1,0))</f>
        <v>2</v>
      </c>
      <c r="L921" s="5">
        <f>INDEX(Products!$A$1:$E$5,MATCH(Orders!$D921,Products!$A$1:$A$5,0),MATCH(Orders!L$1,Products!$A$1:$E$1,0))</f>
        <v>6.79</v>
      </c>
      <c r="M921" s="5">
        <f>Table1[[#This Row],[Unit Price]]*Table1[[#This Row],[Quantity]]</f>
        <v>27.16</v>
      </c>
      <c r="N921" t="str">
        <f>VLOOKUP(Table1[[#This Row],[Customer ID]],Customers!$A$1:$I$2001,9,FALSE)</f>
        <v>No</v>
      </c>
    </row>
    <row r="922" spans="1:14" x14ac:dyDescent="0.35">
      <c r="A922" t="s">
        <v>1896</v>
      </c>
      <c r="B922" s="2">
        <v>44957</v>
      </c>
      <c r="C922" t="s">
        <v>1897</v>
      </c>
      <c r="D922" t="s">
        <v>21</v>
      </c>
      <c r="E922">
        <v>2</v>
      </c>
      <c r="F922" t="str">
        <f>VLOOKUP(Table1[[#This Row],[Customer ID]],Customers!$A$1:$I$2001,2,FALSE)</f>
        <v>Sandra Stewart</v>
      </c>
      <c r="G922" t="str">
        <f>VLOOKUP(Table1[[#This Row],[Customer ID]],Customers!$A$1:$I$2001,3,FALSE)</f>
        <v>leah12@gmail.com</v>
      </c>
      <c r="H922" t="str">
        <f>VLOOKUP(Table1[[#This Row],[Customer ID]],Customers!$A$1:$I$2001,7,FALSE)</f>
        <v>United Kingdom</v>
      </c>
      <c r="I922" t="str">
        <f>_xlfn.IFS(INDEX(Products!$A$1:$E$5,MATCH(Orders!$D922,Products!$A$1:$A$5,0),MATCH(Orders!I$1,Products!$A$1:$E$1,0))="Esp","Espresso",INDEX(Products!$A$1:$E$5,MATCH(Orders!$D922,Products!$A$1:$A$5,0),MATCH(Orders!I$1,Products!$A$1:$E$1,0))="Lat","Latte",INDEX(Products!$A$1:$E$5,MATCH(Orders!$D922,Products!$A$1:$A$5,0),MATCH(Orders!I$1,Products!$A$1:$E$1,0))="Moc","Mocha",INDEX(Products!$A$1:$E$5,MATCH(Orders!$D922,Products!$A$1:$A$5,0),MATCH(Orders!I$1,Products!$A$1:$E$1,0))="Am","Americano")</f>
        <v>Latte</v>
      </c>
      <c r="J922" t="str">
        <f>IF(INDEX(Products!$A$1:$E$5,MATCH(Orders!$D922,Products!$A$1:$A$5,0),MATCH(Orders!J$1,Products!$A$1:$E$1,0))="M","Medium",IF(INDEX(Products!$A$1:$E$5,MATCH(Orders!$D922,Products!$A$1:$A$5,0),MATCH(Orders!J$1,Products!$A$1:$E$1,0))="D","Dark","Light"))</f>
        <v>Dark</v>
      </c>
      <c r="K922" s="3">
        <f>INDEX(Products!$A$1:$E$5,MATCH(Orders!$D922,Products!$A$1:$A$5,0),MATCH(Orders!K$1,Products!$A$1:$E$1,0))</f>
        <v>2</v>
      </c>
      <c r="L922" s="5">
        <f>INDEX(Products!$A$1:$E$5,MATCH(Orders!$D922,Products!$A$1:$A$5,0),MATCH(Orders!L$1,Products!$A$1:$E$1,0))</f>
        <v>6.79</v>
      </c>
      <c r="M922" s="5">
        <f>Table1[[#This Row],[Unit Price]]*Table1[[#This Row],[Quantity]]</f>
        <v>13.58</v>
      </c>
      <c r="N922" t="str">
        <f>VLOOKUP(Table1[[#This Row],[Customer ID]],Customers!$A$1:$I$2001,9,FALSE)</f>
        <v>No</v>
      </c>
    </row>
    <row r="923" spans="1:14" x14ac:dyDescent="0.35">
      <c r="A923" t="s">
        <v>1898</v>
      </c>
      <c r="B923" s="2">
        <v>45584</v>
      </c>
      <c r="C923" t="s">
        <v>1899</v>
      </c>
      <c r="D923" t="s">
        <v>40</v>
      </c>
      <c r="E923">
        <v>4</v>
      </c>
      <c r="F923" t="str">
        <f>VLOOKUP(Table1[[#This Row],[Customer ID]],Customers!$A$1:$I$2001,2,FALSE)</f>
        <v>Logan Holt</v>
      </c>
      <c r="G923" t="str">
        <f>VLOOKUP(Table1[[#This Row],[Customer ID]],Customers!$A$1:$I$2001,3,FALSE)</f>
        <v>wrightjenna@yahoo.com</v>
      </c>
      <c r="H923" t="str">
        <f>VLOOKUP(Table1[[#This Row],[Customer ID]],Customers!$A$1:$I$2001,7,FALSE)</f>
        <v>United States</v>
      </c>
      <c r="I923" t="str">
        <f>_xlfn.IFS(INDEX(Products!$A$1:$E$5,MATCH(Orders!$D923,Products!$A$1:$A$5,0),MATCH(Orders!I$1,Products!$A$1:$E$1,0))="Esp","Espresso",INDEX(Products!$A$1:$E$5,MATCH(Orders!$D923,Products!$A$1:$A$5,0),MATCH(Orders!I$1,Products!$A$1:$E$1,0))="Lat","Latte",INDEX(Products!$A$1:$E$5,MATCH(Orders!$D923,Products!$A$1:$A$5,0),MATCH(Orders!I$1,Products!$A$1:$E$1,0))="Moc","Mocha",INDEX(Products!$A$1:$E$5,MATCH(Orders!$D923,Products!$A$1:$A$5,0),MATCH(Orders!I$1,Products!$A$1:$E$1,0))="Am","Americano")</f>
        <v>Americano</v>
      </c>
      <c r="J923" t="str">
        <f>IF(INDEX(Products!$A$1:$E$5,MATCH(Orders!$D923,Products!$A$1:$A$5,0),MATCH(Orders!J$1,Products!$A$1:$E$1,0))="M","Medium",IF(INDEX(Products!$A$1:$E$5,MATCH(Orders!$D923,Products!$A$1:$A$5,0),MATCH(Orders!J$1,Products!$A$1:$E$1,0))="D","Dark","Light"))</f>
        <v>Light</v>
      </c>
      <c r="K923" s="3">
        <f>INDEX(Products!$A$1:$E$5,MATCH(Orders!$D923,Products!$A$1:$A$5,0),MATCH(Orders!K$1,Products!$A$1:$E$1,0))</f>
        <v>1</v>
      </c>
      <c r="L923" s="5">
        <f>INDEX(Products!$A$1:$E$5,MATCH(Orders!$D923,Products!$A$1:$A$5,0),MATCH(Orders!L$1,Products!$A$1:$E$1,0))</f>
        <v>9.9499999999999993</v>
      </c>
      <c r="M923" s="5">
        <f>Table1[[#This Row],[Unit Price]]*Table1[[#This Row],[Quantity]]</f>
        <v>39.799999999999997</v>
      </c>
      <c r="N923" t="str">
        <f>VLOOKUP(Table1[[#This Row],[Customer ID]],Customers!$A$1:$I$2001,9,FALSE)</f>
        <v>Yes</v>
      </c>
    </row>
    <row r="924" spans="1:14" x14ac:dyDescent="0.35">
      <c r="A924" t="s">
        <v>1900</v>
      </c>
      <c r="B924" s="2">
        <v>44665</v>
      </c>
      <c r="C924" t="s">
        <v>1901</v>
      </c>
      <c r="D924" t="s">
        <v>30</v>
      </c>
      <c r="E924">
        <v>4</v>
      </c>
      <c r="F924" t="str">
        <f>VLOOKUP(Table1[[#This Row],[Customer ID]],Customers!$A$1:$I$2001,2,FALSE)</f>
        <v>Donald Munoz</v>
      </c>
      <c r="G924" t="str">
        <f>VLOOKUP(Table1[[#This Row],[Customer ID]],Customers!$A$1:$I$2001,3,FALSE)</f>
        <v>donna19@wiggins-baker.com</v>
      </c>
      <c r="H924" t="str">
        <f>VLOOKUP(Table1[[#This Row],[Customer ID]],Customers!$A$1:$I$2001,7,FALSE)</f>
        <v>United Kingdom</v>
      </c>
      <c r="I924" t="str">
        <f>_xlfn.IFS(INDEX(Products!$A$1:$E$5,MATCH(Orders!$D924,Products!$A$1:$A$5,0),MATCH(Orders!I$1,Products!$A$1:$E$1,0))="Esp","Espresso",INDEX(Products!$A$1:$E$5,MATCH(Orders!$D924,Products!$A$1:$A$5,0),MATCH(Orders!I$1,Products!$A$1:$E$1,0))="Lat","Latte",INDEX(Products!$A$1:$E$5,MATCH(Orders!$D924,Products!$A$1:$A$5,0),MATCH(Orders!I$1,Products!$A$1:$E$1,0))="Moc","Mocha",INDEX(Products!$A$1:$E$5,MATCH(Orders!$D924,Products!$A$1:$A$5,0),MATCH(Orders!I$1,Products!$A$1:$E$1,0))="Am","Americano")</f>
        <v>Mocha</v>
      </c>
      <c r="J924" t="str">
        <f>IF(INDEX(Products!$A$1:$E$5,MATCH(Orders!$D924,Products!$A$1:$A$5,0),MATCH(Orders!J$1,Products!$A$1:$E$1,0))="M","Medium",IF(INDEX(Products!$A$1:$E$5,MATCH(Orders!$D924,Products!$A$1:$A$5,0),MATCH(Orders!J$1,Products!$A$1:$E$1,0))="D","Dark","Light"))</f>
        <v>Medium</v>
      </c>
      <c r="K924" s="3">
        <f>INDEX(Products!$A$1:$E$5,MATCH(Orders!$D924,Products!$A$1:$A$5,0),MATCH(Orders!K$1,Products!$A$1:$E$1,0))</f>
        <v>2</v>
      </c>
      <c r="L924" s="5">
        <f>INDEX(Products!$A$1:$E$5,MATCH(Orders!$D924,Products!$A$1:$A$5,0),MATCH(Orders!L$1,Products!$A$1:$E$1,0))</f>
        <v>5.35</v>
      </c>
      <c r="M924" s="5">
        <f>Table1[[#This Row],[Unit Price]]*Table1[[#This Row],[Quantity]]</f>
        <v>21.4</v>
      </c>
      <c r="N924" t="str">
        <f>VLOOKUP(Table1[[#This Row],[Customer ID]],Customers!$A$1:$I$2001,9,FALSE)</f>
        <v>No</v>
      </c>
    </row>
    <row r="925" spans="1:14" x14ac:dyDescent="0.35">
      <c r="A925" t="s">
        <v>1902</v>
      </c>
      <c r="B925" s="2">
        <v>45328</v>
      </c>
      <c r="C925" t="s">
        <v>1903</v>
      </c>
      <c r="D925" t="s">
        <v>15</v>
      </c>
      <c r="E925">
        <v>3</v>
      </c>
      <c r="F925" t="str">
        <f>VLOOKUP(Table1[[#This Row],[Customer ID]],Customers!$A$1:$I$2001,2,FALSE)</f>
        <v>Jeffrey Pollard</v>
      </c>
      <c r="G925" t="str">
        <f>VLOOKUP(Table1[[#This Row],[Customer ID]],Customers!$A$1:$I$2001,3,FALSE)</f>
        <v>osbornecharles@diaz-bautista.com</v>
      </c>
      <c r="H925" t="str">
        <f>VLOOKUP(Table1[[#This Row],[Customer ID]],Customers!$A$1:$I$2001,7,FALSE)</f>
        <v>United States</v>
      </c>
      <c r="I925" t="str">
        <f>_xlfn.IFS(INDEX(Products!$A$1:$E$5,MATCH(Orders!$D925,Products!$A$1:$A$5,0),MATCH(Orders!I$1,Products!$A$1:$E$1,0))="Esp","Espresso",INDEX(Products!$A$1:$E$5,MATCH(Orders!$D925,Products!$A$1:$A$5,0),MATCH(Orders!I$1,Products!$A$1:$E$1,0))="Lat","Latte",INDEX(Products!$A$1:$E$5,MATCH(Orders!$D925,Products!$A$1:$A$5,0),MATCH(Orders!I$1,Products!$A$1:$E$1,0))="Moc","Mocha",INDEX(Products!$A$1:$E$5,MATCH(Orders!$D925,Products!$A$1:$A$5,0),MATCH(Orders!I$1,Products!$A$1:$E$1,0))="Am","Americano")</f>
        <v>Espresso</v>
      </c>
      <c r="J925" t="str">
        <f>IF(INDEX(Products!$A$1:$E$5,MATCH(Orders!$D925,Products!$A$1:$A$5,0),MATCH(Orders!J$1,Products!$A$1:$E$1,0))="M","Medium",IF(INDEX(Products!$A$1:$E$5,MATCH(Orders!$D925,Products!$A$1:$A$5,0),MATCH(Orders!J$1,Products!$A$1:$E$1,0))="D","Dark","Light"))</f>
        <v>Medium</v>
      </c>
      <c r="K925" s="3">
        <f>INDEX(Products!$A$1:$E$5,MATCH(Orders!$D925,Products!$A$1:$A$5,0),MATCH(Orders!K$1,Products!$A$1:$E$1,0))</f>
        <v>1.5</v>
      </c>
      <c r="L925" s="5">
        <f>INDEX(Products!$A$1:$E$5,MATCH(Orders!$D925,Products!$A$1:$A$5,0),MATCH(Orders!L$1,Products!$A$1:$E$1,0))</f>
        <v>8.18</v>
      </c>
      <c r="M925" s="5">
        <f>Table1[[#This Row],[Unit Price]]*Table1[[#This Row],[Quantity]]</f>
        <v>24.54</v>
      </c>
      <c r="N925" t="str">
        <f>VLOOKUP(Table1[[#This Row],[Customer ID]],Customers!$A$1:$I$2001,9,FALSE)</f>
        <v>No</v>
      </c>
    </row>
    <row r="926" spans="1:14" x14ac:dyDescent="0.35">
      <c r="A926" t="s">
        <v>1904</v>
      </c>
      <c r="B926" s="2">
        <v>45364</v>
      </c>
      <c r="C926" t="s">
        <v>1905</v>
      </c>
      <c r="D926" t="s">
        <v>40</v>
      </c>
      <c r="E926">
        <v>2</v>
      </c>
      <c r="F926" t="str">
        <f>VLOOKUP(Table1[[#This Row],[Customer ID]],Customers!$A$1:$I$2001,2,FALSE)</f>
        <v>Janice Wyatt</v>
      </c>
      <c r="G926" t="str">
        <f>VLOOKUP(Table1[[#This Row],[Customer ID]],Customers!$A$1:$I$2001,3,FALSE)</f>
        <v>pgalloway@hood.com</v>
      </c>
      <c r="H926" t="str">
        <f>VLOOKUP(Table1[[#This Row],[Customer ID]],Customers!$A$1:$I$2001,7,FALSE)</f>
        <v>Australia</v>
      </c>
      <c r="I926" t="str">
        <f>_xlfn.IFS(INDEX(Products!$A$1:$E$5,MATCH(Orders!$D926,Products!$A$1:$A$5,0),MATCH(Orders!I$1,Products!$A$1:$E$1,0))="Esp","Espresso",INDEX(Products!$A$1:$E$5,MATCH(Orders!$D926,Products!$A$1:$A$5,0),MATCH(Orders!I$1,Products!$A$1:$E$1,0))="Lat","Latte",INDEX(Products!$A$1:$E$5,MATCH(Orders!$D926,Products!$A$1:$A$5,0),MATCH(Orders!I$1,Products!$A$1:$E$1,0))="Moc","Mocha",INDEX(Products!$A$1:$E$5,MATCH(Orders!$D926,Products!$A$1:$A$5,0),MATCH(Orders!I$1,Products!$A$1:$E$1,0))="Am","Americano")</f>
        <v>Americano</v>
      </c>
      <c r="J926" t="str">
        <f>IF(INDEX(Products!$A$1:$E$5,MATCH(Orders!$D926,Products!$A$1:$A$5,0),MATCH(Orders!J$1,Products!$A$1:$E$1,0))="M","Medium",IF(INDEX(Products!$A$1:$E$5,MATCH(Orders!$D926,Products!$A$1:$A$5,0),MATCH(Orders!J$1,Products!$A$1:$E$1,0))="D","Dark","Light"))</f>
        <v>Light</v>
      </c>
      <c r="K926" s="3">
        <f>INDEX(Products!$A$1:$E$5,MATCH(Orders!$D926,Products!$A$1:$A$5,0),MATCH(Orders!K$1,Products!$A$1:$E$1,0))</f>
        <v>1</v>
      </c>
      <c r="L926" s="5">
        <f>INDEX(Products!$A$1:$E$5,MATCH(Orders!$D926,Products!$A$1:$A$5,0),MATCH(Orders!L$1,Products!$A$1:$E$1,0))</f>
        <v>9.9499999999999993</v>
      </c>
      <c r="M926" s="5">
        <f>Table1[[#This Row],[Unit Price]]*Table1[[#This Row],[Quantity]]</f>
        <v>19.899999999999999</v>
      </c>
      <c r="N926" t="str">
        <f>VLOOKUP(Table1[[#This Row],[Customer ID]],Customers!$A$1:$I$2001,9,FALSE)</f>
        <v>No</v>
      </c>
    </row>
    <row r="927" spans="1:14" x14ac:dyDescent="0.35">
      <c r="A927" t="s">
        <v>1906</v>
      </c>
      <c r="B927" s="2">
        <v>44681</v>
      </c>
      <c r="C927" t="s">
        <v>1907</v>
      </c>
      <c r="D927" t="s">
        <v>30</v>
      </c>
      <c r="E927">
        <v>2</v>
      </c>
      <c r="F927" t="str">
        <f>VLOOKUP(Table1[[#This Row],[Customer ID]],Customers!$A$1:$I$2001,2,FALSE)</f>
        <v>Richard Johnson</v>
      </c>
      <c r="G927" t="str">
        <f>VLOOKUP(Table1[[#This Row],[Customer ID]],Customers!$A$1:$I$2001,3,FALSE)</f>
        <v>louis62@stevens.org</v>
      </c>
      <c r="H927" t="str">
        <f>VLOOKUP(Table1[[#This Row],[Customer ID]],Customers!$A$1:$I$2001,7,FALSE)</f>
        <v>Australia</v>
      </c>
      <c r="I927" t="str">
        <f>_xlfn.IFS(INDEX(Products!$A$1:$E$5,MATCH(Orders!$D927,Products!$A$1:$A$5,0),MATCH(Orders!I$1,Products!$A$1:$E$1,0))="Esp","Espresso",INDEX(Products!$A$1:$E$5,MATCH(Orders!$D927,Products!$A$1:$A$5,0),MATCH(Orders!I$1,Products!$A$1:$E$1,0))="Lat","Latte",INDEX(Products!$A$1:$E$5,MATCH(Orders!$D927,Products!$A$1:$A$5,0),MATCH(Orders!I$1,Products!$A$1:$E$1,0))="Moc","Mocha",INDEX(Products!$A$1:$E$5,MATCH(Orders!$D927,Products!$A$1:$A$5,0),MATCH(Orders!I$1,Products!$A$1:$E$1,0))="Am","Americano")</f>
        <v>Mocha</v>
      </c>
      <c r="J927" t="str">
        <f>IF(INDEX(Products!$A$1:$E$5,MATCH(Orders!$D927,Products!$A$1:$A$5,0),MATCH(Orders!J$1,Products!$A$1:$E$1,0))="M","Medium",IF(INDEX(Products!$A$1:$E$5,MATCH(Orders!$D927,Products!$A$1:$A$5,0),MATCH(Orders!J$1,Products!$A$1:$E$1,0))="D","Dark","Light"))</f>
        <v>Medium</v>
      </c>
      <c r="K927" s="3">
        <f>INDEX(Products!$A$1:$E$5,MATCH(Orders!$D927,Products!$A$1:$A$5,0),MATCH(Orders!K$1,Products!$A$1:$E$1,0))</f>
        <v>2</v>
      </c>
      <c r="L927" s="5">
        <f>INDEX(Products!$A$1:$E$5,MATCH(Orders!$D927,Products!$A$1:$A$5,0),MATCH(Orders!L$1,Products!$A$1:$E$1,0))</f>
        <v>5.35</v>
      </c>
      <c r="M927" s="5">
        <f>Table1[[#This Row],[Unit Price]]*Table1[[#This Row],[Quantity]]</f>
        <v>10.7</v>
      </c>
      <c r="N927" t="str">
        <f>VLOOKUP(Table1[[#This Row],[Customer ID]],Customers!$A$1:$I$2001,9,FALSE)</f>
        <v>Yes</v>
      </c>
    </row>
    <row r="928" spans="1:14" x14ac:dyDescent="0.35">
      <c r="A928" t="s">
        <v>1908</v>
      </c>
      <c r="B928" s="2">
        <v>45076</v>
      </c>
      <c r="C928" t="s">
        <v>1909</v>
      </c>
      <c r="D928" t="s">
        <v>40</v>
      </c>
      <c r="E928">
        <v>5</v>
      </c>
      <c r="F928" t="str">
        <f>VLOOKUP(Table1[[#This Row],[Customer ID]],Customers!$A$1:$I$2001,2,FALSE)</f>
        <v>Pamela Small</v>
      </c>
      <c r="G928" t="str">
        <f>VLOOKUP(Table1[[#This Row],[Customer ID]],Customers!$A$1:$I$2001,3,FALSE)</f>
        <v>shermangail@yahoo.com</v>
      </c>
      <c r="H928" t="str">
        <f>VLOOKUP(Table1[[#This Row],[Customer ID]],Customers!$A$1:$I$2001,7,FALSE)</f>
        <v>Australia</v>
      </c>
      <c r="I928" t="str">
        <f>_xlfn.IFS(INDEX(Products!$A$1:$E$5,MATCH(Orders!$D928,Products!$A$1:$A$5,0),MATCH(Orders!I$1,Products!$A$1:$E$1,0))="Esp","Espresso",INDEX(Products!$A$1:$E$5,MATCH(Orders!$D928,Products!$A$1:$A$5,0),MATCH(Orders!I$1,Products!$A$1:$E$1,0))="Lat","Latte",INDEX(Products!$A$1:$E$5,MATCH(Orders!$D928,Products!$A$1:$A$5,0),MATCH(Orders!I$1,Products!$A$1:$E$1,0))="Moc","Mocha",INDEX(Products!$A$1:$E$5,MATCH(Orders!$D928,Products!$A$1:$A$5,0),MATCH(Orders!I$1,Products!$A$1:$E$1,0))="Am","Americano")</f>
        <v>Americano</v>
      </c>
      <c r="J928" t="str">
        <f>IF(INDEX(Products!$A$1:$E$5,MATCH(Orders!$D928,Products!$A$1:$A$5,0),MATCH(Orders!J$1,Products!$A$1:$E$1,0))="M","Medium",IF(INDEX(Products!$A$1:$E$5,MATCH(Orders!$D928,Products!$A$1:$A$5,0),MATCH(Orders!J$1,Products!$A$1:$E$1,0))="D","Dark","Light"))</f>
        <v>Light</v>
      </c>
      <c r="K928" s="3">
        <f>INDEX(Products!$A$1:$E$5,MATCH(Orders!$D928,Products!$A$1:$A$5,0),MATCH(Orders!K$1,Products!$A$1:$E$1,0))</f>
        <v>1</v>
      </c>
      <c r="L928" s="5">
        <f>INDEX(Products!$A$1:$E$5,MATCH(Orders!$D928,Products!$A$1:$A$5,0),MATCH(Orders!L$1,Products!$A$1:$E$1,0))</f>
        <v>9.9499999999999993</v>
      </c>
      <c r="M928" s="5">
        <f>Table1[[#This Row],[Unit Price]]*Table1[[#This Row],[Quantity]]</f>
        <v>49.75</v>
      </c>
      <c r="N928" t="str">
        <f>VLOOKUP(Table1[[#This Row],[Customer ID]],Customers!$A$1:$I$2001,9,FALSE)</f>
        <v>Yes</v>
      </c>
    </row>
    <row r="929" spans="1:14" x14ac:dyDescent="0.35">
      <c r="A929" t="s">
        <v>1910</v>
      </c>
      <c r="B929" s="2">
        <v>44682</v>
      </c>
      <c r="C929" t="s">
        <v>1911</v>
      </c>
      <c r="D929" t="s">
        <v>21</v>
      </c>
      <c r="E929">
        <v>4</v>
      </c>
      <c r="F929" t="str">
        <f>VLOOKUP(Table1[[#This Row],[Customer ID]],Customers!$A$1:$I$2001,2,FALSE)</f>
        <v>Jasmine Davis</v>
      </c>
      <c r="G929" t="str">
        <f>VLOOKUP(Table1[[#This Row],[Customer ID]],Customers!$A$1:$I$2001,3,FALSE)</f>
        <v>jameslopez@gmail.com</v>
      </c>
      <c r="H929" t="str">
        <f>VLOOKUP(Table1[[#This Row],[Customer ID]],Customers!$A$1:$I$2001,7,FALSE)</f>
        <v>United Kingdom</v>
      </c>
      <c r="I929" t="str">
        <f>_xlfn.IFS(INDEX(Products!$A$1:$E$5,MATCH(Orders!$D929,Products!$A$1:$A$5,0),MATCH(Orders!I$1,Products!$A$1:$E$1,0))="Esp","Espresso",INDEX(Products!$A$1:$E$5,MATCH(Orders!$D929,Products!$A$1:$A$5,0),MATCH(Orders!I$1,Products!$A$1:$E$1,0))="Lat","Latte",INDEX(Products!$A$1:$E$5,MATCH(Orders!$D929,Products!$A$1:$A$5,0),MATCH(Orders!I$1,Products!$A$1:$E$1,0))="Moc","Mocha",INDEX(Products!$A$1:$E$5,MATCH(Orders!$D929,Products!$A$1:$A$5,0),MATCH(Orders!I$1,Products!$A$1:$E$1,0))="Am","Americano")</f>
        <v>Latte</v>
      </c>
      <c r="J929" t="str">
        <f>IF(INDEX(Products!$A$1:$E$5,MATCH(Orders!$D929,Products!$A$1:$A$5,0),MATCH(Orders!J$1,Products!$A$1:$E$1,0))="M","Medium",IF(INDEX(Products!$A$1:$E$5,MATCH(Orders!$D929,Products!$A$1:$A$5,0),MATCH(Orders!J$1,Products!$A$1:$E$1,0))="D","Dark","Light"))</f>
        <v>Dark</v>
      </c>
      <c r="K929" s="3">
        <f>INDEX(Products!$A$1:$E$5,MATCH(Orders!$D929,Products!$A$1:$A$5,0),MATCH(Orders!K$1,Products!$A$1:$E$1,0))</f>
        <v>2</v>
      </c>
      <c r="L929" s="5">
        <f>INDEX(Products!$A$1:$E$5,MATCH(Orders!$D929,Products!$A$1:$A$5,0),MATCH(Orders!L$1,Products!$A$1:$E$1,0))</f>
        <v>6.79</v>
      </c>
      <c r="M929" s="5">
        <f>Table1[[#This Row],[Unit Price]]*Table1[[#This Row],[Quantity]]</f>
        <v>27.16</v>
      </c>
      <c r="N929" t="str">
        <f>VLOOKUP(Table1[[#This Row],[Customer ID]],Customers!$A$1:$I$2001,9,FALSE)</f>
        <v>Yes</v>
      </c>
    </row>
    <row r="930" spans="1:14" x14ac:dyDescent="0.35">
      <c r="A930" t="s">
        <v>1912</v>
      </c>
      <c r="B930" s="2">
        <v>45383</v>
      </c>
      <c r="C930" t="s">
        <v>1913</v>
      </c>
      <c r="D930" t="s">
        <v>40</v>
      </c>
      <c r="E930">
        <v>3</v>
      </c>
      <c r="F930" t="str">
        <f>VLOOKUP(Table1[[#This Row],[Customer ID]],Customers!$A$1:$I$2001,2,FALSE)</f>
        <v>Elizabeth Rodriguez</v>
      </c>
      <c r="G930" t="str">
        <f>VLOOKUP(Table1[[#This Row],[Customer ID]],Customers!$A$1:$I$2001,3,FALSE)</f>
        <v>robersonbenjamin@hotmail.com</v>
      </c>
      <c r="H930" t="str">
        <f>VLOOKUP(Table1[[#This Row],[Customer ID]],Customers!$A$1:$I$2001,7,FALSE)</f>
        <v>United States</v>
      </c>
      <c r="I930" t="str">
        <f>_xlfn.IFS(INDEX(Products!$A$1:$E$5,MATCH(Orders!$D930,Products!$A$1:$A$5,0),MATCH(Orders!I$1,Products!$A$1:$E$1,0))="Esp","Espresso",INDEX(Products!$A$1:$E$5,MATCH(Orders!$D930,Products!$A$1:$A$5,0),MATCH(Orders!I$1,Products!$A$1:$E$1,0))="Lat","Latte",INDEX(Products!$A$1:$E$5,MATCH(Orders!$D930,Products!$A$1:$A$5,0),MATCH(Orders!I$1,Products!$A$1:$E$1,0))="Moc","Mocha",INDEX(Products!$A$1:$E$5,MATCH(Orders!$D930,Products!$A$1:$A$5,0),MATCH(Orders!I$1,Products!$A$1:$E$1,0))="Am","Americano")</f>
        <v>Americano</v>
      </c>
      <c r="J930" t="str">
        <f>IF(INDEX(Products!$A$1:$E$5,MATCH(Orders!$D930,Products!$A$1:$A$5,0),MATCH(Orders!J$1,Products!$A$1:$E$1,0))="M","Medium",IF(INDEX(Products!$A$1:$E$5,MATCH(Orders!$D930,Products!$A$1:$A$5,0),MATCH(Orders!J$1,Products!$A$1:$E$1,0))="D","Dark","Light"))</f>
        <v>Light</v>
      </c>
      <c r="K930" s="3">
        <f>INDEX(Products!$A$1:$E$5,MATCH(Orders!$D930,Products!$A$1:$A$5,0),MATCH(Orders!K$1,Products!$A$1:$E$1,0))</f>
        <v>1</v>
      </c>
      <c r="L930" s="5">
        <f>INDEX(Products!$A$1:$E$5,MATCH(Orders!$D930,Products!$A$1:$A$5,0),MATCH(Orders!L$1,Products!$A$1:$E$1,0))</f>
        <v>9.9499999999999993</v>
      </c>
      <c r="M930" s="5">
        <f>Table1[[#This Row],[Unit Price]]*Table1[[#This Row],[Quantity]]</f>
        <v>29.849999999999998</v>
      </c>
      <c r="N930" t="str">
        <f>VLOOKUP(Table1[[#This Row],[Customer ID]],Customers!$A$1:$I$2001,9,FALSE)</f>
        <v>No</v>
      </c>
    </row>
    <row r="931" spans="1:14" x14ac:dyDescent="0.35">
      <c r="A931" t="s">
        <v>1914</v>
      </c>
      <c r="B931" s="2">
        <v>45204</v>
      </c>
      <c r="C931" t="s">
        <v>1915</v>
      </c>
      <c r="D931" t="s">
        <v>21</v>
      </c>
      <c r="E931">
        <v>4</v>
      </c>
      <c r="F931" t="str">
        <f>VLOOKUP(Table1[[#This Row],[Customer ID]],Customers!$A$1:$I$2001,2,FALSE)</f>
        <v>Billy Chung</v>
      </c>
      <c r="G931" t="str">
        <f>VLOOKUP(Table1[[#This Row],[Customer ID]],Customers!$A$1:$I$2001,3,FALSE)</f>
        <v>andradeblake@mendoza-schmidt.com</v>
      </c>
      <c r="H931" t="str">
        <f>VLOOKUP(Table1[[#This Row],[Customer ID]],Customers!$A$1:$I$2001,7,FALSE)</f>
        <v>United States</v>
      </c>
      <c r="I931" t="str">
        <f>_xlfn.IFS(INDEX(Products!$A$1:$E$5,MATCH(Orders!$D931,Products!$A$1:$A$5,0),MATCH(Orders!I$1,Products!$A$1:$E$1,0))="Esp","Espresso",INDEX(Products!$A$1:$E$5,MATCH(Orders!$D931,Products!$A$1:$A$5,0),MATCH(Orders!I$1,Products!$A$1:$E$1,0))="Lat","Latte",INDEX(Products!$A$1:$E$5,MATCH(Orders!$D931,Products!$A$1:$A$5,0),MATCH(Orders!I$1,Products!$A$1:$E$1,0))="Moc","Mocha",INDEX(Products!$A$1:$E$5,MATCH(Orders!$D931,Products!$A$1:$A$5,0),MATCH(Orders!I$1,Products!$A$1:$E$1,0))="Am","Americano")</f>
        <v>Latte</v>
      </c>
      <c r="J931" t="str">
        <f>IF(INDEX(Products!$A$1:$E$5,MATCH(Orders!$D931,Products!$A$1:$A$5,0),MATCH(Orders!J$1,Products!$A$1:$E$1,0))="M","Medium",IF(INDEX(Products!$A$1:$E$5,MATCH(Orders!$D931,Products!$A$1:$A$5,0),MATCH(Orders!J$1,Products!$A$1:$E$1,0))="D","Dark","Light"))</f>
        <v>Dark</v>
      </c>
      <c r="K931" s="3">
        <f>INDEX(Products!$A$1:$E$5,MATCH(Orders!$D931,Products!$A$1:$A$5,0),MATCH(Orders!K$1,Products!$A$1:$E$1,0))</f>
        <v>2</v>
      </c>
      <c r="L931" s="5">
        <f>INDEX(Products!$A$1:$E$5,MATCH(Orders!$D931,Products!$A$1:$A$5,0),MATCH(Orders!L$1,Products!$A$1:$E$1,0))</f>
        <v>6.79</v>
      </c>
      <c r="M931" s="5">
        <f>Table1[[#This Row],[Unit Price]]*Table1[[#This Row],[Quantity]]</f>
        <v>27.16</v>
      </c>
      <c r="N931" t="str">
        <f>VLOOKUP(Table1[[#This Row],[Customer ID]],Customers!$A$1:$I$2001,9,FALSE)</f>
        <v>No</v>
      </c>
    </row>
    <row r="932" spans="1:14" x14ac:dyDescent="0.35">
      <c r="A932" t="s">
        <v>1916</v>
      </c>
      <c r="B932" s="2">
        <v>44980</v>
      </c>
      <c r="C932" t="s">
        <v>1917</v>
      </c>
      <c r="D932" t="s">
        <v>40</v>
      </c>
      <c r="E932">
        <v>1</v>
      </c>
      <c r="F932" t="str">
        <f>VLOOKUP(Table1[[#This Row],[Customer ID]],Customers!$A$1:$I$2001,2,FALSE)</f>
        <v>Timothy Hughes MD</v>
      </c>
      <c r="G932" t="str">
        <f>VLOOKUP(Table1[[#This Row],[Customer ID]],Customers!$A$1:$I$2001,3,FALSE)</f>
        <v>crystal89@sanders.com</v>
      </c>
      <c r="H932" t="str">
        <f>VLOOKUP(Table1[[#This Row],[Customer ID]],Customers!$A$1:$I$2001,7,FALSE)</f>
        <v>United States</v>
      </c>
      <c r="I932" t="str">
        <f>_xlfn.IFS(INDEX(Products!$A$1:$E$5,MATCH(Orders!$D932,Products!$A$1:$A$5,0),MATCH(Orders!I$1,Products!$A$1:$E$1,0))="Esp","Espresso",INDEX(Products!$A$1:$E$5,MATCH(Orders!$D932,Products!$A$1:$A$5,0),MATCH(Orders!I$1,Products!$A$1:$E$1,0))="Lat","Latte",INDEX(Products!$A$1:$E$5,MATCH(Orders!$D932,Products!$A$1:$A$5,0),MATCH(Orders!I$1,Products!$A$1:$E$1,0))="Moc","Mocha",INDEX(Products!$A$1:$E$5,MATCH(Orders!$D932,Products!$A$1:$A$5,0),MATCH(Orders!I$1,Products!$A$1:$E$1,0))="Am","Americano")</f>
        <v>Americano</v>
      </c>
      <c r="J932" t="str">
        <f>IF(INDEX(Products!$A$1:$E$5,MATCH(Orders!$D932,Products!$A$1:$A$5,0),MATCH(Orders!J$1,Products!$A$1:$E$1,0))="M","Medium",IF(INDEX(Products!$A$1:$E$5,MATCH(Orders!$D932,Products!$A$1:$A$5,0),MATCH(Orders!J$1,Products!$A$1:$E$1,0))="D","Dark","Light"))</f>
        <v>Light</v>
      </c>
      <c r="K932" s="3">
        <f>INDEX(Products!$A$1:$E$5,MATCH(Orders!$D932,Products!$A$1:$A$5,0),MATCH(Orders!K$1,Products!$A$1:$E$1,0))</f>
        <v>1</v>
      </c>
      <c r="L932" s="5">
        <f>INDEX(Products!$A$1:$E$5,MATCH(Orders!$D932,Products!$A$1:$A$5,0),MATCH(Orders!L$1,Products!$A$1:$E$1,0))</f>
        <v>9.9499999999999993</v>
      </c>
      <c r="M932" s="5">
        <f>Table1[[#This Row],[Unit Price]]*Table1[[#This Row],[Quantity]]</f>
        <v>9.9499999999999993</v>
      </c>
      <c r="N932" t="str">
        <f>VLOOKUP(Table1[[#This Row],[Customer ID]],Customers!$A$1:$I$2001,9,FALSE)</f>
        <v>Yes</v>
      </c>
    </row>
    <row r="933" spans="1:14" x14ac:dyDescent="0.35">
      <c r="A933" t="s">
        <v>1918</v>
      </c>
      <c r="B933" s="2">
        <v>44680</v>
      </c>
      <c r="C933" t="s">
        <v>1919</v>
      </c>
      <c r="D933" t="s">
        <v>15</v>
      </c>
      <c r="E933">
        <v>5</v>
      </c>
      <c r="F933" t="str">
        <f>VLOOKUP(Table1[[#This Row],[Customer ID]],Customers!$A$1:$I$2001,2,FALSE)</f>
        <v>Jason Hancock</v>
      </c>
      <c r="G933" t="str">
        <f>VLOOKUP(Table1[[#This Row],[Customer ID]],Customers!$A$1:$I$2001,3,FALSE)</f>
        <v>joshuathomas@todd.com</v>
      </c>
      <c r="H933" t="str">
        <f>VLOOKUP(Table1[[#This Row],[Customer ID]],Customers!$A$1:$I$2001,7,FALSE)</f>
        <v>Canada</v>
      </c>
      <c r="I933" t="str">
        <f>_xlfn.IFS(INDEX(Products!$A$1:$E$5,MATCH(Orders!$D933,Products!$A$1:$A$5,0),MATCH(Orders!I$1,Products!$A$1:$E$1,0))="Esp","Espresso",INDEX(Products!$A$1:$E$5,MATCH(Orders!$D933,Products!$A$1:$A$5,0),MATCH(Orders!I$1,Products!$A$1:$E$1,0))="Lat","Latte",INDEX(Products!$A$1:$E$5,MATCH(Orders!$D933,Products!$A$1:$A$5,0),MATCH(Orders!I$1,Products!$A$1:$E$1,0))="Moc","Mocha",INDEX(Products!$A$1:$E$5,MATCH(Orders!$D933,Products!$A$1:$A$5,0),MATCH(Orders!I$1,Products!$A$1:$E$1,0))="Am","Americano")</f>
        <v>Espresso</v>
      </c>
      <c r="J933" t="str">
        <f>IF(INDEX(Products!$A$1:$E$5,MATCH(Orders!$D933,Products!$A$1:$A$5,0),MATCH(Orders!J$1,Products!$A$1:$E$1,0))="M","Medium",IF(INDEX(Products!$A$1:$E$5,MATCH(Orders!$D933,Products!$A$1:$A$5,0),MATCH(Orders!J$1,Products!$A$1:$E$1,0))="D","Dark","Light"))</f>
        <v>Medium</v>
      </c>
      <c r="K933" s="3">
        <f>INDEX(Products!$A$1:$E$5,MATCH(Orders!$D933,Products!$A$1:$A$5,0),MATCH(Orders!K$1,Products!$A$1:$E$1,0))</f>
        <v>1.5</v>
      </c>
      <c r="L933" s="5">
        <f>INDEX(Products!$A$1:$E$5,MATCH(Orders!$D933,Products!$A$1:$A$5,0),MATCH(Orders!L$1,Products!$A$1:$E$1,0))</f>
        <v>8.18</v>
      </c>
      <c r="M933" s="5">
        <f>Table1[[#This Row],[Unit Price]]*Table1[[#This Row],[Quantity]]</f>
        <v>40.9</v>
      </c>
      <c r="N933" t="str">
        <f>VLOOKUP(Table1[[#This Row],[Customer ID]],Customers!$A$1:$I$2001,9,FALSE)</f>
        <v>No</v>
      </c>
    </row>
    <row r="934" spans="1:14" x14ac:dyDescent="0.35">
      <c r="A934" t="s">
        <v>1920</v>
      </c>
      <c r="B934" s="2">
        <v>45351</v>
      </c>
      <c r="C934" t="s">
        <v>1921</v>
      </c>
      <c r="D934" t="s">
        <v>40</v>
      </c>
      <c r="E934">
        <v>4</v>
      </c>
      <c r="F934" t="str">
        <f>VLOOKUP(Table1[[#This Row],[Customer ID]],Customers!$A$1:$I$2001,2,FALSE)</f>
        <v>Rick Sherman</v>
      </c>
      <c r="G934" t="str">
        <f>VLOOKUP(Table1[[#This Row],[Customer ID]],Customers!$A$1:$I$2001,3,FALSE)</f>
        <v>dalesanchez@yahoo.com</v>
      </c>
      <c r="H934" t="str">
        <f>VLOOKUP(Table1[[#This Row],[Customer ID]],Customers!$A$1:$I$2001,7,FALSE)</f>
        <v>Australia</v>
      </c>
      <c r="I934" t="str">
        <f>_xlfn.IFS(INDEX(Products!$A$1:$E$5,MATCH(Orders!$D934,Products!$A$1:$A$5,0),MATCH(Orders!I$1,Products!$A$1:$E$1,0))="Esp","Espresso",INDEX(Products!$A$1:$E$5,MATCH(Orders!$D934,Products!$A$1:$A$5,0),MATCH(Orders!I$1,Products!$A$1:$E$1,0))="Lat","Latte",INDEX(Products!$A$1:$E$5,MATCH(Orders!$D934,Products!$A$1:$A$5,0),MATCH(Orders!I$1,Products!$A$1:$E$1,0))="Moc","Mocha",INDEX(Products!$A$1:$E$5,MATCH(Orders!$D934,Products!$A$1:$A$5,0),MATCH(Orders!I$1,Products!$A$1:$E$1,0))="Am","Americano")</f>
        <v>Americano</v>
      </c>
      <c r="J934" t="str">
        <f>IF(INDEX(Products!$A$1:$E$5,MATCH(Orders!$D934,Products!$A$1:$A$5,0),MATCH(Orders!J$1,Products!$A$1:$E$1,0))="M","Medium",IF(INDEX(Products!$A$1:$E$5,MATCH(Orders!$D934,Products!$A$1:$A$5,0),MATCH(Orders!J$1,Products!$A$1:$E$1,0))="D","Dark","Light"))</f>
        <v>Light</v>
      </c>
      <c r="K934" s="3">
        <f>INDEX(Products!$A$1:$E$5,MATCH(Orders!$D934,Products!$A$1:$A$5,0),MATCH(Orders!K$1,Products!$A$1:$E$1,0))</f>
        <v>1</v>
      </c>
      <c r="L934" s="5">
        <f>INDEX(Products!$A$1:$E$5,MATCH(Orders!$D934,Products!$A$1:$A$5,0),MATCH(Orders!L$1,Products!$A$1:$E$1,0))</f>
        <v>9.9499999999999993</v>
      </c>
      <c r="M934" s="5">
        <f>Table1[[#This Row],[Unit Price]]*Table1[[#This Row],[Quantity]]</f>
        <v>39.799999999999997</v>
      </c>
      <c r="N934" t="str">
        <f>VLOOKUP(Table1[[#This Row],[Customer ID]],Customers!$A$1:$I$2001,9,FALSE)</f>
        <v>Yes</v>
      </c>
    </row>
    <row r="935" spans="1:14" x14ac:dyDescent="0.35">
      <c r="A935" t="s">
        <v>1922</v>
      </c>
      <c r="B935" s="2">
        <v>44783</v>
      </c>
      <c r="C935" t="s">
        <v>1923</v>
      </c>
      <c r="D935" t="s">
        <v>30</v>
      </c>
      <c r="E935">
        <v>2</v>
      </c>
      <c r="F935" t="str">
        <f>VLOOKUP(Table1[[#This Row],[Customer ID]],Customers!$A$1:$I$2001,2,FALSE)</f>
        <v>Sally Short</v>
      </c>
      <c r="G935" t="str">
        <f>VLOOKUP(Table1[[#This Row],[Customer ID]],Customers!$A$1:$I$2001,3,FALSE)</f>
        <v>brittanychase@yahoo.com</v>
      </c>
      <c r="H935" t="str">
        <f>VLOOKUP(Table1[[#This Row],[Customer ID]],Customers!$A$1:$I$2001,7,FALSE)</f>
        <v>Canada</v>
      </c>
      <c r="I935" t="str">
        <f>_xlfn.IFS(INDEX(Products!$A$1:$E$5,MATCH(Orders!$D935,Products!$A$1:$A$5,0),MATCH(Orders!I$1,Products!$A$1:$E$1,0))="Esp","Espresso",INDEX(Products!$A$1:$E$5,MATCH(Orders!$D935,Products!$A$1:$A$5,0),MATCH(Orders!I$1,Products!$A$1:$E$1,0))="Lat","Latte",INDEX(Products!$A$1:$E$5,MATCH(Orders!$D935,Products!$A$1:$A$5,0),MATCH(Orders!I$1,Products!$A$1:$E$1,0))="Moc","Mocha",INDEX(Products!$A$1:$E$5,MATCH(Orders!$D935,Products!$A$1:$A$5,0),MATCH(Orders!I$1,Products!$A$1:$E$1,0))="Am","Americano")</f>
        <v>Mocha</v>
      </c>
      <c r="J935" t="str">
        <f>IF(INDEX(Products!$A$1:$E$5,MATCH(Orders!$D935,Products!$A$1:$A$5,0),MATCH(Orders!J$1,Products!$A$1:$E$1,0))="M","Medium",IF(INDEX(Products!$A$1:$E$5,MATCH(Orders!$D935,Products!$A$1:$A$5,0),MATCH(Orders!J$1,Products!$A$1:$E$1,0))="D","Dark","Light"))</f>
        <v>Medium</v>
      </c>
      <c r="K935" s="3">
        <f>INDEX(Products!$A$1:$E$5,MATCH(Orders!$D935,Products!$A$1:$A$5,0),MATCH(Orders!K$1,Products!$A$1:$E$1,0))</f>
        <v>2</v>
      </c>
      <c r="L935" s="5">
        <f>INDEX(Products!$A$1:$E$5,MATCH(Orders!$D935,Products!$A$1:$A$5,0),MATCH(Orders!L$1,Products!$A$1:$E$1,0))</f>
        <v>5.35</v>
      </c>
      <c r="M935" s="5">
        <f>Table1[[#This Row],[Unit Price]]*Table1[[#This Row],[Quantity]]</f>
        <v>10.7</v>
      </c>
      <c r="N935" t="str">
        <f>VLOOKUP(Table1[[#This Row],[Customer ID]],Customers!$A$1:$I$2001,9,FALSE)</f>
        <v>Yes</v>
      </c>
    </row>
    <row r="936" spans="1:14" x14ac:dyDescent="0.35">
      <c r="A936" t="s">
        <v>1924</v>
      </c>
      <c r="B936" s="2">
        <v>44762</v>
      </c>
      <c r="C936" t="s">
        <v>1925</v>
      </c>
      <c r="D936" t="s">
        <v>40</v>
      </c>
      <c r="E936">
        <v>4</v>
      </c>
      <c r="F936" t="str">
        <f>VLOOKUP(Table1[[#This Row],[Customer ID]],Customers!$A$1:$I$2001,2,FALSE)</f>
        <v>Paul Williams</v>
      </c>
      <c r="G936" t="str">
        <f>VLOOKUP(Table1[[#This Row],[Customer ID]],Customers!$A$1:$I$2001,3,FALSE)</f>
        <v>nallen@matthews-mason.info</v>
      </c>
      <c r="H936" t="str">
        <f>VLOOKUP(Table1[[#This Row],[Customer ID]],Customers!$A$1:$I$2001,7,FALSE)</f>
        <v>United Kingdom</v>
      </c>
      <c r="I936" t="str">
        <f>_xlfn.IFS(INDEX(Products!$A$1:$E$5,MATCH(Orders!$D936,Products!$A$1:$A$5,0),MATCH(Orders!I$1,Products!$A$1:$E$1,0))="Esp","Espresso",INDEX(Products!$A$1:$E$5,MATCH(Orders!$D936,Products!$A$1:$A$5,0),MATCH(Orders!I$1,Products!$A$1:$E$1,0))="Lat","Latte",INDEX(Products!$A$1:$E$5,MATCH(Orders!$D936,Products!$A$1:$A$5,0),MATCH(Orders!I$1,Products!$A$1:$E$1,0))="Moc","Mocha",INDEX(Products!$A$1:$E$5,MATCH(Orders!$D936,Products!$A$1:$A$5,0),MATCH(Orders!I$1,Products!$A$1:$E$1,0))="Am","Americano")</f>
        <v>Americano</v>
      </c>
      <c r="J936" t="str">
        <f>IF(INDEX(Products!$A$1:$E$5,MATCH(Orders!$D936,Products!$A$1:$A$5,0),MATCH(Orders!J$1,Products!$A$1:$E$1,0))="M","Medium",IF(INDEX(Products!$A$1:$E$5,MATCH(Orders!$D936,Products!$A$1:$A$5,0),MATCH(Orders!J$1,Products!$A$1:$E$1,0))="D","Dark","Light"))</f>
        <v>Light</v>
      </c>
      <c r="K936" s="3">
        <f>INDEX(Products!$A$1:$E$5,MATCH(Orders!$D936,Products!$A$1:$A$5,0),MATCH(Orders!K$1,Products!$A$1:$E$1,0))</f>
        <v>1</v>
      </c>
      <c r="L936" s="5">
        <f>INDEX(Products!$A$1:$E$5,MATCH(Orders!$D936,Products!$A$1:$A$5,0),MATCH(Orders!L$1,Products!$A$1:$E$1,0))</f>
        <v>9.9499999999999993</v>
      </c>
      <c r="M936" s="5">
        <f>Table1[[#This Row],[Unit Price]]*Table1[[#This Row],[Quantity]]</f>
        <v>39.799999999999997</v>
      </c>
      <c r="N936" t="str">
        <f>VLOOKUP(Table1[[#This Row],[Customer ID]],Customers!$A$1:$I$2001,9,FALSE)</f>
        <v>No</v>
      </c>
    </row>
    <row r="937" spans="1:14" x14ac:dyDescent="0.35">
      <c r="A937" t="s">
        <v>1926</v>
      </c>
      <c r="B937" s="2">
        <v>44513</v>
      </c>
      <c r="C937" t="s">
        <v>1927</v>
      </c>
      <c r="D937" t="s">
        <v>30</v>
      </c>
      <c r="E937">
        <v>3</v>
      </c>
      <c r="F937" t="str">
        <f>VLOOKUP(Table1[[#This Row],[Customer ID]],Customers!$A$1:$I$2001,2,FALSE)</f>
        <v>Jay Berry</v>
      </c>
      <c r="G937" t="str">
        <f>VLOOKUP(Table1[[#This Row],[Customer ID]],Customers!$A$1:$I$2001,3,FALSE)</f>
        <v>amanda13@kelley.net</v>
      </c>
      <c r="H937" t="str">
        <f>VLOOKUP(Table1[[#This Row],[Customer ID]],Customers!$A$1:$I$2001,7,FALSE)</f>
        <v>United States</v>
      </c>
      <c r="I937" t="str">
        <f>_xlfn.IFS(INDEX(Products!$A$1:$E$5,MATCH(Orders!$D937,Products!$A$1:$A$5,0),MATCH(Orders!I$1,Products!$A$1:$E$1,0))="Esp","Espresso",INDEX(Products!$A$1:$E$5,MATCH(Orders!$D937,Products!$A$1:$A$5,0),MATCH(Orders!I$1,Products!$A$1:$E$1,0))="Lat","Latte",INDEX(Products!$A$1:$E$5,MATCH(Orders!$D937,Products!$A$1:$A$5,0),MATCH(Orders!I$1,Products!$A$1:$E$1,0))="Moc","Mocha",INDEX(Products!$A$1:$E$5,MATCH(Orders!$D937,Products!$A$1:$A$5,0),MATCH(Orders!I$1,Products!$A$1:$E$1,0))="Am","Americano")</f>
        <v>Mocha</v>
      </c>
      <c r="J937" t="str">
        <f>IF(INDEX(Products!$A$1:$E$5,MATCH(Orders!$D937,Products!$A$1:$A$5,0),MATCH(Orders!J$1,Products!$A$1:$E$1,0))="M","Medium",IF(INDEX(Products!$A$1:$E$5,MATCH(Orders!$D937,Products!$A$1:$A$5,0),MATCH(Orders!J$1,Products!$A$1:$E$1,0))="D","Dark","Light"))</f>
        <v>Medium</v>
      </c>
      <c r="K937" s="3">
        <f>INDEX(Products!$A$1:$E$5,MATCH(Orders!$D937,Products!$A$1:$A$5,0),MATCH(Orders!K$1,Products!$A$1:$E$1,0))</f>
        <v>2</v>
      </c>
      <c r="L937" s="5">
        <f>INDEX(Products!$A$1:$E$5,MATCH(Orders!$D937,Products!$A$1:$A$5,0),MATCH(Orders!L$1,Products!$A$1:$E$1,0))</f>
        <v>5.35</v>
      </c>
      <c r="M937" s="5">
        <f>Table1[[#This Row],[Unit Price]]*Table1[[#This Row],[Quantity]]</f>
        <v>16.049999999999997</v>
      </c>
      <c r="N937" t="str">
        <f>VLOOKUP(Table1[[#This Row],[Customer ID]],Customers!$A$1:$I$2001,9,FALSE)</f>
        <v>Yes</v>
      </c>
    </row>
    <row r="938" spans="1:14" x14ac:dyDescent="0.35">
      <c r="A938" t="s">
        <v>1928</v>
      </c>
      <c r="B938" s="2">
        <v>45595</v>
      </c>
      <c r="C938" t="s">
        <v>1929</v>
      </c>
      <c r="D938" t="s">
        <v>40</v>
      </c>
      <c r="E938">
        <v>4</v>
      </c>
      <c r="F938" t="str">
        <f>VLOOKUP(Table1[[#This Row],[Customer ID]],Customers!$A$1:$I$2001,2,FALSE)</f>
        <v>Wanda Smith</v>
      </c>
      <c r="G938" t="str">
        <f>VLOOKUP(Table1[[#This Row],[Customer ID]],Customers!$A$1:$I$2001,3,FALSE)</f>
        <v>ashleyrodriguez@gmail.com</v>
      </c>
      <c r="H938" t="str">
        <f>VLOOKUP(Table1[[#This Row],[Customer ID]],Customers!$A$1:$I$2001,7,FALSE)</f>
        <v>Ireland</v>
      </c>
      <c r="I938" t="str">
        <f>_xlfn.IFS(INDEX(Products!$A$1:$E$5,MATCH(Orders!$D938,Products!$A$1:$A$5,0),MATCH(Orders!I$1,Products!$A$1:$E$1,0))="Esp","Espresso",INDEX(Products!$A$1:$E$5,MATCH(Orders!$D938,Products!$A$1:$A$5,0),MATCH(Orders!I$1,Products!$A$1:$E$1,0))="Lat","Latte",INDEX(Products!$A$1:$E$5,MATCH(Orders!$D938,Products!$A$1:$A$5,0),MATCH(Orders!I$1,Products!$A$1:$E$1,0))="Moc","Mocha",INDEX(Products!$A$1:$E$5,MATCH(Orders!$D938,Products!$A$1:$A$5,0),MATCH(Orders!I$1,Products!$A$1:$E$1,0))="Am","Americano")</f>
        <v>Americano</v>
      </c>
      <c r="J938" t="str">
        <f>IF(INDEX(Products!$A$1:$E$5,MATCH(Orders!$D938,Products!$A$1:$A$5,0),MATCH(Orders!J$1,Products!$A$1:$E$1,0))="M","Medium",IF(INDEX(Products!$A$1:$E$5,MATCH(Orders!$D938,Products!$A$1:$A$5,0),MATCH(Orders!J$1,Products!$A$1:$E$1,0))="D","Dark","Light"))</f>
        <v>Light</v>
      </c>
      <c r="K938" s="3">
        <f>INDEX(Products!$A$1:$E$5,MATCH(Orders!$D938,Products!$A$1:$A$5,0),MATCH(Orders!K$1,Products!$A$1:$E$1,0))</f>
        <v>1</v>
      </c>
      <c r="L938" s="5">
        <f>INDEX(Products!$A$1:$E$5,MATCH(Orders!$D938,Products!$A$1:$A$5,0),MATCH(Orders!L$1,Products!$A$1:$E$1,0))</f>
        <v>9.9499999999999993</v>
      </c>
      <c r="M938" s="5">
        <f>Table1[[#This Row],[Unit Price]]*Table1[[#This Row],[Quantity]]</f>
        <v>39.799999999999997</v>
      </c>
      <c r="N938" t="str">
        <f>VLOOKUP(Table1[[#This Row],[Customer ID]],Customers!$A$1:$I$2001,9,FALSE)</f>
        <v>No</v>
      </c>
    </row>
    <row r="939" spans="1:14" x14ac:dyDescent="0.35">
      <c r="A939" t="s">
        <v>1930</v>
      </c>
      <c r="B939" s="2">
        <v>44715</v>
      </c>
      <c r="C939" t="s">
        <v>1931</v>
      </c>
      <c r="D939" t="s">
        <v>21</v>
      </c>
      <c r="E939">
        <v>4</v>
      </c>
      <c r="F939" t="str">
        <f>VLOOKUP(Table1[[#This Row],[Customer ID]],Customers!$A$1:$I$2001,2,FALSE)</f>
        <v>Michael Jarvis</v>
      </c>
      <c r="G939" t="str">
        <f>VLOOKUP(Table1[[#This Row],[Customer ID]],Customers!$A$1:$I$2001,3,FALSE)</f>
        <v>kbrown@hotmail.com</v>
      </c>
      <c r="H939" t="str">
        <f>VLOOKUP(Table1[[#This Row],[Customer ID]],Customers!$A$1:$I$2001,7,FALSE)</f>
        <v>Australia</v>
      </c>
      <c r="I939" t="str">
        <f>_xlfn.IFS(INDEX(Products!$A$1:$E$5,MATCH(Orders!$D939,Products!$A$1:$A$5,0),MATCH(Orders!I$1,Products!$A$1:$E$1,0))="Esp","Espresso",INDEX(Products!$A$1:$E$5,MATCH(Orders!$D939,Products!$A$1:$A$5,0),MATCH(Orders!I$1,Products!$A$1:$E$1,0))="Lat","Latte",INDEX(Products!$A$1:$E$5,MATCH(Orders!$D939,Products!$A$1:$A$5,0),MATCH(Orders!I$1,Products!$A$1:$E$1,0))="Moc","Mocha",INDEX(Products!$A$1:$E$5,MATCH(Orders!$D939,Products!$A$1:$A$5,0),MATCH(Orders!I$1,Products!$A$1:$E$1,0))="Am","Americano")</f>
        <v>Latte</v>
      </c>
      <c r="J939" t="str">
        <f>IF(INDEX(Products!$A$1:$E$5,MATCH(Orders!$D939,Products!$A$1:$A$5,0),MATCH(Orders!J$1,Products!$A$1:$E$1,0))="M","Medium",IF(INDEX(Products!$A$1:$E$5,MATCH(Orders!$D939,Products!$A$1:$A$5,0),MATCH(Orders!J$1,Products!$A$1:$E$1,0))="D","Dark","Light"))</f>
        <v>Dark</v>
      </c>
      <c r="K939" s="3">
        <f>INDEX(Products!$A$1:$E$5,MATCH(Orders!$D939,Products!$A$1:$A$5,0),MATCH(Orders!K$1,Products!$A$1:$E$1,0))</f>
        <v>2</v>
      </c>
      <c r="L939" s="5">
        <f>INDEX(Products!$A$1:$E$5,MATCH(Orders!$D939,Products!$A$1:$A$5,0),MATCH(Orders!L$1,Products!$A$1:$E$1,0))</f>
        <v>6.79</v>
      </c>
      <c r="M939" s="5">
        <f>Table1[[#This Row],[Unit Price]]*Table1[[#This Row],[Quantity]]</f>
        <v>27.16</v>
      </c>
      <c r="N939" t="str">
        <f>VLOOKUP(Table1[[#This Row],[Customer ID]],Customers!$A$1:$I$2001,9,FALSE)</f>
        <v>No</v>
      </c>
    </row>
    <row r="940" spans="1:14" x14ac:dyDescent="0.35">
      <c r="A940" t="s">
        <v>1932</v>
      </c>
      <c r="B940" s="2">
        <v>44513</v>
      </c>
      <c r="C940" t="s">
        <v>1933</v>
      </c>
      <c r="D940" t="s">
        <v>40</v>
      </c>
      <c r="E940">
        <v>1</v>
      </c>
      <c r="F940" t="str">
        <f>VLOOKUP(Table1[[#This Row],[Customer ID]],Customers!$A$1:$I$2001,2,FALSE)</f>
        <v>Eric Evans</v>
      </c>
      <c r="G940" t="str">
        <f>VLOOKUP(Table1[[#This Row],[Customer ID]],Customers!$A$1:$I$2001,3,FALSE)</f>
        <v>davidsondiane@dominguez.com</v>
      </c>
      <c r="H940" t="str">
        <f>VLOOKUP(Table1[[#This Row],[Customer ID]],Customers!$A$1:$I$2001,7,FALSE)</f>
        <v>Australia</v>
      </c>
      <c r="I940" t="str">
        <f>_xlfn.IFS(INDEX(Products!$A$1:$E$5,MATCH(Orders!$D940,Products!$A$1:$A$5,0),MATCH(Orders!I$1,Products!$A$1:$E$1,0))="Esp","Espresso",INDEX(Products!$A$1:$E$5,MATCH(Orders!$D940,Products!$A$1:$A$5,0),MATCH(Orders!I$1,Products!$A$1:$E$1,0))="Lat","Latte",INDEX(Products!$A$1:$E$5,MATCH(Orders!$D940,Products!$A$1:$A$5,0),MATCH(Orders!I$1,Products!$A$1:$E$1,0))="Moc","Mocha",INDEX(Products!$A$1:$E$5,MATCH(Orders!$D940,Products!$A$1:$A$5,0),MATCH(Orders!I$1,Products!$A$1:$E$1,0))="Am","Americano")</f>
        <v>Americano</v>
      </c>
      <c r="J940" t="str">
        <f>IF(INDEX(Products!$A$1:$E$5,MATCH(Orders!$D940,Products!$A$1:$A$5,0),MATCH(Orders!J$1,Products!$A$1:$E$1,0))="M","Medium",IF(INDEX(Products!$A$1:$E$5,MATCH(Orders!$D940,Products!$A$1:$A$5,0),MATCH(Orders!J$1,Products!$A$1:$E$1,0))="D","Dark","Light"))</f>
        <v>Light</v>
      </c>
      <c r="K940" s="3">
        <f>INDEX(Products!$A$1:$E$5,MATCH(Orders!$D940,Products!$A$1:$A$5,0),MATCH(Orders!K$1,Products!$A$1:$E$1,0))</f>
        <v>1</v>
      </c>
      <c r="L940" s="5">
        <f>INDEX(Products!$A$1:$E$5,MATCH(Orders!$D940,Products!$A$1:$A$5,0),MATCH(Orders!L$1,Products!$A$1:$E$1,0))</f>
        <v>9.9499999999999993</v>
      </c>
      <c r="M940" s="5">
        <f>Table1[[#This Row],[Unit Price]]*Table1[[#This Row],[Quantity]]</f>
        <v>9.9499999999999993</v>
      </c>
      <c r="N940" t="str">
        <f>VLOOKUP(Table1[[#This Row],[Customer ID]],Customers!$A$1:$I$2001,9,FALSE)</f>
        <v>No</v>
      </c>
    </row>
    <row r="941" spans="1:14" x14ac:dyDescent="0.35">
      <c r="A941" t="s">
        <v>1934</v>
      </c>
      <c r="B941" s="2">
        <v>45378</v>
      </c>
      <c r="C941" t="s">
        <v>1935</v>
      </c>
      <c r="D941" t="s">
        <v>30</v>
      </c>
      <c r="E941">
        <v>1</v>
      </c>
      <c r="F941" t="str">
        <f>VLOOKUP(Table1[[#This Row],[Customer ID]],Customers!$A$1:$I$2001,2,FALSE)</f>
        <v>Ashley Hernandez</v>
      </c>
      <c r="G941" t="str">
        <f>VLOOKUP(Table1[[#This Row],[Customer ID]],Customers!$A$1:$I$2001,3,FALSE)</f>
        <v>leejennifer@costa.org</v>
      </c>
      <c r="H941" t="str">
        <f>VLOOKUP(Table1[[#This Row],[Customer ID]],Customers!$A$1:$I$2001,7,FALSE)</f>
        <v>Australia</v>
      </c>
      <c r="I941" t="str">
        <f>_xlfn.IFS(INDEX(Products!$A$1:$E$5,MATCH(Orders!$D941,Products!$A$1:$A$5,0),MATCH(Orders!I$1,Products!$A$1:$E$1,0))="Esp","Espresso",INDEX(Products!$A$1:$E$5,MATCH(Orders!$D941,Products!$A$1:$A$5,0),MATCH(Orders!I$1,Products!$A$1:$E$1,0))="Lat","Latte",INDEX(Products!$A$1:$E$5,MATCH(Orders!$D941,Products!$A$1:$A$5,0),MATCH(Orders!I$1,Products!$A$1:$E$1,0))="Moc","Mocha",INDEX(Products!$A$1:$E$5,MATCH(Orders!$D941,Products!$A$1:$A$5,0),MATCH(Orders!I$1,Products!$A$1:$E$1,0))="Am","Americano")</f>
        <v>Mocha</v>
      </c>
      <c r="J941" t="str">
        <f>IF(INDEX(Products!$A$1:$E$5,MATCH(Orders!$D941,Products!$A$1:$A$5,0),MATCH(Orders!J$1,Products!$A$1:$E$1,0))="M","Medium",IF(INDEX(Products!$A$1:$E$5,MATCH(Orders!$D941,Products!$A$1:$A$5,0),MATCH(Orders!J$1,Products!$A$1:$E$1,0))="D","Dark","Light"))</f>
        <v>Medium</v>
      </c>
      <c r="K941" s="3">
        <f>INDEX(Products!$A$1:$E$5,MATCH(Orders!$D941,Products!$A$1:$A$5,0),MATCH(Orders!K$1,Products!$A$1:$E$1,0))</f>
        <v>2</v>
      </c>
      <c r="L941" s="5">
        <f>INDEX(Products!$A$1:$E$5,MATCH(Orders!$D941,Products!$A$1:$A$5,0),MATCH(Orders!L$1,Products!$A$1:$E$1,0))</f>
        <v>5.35</v>
      </c>
      <c r="M941" s="5">
        <f>Table1[[#This Row],[Unit Price]]*Table1[[#This Row],[Quantity]]</f>
        <v>5.35</v>
      </c>
      <c r="N941" t="str">
        <f>VLOOKUP(Table1[[#This Row],[Customer ID]],Customers!$A$1:$I$2001,9,FALSE)</f>
        <v>No</v>
      </c>
    </row>
    <row r="942" spans="1:14" x14ac:dyDescent="0.35">
      <c r="A942" t="s">
        <v>1936</v>
      </c>
      <c r="B942" s="2">
        <v>45478</v>
      </c>
      <c r="C942" t="s">
        <v>1937</v>
      </c>
      <c r="D942" t="s">
        <v>21</v>
      </c>
      <c r="E942">
        <v>4</v>
      </c>
      <c r="F942" t="str">
        <f>VLOOKUP(Table1[[#This Row],[Customer ID]],Customers!$A$1:$I$2001,2,FALSE)</f>
        <v>Billy Peters</v>
      </c>
      <c r="G942" t="str">
        <f>VLOOKUP(Table1[[#This Row],[Customer ID]],Customers!$A$1:$I$2001,3,FALSE)</f>
        <v>ibanks@gmail.com</v>
      </c>
      <c r="H942" t="str">
        <f>VLOOKUP(Table1[[#This Row],[Customer ID]],Customers!$A$1:$I$2001,7,FALSE)</f>
        <v>United States</v>
      </c>
      <c r="I942" t="str">
        <f>_xlfn.IFS(INDEX(Products!$A$1:$E$5,MATCH(Orders!$D942,Products!$A$1:$A$5,0),MATCH(Orders!I$1,Products!$A$1:$E$1,0))="Esp","Espresso",INDEX(Products!$A$1:$E$5,MATCH(Orders!$D942,Products!$A$1:$A$5,0),MATCH(Orders!I$1,Products!$A$1:$E$1,0))="Lat","Latte",INDEX(Products!$A$1:$E$5,MATCH(Orders!$D942,Products!$A$1:$A$5,0),MATCH(Orders!I$1,Products!$A$1:$E$1,0))="Moc","Mocha",INDEX(Products!$A$1:$E$5,MATCH(Orders!$D942,Products!$A$1:$A$5,0),MATCH(Orders!I$1,Products!$A$1:$E$1,0))="Am","Americano")</f>
        <v>Latte</v>
      </c>
      <c r="J942" t="str">
        <f>IF(INDEX(Products!$A$1:$E$5,MATCH(Orders!$D942,Products!$A$1:$A$5,0),MATCH(Orders!J$1,Products!$A$1:$E$1,0))="M","Medium",IF(INDEX(Products!$A$1:$E$5,MATCH(Orders!$D942,Products!$A$1:$A$5,0),MATCH(Orders!J$1,Products!$A$1:$E$1,0))="D","Dark","Light"))</f>
        <v>Dark</v>
      </c>
      <c r="K942" s="3">
        <f>INDEX(Products!$A$1:$E$5,MATCH(Orders!$D942,Products!$A$1:$A$5,0),MATCH(Orders!K$1,Products!$A$1:$E$1,0))</f>
        <v>2</v>
      </c>
      <c r="L942" s="5">
        <f>INDEX(Products!$A$1:$E$5,MATCH(Orders!$D942,Products!$A$1:$A$5,0),MATCH(Orders!L$1,Products!$A$1:$E$1,0))</f>
        <v>6.79</v>
      </c>
      <c r="M942" s="5">
        <f>Table1[[#This Row],[Unit Price]]*Table1[[#This Row],[Quantity]]</f>
        <v>27.16</v>
      </c>
      <c r="N942" t="str">
        <f>VLOOKUP(Table1[[#This Row],[Customer ID]],Customers!$A$1:$I$2001,9,FALSE)</f>
        <v>No</v>
      </c>
    </row>
    <row r="943" spans="1:14" x14ac:dyDescent="0.35">
      <c r="A943" t="s">
        <v>1938</v>
      </c>
      <c r="B943" s="2">
        <v>44942</v>
      </c>
      <c r="C943" t="s">
        <v>1939</v>
      </c>
      <c r="D943" t="s">
        <v>15</v>
      </c>
      <c r="E943">
        <v>5</v>
      </c>
      <c r="F943" t="str">
        <f>VLOOKUP(Table1[[#This Row],[Customer ID]],Customers!$A$1:$I$2001,2,FALSE)</f>
        <v>Emily Davis</v>
      </c>
      <c r="G943" t="str">
        <f>VLOOKUP(Table1[[#This Row],[Customer ID]],Customers!$A$1:$I$2001,3,FALSE)</f>
        <v>mckinneychristopher@manning-phillips.com</v>
      </c>
      <c r="H943" t="str">
        <f>VLOOKUP(Table1[[#This Row],[Customer ID]],Customers!$A$1:$I$2001,7,FALSE)</f>
        <v>United States</v>
      </c>
      <c r="I943" t="str">
        <f>_xlfn.IFS(INDEX(Products!$A$1:$E$5,MATCH(Orders!$D943,Products!$A$1:$A$5,0),MATCH(Orders!I$1,Products!$A$1:$E$1,0))="Esp","Espresso",INDEX(Products!$A$1:$E$5,MATCH(Orders!$D943,Products!$A$1:$A$5,0),MATCH(Orders!I$1,Products!$A$1:$E$1,0))="Lat","Latte",INDEX(Products!$A$1:$E$5,MATCH(Orders!$D943,Products!$A$1:$A$5,0),MATCH(Orders!I$1,Products!$A$1:$E$1,0))="Moc","Mocha",INDEX(Products!$A$1:$E$5,MATCH(Orders!$D943,Products!$A$1:$A$5,0),MATCH(Orders!I$1,Products!$A$1:$E$1,0))="Am","Americano")</f>
        <v>Espresso</v>
      </c>
      <c r="J943" t="str">
        <f>IF(INDEX(Products!$A$1:$E$5,MATCH(Orders!$D943,Products!$A$1:$A$5,0),MATCH(Orders!J$1,Products!$A$1:$E$1,0))="M","Medium",IF(INDEX(Products!$A$1:$E$5,MATCH(Orders!$D943,Products!$A$1:$A$5,0),MATCH(Orders!J$1,Products!$A$1:$E$1,0))="D","Dark","Light"))</f>
        <v>Medium</v>
      </c>
      <c r="K943" s="3">
        <f>INDEX(Products!$A$1:$E$5,MATCH(Orders!$D943,Products!$A$1:$A$5,0),MATCH(Orders!K$1,Products!$A$1:$E$1,0))</f>
        <v>1.5</v>
      </c>
      <c r="L943" s="5">
        <f>INDEX(Products!$A$1:$E$5,MATCH(Orders!$D943,Products!$A$1:$A$5,0),MATCH(Orders!L$1,Products!$A$1:$E$1,0))</f>
        <v>8.18</v>
      </c>
      <c r="M943" s="5">
        <f>Table1[[#This Row],[Unit Price]]*Table1[[#This Row],[Quantity]]</f>
        <v>40.9</v>
      </c>
      <c r="N943" t="str">
        <f>VLOOKUP(Table1[[#This Row],[Customer ID]],Customers!$A$1:$I$2001,9,FALSE)</f>
        <v>No</v>
      </c>
    </row>
    <row r="944" spans="1:14" x14ac:dyDescent="0.35">
      <c r="A944" t="s">
        <v>1940</v>
      </c>
      <c r="B944" s="2">
        <v>45563</v>
      </c>
      <c r="C944" t="s">
        <v>1941</v>
      </c>
      <c r="D944" t="s">
        <v>30</v>
      </c>
      <c r="E944">
        <v>3</v>
      </c>
      <c r="F944" t="str">
        <f>VLOOKUP(Table1[[#This Row],[Customer ID]],Customers!$A$1:$I$2001,2,FALSE)</f>
        <v>Tina Lamb</v>
      </c>
      <c r="G944" t="str">
        <f>VLOOKUP(Table1[[#This Row],[Customer ID]],Customers!$A$1:$I$2001,3,FALSE)</f>
        <v>dbrewer@sullivan.biz</v>
      </c>
      <c r="H944" t="str">
        <f>VLOOKUP(Table1[[#This Row],[Customer ID]],Customers!$A$1:$I$2001,7,FALSE)</f>
        <v>Australia</v>
      </c>
      <c r="I944" t="str">
        <f>_xlfn.IFS(INDEX(Products!$A$1:$E$5,MATCH(Orders!$D944,Products!$A$1:$A$5,0),MATCH(Orders!I$1,Products!$A$1:$E$1,0))="Esp","Espresso",INDEX(Products!$A$1:$E$5,MATCH(Orders!$D944,Products!$A$1:$A$5,0),MATCH(Orders!I$1,Products!$A$1:$E$1,0))="Lat","Latte",INDEX(Products!$A$1:$E$5,MATCH(Orders!$D944,Products!$A$1:$A$5,0),MATCH(Orders!I$1,Products!$A$1:$E$1,0))="Moc","Mocha",INDEX(Products!$A$1:$E$5,MATCH(Orders!$D944,Products!$A$1:$A$5,0),MATCH(Orders!I$1,Products!$A$1:$E$1,0))="Am","Americano")</f>
        <v>Mocha</v>
      </c>
      <c r="J944" t="str">
        <f>IF(INDEX(Products!$A$1:$E$5,MATCH(Orders!$D944,Products!$A$1:$A$5,0),MATCH(Orders!J$1,Products!$A$1:$E$1,0))="M","Medium",IF(INDEX(Products!$A$1:$E$5,MATCH(Orders!$D944,Products!$A$1:$A$5,0),MATCH(Orders!J$1,Products!$A$1:$E$1,0))="D","Dark","Light"))</f>
        <v>Medium</v>
      </c>
      <c r="K944" s="3">
        <f>INDEX(Products!$A$1:$E$5,MATCH(Orders!$D944,Products!$A$1:$A$5,0),MATCH(Orders!K$1,Products!$A$1:$E$1,0))</f>
        <v>2</v>
      </c>
      <c r="L944" s="5">
        <f>INDEX(Products!$A$1:$E$5,MATCH(Orders!$D944,Products!$A$1:$A$5,0),MATCH(Orders!L$1,Products!$A$1:$E$1,0))</f>
        <v>5.35</v>
      </c>
      <c r="M944" s="5">
        <f>Table1[[#This Row],[Unit Price]]*Table1[[#This Row],[Quantity]]</f>
        <v>16.049999999999997</v>
      </c>
      <c r="N944" t="str">
        <f>VLOOKUP(Table1[[#This Row],[Customer ID]],Customers!$A$1:$I$2001,9,FALSE)</f>
        <v>No</v>
      </c>
    </row>
    <row r="945" spans="1:14" x14ac:dyDescent="0.35">
      <c r="A945" t="s">
        <v>1942</v>
      </c>
      <c r="B945" s="2">
        <v>45481</v>
      </c>
      <c r="C945" t="s">
        <v>1943</v>
      </c>
      <c r="D945" t="s">
        <v>30</v>
      </c>
      <c r="E945">
        <v>5</v>
      </c>
      <c r="F945" t="str">
        <f>VLOOKUP(Table1[[#This Row],[Customer ID]],Customers!$A$1:$I$2001,2,FALSE)</f>
        <v>Mrs. Tammy Benton DDS</v>
      </c>
      <c r="G945" t="str">
        <f>VLOOKUP(Table1[[#This Row],[Customer ID]],Customers!$A$1:$I$2001,3,FALSE)</f>
        <v>oreid@gmail.com</v>
      </c>
      <c r="H945" t="str">
        <f>VLOOKUP(Table1[[#This Row],[Customer ID]],Customers!$A$1:$I$2001,7,FALSE)</f>
        <v>United States</v>
      </c>
      <c r="I945" t="str">
        <f>_xlfn.IFS(INDEX(Products!$A$1:$E$5,MATCH(Orders!$D945,Products!$A$1:$A$5,0),MATCH(Orders!I$1,Products!$A$1:$E$1,0))="Esp","Espresso",INDEX(Products!$A$1:$E$5,MATCH(Orders!$D945,Products!$A$1:$A$5,0),MATCH(Orders!I$1,Products!$A$1:$E$1,0))="Lat","Latte",INDEX(Products!$A$1:$E$5,MATCH(Orders!$D945,Products!$A$1:$A$5,0),MATCH(Orders!I$1,Products!$A$1:$E$1,0))="Moc","Mocha",INDEX(Products!$A$1:$E$5,MATCH(Orders!$D945,Products!$A$1:$A$5,0),MATCH(Orders!I$1,Products!$A$1:$E$1,0))="Am","Americano")</f>
        <v>Mocha</v>
      </c>
      <c r="J945" t="str">
        <f>IF(INDEX(Products!$A$1:$E$5,MATCH(Orders!$D945,Products!$A$1:$A$5,0),MATCH(Orders!J$1,Products!$A$1:$E$1,0))="M","Medium",IF(INDEX(Products!$A$1:$E$5,MATCH(Orders!$D945,Products!$A$1:$A$5,0),MATCH(Orders!J$1,Products!$A$1:$E$1,0))="D","Dark","Light"))</f>
        <v>Medium</v>
      </c>
      <c r="K945" s="3">
        <f>INDEX(Products!$A$1:$E$5,MATCH(Orders!$D945,Products!$A$1:$A$5,0),MATCH(Orders!K$1,Products!$A$1:$E$1,0))</f>
        <v>2</v>
      </c>
      <c r="L945" s="5">
        <f>INDEX(Products!$A$1:$E$5,MATCH(Orders!$D945,Products!$A$1:$A$5,0),MATCH(Orders!L$1,Products!$A$1:$E$1,0))</f>
        <v>5.35</v>
      </c>
      <c r="M945" s="5">
        <f>Table1[[#This Row],[Unit Price]]*Table1[[#This Row],[Quantity]]</f>
        <v>26.75</v>
      </c>
      <c r="N945" t="str">
        <f>VLOOKUP(Table1[[#This Row],[Customer ID]],Customers!$A$1:$I$2001,9,FALSE)</f>
        <v>No</v>
      </c>
    </row>
    <row r="946" spans="1:14" x14ac:dyDescent="0.35">
      <c r="A946" t="s">
        <v>1944</v>
      </c>
      <c r="B946" s="2">
        <v>45568</v>
      </c>
      <c r="C946" t="s">
        <v>1945</v>
      </c>
      <c r="D946" t="s">
        <v>21</v>
      </c>
      <c r="E946">
        <v>5</v>
      </c>
      <c r="F946" t="str">
        <f>VLOOKUP(Table1[[#This Row],[Customer ID]],Customers!$A$1:$I$2001,2,FALSE)</f>
        <v>Kenneth Collins</v>
      </c>
      <c r="G946" t="str">
        <f>VLOOKUP(Table1[[#This Row],[Customer ID]],Customers!$A$1:$I$2001,3,FALSE)</f>
        <v>aaron75@hotmail.com</v>
      </c>
      <c r="H946" t="str">
        <f>VLOOKUP(Table1[[#This Row],[Customer ID]],Customers!$A$1:$I$2001,7,FALSE)</f>
        <v>Ireland</v>
      </c>
      <c r="I946" t="str">
        <f>_xlfn.IFS(INDEX(Products!$A$1:$E$5,MATCH(Orders!$D946,Products!$A$1:$A$5,0),MATCH(Orders!I$1,Products!$A$1:$E$1,0))="Esp","Espresso",INDEX(Products!$A$1:$E$5,MATCH(Orders!$D946,Products!$A$1:$A$5,0),MATCH(Orders!I$1,Products!$A$1:$E$1,0))="Lat","Latte",INDEX(Products!$A$1:$E$5,MATCH(Orders!$D946,Products!$A$1:$A$5,0),MATCH(Orders!I$1,Products!$A$1:$E$1,0))="Moc","Mocha",INDEX(Products!$A$1:$E$5,MATCH(Orders!$D946,Products!$A$1:$A$5,0),MATCH(Orders!I$1,Products!$A$1:$E$1,0))="Am","Americano")</f>
        <v>Latte</v>
      </c>
      <c r="J946" t="str">
        <f>IF(INDEX(Products!$A$1:$E$5,MATCH(Orders!$D946,Products!$A$1:$A$5,0),MATCH(Orders!J$1,Products!$A$1:$E$1,0))="M","Medium",IF(INDEX(Products!$A$1:$E$5,MATCH(Orders!$D946,Products!$A$1:$A$5,0),MATCH(Orders!J$1,Products!$A$1:$E$1,0))="D","Dark","Light"))</f>
        <v>Dark</v>
      </c>
      <c r="K946" s="3">
        <f>INDEX(Products!$A$1:$E$5,MATCH(Orders!$D946,Products!$A$1:$A$5,0),MATCH(Orders!K$1,Products!$A$1:$E$1,0))</f>
        <v>2</v>
      </c>
      <c r="L946" s="5">
        <f>INDEX(Products!$A$1:$E$5,MATCH(Orders!$D946,Products!$A$1:$A$5,0),MATCH(Orders!L$1,Products!$A$1:$E$1,0))</f>
        <v>6.79</v>
      </c>
      <c r="M946" s="5">
        <f>Table1[[#This Row],[Unit Price]]*Table1[[#This Row],[Quantity]]</f>
        <v>33.950000000000003</v>
      </c>
      <c r="N946" t="str">
        <f>VLOOKUP(Table1[[#This Row],[Customer ID]],Customers!$A$1:$I$2001,9,FALSE)</f>
        <v>No</v>
      </c>
    </row>
    <row r="947" spans="1:14" x14ac:dyDescent="0.35">
      <c r="A947" t="s">
        <v>1946</v>
      </c>
      <c r="B947" s="2">
        <v>45407</v>
      </c>
      <c r="C947" t="s">
        <v>1947</v>
      </c>
      <c r="D947" t="s">
        <v>21</v>
      </c>
      <c r="E947">
        <v>4</v>
      </c>
      <c r="F947" t="str">
        <f>VLOOKUP(Table1[[#This Row],[Customer ID]],Customers!$A$1:$I$2001,2,FALSE)</f>
        <v>Zachary Smith</v>
      </c>
      <c r="G947" t="str">
        <f>VLOOKUP(Table1[[#This Row],[Customer ID]],Customers!$A$1:$I$2001,3,FALSE)</f>
        <v>solomonsherri@yahoo.com</v>
      </c>
      <c r="H947" t="str">
        <f>VLOOKUP(Table1[[#This Row],[Customer ID]],Customers!$A$1:$I$2001,7,FALSE)</f>
        <v>United States</v>
      </c>
      <c r="I947" t="str">
        <f>_xlfn.IFS(INDEX(Products!$A$1:$E$5,MATCH(Orders!$D947,Products!$A$1:$A$5,0),MATCH(Orders!I$1,Products!$A$1:$E$1,0))="Esp","Espresso",INDEX(Products!$A$1:$E$5,MATCH(Orders!$D947,Products!$A$1:$A$5,0),MATCH(Orders!I$1,Products!$A$1:$E$1,0))="Lat","Latte",INDEX(Products!$A$1:$E$5,MATCH(Orders!$D947,Products!$A$1:$A$5,0),MATCH(Orders!I$1,Products!$A$1:$E$1,0))="Moc","Mocha",INDEX(Products!$A$1:$E$5,MATCH(Orders!$D947,Products!$A$1:$A$5,0),MATCH(Orders!I$1,Products!$A$1:$E$1,0))="Am","Americano")</f>
        <v>Latte</v>
      </c>
      <c r="J947" t="str">
        <f>IF(INDEX(Products!$A$1:$E$5,MATCH(Orders!$D947,Products!$A$1:$A$5,0),MATCH(Orders!J$1,Products!$A$1:$E$1,0))="M","Medium",IF(INDEX(Products!$A$1:$E$5,MATCH(Orders!$D947,Products!$A$1:$A$5,0),MATCH(Orders!J$1,Products!$A$1:$E$1,0))="D","Dark","Light"))</f>
        <v>Dark</v>
      </c>
      <c r="K947" s="3">
        <f>INDEX(Products!$A$1:$E$5,MATCH(Orders!$D947,Products!$A$1:$A$5,0),MATCH(Orders!K$1,Products!$A$1:$E$1,0))</f>
        <v>2</v>
      </c>
      <c r="L947" s="5">
        <f>INDEX(Products!$A$1:$E$5,MATCH(Orders!$D947,Products!$A$1:$A$5,0),MATCH(Orders!L$1,Products!$A$1:$E$1,0))</f>
        <v>6.79</v>
      </c>
      <c r="M947" s="5">
        <f>Table1[[#This Row],[Unit Price]]*Table1[[#This Row],[Quantity]]</f>
        <v>27.16</v>
      </c>
      <c r="N947" t="str">
        <f>VLOOKUP(Table1[[#This Row],[Customer ID]],Customers!$A$1:$I$2001,9,FALSE)</f>
        <v>No</v>
      </c>
    </row>
    <row r="948" spans="1:14" x14ac:dyDescent="0.35">
      <c r="A948" t="s">
        <v>1948</v>
      </c>
      <c r="B948" s="2">
        <v>44535</v>
      </c>
      <c r="C948" t="s">
        <v>1949</v>
      </c>
      <c r="D948" t="s">
        <v>40</v>
      </c>
      <c r="E948">
        <v>1</v>
      </c>
      <c r="F948" t="str">
        <f>VLOOKUP(Table1[[#This Row],[Customer ID]],Customers!$A$1:$I$2001,2,FALSE)</f>
        <v>Heather Branch</v>
      </c>
      <c r="G948" t="str">
        <f>VLOOKUP(Table1[[#This Row],[Customer ID]],Customers!$A$1:$I$2001,3,FALSE)</f>
        <v>jeffery53@yahoo.com</v>
      </c>
      <c r="H948" t="str">
        <f>VLOOKUP(Table1[[#This Row],[Customer ID]],Customers!$A$1:$I$2001,7,FALSE)</f>
        <v>United States</v>
      </c>
      <c r="I948" t="str">
        <f>_xlfn.IFS(INDEX(Products!$A$1:$E$5,MATCH(Orders!$D948,Products!$A$1:$A$5,0),MATCH(Orders!I$1,Products!$A$1:$E$1,0))="Esp","Espresso",INDEX(Products!$A$1:$E$5,MATCH(Orders!$D948,Products!$A$1:$A$5,0),MATCH(Orders!I$1,Products!$A$1:$E$1,0))="Lat","Latte",INDEX(Products!$A$1:$E$5,MATCH(Orders!$D948,Products!$A$1:$A$5,0),MATCH(Orders!I$1,Products!$A$1:$E$1,0))="Moc","Mocha",INDEX(Products!$A$1:$E$5,MATCH(Orders!$D948,Products!$A$1:$A$5,0),MATCH(Orders!I$1,Products!$A$1:$E$1,0))="Am","Americano")</f>
        <v>Americano</v>
      </c>
      <c r="J948" t="str">
        <f>IF(INDEX(Products!$A$1:$E$5,MATCH(Orders!$D948,Products!$A$1:$A$5,0),MATCH(Orders!J$1,Products!$A$1:$E$1,0))="M","Medium",IF(INDEX(Products!$A$1:$E$5,MATCH(Orders!$D948,Products!$A$1:$A$5,0),MATCH(Orders!J$1,Products!$A$1:$E$1,0))="D","Dark","Light"))</f>
        <v>Light</v>
      </c>
      <c r="K948" s="3">
        <f>INDEX(Products!$A$1:$E$5,MATCH(Orders!$D948,Products!$A$1:$A$5,0),MATCH(Orders!K$1,Products!$A$1:$E$1,0))</f>
        <v>1</v>
      </c>
      <c r="L948" s="5">
        <f>INDEX(Products!$A$1:$E$5,MATCH(Orders!$D948,Products!$A$1:$A$5,0),MATCH(Orders!L$1,Products!$A$1:$E$1,0))</f>
        <v>9.9499999999999993</v>
      </c>
      <c r="M948" s="5">
        <f>Table1[[#This Row],[Unit Price]]*Table1[[#This Row],[Quantity]]</f>
        <v>9.9499999999999993</v>
      </c>
      <c r="N948" t="str">
        <f>VLOOKUP(Table1[[#This Row],[Customer ID]],Customers!$A$1:$I$2001,9,FALSE)</f>
        <v>No</v>
      </c>
    </row>
    <row r="949" spans="1:14" x14ac:dyDescent="0.35">
      <c r="A949" t="s">
        <v>1950</v>
      </c>
      <c r="B949" s="2">
        <v>44651</v>
      </c>
      <c r="C949" t="s">
        <v>1951</v>
      </c>
      <c r="D949" t="s">
        <v>21</v>
      </c>
      <c r="E949">
        <v>1</v>
      </c>
      <c r="F949" t="str">
        <f>VLOOKUP(Table1[[#This Row],[Customer ID]],Customers!$A$1:$I$2001,2,FALSE)</f>
        <v>Megan Little</v>
      </c>
      <c r="G949" t="str">
        <f>VLOOKUP(Table1[[#This Row],[Customer ID]],Customers!$A$1:$I$2001,3,FALSE)</f>
        <v>rebecca12@johnson-cooper.biz</v>
      </c>
      <c r="H949" t="str">
        <f>VLOOKUP(Table1[[#This Row],[Customer ID]],Customers!$A$1:$I$2001,7,FALSE)</f>
        <v>United Kingdom</v>
      </c>
      <c r="I949" t="str">
        <f>_xlfn.IFS(INDEX(Products!$A$1:$E$5,MATCH(Orders!$D949,Products!$A$1:$A$5,0),MATCH(Orders!I$1,Products!$A$1:$E$1,0))="Esp","Espresso",INDEX(Products!$A$1:$E$5,MATCH(Orders!$D949,Products!$A$1:$A$5,0),MATCH(Orders!I$1,Products!$A$1:$E$1,0))="Lat","Latte",INDEX(Products!$A$1:$E$5,MATCH(Orders!$D949,Products!$A$1:$A$5,0),MATCH(Orders!I$1,Products!$A$1:$E$1,0))="Moc","Mocha",INDEX(Products!$A$1:$E$5,MATCH(Orders!$D949,Products!$A$1:$A$5,0),MATCH(Orders!I$1,Products!$A$1:$E$1,0))="Am","Americano")</f>
        <v>Latte</v>
      </c>
      <c r="J949" t="str">
        <f>IF(INDEX(Products!$A$1:$E$5,MATCH(Orders!$D949,Products!$A$1:$A$5,0),MATCH(Orders!J$1,Products!$A$1:$E$1,0))="M","Medium",IF(INDEX(Products!$A$1:$E$5,MATCH(Orders!$D949,Products!$A$1:$A$5,0),MATCH(Orders!J$1,Products!$A$1:$E$1,0))="D","Dark","Light"))</f>
        <v>Dark</v>
      </c>
      <c r="K949" s="3">
        <f>INDEX(Products!$A$1:$E$5,MATCH(Orders!$D949,Products!$A$1:$A$5,0),MATCH(Orders!K$1,Products!$A$1:$E$1,0))</f>
        <v>2</v>
      </c>
      <c r="L949" s="5">
        <f>INDEX(Products!$A$1:$E$5,MATCH(Orders!$D949,Products!$A$1:$A$5,0),MATCH(Orders!L$1,Products!$A$1:$E$1,0))</f>
        <v>6.79</v>
      </c>
      <c r="M949" s="5">
        <f>Table1[[#This Row],[Unit Price]]*Table1[[#This Row],[Quantity]]</f>
        <v>6.79</v>
      </c>
      <c r="N949" t="str">
        <f>VLOOKUP(Table1[[#This Row],[Customer ID]],Customers!$A$1:$I$2001,9,FALSE)</f>
        <v>Yes</v>
      </c>
    </row>
    <row r="950" spans="1:14" x14ac:dyDescent="0.35">
      <c r="A950" t="s">
        <v>1952</v>
      </c>
      <c r="B950" s="2">
        <v>44922</v>
      </c>
      <c r="C950" t="s">
        <v>1953</v>
      </c>
      <c r="D950" t="s">
        <v>40</v>
      </c>
      <c r="E950">
        <v>1</v>
      </c>
      <c r="F950" t="str">
        <f>VLOOKUP(Table1[[#This Row],[Customer ID]],Customers!$A$1:$I$2001,2,FALSE)</f>
        <v>Judy Fox</v>
      </c>
      <c r="G950" t="str">
        <f>VLOOKUP(Table1[[#This Row],[Customer ID]],Customers!$A$1:$I$2001,3,FALSE)</f>
        <v>kristen47@gmail.com</v>
      </c>
      <c r="H950" t="str">
        <f>VLOOKUP(Table1[[#This Row],[Customer ID]],Customers!$A$1:$I$2001,7,FALSE)</f>
        <v>United Kingdom</v>
      </c>
      <c r="I950" t="str">
        <f>_xlfn.IFS(INDEX(Products!$A$1:$E$5,MATCH(Orders!$D950,Products!$A$1:$A$5,0),MATCH(Orders!I$1,Products!$A$1:$E$1,0))="Esp","Espresso",INDEX(Products!$A$1:$E$5,MATCH(Orders!$D950,Products!$A$1:$A$5,0),MATCH(Orders!I$1,Products!$A$1:$E$1,0))="Lat","Latte",INDEX(Products!$A$1:$E$5,MATCH(Orders!$D950,Products!$A$1:$A$5,0),MATCH(Orders!I$1,Products!$A$1:$E$1,0))="Moc","Mocha",INDEX(Products!$A$1:$E$5,MATCH(Orders!$D950,Products!$A$1:$A$5,0),MATCH(Orders!I$1,Products!$A$1:$E$1,0))="Am","Americano")</f>
        <v>Americano</v>
      </c>
      <c r="J950" t="str">
        <f>IF(INDEX(Products!$A$1:$E$5,MATCH(Orders!$D950,Products!$A$1:$A$5,0),MATCH(Orders!J$1,Products!$A$1:$E$1,0))="M","Medium",IF(INDEX(Products!$A$1:$E$5,MATCH(Orders!$D950,Products!$A$1:$A$5,0),MATCH(Orders!J$1,Products!$A$1:$E$1,0))="D","Dark","Light"))</f>
        <v>Light</v>
      </c>
      <c r="K950" s="3">
        <f>INDEX(Products!$A$1:$E$5,MATCH(Orders!$D950,Products!$A$1:$A$5,0),MATCH(Orders!K$1,Products!$A$1:$E$1,0))</f>
        <v>1</v>
      </c>
      <c r="L950" s="5">
        <f>INDEX(Products!$A$1:$E$5,MATCH(Orders!$D950,Products!$A$1:$A$5,0),MATCH(Orders!L$1,Products!$A$1:$E$1,0))</f>
        <v>9.9499999999999993</v>
      </c>
      <c r="M950" s="5">
        <f>Table1[[#This Row],[Unit Price]]*Table1[[#This Row],[Quantity]]</f>
        <v>9.9499999999999993</v>
      </c>
      <c r="N950" t="str">
        <f>VLOOKUP(Table1[[#This Row],[Customer ID]],Customers!$A$1:$I$2001,9,FALSE)</f>
        <v>No</v>
      </c>
    </row>
    <row r="951" spans="1:14" x14ac:dyDescent="0.35">
      <c r="A951" t="s">
        <v>1954</v>
      </c>
      <c r="B951" s="2">
        <v>45357</v>
      </c>
      <c r="C951" t="s">
        <v>1955</v>
      </c>
      <c r="D951" t="s">
        <v>21</v>
      </c>
      <c r="E951">
        <v>2</v>
      </c>
      <c r="F951" t="str">
        <f>VLOOKUP(Table1[[#This Row],[Customer ID]],Customers!$A$1:$I$2001,2,FALSE)</f>
        <v>Michelle Gibson</v>
      </c>
      <c r="G951" t="str">
        <f>VLOOKUP(Table1[[#This Row],[Customer ID]],Customers!$A$1:$I$2001,3,FALSE)</f>
        <v>paul61@cooper.com</v>
      </c>
      <c r="H951" t="str">
        <f>VLOOKUP(Table1[[#This Row],[Customer ID]],Customers!$A$1:$I$2001,7,FALSE)</f>
        <v>United Kingdom</v>
      </c>
      <c r="I951" t="str">
        <f>_xlfn.IFS(INDEX(Products!$A$1:$E$5,MATCH(Orders!$D951,Products!$A$1:$A$5,0),MATCH(Orders!I$1,Products!$A$1:$E$1,0))="Esp","Espresso",INDEX(Products!$A$1:$E$5,MATCH(Orders!$D951,Products!$A$1:$A$5,0),MATCH(Orders!I$1,Products!$A$1:$E$1,0))="Lat","Latte",INDEX(Products!$A$1:$E$5,MATCH(Orders!$D951,Products!$A$1:$A$5,0),MATCH(Orders!I$1,Products!$A$1:$E$1,0))="Moc","Mocha",INDEX(Products!$A$1:$E$5,MATCH(Orders!$D951,Products!$A$1:$A$5,0),MATCH(Orders!I$1,Products!$A$1:$E$1,0))="Am","Americano")</f>
        <v>Latte</v>
      </c>
      <c r="J951" t="str">
        <f>IF(INDEX(Products!$A$1:$E$5,MATCH(Orders!$D951,Products!$A$1:$A$5,0),MATCH(Orders!J$1,Products!$A$1:$E$1,0))="M","Medium",IF(INDEX(Products!$A$1:$E$5,MATCH(Orders!$D951,Products!$A$1:$A$5,0),MATCH(Orders!J$1,Products!$A$1:$E$1,0))="D","Dark","Light"))</f>
        <v>Dark</v>
      </c>
      <c r="K951" s="3">
        <f>INDEX(Products!$A$1:$E$5,MATCH(Orders!$D951,Products!$A$1:$A$5,0),MATCH(Orders!K$1,Products!$A$1:$E$1,0))</f>
        <v>2</v>
      </c>
      <c r="L951" s="5">
        <f>INDEX(Products!$A$1:$E$5,MATCH(Orders!$D951,Products!$A$1:$A$5,0),MATCH(Orders!L$1,Products!$A$1:$E$1,0))</f>
        <v>6.79</v>
      </c>
      <c r="M951" s="5">
        <f>Table1[[#This Row],[Unit Price]]*Table1[[#This Row],[Quantity]]</f>
        <v>13.58</v>
      </c>
      <c r="N951" t="str">
        <f>VLOOKUP(Table1[[#This Row],[Customer ID]],Customers!$A$1:$I$2001,9,FALSE)</f>
        <v>No</v>
      </c>
    </row>
    <row r="952" spans="1:14" x14ac:dyDescent="0.35">
      <c r="A952" t="s">
        <v>1956</v>
      </c>
      <c r="B952" s="2">
        <v>45229</v>
      </c>
      <c r="C952" t="s">
        <v>1957</v>
      </c>
      <c r="D952" t="s">
        <v>21</v>
      </c>
      <c r="E952">
        <v>4</v>
      </c>
      <c r="F952" t="str">
        <f>VLOOKUP(Table1[[#This Row],[Customer ID]],Customers!$A$1:$I$2001,2,FALSE)</f>
        <v>Mr. Brian Santiago</v>
      </c>
      <c r="G952" t="str">
        <f>VLOOKUP(Table1[[#This Row],[Customer ID]],Customers!$A$1:$I$2001,3,FALSE)</f>
        <v>sarah02@beck-hansen.net</v>
      </c>
      <c r="H952" t="str">
        <f>VLOOKUP(Table1[[#This Row],[Customer ID]],Customers!$A$1:$I$2001,7,FALSE)</f>
        <v>Canada</v>
      </c>
      <c r="I952" t="str">
        <f>_xlfn.IFS(INDEX(Products!$A$1:$E$5,MATCH(Orders!$D952,Products!$A$1:$A$5,0),MATCH(Orders!I$1,Products!$A$1:$E$1,0))="Esp","Espresso",INDEX(Products!$A$1:$E$5,MATCH(Orders!$D952,Products!$A$1:$A$5,0),MATCH(Orders!I$1,Products!$A$1:$E$1,0))="Lat","Latte",INDEX(Products!$A$1:$E$5,MATCH(Orders!$D952,Products!$A$1:$A$5,0),MATCH(Orders!I$1,Products!$A$1:$E$1,0))="Moc","Mocha",INDEX(Products!$A$1:$E$5,MATCH(Orders!$D952,Products!$A$1:$A$5,0),MATCH(Orders!I$1,Products!$A$1:$E$1,0))="Am","Americano")</f>
        <v>Latte</v>
      </c>
      <c r="J952" t="str">
        <f>IF(INDEX(Products!$A$1:$E$5,MATCH(Orders!$D952,Products!$A$1:$A$5,0),MATCH(Orders!J$1,Products!$A$1:$E$1,0))="M","Medium",IF(INDEX(Products!$A$1:$E$5,MATCH(Orders!$D952,Products!$A$1:$A$5,0),MATCH(Orders!J$1,Products!$A$1:$E$1,0))="D","Dark","Light"))</f>
        <v>Dark</v>
      </c>
      <c r="K952" s="3">
        <f>INDEX(Products!$A$1:$E$5,MATCH(Orders!$D952,Products!$A$1:$A$5,0),MATCH(Orders!K$1,Products!$A$1:$E$1,0))</f>
        <v>2</v>
      </c>
      <c r="L952" s="5">
        <f>INDEX(Products!$A$1:$E$5,MATCH(Orders!$D952,Products!$A$1:$A$5,0),MATCH(Orders!L$1,Products!$A$1:$E$1,0))</f>
        <v>6.79</v>
      </c>
      <c r="M952" s="5">
        <f>Table1[[#This Row],[Unit Price]]*Table1[[#This Row],[Quantity]]</f>
        <v>27.16</v>
      </c>
      <c r="N952" t="str">
        <f>VLOOKUP(Table1[[#This Row],[Customer ID]],Customers!$A$1:$I$2001,9,FALSE)</f>
        <v>No</v>
      </c>
    </row>
    <row r="953" spans="1:14" x14ac:dyDescent="0.35">
      <c r="A953" t="s">
        <v>1958</v>
      </c>
      <c r="B953" s="2">
        <v>45190</v>
      </c>
      <c r="C953" t="s">
        <v>1959</v>
      </c>
      <c r="D953" t="s">
        <v>40</v>
      </c>
      <c r="E953">
        <v>3</v>
      </c>
      <c r="F953" t="str">
        <f>VLOOKUP(Table1[[#This Row],[Customer ID]],Customers!$A$1:$I$2001,2,FALSE)</f>
        <v>Katelyn Savage</v>
      </c>
      <c r="G953" t="str">
        <f>VLOOKUP(Table1[[#This Row],[Customer ID]],Customers!$A$1:$I$2001,3,FALSE)</f>
        <v>christopherolson@yahoo.com</v>
      </c>
      <c r="H953" t="str">
        <f>VLOOKUP(Table1[[#This Row],[Customer ID]],Customers!$A$1:$I$2001,7,FALSE)</f>
        <v>Ireland</v>
      </c>
      <c r="I953" t="str">
        <f>_xlfn.IFS(INDEX(Products!$A$1:$E$5,MATCH(Orders!$D953,Products!$A$1:$A$5,0),MATCH(Orders!I$1,Products!$A$1:$E$1,0))="Esp","Espresso",INDEX(Products!$A$1:$E$5,MATCH(Orders!$D953,Products!$A$1:$A$5,0),MATCH(Orders!I$1,Products!$A$1:$E$1,0))="Lat","Latte",INDEX(Products!$A$1:$E$5,MATCH(Orders!$D953,Products!$A$1:$A$5,0),MATCH(Orders!I$1,Products!$A$1:$E$1,0))="Moc","Mocha",INDEX(Products!$A$1:$E$5,MATCH(Orders!$D953,Products!$A$1:$A$5,0),MATCH(Orders!I$1,Products!$A$1:$E$1,0))="Am","Americano")</f>
        <v>Americano</v>
      </c>
      <c r="J953" t="str">
        <f>IF(INDEX(Products!$A$1:$E$5,MATCH(Orders!$D953,Products!$A$1:$A$5,0),MATCH(Orders!J$1,Products!$A$1:$E$1,0))="M","Medium",IF(INDEX(Products!$A$1:$E$5,MATCH(Orders!$D953,Products!$A$1:$A$5,0),MATCH(Orders!J$1,Products!$A$1:$E$1,0))="D","Dark","Light"))</f>
        <v>Light</v>
      </c>
      <c r="K953" s="3">
        <f>INDEX(Products!$A$1:$E$5,MATCH(Orders!$D953,Products!$A$1:$A$5,0),MATCH(Orders!K$1,Products!$A$1:$E$1,0))</f>
        <v>1</v>
      </c>
      <c r="L953" s="5">
        <f>INDEX(Products!$A$1:$E$5,MATCH(Orders!$D953,Products!$A$1:$A$5,0),MATCH(Orders!L$1,Products!$A$1:$E$1,0))</f>
        <v>9.9499999999999993</v>
      </c>
      <c r="M953" s="5">
        <f>Table1[[#This Row],[Unit Price]]*Table1[[#This Row],[Quantity]]</f>
        <v>29.849999999999998</v>
      </c>
      <c r="N953" t="str">
        <f>VLOOKUP(Table1[[#This Row],[Customer ID]],Customers!$A$1:$I$2001,9,FALSE)</f>
        <v>No</v>
      </c>
    </row>
    <row r="954" spans="1:14" x14ac:dyDescent="0.35">
      <c r="A954" t="s">
        <v>1960</v>
      </c>
      <c r="B954" s="2">
        <v>44953</v>
      </c>
      <c r="C954" t="s">
        <v>1961</v>
      </c>
      <c r="D954" t="s">
        <v>15</v>
      </c>
      <c r="E954">
        <v>4</v>
      </c>
      <c r="F954" t="str">
        <f>VLOOKUP(Table1[[#This Row],[Customer ID]],Customers!$A$1:$I$2001,2,FALSE)</f>
        <v>Samuel Boyle</v>
      </c>
      <c r="G954" t="str">
        <f>VLOOKUP(Table1[[#This Row],[Customer ID]],Customers!$A$1:$I$2001,3,FALSE)</f>
        <v>brivera@gmail.com</v>
      </c>
      <c r="H954" t="str">
        <f>VLOOKUP(Table1[[#This Row],[Customer ID]],Customers!$A$1:$I$2001,7,FALSE)</f>
        <v>Canada</v>
      </c>
      <c r="I954" t="str">
        <f>_xlfn.IFS(INDEX(Products!$A$1:$E$5,MATCH(Orders!$D954,Products!$A$1:$A$5,0),MATCH(Orders!I$1,Products!$A$1:$E$1,0))="Esp","Espresso",INDEX(Products!$A$1:$E$5,MATCH(Orders!$D954,Products!$A$1:$A$5,0),MATCH(Orders!I$1,Products!$A$1:$E$1,0))="Lat","Latte",INDEX(Products!$A$1:$E$5,MATCH(Orders!$D954,Products!$A$1:$A$5,0),MATCH(Orders!I$1,Products!$A$1:$E$1,0))="Moc","Mocha",INDEX(Products!$A$1:$E$5,MATCH(Orders!$D954,Products!$A$1:$A$5,0),MATCH(Orders!I$1,Products!$A$1:$E$1,0))="Am","Americano")</f>
        <v>Espresso</v>
      </c>
      <c r="J954" t="str">
        <f>IF(INDEX(Products!$A$1:$E$5,MATCH(Orders!$D954,Products!$A$1:$A$5,0),MATCH(Orders!J$1,Products!$A$1:$E$1,0))="M","Medium",IF(INDEX(Products!$A$1:$E$5,MATCH(Orders!$D954,Products!$A$1:$A$5,0),MATCH(Orders!J$1,Products!$A$1:$E$1,0))="D","Dark","Light"))</f>
        <v>Medium</v>
      </c>
      <c r="K954" s="3">
        <f>INDEX(Products!$A$1:$E$5,MATCH(Orders!$D954,Products!$A$1:$A$5,0),MATCH(Orders!K$1,Products!$A$1:$E$1,0))</f>
        <v>1.5</v>
      </c>
      <c r="L954" s="5">
        <f>INDEX(Products!$A$1:$E$5,MATCH(Orders!$D954,Products!$A$1:$A$5,0),MATCH(Orders!L$1,Products!$A$1:$E$1,0))</f>
        <v>8.18</v>
      </c>
      <c r="M954" s="5">
        <f>Table1[[#This Row],[Unit Price]]*Table1[[#This Row],[Quantity]]</f>
        <v>32.72</v>
      </c>
      <c r="N954" t="str">
        <f>VLOOKUP(Table1[[#This Row],[Customer ID]],Customers!$A$1:$I$2001,9,FALSE)</f>
        <v>Yes</v>
      </c>
    </row>
    <row r="955" spans="1:14" x14ac:dyDescent="0.35">
      <c r="A955" t="s">
        <v>1962</v>
      </c>
      <c r="B955" s="2">
        <v>45391</v>
      </c>
      <c r="C955" t="s">
        <v>1963</v>
      </c>
      <c r="D955" t="s">
        <v>40</v>
      </c>
      <c r="E955">
        <v>1</v>
      </c>
      <c r="F955" t="str">
        <f>VLOOKUP(Table1[[#This Row],[Customer ID]],Customers!$A$1:$I$2001,2,FALSE)</f>
        <v>Donald Cole</v>
      </c>
      <c r="G955" t="str">
        <f>VLOOKUP(Table1[[#This Row],[Customer ID]],Customers!$A$1:$I$2001,3,FALSE)</f>
        <v>alexisjohnson@ho-wilson.com</v>
      </c>
      <c r="H955" t="str">
        <f>VLOOKUP(Table1[[#This Row],[Customer ID]],Customers!$A$1:$I$2001,7,FALSE)</f>
        <v>United States</v>
      </c>
      <c r="I955" t="str">
        <f>_xlfn.IFS(INDEX(Products!$A$1:$E$5,MATCH(Orders!$D955,Products!$A$1:$A$5,0),MATCH(Orders!I$1,Products!$A$1:$E$1,0))="Esp","Espresso",INDEX(Products!$A$1:$E$5,MATCH(Orders!$D955,Products!$A$1:$A$5,0),MATCH(Orders!I$1,Products!$A$1:$E$1,0))="Lat","Latte",INDEX(Products!$A$1:$E$5,MATCH(Orders!$D955,Products!$A$1:$A$5,0),MATCH(Orders!I$1,Products!$A$1:$E$1,0))="Moc","Mocha",INDEX(Products!$A$1:$E$5,MATCH(Orders!$D955,Products!$A$1:$A$5,0),MATCH(Orders!I$1,Products!$A$1:$E$1,0))="Am","Americano")</f>
        <v>Americano</v>
      </c>
      <c r="J955" t="str">
        <f>IF(INDEX(Products!$A$1:$E$5,MATCH(Orders!$D955,Products!$A$1:$A$5,0),MATCH(Orders!J$1,Products!$A$1:$E$1,0))="M","Medium",IF(INDEX(Products!$A$1:$E$5,MATCH(Orders!$D955,Products!$A$1:$A$5,0),MATCH(Orders!J$1,Products!$A$1:$E$1,0))="D","Dark","Light"))</f>
        <v>Light</v>
      </c>
      <c r="K955" s="3">
        <f>INDEX(Products!$A$1:$E$5,MATCH(Orders!$D955,Products!$A$1:$A$5,0),MATCH(Orders!K$1,Products!$A$1:$E$1,0))</f>
        <v>1</v>
      </c>
      <c r="L955" s="5">
        <f>INDEX(Products!$A$1:$E$5,MATCH(Orders!$D955,Products!$A$1:$A$5,0),MATCH(Orders!L$1,Products!$A$1:$E$1,0))</f>
        <v>9.9499999999999993</v>
      </c>
      <c r="M955" s="5">
        <f>Table1[[#This Row],[Unit Price]]*Table1[[#This Row],[Quantity]]</f>
        <v>9.9499999999999993</v>
      </c>
      <c r="N955" t="str">
        <f>VLOOKUP(Table1[[#This Row],[Customer ID]],Customers!$A$1:$I$2001,9,FALSE)</f>
        <v>Yes</v>
      </c>
    </row>
    <row r="956" spans="1:14" x14ac:dyDescent="0.35">
      <c r="A956" t="s">
        <v>1964</v>
      </c>
      <c r="B956" s="2">
        <v>44772</v>
      </c>
      <c r="C956" t="s">
        <v>1965</v>
      </c>
      <c r="D956" t="s">
        <v>30</v>
      </c>
      <c r="E956">
        <v>4</v>
      </c>
      <c r="F956" t="str">
        <f>VLOOKUP(Table1[[#This Row],[Customer ID]],Customers!$A$1:$I$2001,2,FALSE)</f>
        <v>William Serrano</v>
      </c>
      <c r="G956" t="str">
        <f>VLOOKUP(Table1[[#This Row],[Customer ID]],Customers!$A$1:$I$2001,3,FALSE)</f>
        <v>zking@bond.com</v>
      </c>
      <c r="H956" t="str">
        <f>VLOOKUP(Table1[[#This Row],[Customer ID]],Customers!$A$1:$I$2001,7,FALSE)</f>
        <v>United Kingdom</v>
      </c>
      <c r="I956" t="str">
        <f>_xlfn.IFS(INDEX(Products!$A$1:$E$5,MATCH(Orders!$D956,Products!$A$1:$A$5,0),MATCH(Orders!I$1,Products!$A$1:$E$1,0))="Esp","Espresso",INDEX(Products!$A$1:$E$5,MATCH(Orders!$D956,Products!$A$1:$A$5,0),MATCH(Orders!I$1,Products!$A$1:$E$1,0))="Lat","Latte",INDEX(Products!$A$1:$E$5,MATCH(Orders!$D956,Products!$A$1:$A$5,0),MATCH(Orders!I$1,Products!$A$1:$E$1,0))="Moc","Mocha",INDEX(Products!$A$1:$E$5,MATCH(Orders!$D956,Products!$A$1:$A$5,0),MATCH(Orders!I$1,Products!$A$1:$E$1,0))="Am","Americano")</f>
        <v>Mocha</v>
      </c>
      <c r="J956" t="str">
        <f>IF(INDEX(Products!$A$1:$E$5,MATCH(Orders!$D956,Products!$A$1:$A$5,0),MATCH(Orders!J$1,Products!$A$1:$E$1,0))="M","Medium",IF(INDEX(Products!$A$1:$E$5,MATCH(Orders!$D956,Products!$A$1:$A$5,0),MATCH(Orders!J$1,Products!$A$1:$E$1,0))="D","Dark","Light"))</f>
        <v>Medium</v>
      </c>
      <c r="K956" s="3">
        <f>INDEX(Products!$A$1:$E$5,MATCH(Orders!$D956,Products!$A$1:$A$5,0),MATCH(Orders!K$1,Products!$A$1:$E$1,0))</f>
        <v>2</v>
      </c>
      <c r="L956" s="5">
        <f>INDEX(Products!$A$1:$E$5,MATCH(Orders!$D956,Products!$A$1:$A$5,0),MATCH(Orders!L$1,Products!$A$1:$E$1,0))</f>
        <v>5.35</v>
      </c>
      <c r="M956" s="5">
        <f>Table1[[#This Row],[Unit Price]]*Table1[[#This Row],[Quantity]]</f>
        <v>21.4</v>
      </c>
      <c r="N956" t="str">
        <f>VLOOKUP(Table1[[#This Row],[Customer ID]],Customers!$A$1:$I$2001,9,FALSE)</f>
        <v>Yes</v>
      </c>
    </row>
    <row r="957" spans="1:14" x14ac:dyDescent="0.35">
      <c r="A957" t="s">
        <v>1966</v>
      </c>
      <c r="B957" s="2">
        <v>45010</v>
      </c>
      <c r="C957" t="s">
        <v>1967</v>
      </c>
      <c r="D957" t="s">
        <v>30</v>
      </c>
      <c r="E957">
        <v>1</v>
      </c>
      <c r="F957" t="str">
        <f>VLOOKUP(Table1[[#This Row],[Customer ID]],Customers!$A$1:$I$2001,2,FALSE)</f>
        <v>William Wong</v>
      </c>
      <c r="G957" t="str">
        <f>VLOOKUP(Table1[[#This Row],[Customer ID]],Customers!$A$1:$I$2001,3,FALSE)</f>
        <v>samuelmoore@yahoo.com</v>
      </c>
      <c r="H957" t="str">
        <f>VLOOKUP(Table1[[#This Row],[Customer ID]],Customers!$A$1:$I$2001,7,FALSE)</f>
        <v>Ireland</v>
      </c>
      <c r="I957" t="str">
        <f>_xlfn.IFS(INDEX(Products!$A$1:$E$5,MATCH(Orders!$D957,Products!$A$1:$A$5,0),MATCH(Orders!I$1,Products!$A$1:$E$1,0))="Esp","Espresso",INDEX(Products!$A$1:$E$5,MATCH(Orders!$D957,Products!$A$1:$A$5,0),MATCH(Orders!I$1,Products!$A$1:$E$1,0))="Lat","Latte",INDEX(Products!$A$1:$E$5,MATCH(Orders!$D957,Products!$A$1:$A$5,0),MATCH(Orders!I$1,Products!$A$1:$E$1,0))="Moc","Mocha",INDEX(Products!$A$1:$E$5,MATCH(Orders!$D957,Products!$A$1:$A$5,0),MATCH(Orders!I$1,Products!$A$1:$E$1,0))="Am","Americano")</f>
        <v>Mocha</v>
      </c>
      <c r="J957" t="str">
        <f>IF(INDEX(Products!$A$1:$E$5,MATCH(Orders!$D957,Products!$A$1:$A$5,0),MATCH(Orders!J$1,Products!$A$1:$E$1,0))="M","Medium",IF(INDEX(Products!$A$1:$E$5,MATCH(Orders!$D957,Products!$A$1:$A$5,0),MATCH(Orders!J$1,Products!$A$1:$E$1,0))="D","Dark","Light"))</f>
        <v>Medium</v>
      </c>
      <c r="K957" s="3">
        <f>INDEX(Products!$A$1:$E$5,MATCH(Orders!$D957,Products!$A$1:$A$5,0),MATCH(Orders!K$1,Products!$A$1:$E$1,0))</f>
        <v>2</v>
      </c>
      <c r="L957" s="5">
        <f>INDEX(Products!$A$1:$E$5,MATCH(Orders!$D957,Products!$A$1:$A$5,0),MATCH(Orders!L$1,Products!$A$1:$E$1,0))</f>
        <v>5.35</v>
      </c>
      <c r="M957" s="5">
        <f>Table1[[#This Row],[Unit Price]]*Table1[[#This Row],[Quantity]]</f>
        <v>5.35</v>
      </c>
      <c r="N957" t="str">
        <f>VLOOKUP(Table1[[#This Row],[Customer ID]],Customers!$A$1:$I$2001,9,FALSE)</f>
        <v>No</v>
      </c>
    </row>
    <row r="958" spans="1:14" x14ac:dyDescent="0.35">
      <c r="A958" t="s">
        <v>1968</v>
      </c>
      <c r="B958" s="2">
        <v>44533</v>
      </c>
      <c r="C958" t="s">
        <v>1969</v>
      </c>
      <c r="D958" t="s">
        <v>15</v>
      </c>
      <c r="E958">
        <v>2</v>
      </c>
      <c r="F958" t="str">
        <f>VLOOKUP(Table1[[#This Row],[Customer ID]],Customers!$A$1:$I$2001,2,FALSE)</f>
        <v>Ashley Curtis</v>
      </c>
      <c r="G958" t="str">
        <f>VLOOKUP(Table1[[#This Row],[Customer ID]],Customers!$A$1:$I$2001,3,FALSE)</f>
        <v>uking@gmail.com</v>
      </c>
      <c r="H958" t="str">
        <f>VLOOKUP(Table1[[#This Row],[Customer ID]],Customers!$A$1:$I$2001,7,FALSE)</f>
        <v>Ireland</v>
      </c>
      <c r="I958" t="str">
        <f>_xlfn.IFS(INDEX(Products!$A$1:$E$5,MATCH(Orders!$D958,Products!$A$1:$A$5,0),MATCH(Orders!I$1,Products!$A$1:$E$1,0))="Esp","Espresso",INDEX(Products!$A$1:$E$5,MATCH(Orders!$D958,Products!$A$1:$A$5,0),MATCH(Orders!I$1,Products!$A$1:$E$1,0))="Lat","Latte",INDEX(Products!$A$1:$E$5,MATCH(Orders!$D958,Products!$A$1:$A$5,0),MATCH(Orders!I$1,Products!$A$1:$E$1,0))="Moc","Mocha",INDEX(Products!$A$1:$E$5,MATCH(Orders!$D958,Products!$A$1:$A$5,0),MATCH(Orders!I$1,Products!$A$1:$E$1,0))="Am","Americano")</f>
        <v>Espresso</v>
      </c>
      <c r="J958" t="str">
        <f>IF(INDEX(Products!$A$1:$E$5,MATCH(Orders!$D958,Products!$A$1:$A$5,0),MATCH(Orders!J$1,Products!$A$1:$E$1,0))="M","Medium",IF(INDEX(Products!$A$1:$E$5,MATCH(Orders!$D958,Products!$A$1:$A$5,0),MATCH(Orders!J$1,Products!$A$1:$E$1,0))="D","Dark","Light"))</f>
        <v>Medium</v>
      </c>
      <c r="K958" s="3">
        <f>INDEX(Products!$A$1:$E$5,MATCH(Orders!$D958,Products!$A$1:$A$5,0),MATCH(Orders!K$1,Products!$A$1:$E$1,0))</f>
        <v>1.5</v>
      </c>
      <c r="L958" s="5">
        <f>INDEX(Products!$A$1:$E$5,MATCH(Orders!$D958,Products!$A$1:$A$5,0),MATCH(Orders!L$1,Products!$A$1:$E$1,0))</f>
        <v>8.18</v>
      </c>
      <c r="M958" s="5">
        <f>Table1[[#This Row],[Unit Price]]*Table1[[#This Row],[Quantity]]</f>
        <v>16.36</v>
      </c>
      <c r="N958" t="str">
        <f>VLOOKUP(Table1[[#This Row],[Customer ID]],Customers!$A$1:$I$2001,9,FALSE)</f>
        <v>Yes</v>
      </c>
    </row>
    <row r="959" spans="1:14" x14ac:dyDescent="0.35">
      <c r="A959" t="s">
        <v>1970</v>
      </c>
      <c r="B959" s="2">
        <v>44815</v>
      </c>
      <c r="C959" t="s">
        <v>1971</v>
      </c>
      <c r="D959" t="s">
        <v>15</v>
      </c>
      <c r="E959">
        <v>1</v>
      </c>
      <c r="F959" t="str">
        <f>VLOOKUP(Table1[[#This Row],[Customer ID]],Customers!$A$1:$I$2001,2,FALSE)</f>
        <v>Brittany Klein</v>
      </c>
      <c r="G959" t="str">
        <f>VLOOKUP(Table1[[#This Row],[Customer ID]],Customers!$A$1:$I$2001,3,FALSE)</f>
        <v>milleramanda@barry.org</v>
      </c>
      <c r="H959" t="str">
        <f>VLOOKUP(Table1[[#This Row],[Customer ID]],Customers!$A$1:$I$2001,7,FALSE)</f>
        <v>United Kingdom</v>
      </c>
      <c r="I959" t="str">
        <f>_xlfn.IFS(INDEX(Products!$A$1:$E$5,MATCH(Orders!$D959,Products!$A$1:$A$5,0),MATCH(Orders!I$1,Products!$A$1:$E$1,0))="Esp","Espresso",INDEX(Products!$A$1:$E$5,MATCH(Orders!$D959,Products!$A$1:$A$5,0),MATCH(Orders!I$1,Products!$A$1:$E$1,0))="Lat","Latte",INDEX(Products!$A$1:$E$5,MATCH(Orders!$D959,Products!$A$1:$A$5,0),MATCH(Orders!I$1,Products!$A$1:$E$1,0))="Moc","Mocha",INDEX(Products!$A$1:$E$5,MATCH(Orders!$D959,Products!$A$1:$A$5,0),MATCH(Orders!I$1,Products!$A$1:$E$1,0))="Am","Americano")</f>
        <v>Espresso</v>
      </c>
      <c r="J959" t="str">
        <f>IF(INDEX(Products!$A$1:$E$5,MATCH(Orders!$D959,Products!$A$1:$A$5,0),MATCH(Orders!J$1,Products!$A$1:$E$1,0))="M","Medium",IF(INDEX(Products!$A$1:$E$5,MATCH(Orders!$D959,Products!$A$1:$A$5,0),MATCH(Orders!J$1,Products!$A$1:$E$1,0))="D","Dark","Light"))</f>
        <v>Medium</v>
      </c>
      <c r="K959" s="3">
        <f>INDEX(Products!$A$1:$E$5,MATCH(Orders!$D959,Products!$A$1:$A$5,0),MATCH(Orders!K$1,Products!$A$1:$E$1,0))</f>
        <v>1.5</v>
      </c>
      <c r="L959" s="5">
        <f>INDEX(Products!$A$1:$E$5,MATCH(Orders!$D959,Products!$A$1:$A$5,0),MATCH(Orders!L$1,Products!$A$1:$E$1,0))</f>
        <v>8.18</v>
      </c>
      <c r="M959" s="5">
        <f>Table1[[#This Row],[Unit Price]]*Table1[[#This Row],[Quantity]]</f>
        <v>8.18</v>
      </c>
      <c r="N959" t="str">
        <f>VLOOKUP(Table1[[#This Row],[Customer ID]],Customers!$A$1:$I$2001,9,FALSE)</f>
        <v>No</v>
      </c>
    </row>
    <row r="960" spans="1:14" x14ac:dyDescent="0.35">
      <c r="A960" t="s">
        <v>1972</v>
      </c>
      <c r="B960" s="2">
        <v>45447</v>
      </c>
      <c r="C960" t="s">
        <v>1973</v>
      </c>
      <c r="D960" t="s">
        <v>40</v>
      </c>
      <c r="E960">
        <v>4</v>
      </c>
      <c r="F960" t="str">
        <f>VLOOKUP(Table1[[#This Row],[Customer ID]],Customers!$A$1:$I$2001,2,FALSE)</f>
        <v>Kayla Brown</v>
      </c>
      <c r="G960" t="str">
        <f>VLOOKUP(Table1[[#This Row],[Customer ID]],Customers!$A$1:$I$2001,3,FALSE)</f>
        <v>carol40@gmail.com</v>
      </c>
      <c r="H960" t="str">
        <f>VLOOKUP(Table1[[#This Row],[Customer ID]],Customers!$A$1:$I$2001,7,FALSE)</f>
        <v>Ireland</v>
      </c>
      <c r="I960" t="str">
        <f>_xlfn.IFS(INDEX(Products!$A$1:$E$5,MATCH(Orders!$D960,Products!$A$1:$A$5,0),MATCH(Orders!I$1,Products!$A$1:$E$1,0))="Esp","Espresso",INDEX(Products!$A$1:$E$5,MATCH(Orders!$D960,Products!$A$1:$A$5,0),MATCH(Orders!I$1,Products!$A$1:$E$1,0))="Lat","Latte",INDEX(Products!$A$1:$E$5,MATCH(Orders!$D960,Products!$A$1:$A$5,0),MATCH(Orders!I$1,Products!$A$1:$E$1,0))="Moc","Mocha",INDEX(Products!$A$1:$E$5,MATCH(Orders!$D960,Products!$A$1:$A$5,0),MATCH(Orders!I$1,Products!$A$1:$E$1,0))="Am","Americano")</f>
        <v>Americano</v>
      </c>
      <c r="J960" t="str">
        <f>IF(INDEX(Products!$A$1:$E$5,MATCH(Orders!$D960,Products!$A$1:$A$5,0),MATCH(Orders!J$1,Products!$A$1:$E$1,0))="M","Medium",IF(INDEX(Products!$A$1:$E$5,MATCH(Orders!$D960,Products!$A$1:$A$5,0),MATCH(Orders!J$1,Products!$A$1:$E$1,0))="D","Dark","Light"))</f>
        <v>Light</v>
      </c>
      <c r="K960" s="3">
        <f>INDEX(Products!$A$1:$E$5,MATCH(Orders!$D960,Products!$A$1:$A$5,0),MATCH(Orders!K$1,Products!$A$1:$E$1,0))</f>
        <v>1</v>
      </c>
      <c r="L960" s="5">
        <f>INDEX(Products!$A$1:$E$5,MATCH(Orders!$D960,Products!$A$1:$A$5,0),MATCH(Orders!L$1,Products!$A$1:$E$1,0))</f>
        <v>9.9499999999999993</v>
      </c>
      <c r="M960" s="5">
        <f>Table1[[#This Row],[Unit Price]]*Table1[[#This Row],[Quantity]]</f>
        <v>39.799999999999997</v>
      </c>
      <c r="N960" t="str">
        <f>VLOOKUP(Table1[[#This Row],[Customer ID]],Customers!$A$1:$I$2001,9,FALSE)</f>
        <v>Yes</v>
      </c>
    </row>
    <row r="961" spans="1:14" x14ac:dyDescent="0.35">
      <c r="A961" t="s">
        <v>1974</v>
      </c>
      <c r="B961" s="2">
        <v>44833</v>
      </c>
      <c r="C961" t="s">
        <v>1975</v>
      </c>
      <c r="D961" t="s">
        <v>21</v>
      </c>
      <c r="E961">
        <v>3</v>
      </c>
      <c r="F961" t="str">
        <f>VLOOKUP(Table1[[#This Row],[Customer ID]],Customers!$A$1:$I$2001,2,FALSE)</f>
        <v>Christopher Jackson</v>
      </c>
      <c r="G961" t="str">
        <f>VLOOKUP(Table1[[#This Row],[Customer ID]],Customers!$A$1:$I$2001,3,FALSE)</f>
        <v>ambergreene@gmail.com</v>
      </c>
      <c r="H961" t="str">
        <f>VLOOKUP(Table1[[#This Row],[Customer ID]],Customers!$A$1:$I$2001,7,FALSE)</f>
        <v>Ireland</v>
      </c>
      <c r="I961" t="str">
        <f>_xlfn.IFS(INDEX(Products!$A$1:$E$5,MATCH(Orders!$D961,Products!$A$1:$A$5,0),MATCH(Orders!I$1,Products!$A$1:$E$1,0))="Esp","Espresso",INDEX(Products!$A$1:$E$5,MATCH(Orders!$D961,Products!$A$1:$A$5,0),MATCH(Orders!I$1,Products!$A$1:$E$1,0))="Lat","Latte",INDEX(Products!$A$1:$E$5,MATCH(Orders!$D961,Products!$A$1:$A$5,0),MATCH(Orders!I$1,Products!$A$1:$E$1,0))="Moc","Mocha",INDEX(Products!$A$1:$E$5,MATCH(Orders!$D961,Products!$A$1:$A$5,0),MATCH(Orders!I$1,Products!$A$1:$E$1,0))="Am","Americano")</f>
        <v>Latte</v>
      </c>
      <c r="J961" t="str">
        <f>IF(INDEX(Products!$A$1:$E$5,MATCH(Orders!$D961,Products!$A$1:$A$5,0),MATCH(Orders!J$1,Products!$A$1:$E$1,0))="M","Medium",IF(INDEX(Products!$A$1:$E$5,MATCH(Orders!$D961,Products!$A$1:$A$5,0),MATCH(Orders!J$1,Products!$A$1:$E$1,0))="D","Dark","Light"))</f>
        <v>Dark</v>
      </c>
      <c r="K961" s="3">
        <f>INDEX(Products!$A$1:$E$5,MATCH(Orders!$D961,Products!$A$1:$A$5,0),MATCH(Orders!K$1,Products!$A$1:$E$1,0))</f>
        <v>2</v>
      </c>
      <c r="L961" s="5">
        <f>INDEX(Products!$A$1:$E$5,MATCH(Orders!$D961,Products!$A$1:$A$5,0),MATCH(Orders!L$1,Products!$A$1:$E$1,0))</f>
        <v>6.79</v>
      </c>
      <c r="M961" s="5">
        <f>Table1[[#This Row],[Unit Price]]*Table1[[#This Row],[Quantity]]</f>
        <v>20.37</v>
      </c>
      <c r="N961" t="str">
        <f>VLOOKUP(Table1[[#This Row],[Customer ID]],Customers!$A$1:$I$2001,9,FALSE)</f>
        <v>Yes</v>
      </c>
    </row>
    <row r="962" spans="1:14" x14ac:dyDescent="0.35">
      <c r="A962" t="s">
        <v>1976</v>
      </c>
      <c r="B962" s="2">
        <v>45484</v>
      </c>
      <c r="C962" t="s">
        <v>1977</v>
      </c>
      <c r="D962" t="s">
        <v>40</v>
      </c>
      <c r="E962">
        <v>4</v>
      </c>
      <c r="F962" t="str">
        <f>VLOOKUP(Table1[[#This Row],[Customer ID]],Customers!$A$1:$I$2001,2,FALSE)</f>
        <v>Jessica James</v>
      </c>
      <c r="G962" t="str">
        <f>VLOOKUP(Table1[[#This Row],[Customer ID]],Customers!$A$1:$I$2001,3,FALSE)</f>
        <v>hollystafford@yahoo.com</v>
      </c>
      <c r="H962" t="str">
        <f>VLOOKUP(Table1[[#This Row],[Customer ID]],Customers!$A$1:$I$2001,7,FALSE)</f>
        <v>Canada</v>
      </c>
      <c r="I962" t="str">
        <f>_xlfn.IFS(INDEX(Products!$A$1:$E$5,MATCH(Orders!$D962,Products!$A$1:$A$5,0),MATCH(Orders!I$1,Products!$A$1:$E$1,0))="Esp","Espresso",INDEX(Products!$A$1:$E$5,MATCH(Orders!$D962,Products!$A$1:$A$5,0),MATCH(Orders!I$1,Products!$A$1:$E$1,0))="Lat","Latte",INDEX(Products!$A$1:$E$5,MATCH(Orders!$D962,Products!$A$1:$A$5,0),MATCH(Orders!I$1,Products!$A$1:$E$1,0))="Moc","Mocha",INDEX(Products!$A$1:$E$5,MATCH(Orders!$D962,Products!$A$1:$A$5,0),MATCH(Orders!I$1,Products!$A$1:$E$1,0))="Am","Americano")</f>
        <v>Americano</v>
      </c>
      <c r="J962" t="str">
        <f>IF(INDEX(Products!$A$1:$E$5,MATCH(Orders!$D962,Products!$A$1:$A$5,0),MATCH(Orders!J$1,Products!$A$1:$E$1,0))="M","Medium",IF(INDEX(Products!$A$1:$E$5,MATCH(Orders!$D962,Products!$A$1:$A$5,0),MATCH(Orders!J$1,Products!$A$1:$E$1,0))="D","Dark","Light"))</f>
        <v>Light</v>
      </c>
      <c r="K962" s="3">
        <f>INDEX(Products!$A$1:$E$5,MATCH(Orders!$D962,Products!$A$1:$A$5,0),MATCH(Orders!K$1,Products!$A$1:$E$1,0))</f>
        <v>1</v>
      </c>
      <c r="L962" s="5">
        <f>INDEX(Products!$A$1:$E$5,MATCH(Orders!$D962,Products!$A$1:$A$5,0),MATCH(Orders!L$1,Products!$A$1:$E$1,0))</f>
        <v>9.9499999999999993</v>
      </c>
      <c r="M962" s="5">
        <f>Table1[[#This Row],[Unit Price]]*Table1[[#This Row],[Quantity]]</f>
        <v>39.799999999999997</v>
      </c>
      <c r="N962" t="str">
        <f>VLOOKUP(Table1[[#This Row],[Customer ID]],Customers!$A$1:$I$2001,9,FALSE)</f>
        <v>Yes</v>
      </c>
    </row>
    <row r="963" spans="1:14" x14ac:dyDescent="0.35">
      <c r="A963" t="s">
        <v>1978</v>
      </c>
      <c r="B963" s="2">
        <v>45593</v>
      </c>
      <c r="C963" t="s">
        <v>1979</v>
      </c>
      <c r="D963" t="s">
        <v>40</v>
      </c>
      <c r="E963">
        <v>3</v>
      </c>
      <c r="F963" t="str">
        <f>VLOOKUP(Table1[[#This Row],[Customer ID]],Customers!$A$1:$I$2001,2,FALSE)</f>
        <v>Stephen Macias</v>
      </c>
      <c r="G963" t="str">
        <f>VLOOKUP(Table1[[#This Row],[Customer ID]],Customers!$A$1:$I$2001,3,FALSE)</f>
        <v>peterhanson@gmail.com</v>
      </c>
      <c r="H963" t="str">
        <f>VLOOKUP(Table1[[#This Row],[Customer ID]],Customers!$A$1:$I$2001,7,FALSE)</f>
        <v>Australia</v>
      </c>
      <c r="I963" t="str">
        <f>_xlfn.IFS(INDEX(Products!$A$1:$E$5,MATCH(Orders!$D963,Products!$A$1:$A$5,0),MATCH(Orders!I$1,Products!$A$1:$E$1,0))="Esp","Espresso",INDEX(Products!$A$1:$E$5,MATCH(Orders!$D963,Products!$A$1:$A$5,0),MATCH(Orders!I$1,Products!$A$1:$E$1,0))="Lat","Latte",INDEX(Products!$A$1:$E$5,MATCH(Orders!$D963,Products!$A$1:$A$5,0),MATCH(Orders!I$1,Products!$A$1:$E$1,0))="Moc","Mocha",INDEX(Products!$A$1:$E$5,MATCH(Orders!$D963,Products!$A$1:$A$5,0),MATCH(Orders!I$1,Products!$A$1:$E$1,0))="Am","Americano")</f>
        <v>Americano</v>
      </c>
      <c r="J963" t="str">
        <f>IF(INDEX(Products!$A$1:$E$5,MATCH(Orders!$D963,Products!$A$1:$A$5,0),MATCH(Orders!J$1,Products!$A$1:$E$1,0))="M","Medium",IF(INDEX(Products!$A$1:$E$5,MATCH(Orders!$D963,Products!$A$1:$A$5,0),MATCH(Orders!J$1,Products!$A$1:$E$1,0))="D","Dark","Light"))</f>
        <v>Light</v>
      </c>
      <c r="K963" s="3">
        <f>INDEX(Products!$A$1:$E$5,MATCH(Orders!$D963,Products!$A$1:$A$5,0),MATCH(Orders!K$1,Products!$A$1:$E$1,0))</f>
        <v>1</v>
      </c>
      <c r="L963" s="5">
        <f>INDEX(Products!$A$1:$E$5,MATCH(Orders!$D963,Products!$A$1:$A$5,0),MATCH(Orders!L$1,Products!$A$1:$E$1,0))</f>
        <v>9.9499999999999993</v>
      </c>
      <c r="M963" s="5">
        <f>Table1[[#This Row],[Unit Price]]*Table1[[#This Row],[Quantity]]</f>
        <v>29.849999999999998</v>
      </c>
      <c r="N963" t="str">
        <f>VLOOKUP(Table1[[#This Row],[Customer ID]],Customers!$A$1:$I$2001,9,FALSE)</f>
        <v>No</v>
      </c>
    </row>
    <row r="964" spans="1:14" x14ac:dyDescent="0.35">
      <c r="A964" t="s">
        <v>1980</v>
      </c>
      <c r="B964" s="2">
        <v>44703</v>
      </c>
      <c r="C964" t="s">
        <v>1981</v>
      </c>
      <c r="D964" t="s">
        <v>30</v>
      </c>
      <c r="E964">
        <v>3</v>
      </c>
      <c r="F964" t="str">
        <f>VLOOKUP(Table1[[#This Row],[Customer ID]],Customers!$A$1:$I$2001,2,FALSE)</f>
        <v>John Castaneda</v>
      </c>
      <c r="G964" t="str">
        <f>VLOOKUP(Table1[[#This Row],[Customer ID]],Customers!$A$1:$I$2001,3,FALSE)</f>
        <v>craigjames@taylor-ayala.com</v>
      </c>
      <c r="H964" t="str">
        <f>VLOOKUP(Table1[[#This Row],[Customer ID]],Customers!$A$1:$I$2001,7,FALSE)</f>
        <v>United Kingdom</v>
      </c>
      <c r="I964" t="str">
        <f>_xlfn.IFS(INDEX(Products!$A$1:$E$5,MATCH(Orders!$D964,Products!$A$1:$A$5,0),MATCH(Orders!I$1,Products!$A$1:$E$1,0))="Esp","Espresso",INDEX(Products!$A$1:$E$5,MATCH(Orders!$D964,Products!$A$1:$A$5,0),MATCH(Orders!I$1,Products!$A$1:$E$1,0))="Lat","Latte",INDEX(Products!$A$1:$E$5,MATCH(Orders!$D964,Products!$A$1:$A$5,0),MATCH(Orders!I$1,Products!$A$1:$E$1,0))="Moc","Mocha",INDEX(Products!$A$1:$E$5,MATCH(Orders!$D964,Products!$A$1:$A$5,0),MATCH(Orders!I$1,Products!$A$1:$E$1,0))="Am","Americano")</f>
        <v>Mocha</v>
      </c>
      <c r="J964" t="str">
        <f>IF(INDEX(Products!$A$1:$E$5,MATCH(Orders!$D964,Products!$A$1:$A$5,0),MATCH(Orders!J$1,Products!$A$1:$E$1,0))="M","Medium",IF(INDEX(Products!$A$1:$E$5,MATCH(Orders!$D964,Products!$A$1:$A$5,0),MATCH(Orders!J$1,Products!$A$1:$E$1,0))="D","Dark","Light"))</f>
        <v>Medium</v>
      </c>
      <c r="K964" s="3">
        <f>INDEX(Products!$A$1:$E$5,MATCH(Orders!$D964,Products!$A$1:$A$5,0),MATCH(Orders!K$1,Products!$A$1:$E$1,0))</f>
        <v>2</v>
      </c>
      <c r="L964" s="5">
        <f>INDEX(Products!$A$1:$E$5,MATCH(Orders!$D964,Products!$A$1:$A$5,0),MATCH(Orders!L$1,Products!$A$1:$E$1,0))</f>
        <v>5.35</v>
      </c>
      <c r="M964" s="5">
        <f>Table1[[#This Row],[Unit Price]]*Table1[[#This Row],[Quantity]]</f>
        <v>16.049999999999997</v>
      </c>
      <c r="N964" t="str">
        <f>VLOOKUP(Table1[[#This Row],[Customer ID]],Customers!$A$1:$I$2001,9,FALSE)</f>
        <v>No</v>
      </c>
    </row>
    <row r="965" spans="1:14" x14ac:dyDescent="0.35">
      <c r="A965" t="s">
        <v>1982</v>
      </c>
      <c r="B965" s="2">
        <v>45460</v>
      </c>
      <c r="C965" t="s">
        <v>1983</v>
      </c>
      <c r="D965" t="s">
        <v>30</v>
      </c>
      <c r="E965">
        <v>5</v>
      </c>
      <c r="F965" t="str">
        <f>VLOOKUP(Table1[[#This Row],[Customer ID]],Customers!$A$1:$I$2001,2,FALSE)</f>
        <v>Samantha Allen</v>
      </c>
      <c r="G965" t="str">
        <f>VLOOKUP(Table1[[#This Row],[Customer ID]],Customers!$A$1:$I$2001,3,FALSE)</f>
        <v>zhickman@harper.com</v>
      </c>
      <c r="H965" t="str">
        <f>VLOOKUP(Table1[[#This Row],[Customer ID]],Customers!$A$1:$I$2001,7,FALSE)</f>
        <v>United States</v>
      </c>
      <c r="I965" t="str">
        <f>_xlfn.IFS(INDEX(Products!$A$1:$E$5,MATCH(Orders!$D965,Products!$A$1:$A$5,0),MATCH(Orders!I$1,Products!$A$1:$E$1,0))="Esp","Espresso",INDEX(Products!$A$1:$E$5,MATCH(Orders!$D965,Products!$A$1:$A$5,0),MATCH(Orders!I$1,Products!$A$1:$E$1,0))="Lat","Latte",INDEX(Products!$A$1:$E$5,MATCH(Orders!$D965,Products!$A$1:$A$5,0),MATCH(Orders!I$1,Products!$A$1:$E$1,0))="Moc","Mocha",INDEX(Products!$A$1:$E$5,MATCH(Orders!$D965,Products!$A$1:$A$5,0),MATCH(Orders!I$1,Products!$A$1:$E$1,0))="Am","Americano")</f>
        <v>Mocha</v>
      </c>
      <c r="J965" t="str">
        <f>IF(INDEX(Products!$A$1:$E$5,MATCH(Orders!$D965,Products!$A$1:$A$5,0),MATCH(Orders!J$1,Products!$A$1:$E$1,0))="M","Medium",IF(INDEX(Products!$A$1:$E$5,MATCH(Orders!$D965,Products!$A$1:$A$5,0),MATCH(Orders!J$1,Products!$A$1:$E$1,0))="D","Dark","Light"))</f>
        <v>Medium</v>
      </c>
      <c r="K965" s="3">
        <f>INDEX(Products!$A$1:$E$5,MATCH(Orders!$D965,Products!$A$1:$A$5,0),MATCH(Orders!K$1,Products!$A$1:$E$1,0))</f>
        <v>2</v>
      </c>
      <c r="L965" s="5">
        <f>INDEX(Products!$A$1:$E$5,MATCH(Orders!$D965,Products!$A$1:$A$5,0),MATCH(Orders!L$1,Products!$A$1:$E$1,0))</f>
        <v>5.35</v>
      </c>
      <c r="M965" s="5">
        <f>Table1[[#This Row],[Unit Price]]*Table1[[#This Row],[Quantity]]</f>
        <v>26.75</v>
      </c>
      <c r="N965" t="str">
        <f>VLOOKUP(Table1[[#This Row],[Customer ID]],Customers!$A$1:$I$2001,9,FALSE)</f>
        <v>Yes</v>
      </c>
    </row>
    <row r="966" spans="1:14" x14ac:dyDescent="0.35">
      <c r="A966" t="s">
        <v>1984</v>
      </c>
      <c r="B966" s="2">
        <v>44677</v>
      </c>
      <c r="C966" t="s">
        <v>1985</v>
      </c>
      <c r="D966" t="s">
        <v>30</v>
      </c>
      <c r="E966">
        <v>3</v>
      </c>
      <c r="F966" t="str">
        <f>VLOOKUP(Table1[[#This Row],[Customer ID]],Customers!$A$1:$I$2001,2,FALSE)</f>
        <v>Kevin Crane</v>
      </c>
      <c r="G966" t="str">
        <f>VLOOKUP(Table1[[#This Row],[Customer ID]],Customers!$A$1:$I$2001,3,FALSE)</f>
        <v>garciagregory@hotmail.com</v>
      </c>
      <c r="H966" t="str">
        <f>VLOOKUP(Table1[[#This Row],[Customer ID]],Customers!$A$1:$I$2001,7,FALSE)</f>
        <v>Ireland</v>
      </c>
      <c r="I966" t="str">
        <f>_xlfn.IFS(INDEX(Products!$A$1:$E$5,MATCH(Orders!$D966,Products!$A$1:$A$5,0),MATCH(Orders!I$1,Products!$A$1:$E$1,0))="Esp","Espresso",INDEX(Products!$A$1:$E$5,MATCH(Orders!$D966,Products!$A$1:$A$5,0),MATCH(Orders!I$1,Products!$A$1:$E$1,0))="Lat","Latte",INDEX(Products!$A$1:$E$5,MATCH(Orders!$D966,Products!$A$1:$A$5,0),MATCH(Orders!I$1,Products!$A$1:$E$1,0))="Moc","Mocha",INDEX(Products!$A$1:$E$5,MATCH(Orders!$D966,Products!$A$1:$A$5,0),MATCH(Orders!I$1,Products!$A$1:$E$1,0))="Am","Americano")</f>
        <v>Mocha</v>
      </c>
      <c r="J966" t="str">
        <f>IF(INDEX(Products!$A$1:$E$5,MATCH(Orders!$D966,Products!$A$1:$A$5,0),MATCH(Orders!J$1,Products!$A$1:$E$1,0))="M","Medium",IF(INDEX(Products!$A$1:$E$5,MATCH(Orders!$D966,Products!$A$1:$A$5,0),MATCH(Orders!J$1,Products!$A$1:$E$1,0))="D","Dark","Light"))</f>
        <v>Medium</v>
      </c>
      <c r="K966" s="3">
        <f>INDEX(Products!$A$1:$E$5,MATCH(Orders!$D966,Products!$A$1:$A$5,0),MATCH(Orders!K$1,Products!$A$1:$E$1,0))</f>
        <v>2</v>
      </c>
      <c r="L966" s="5">
        <f>INDEX(Products!$A$1:$E$5,MATCH(Orders!$D966,Products!$A$1:$A$5,0),MATCH(Orders!L$1,Products!$A$1:$E$1,0))</f>
        <v>5.35</v>
      </c>
      <c r="M966" s="5">
        <f>Table1[[#This Row],[Unit Price]]*Table1[[#This Row],[Quantity]]</f>
        <v>16.049999999999997</v>
      </c>
      <c r="N966" t="str">
        <f>VLOOKUP(Table1[[#This Row],[Customer ID]],Customers!$A$1:$I$2001,9,FALSE)</f>
        <v>No</v>
      </c>
    </row>
    <row r="967" spans="1:14" x14ac:dyDescent="0.35">
      <c r="A967" t="s">
        <v>1986</v>
      </c>
      <c r="B967" s="2">
        <v>44532</v>
      </c>
      <c r="C967" t="s">
        <v>1987</v>
      </c>
      <c r="D967" t="s">
        <v>40</v>
      </c>
      <c r="E967">
        <v>4</v>
      </c>
      <c r="F967" t="str">
        <f>VLOOKUP(Table1[[#This Row],[Customer ID]],Customers!$A$1:$I$2001,2,FALSE)</f>
        <v>Danielle Smith</v>
      </c>
      <c r="G967" t="str">
        <f>VLOOKUP(Table1[[#This Row],[Customer ID]],Customers!$A$1:$I$2001,3,FALSE)</f>
        <v>jasonwatkins@yahoo.com</v>
      </c>
      <c r="H967" t="str">
        <f>VLOOKUP(Table1[[#This Row],[Customer ID]],Customers!$A$1:$I$2001,7,FALSE)</f>
        <v>Canada</v>
      </c>
      <c r="I967" t="str">
        <f>_xlfn.IFS(INDEX(Products!$A$1:$E$5,MATCH(Orders!$D967,Products!$A$1:$A$5,0),MATCH(Orders!I$1,Products!$A$1:$E$1,0))="Esp","Espresso",INDEX(Products!$A$1:$E$5,MATCH(Orders!$D967,Products!$A$1:$A$5,0),MATCH(Orders!I$1,Products!$A$1:$E$1,0))="Lat","Latte",INDEX(Products!$A$1:$E$5,MATCH(Orders!$D967,Products!$A$1:$A$5,0),MATCH(Orders!I$1,Products!$A$1:$E$1,0))="Moc","Mocha",INDEX(Products!$A$1:$E$5,MATCH(Orders!$D967,Products!$A$1:$A$5,0),MATCH(Orders!I$1,Products!$A$1:$E$1,0))="Am","Americano")</f>
        <v>Americano</v>
      </c>
      <c r="J967" t="str">
        <f>IF(INDEX(Products!$A$1:$E$5,MATCH(Orders!$D967,Products!$A$1:$A$5,0),MATCH(Orders!J$1,Products!$A$1:$E$1,0))="M","Medium",IF(INDEX(Products!$A$1:$E$5,MATCH(Orders!$D967,Products!$A$1:$A$5,0),MATCH(Orders!J$1,Products!$A$1:$E$1,0))="D","Dark","Light"))</f>
        <v>Light</v>
      </c>
      <c r="K967" s="3">
        <f>INDEX(Products!$A$1:$E$5,MATCH(Orders!$D967,Products!$A$1:$A$5,0),MATCH(Orders!K$1,Products!$A$1:$E$1,0))</f>
        <v>1</v>
      </c>
      <c r="L967" s="5">
        <f>INDEX(Products!$A$1:$E$5,MATCH(Orders!$D967,Products!$A$1:$A$5,0),MATCH(Orders!L$1,Products!$A$1:$E$1,0))</f>
        <v>9.9499999999999993</v>
      </c>
      <c r="M967" s="5">
        <f>Table1[[#This Row],[Unit Price]]*Table1[[#This Row],[Quantity]]</f>
        <v>39.799999999999997</v>
      </c>
      <c r="N967" t="str">
        <f>VLOOKUP(Table1[[#This Row],[Customer ID]],Customers!$A$1:$I$2001,9,FALSE)</f>
        <v>Yes</v>
      </c>
    </row>
    <row r="968" spans="1:14" x14ac:dyDescent="0.35">
      <c r="A968" t="s">
        <v>1988</v>
      </c>
      <c r="B968" s="2">
        <v>45012</v>
      </c>
      <c r="C968" t="s">
        <v>1989</v>
      </c>
      <c r="D968" t="s">
        <v>30</v>
      </c>
      <c r="E968">
        <v>1</v>
      </c>
      <c r="F968" t="str">
        <f>VLOOKUP(Table1[[#This Row],[Customer ID]],Customers!$A$1:$I$2001,2,FALSE)</f>
        <v>Jim Gray</v>
      </c>
      <c r="G968" t="str">
        <f>VLOOKUP(Table1[[#This Row],[Customer ID]],Customers!$A$1:$I$2001,3,FALSE)</f>
        <v>robinbender@hotmail.com</v>
      </c>
      <c r="H968" t="str">
        <f>VLOOKUP(Table1[[#This Row],[Customer ID]],Customers!$A$1:$I$2001,7,FALSE)</f>
        <v>Canada</v>
      </c>
      <c r="I968" t="str">
        <f>_xlfn.IFS(INDEX(Products!$A$1:$E$5,MATCH(Orders!$D968,Products!$A$1:$A$5,0),MATCH(Orders!I$1,Products!$A$1:$E$1,0))="Esp","Espresso",INDEX(Products!$A$1:$E$5,MATCH(Orders!$D968,Products!$A$1:$A$5,0),MATCH(Orders!I$1,Products!$A$1:$E$1,0))="Lat","Latte",INDEX(Products!$A$1:$E$5,MATCH(Orders!$D968,Products!$A$1:$A$5,0),MATCH(Orders!I$1,Products!$A$1:$E$1,0))="Moc","Mocha",INDEX(Products!$A$1:$E$5,MATCH(Orders!$D968,Products!$A$1:$A$5,0),MATCH(Orders!I$1,Products!$A$1:$E$1,0))="Am","Americano")</f>
        <v>Mocha</v>
      </c>
      <c r="J968" t="str">
        <f>IF(INDEX(Products!$A$1:$E$5,MATCH(Orders!$D968,Products!$A$1:$A$5,0),MATCH(Orders!J$1,Products!$A$1:$E$1,0))="M","Medium",IF(INDEX(Products!$A$1:$E$5,MATCH(Orders!$D968,Products!$A$1:$A$5,0),MATCH(Orders!J$1,Products!$A$1:$E$1,0))="D","Dark","Light"))</f>
        <v>Medium</v>
      </c>
      <c r="K968" s="3">
        <f>INDEX(Products!$A$1:$E$5,MATCH(Orders!$D968,Products!$A$1:$A$5,0),MATCH(Orders!K$1,Products!$A$1:$E$1,0))</f>
        <v>2</v>
      </c>
      <c r="L968" s="5">
        <f>INDEX(Products!$A$1:$E$5,MATCH(Orders!$D968,Products!$A$1:$A$5,0),MATCH(Orders!L$1,Products!$A$1:$E$1,0))</f>
        <v>5.35</v>
      </c>
      <c r="M968" s="5">
        <f>Table1[[#This Row],[Unit Price]]*Table1[[#This Row],[Quantity]]</f>
        <v>5.35</v>
      </c>
      <c r="N968" t="str">
        <f>VLOOKUP(Table1[[#This Row],[Customer ID]],Customers!$A$1:$I$2001,9,FALSE)</f>
        <v>No</v>
      </c>
    </row>
    <row r="969" spans="1:14" x14ac:dyDescent="0.35">
      <c r="A969" t="s">
        <v>1990</v>
      </c>
      <c r="B969" s="2">
        <v>45465</v>
      </c>
      <c r="C969" t="s">
        <v>1991</v>
      </c>
      <c r="D969" t="s">
        <v>15</v>
      </c>
      <c r="E969">
        <v>2</v>
      </c>
      <c r="F969" t="str">
        <f>VLOOKUP(Table1[[#This Row],[Customer ID]],Customers!$A$1:$I$2001,2,FALSE)</f>
        <v>Chad Moon</v>
      </c>
      <c r="G969" t="str">
        <f>VLOOKUP(Table1[[#This Row],[Customer ID]],Customers!$A$1:$I$2001,3,FALSE)</f>
        <v>michael89@hotmail.com</v>
      </c>
      <c r="H969" t="str">
        <f>VLOOKUP(Table1[[#This Row],[Customer ID]],Customers!$A$1:$I$2001,7,FALSE)</f>
        <v>Australia</v>
      </c>
      <c r="I969" t="str">
        <f>_xlfn.IFS(INDEX(Products!$A$1:$E$5,MATCH(Orders!$D969,Products!$A$1:$A$5,0),MATCH(Orders!I$1,Products!$A$1:$E$1,0))="Esp","Espresso",INDEX(Products!$A$1:$E$5,MATCH(Orders!$D969,Products!$A$1:$A$5,0),MATCH(Orders!I$1,Products!$A$1:$E$1,0))="Lat","Latte",INDEX(Products!$A$1:$E$5,MATCH(Orders!$D969,Products!$A$1:$A$5,0),MATCH(Orders!I$1,Products!$A$1:$E$1,0))="Moc","Mocha",INDEX(Products!$A$1:$E$5,MATCH(Orders!$D969,Products!$A$1:$A$5,0),MATCH(Orders!I$1,Products!$A$1:$E$1,0))="Am","Americano")</f>
        <v>Espresso</v>
      </c>
      <c r="J969" t="str">
        <f>IF(INDEX(Products!$A$1:$E$5,MATCH(Orders!$D969,Products!$A$1:$A$5,0),MATCH(Orders!J$1,Products!$A$1:$E$1,0))="M","Medium",IF(INDEX(Products!$A$1:$E$5,MATCH(Orders!$D969,Products!$A$1:$A$5,0),MATCH(Orders!J$1,Products!$A$1:$E$1,0))="D","Dark","Light"))</f>
        <v>Medium</v>
      </c>
      <c r="K969" s="3">
        <f>INDEX(Products!$A$1:$E$5,MATCH(Orders!$D969,Products!$A$1:$A$5,0),MATCH(Orders!K$1,Products!$A$1:$E$1,0))</f>
        <v>1.5</v>
      </c>
      <c r="L969" s="5">
        <f>INDEX(Products!$A$1:$E$5,MATCH(Orders!$D969,Products!$A$1:$A$5,0),MATCH(Orders!L$1,Products!$A$1:$E$1,0))</f>
        <v>8.18</v>
      </c>
      <c r="M969" s="5">
        <f>Table1[[#This Row],[Unit Price]]*Table1[[#This Row],[Quantity]]</f>
        <v>16.36</v>
      </c>
      <c r="N969" t="str">
        <f>VLOOKUP(Table1[[#This Row],[Customer ID]],Customers!$A$1:$I$2001,9,FALSE)</f>
        <v>No</v>
      </c>
    </row>
    <row r="970" spans="1:14" x14ac:dyDescent="0.35">
      <c r="A970" t="s">
        <v>1992</v>
      </c>
      <c r="B970" s="2">
        <v>45583</v>
      </c>
      <c r="C970" t="s">
        <v>1993</v>
      </c>
      <c r="D970" t="s">
        <v>40</v>
      </c>
      <c r="E970">
        <v>2</v>
      </c>
      <c r="F970" t="str">
        <f>VLOOKUP(Table1[[#This Row],[Customer ID]],Customers!$A$1:$I$2001,2,FALSE)</f>
        <v>Barry Fleming</v>
      </c>
      <c r="G970" t="str">
        <f>VLOOKUP(Table1[[#This Row],[Customer ID]],Customers!$A$1:$I$2001,3,FALSE)</f>
        <v>craigdavis@lucas.com</v>
      </c>
      <c r="H970" t="str">
        <f>VLOOKUP(Table1[[#This Row],[Customer ID]],Customers!$A$1:$I$2001,7,FALSE)</f>
        <v>Canada</v>
      </c>
      <c r="I970" t="str">
        <f>_xlfn.IFS(INDEX(Products!$A$1:$E$5,MATCH(Orders!$D970,Products!$A$1:$A$5,0),MATCH(Orders!I$1,Products!$A$1:$E$1,0))="Esp","Espresso",INDEX(Products!$A$1:$E$5,MATCH(Orders!$D970,Products!$A$1:$A$5,0),MATCH(Orders!I$1,Products!$A$1:$E$1,0))="Lat","Latte",INDEX(Products!$A$1:$E$5,MATCH(Orders!$D970,Products!$A$1:$A$5,0),MATCH(Orders!I$1,Products!$A$1:$E$1,0))="Moc","Mocha",INDEX(Products!$A$1:$E$5,MATCH(Orders!$D970,Products!$A$1:$A$5,0),MATCH(Orders!I$1,Products!$A$1:$E$1,0))="Am","Americano")</f>
        <v>Americano</v>
      </c>
      <c r="J970" t="str">
        <f>IF(INDEX(Products!$A$1:$E$5,MATCH(Orders!$D970,Products!$A$1:$A$5,0),MATCH(Orders!J$1,Products!$A$1:$E$1,0))="M","Medium",IF(INDEX(Products!$A$1:$E$5,MATCH(Orders!$D970,Products!$A$1:$A$5,0),MATCH(Orders!J$1,Products!$A$1:$E$1,0))="D","Dark","Light"))</f>
        <v>Light</v>
      </c>
      <c r="K970" s="3">
        <f>INDEX(Products!$A$1:$E$5,MATCH(Orders!$D970,Products!$A$1:$A$5,0),MATCH(Orders!K$1,Products!$A$1:$E$1,0))</f>
        <v>1</v>
      </c>
      <c r="L970" s="5">
        <f>INDEX(Products!$A$1:$E$5,MATCH(Orders!$D970,Products!$A$1:$A$5,0),MATCH(Orders!L$1,Products!$A$1:$E$1,0))</f>
        <v>9.9499999999999993</v>
      </c>
      <c r="M970" s="5">
        <f>Table1[[#This Row],[Unit Price]]*Table1[[#This Row],[Quantity]]</f>
        <v>19.899999999999999</v>
      </c>
      <c r="N970" t="str">
        <f>VLOOKUP(Table1[[#This Row],[Customer ID]],Customers!$A$1:$I$2001,9,FALSE)</f>
        <v>Yes</v>
      </c>
    </row>
    <row r="971" spans="1:14" x14ac:dyDescent="0.35">
      <c r="A971" t="s">
        <v>1994</v>
      </c>
      <c r="B971" s="2">
        <v>44624</v>
      </c>
      <c r="C971" t="s">
        <v>1995</v>
      </c>
      <c r="D971" t="s">
        <v>40</v>
      </c>
      <c r="E971">
        <v>3</v>
      </c>
      <c r="F971" t="str">
        <f>VLOOKUP(Table1[[#This Row],[Customer ID]],Customers!$A$1:$I$2001,2,FALSE)</f>
        <v>Gregory Robinson</v>
      </c>
      <c r="G971" t="str">
        <f>VLOOKUP(Table1[[#This Row],[Customer ID]],Customers!$A$1:$I$2001,3,FALSE)</f>
        <v>susan07@dunn.biz</v>
      </c>
      <c r="H971" t="str">
        <f>VLOOKUP(Table1[[#This Row],[Customer ID]],Customers!$A$1:$I$2001,7,FALSE)</f>
        <v>United Kingdom</v>
      </c>
      <c r="I971" t="str">
        <f>_xlfn.IFS(INDEX(Products!$A$1:$E$5,MATCH(Orders!$D971,Products!$A$1:$A$5,0),MATCH(Orders!I$1,Products!$A$1:$E$1,0))="Esp","Espresso",INDEX(Products!$A$1:$E$5,MATCH(Orders!$D971,Products!$A$1:$A$5,0),MATCH(Orders!I$1,Products!$A$1:$E$1,0))="Lat","Latte",INDEX(Products!$A$1:$E$5,MATCH(Orders!$D971,Products!$A$1:$A$5,0),MATCH(Orders!I$1,Products!$A$1:$E$1,0))="Moc","Mocha",INDEX(Products!$A$1:$E$5,MATCH(Orders!$D971,Products!$A$1:$A$5,0),MATCH(Orders!I$1,Products!$A$1:$E$1,0))="Am","Americano")</f>
        <v>Americano</v>
      </c>
      <c r="J971" t="str">
        <f>IF(INDEX(Products!$A$1:$E$5,MATCH(Orders!$D971,Products!$A$1:$A$5,0),MATCH(Orders!J$1,Products!$A$1:$E$1,0))="M","Medium",IF(INDEX(Products!$A$1:$E$5,MATCH(Orders!$D971,Products!$A$1:$A$5,0),MATCH(Orders!J$1,Products!$A$1:$E$1,0))="D","Dark","Light"))</f>
        <v>Light</v>
      </c>
      <c r="K971" s="3">
        <f>INDEX(Products!$A$1:$E$5,MATCH(Orders!$D971,Products!$A$1:$A$5,0),MATCH(Orders!K$1,Products!$A$1:$E$1,0))</f>
        <v>1</v>
      </c>
      <c r="L971" s="5">
        <f>INDEX(Products!$A$1:$E$5,MATCH(Orders!$D971,Products!$A$1:$A$5,0),MATCH(Orders!L$1,Products!$A$1:$E$1,0))</f>
        <v>9.9499999999999993</v>
      </c>
      <c r="M971" s="5">
        <f>Table1[[#This Row],[Unit Price]]*Table1[[#This Row],[Quantity]]</f>
        <v>29.849999999999998</v>
      </c>
      <c r="N971" t="str">
        <f>VLOOKUP(Table1[[#This Row],[Customer ID]],Customers!$A$1:$I$2001,9,FALSE)</f>
        <v>No</v>
      </c>
    </row>
    <row r="972" spans="1:14" x14ac:dyDescent="0.35">
      <c r="A972" t="s">
        <v>1997</v>
      </c>
      <c r="B972" s="2">
        <v>45058</v>
      </c>
      <c r="C972" t="s">
        <v>1998</v>
      </c>
      <c r="D972" t="s">
        <v>40</v>
      </c>
      <c r="E972">
        <v>2</v>
      </c>
      <c r="F972" t="str">
        <f>VLOOKUP(Table1[[#This Row],[Customer ID]],Customers!$A$1:$I$2001,2,FALSE)</f>
        <v>Michael Martinez</v>
      </c>
      <c r="G972" t="str">
        <f>VLOOKUP(Table1[[#This Row],[Customer ID]],Customers!$A$1:$I$2001,3,FALSE)</f>
        <v>william83@gmail.com</v>
      </c>
      <c r="H972" t="str">
        <f>VLOOKUP(Table1[[#This Row],[Customer ID]],Customers!$A$1:$I$2001,7,FALSE)</f>
        <v>Ireland</v>
      </c>
      <c r="I972" t="str">
        <f>_xlfn.IFS(INDEX(Products!$A$1:$E$5,MATCH(Orders!$D972,Products!$A$1:$A$5,0),MATCH(Orders!I$1,Products!$A$1:$E$1,0))="Esp","Espresso",INDEX(Products!$A$1:$E$5,MATCH(Orders!$D972,Products!$A$1:$A$5,0),MATCH(Orders!I$1,Products!$A$1:$E$1,0))="Lat","Latte",INDEX(Products!$A$1:$E$5,MATCH(Orders!$D972,Products!$A$1:$A$5,0),MATCH(Orders!I$1,Products!$A$1:$E$1,0))="Moc","Mocha",INDEX(Products!$A$1:$E$5,MATCH(Orders!$D972,Products!$A$1:$A$5,0),MATCH(Orders!I$1,Products!$A$1:$E$1,0))="Am","Americano")</f>
        <v>Americano</v>
      </c>
      <c r="J972" t="str">
        <f>IF(INDEX(Products!$A$1:$E$5,MATCH(Orders!$D972,Products!$A$1:$A$5,0),MATCH(Orders!J$1,Products!$A$1:$E$1,0))="M","Medium",IF(INDEX(Products!$A$1:$E$5,MATCH(Orders!$D972,Products!$A$1:$A$5,0),MATCH(Orders!J$1,Products!$A$1:$E$1,0))="D","Dark","Light"))</f>
        <v>Light</v>
      </c>
      <c r="K972" s="3">
        <f>INDEX(Products!$A$1:$E$5,MATCH(Orders!$D972,Products!$A$1:$A$5,0),MATCH(Orders!K$1,Products!$A$1:$E$1,0))</f>
        <v>1</v>
      </c>
      <c r="L972" s="5">
        <f>INDEX(Products!$A$1:$E$5,MATCH(Orders!$D972,Products!$A$1:$A$5,0),MATCH(Orders!L$1,Products!$A$1:$E$1,0))</f>
        <v>9.9499999999999993</v>
      </c>
      <c r="M972" s="5">
        <f>Table1[[#This Row],[Unit Price]]*Table1[[#This Row],[Quantity]]</f>
        <v>19.899999999999999</v>
      </c>
      <c r="N972" t="str">
        <f>VLOOKUP(Table1[[#This Row],[Customer ID]],Customers!$A$1:$I$2001,9,FALSE)</f>
        <v>Yes</v>
      </c>
    </row>
    <row r="973" spans="1:14" x14ac:dyDescent="0.35">
      <c r="A973" t="s">
        <v>1999</v>
      </c>
      <c r="B973" s="2">
        <v>45254</v>
      </c>
      <c r="C973" t="s">
        <v>2000</v>
      </c>
      <c r="D973" t="s">
        <v>30</v>
      </c>
      <c r="E973">
        <v>2</v>
      </c>
      <c r="F973" t="str">
        <f>VLOOKUP(Table1[[#This Row],[Customer ID]],Customers!$A$1:$I$2001,2,FALSE)</f>
        <v>Kimberly Bailey</v>
      </c>
      <c r="G973" t="str">
        <f>VLOOKUP(Table1[[#This Row],[Customer ID]],Customers!$A$1:$I$2001,3,FALSE)</f>
        <v>smithcarol@torres.net</v>
      </c>
      <c r="H973" t="str">
        <f>VLOOKUP(Table1[[#This Row],[Customer ID]],Customers!$A$1:$I$2001,7,FALSE)</f>
        <v>United States</v>
      </c>
      <c r="I973" t="str">
        <f>_xlfn.IFS(INDEX(Products!$A$1:$E$5,MATCH(Orders!$D973,Products!$A$1:$A$5,0),MATCH(Orders!I$1,Products!$A$1:$E$1,0))="Esp","Espresso",INDEX(Products!$A$1:$E$5,MATCH(Orders!$D973,Products!$A$1:$A$5,0),MATCH(Orders!I$1,Products!$A$1:$E$1,0))="Lat","Latte",INDEX(Products!$A$1:$E$5,MATCH(Orders!$D973,Products!$A$1:$A$5,0),MATCH(Orders!I$1,Products!$A$1:$E$1,0))="Moc","Mocha",INDEX(Products!$A$1:$E$5,MATCH(Orders!$D973,Products!$A$1:$A$5,0),MATCH(Orders!I$1,Products!$A$1:$E$1,0))="Am","Americano")</f>
        <v>Mocha</v>
      </c>
      <c r="J973" t="str">
        <f>IF(INDEX(Products!$A$1:$E$5,MATCH(Orders!$D973,Products!$A$1:$A$5,0),MATCH(Orders!J$1,Products!$A$1:$E$1,0))="M","Medium",IF(INDEX(Products!$A$1:$E$5,MATCH(Orders!$D973,Products!$A$1:$A$5,0),MATCH(Orders!J$1,Products!$A$1:$E$1,0))="D","Dark","Light"))</f>
        <v>Medium</v>
      </c>
      <c r="K973" s="3">
        <f>INDEX(Products!$A$1:$E$5,MATCH(Orders!$D973,Products!$A$1:$A$5,0),MATCH(Orders!K$1,Products!$A$1:$E$1,0))</f>
        <v>2</v>
      </c>
      <c r="L973" s="5">
        <f>INDEX(Products!$A$1:$E$5,MATCH(Orders!$D973,Products!$A$1:$A$5,0),MATCH(Orders!L$1,Products!$A$1:$E$1,0))</f>
        <v>5.35</v>
      </c>
      <c r="M973" s="5">
        <f>Table1[[#This Row],[Unit Price]]*Table1[[#This Row],[Quantity]]</f>
        <v>10.7</v>
      </c>
      <c r="N973" t="str">
        <f>VLOOKUP(Table1[[#This Row],[Customer ID]],Customers!$A$1:$I$2001,9,FALSE)</f>
        <v>Yes</v>
      </c>
    </row>
    <row r="974" spans="1:14" x14ac:dyDescent="0.35">
      <c r="A974" t="s">
        <v>2001</v>
      </c>
      <c r="B974" s="2">
        <v>44845</v>
      </c>
      <c r="C974" t="s">
        <v>2002</v>
      </c>
      <c r="D974" t="s">
        <v>15</v>
      </c>
      <c r="E974">
        <v>1</v>
      </c>
      <c r="F974" t="str">
        <f>VLOOKUP(Table1[[#This Row],[Customer ID]],Customers!$A$1:$I$2001,2,FALSE)</f>
        <v>Donald Howard MD</v>
      </c>
      <c r="G974" t="str">
        <f>VLOOKUP(Table1[[#This Row],[Customer ID]],Customers!$A$1:$I$2001,3,FALSE)</f>
        <v>nealmelissa@yahoo.com</v>
      </c>
      <c r="H974" t="str">
        <f>VLOOKUP(Table1[[#This Row],[Customer ID]],Customers!$A$1:$I$2001,7,FALSE)</f>
        <v>Ireland</v>
      </c>
      <c r="I974" t="str">
        <f>_xlfn.IFS(INDEX(Products!$A$1:$E$5,MATCH(Orders!$D974,Products!$A$1:$A$5,0),MATCH(Orders!I$1,Products!$A$1:$E$1,0))="Esp","Espresso",INDEX(Products!$A$1:$E$5,MATCH(Orders!$D974,Products!$A$1:$A$5,0),MATCH(Orders!I$1,Products!$A$1:$E$1,0))="Lat","Latte",INDEX(Products!$A$1:$E$5,MATCH(Orders!$D974,Products!$A$1:$A$5,0),MATCH(Orders!I$1,Products!$A$1:$E$1,0))="Moc","Mocha",INDEX(Products!$A$1:$E$5,MATCH(Orders!$D974,Products!$A$1:$A$5,0),MATCH(Orders!I$1,Products!$A$1:$E$1,0))="Am","Americano")</f>
        <v>Espresso</v>
      </c>
      <c r="J974" t="str">
        <f>IF(INDEX(Products!$A$1:$E$5,MATCH(Orders!$D974,Products!$A$1:$A$5,0),MATCH(Orders!J$1,Products!$A$1:$E$1,0))="M","Medium",IF(INDEX(Products!$A$1:$E$5,MATCH(Orders!$D974,Products!$A$1:$A$5,0),MATCH(Orders!J$1,Products!$A$1:$E$1,0))="D","Dark","Light"))</f>
        <v>Medium</v>
      </c>
      <c r="K974" s="3">
        <f>INDEX(Products!$A$1:$E$5,MATCH(Orders!$D974,Products!$A$1:$A$5,0),MATCH(Orders!K$1,Products!$A$1:$E$1,0))</f>
        <v>1.5</v>
      </c>
      <c r="L974" s="5">
        <f>INDEX(Products!$A$1:$E$5,MATCH(Orders!$D974,Products!$A$1:$A$5,0),MATCH(Orders!L$1,Products!$A$1:$E$1,0))</f>
        <v>8.18</v>
      </c>
      <c r="M974" s="5">
        <f>Table1[[#This Row],[Unit Price]]*Table1[[#This Row],[Quantity]]</f>
        <v>8.18</v>
      </c>
      <c r="N974" t="str">
        <f>VLOOKUP(Table1[[#This Row],[Customer ID]],Customers!$A$1:$I$2001,9,FALSE)</f>
        <v>No</v>
      </c>
    </row>
    <row r="975" spans="1:14" x14ac:dyDescent="0.35">
      <c r="A975" t="s">
        <v>2003</v>
      </c>
      <c r="B975" s="2">
        <v>44606</v>
      </c>
      <c r="C975" t="s">
        <v>2004</v>
      </c>
      <c r="D975" t="s">
        <v>40</v>
      </c>
      <c r="E975">
        <v>2</v>
      </c>
      <c r="F975" t="str">
        <f>VLOOKUP(Table1[[#This Row],[Customer ID]],Customers!$A$1:$I$2001,2,FALSE)</f>
        <v>Jay Rojas</v>
      </c>
      <c r="G975" t="str">
        <f>VLOOKUP(Table1[[#This Row],[Customer ID]],Customers!$A$1:$I$2001,3,FALSE)</f>
        <v>xphelps@gmail.com</v>
      </c>
      <c r="H975" t="str">
        <f>VLOOKUP(Table1[[#This Row],[Customer ID]],Customers!$A$1:$I$2001,7,FALSE)</f>
        <v>Ireland</v>
      </c>
      <c r="I975" t="str">
        <f>_xlfn.IFS(INDEX(Products!$A$1:$E$5,MATCH(Orders!$D975,Products!$A$1:$A$5,0),MATCH(Orders!I$1,Products!$A$1:$E$1,0))="Esp","Espresso",INDEX(Products!$A$1:$E$5,MATCH(Orders!$D975,Products!$A$1:$A$5,0),MATCH(Orders!I$1,Products!$A$1:$E$1,0))="Lat","Latte",INDEX(Products!$A$1:$E$5,MATCH(Orders!$D975,Products!$A$1:$A$5,0),MATCH(Orders!I$1,Products!$A$1:$E$1,0))="Moc","Mocha",INDEX(Products!$A$1:$E$5,MATCH(Orders!$D975,Products!$A$1:$A$5,0),MATCH(Orders!I$1,Products!$A$1:$E$1,0))="Am","Americano")</f>
        <v>Americano</v>
      </c>
      <c r="J975" t="str">
        <f>IF(INDEX(Products!$A$1:$E$5,MATCH(Orders!$D975,Products!$A$1:$A$5,0),MATCH(Orders!J$1,Products!$A$1:$E$1,0))="M","Medium",IF(INDEX(Products!$A$1:$E$5,MATCH(Orders!$D975,Products!$A$1:$A$5,0),MATCH(Orders!J$1,Products!$A$1:$E$1,0))="D","Dark","Light"))</f>
        <v>Light</v>
      </c>
      <c r="K975" s="3">
        <f>INDEX(Products!$A$1:$E$5,MATCH(Orders!$D975,Products!$A$1:$A$5,0),MATCH(Orders!K$1,Products!$A$1:$E$1,0))</f>
        <v>1</v>
      </c>
      <c r="L975" s="5">
        <f>INDEX(Products!$A$1:$E$5,MATCH(Orders!$D975,Products!$A$1:$A$5,0),MATCH(Orders!L$1,Products!$A$1:$E$1,0))</f>
        <v>9.9499999999999993</v>
      </c>
      <c r="M975" s="5">
        <f>Table1[[#This Row],[Unit Price]]*Table1[[#This Row],[Quantity]]</f>
        <v>19.899999999999999</v>
      </c>
      <c r="N975" t="str">
        <f>VLOOKUP(Table1[[#This Row],[Customer ID]],Customers!$A$1:$I$2001,9,FALSE)</f>
        <v>Yes</v>
      </c>
    </row>
    <row r="976" spans="1:14" x14ac:dyDescent="0.35">
      <c r="A976" t="s">
        <v>2005</v>
      </c>
      <c r="B976" s="2">
        <v>45594</v>
      </c>
      <c r="C976" t="s">
        <v>2006</v>
      </c>
      <c r="D976" t="s">
        <v>30</v>
      </c>
      <c r="E976">
        <v>1</v>
      </c>
      <c r="F976" t="str">
        <f>VLOOKUP(Table1[[#This Row],[Customer ID]],Customers!$A$1:$I$2001,2,FALSE)</f>
        <v>Christopher Miller</v>
      </c>
      <c r="G976" t="str">
        <f>VLOOKUP(Table1[[#This Row],[Customer ID]],Customers!$A$1:$I$2001,3,FALSE)</f>
        <v>amy58@gmail.com</v>
      </c>
      <c r="H976" t="str">
        <f>VLOOKUP(Table1[[#This Row],[Customer ID]],Customers!$A$1:$I$2001,7,FALSE)</f>
        <v>United Kingdom</v>
      </c>
      <c r="I976" t="str">
        <f>_xlfn.IFS(INDEX(Products!$A$1:$E$5,MATCH(Orders!$D976,Products!$A$1:$A$5,0),MATCH(Orders!I$1,Products!$A$1:$E$1,0))="Esp","Espresso",INDEX(Products!$A$1:$E$5,MATCH(Orders!$D976,Products!$A$1:$A$5,0),MATCH(Orders!I$1,Products!$A$1:$E$1,0))="Lat","Latte",INDEX(Products!$A$1:$E$5,MATCH(Orders!$D976,Products!$A$1:$A$5,0),MATCH(Orders!I$1,Products!$A$1:$E$1,0))="Moc","Mocha",INDEX(Products!$A$1:$E$5,MATCH(Orders!$D976,Products!$A$1:$A$5,0),MATCH(Orders!I$1,Products!$A$1:$E$1,0))="Am","Americano")</f>
        <v>Mocha</v>
      </c>
      <c r="J976" t="str">
        <f>IF(INDEX(Products!$A$1:$E$5,MATCH(Orders!$D976,Products!$A$1:$A$5,0),MATCH(Orders!J$1,Products!$A$1:$E$1,0))="M","Medium",IF(INDEX(Products!$A$1:$E$5,MATCH(Orders!$D976,Products!$A$1:$A$5,0),MATCH(Orders!J$1,Products!$A$1:$E$1,0))="D","Dark","Light"))</f>
        <v>Medium</v>
      </c>
      <c r="K976" s="3">
        <f>INDEX(Products!$A$1:$E$5,MATCH(Orders!$D976,Products!$A$1:$A$5,0),MATCH(Orders!K$1,Products!$A$1:$E$1,0))</f>
        <v>2</v>
      </c>
      <c r="L976" s="5">
        <f>INDEX(Products!$A$1:$E$5,MATCH(Orders!$D976,Products!$A$1:$A$5,0),MATCH(Orders!L$1,Products!$A$1:$E$1,0))</f>
        <v>5.35</v>
      </c>
      <c r="M976" s="5">
        <f>Table1[[#This Row],[Unit Price]]*Table1[[#This Row],[Quantity]]</f>
        <v>5.35</v>
      </c>
      <c r="N976" t="str">
        <f>VLOOKUP(Table1[[#This Row],[Customer ID]],Customers!$A$1:$I$2001,9,FALSE)</f>
        <v>Yes</v>
      </c>
    </row>
    <row r="977" spans="1:14" x14ac:dyDescent="0.35">
      <c r="A977" t="s">
        <v>2007</v>
      </c>
      <c r="B977" s="2">
        <v>44798</v>
      </c>
      <c r="C977" t="s">
        <v>2008</v>
      </c>
      <c r="D977" t="s">
        <v>21</v>
      </c>
      <c r="E977">
        <v>3</v>
      </c>
      <c r="F977" t="str">
        <f>VLOOKUP(Table1[[#This Row],[Customer ID]],Customers!$A$1:$I$2001,2,FALSE)</f>
        <v>Matthew Romero</v>
      </c>
      <c r="G977" t="str">
        <f>VLOOKUP(Table1[[#This Row],[Customer ID]],Customers!$A$1:$I$2001,3,FALSE)</f>
        <v>frobbins@hotmail.com</v>
      </c>
      <c r="H977" t="str">
        <f>VLOOKUP(Table1[[#This Row],[Customer ID]],Customers!$A$1:$I$2001,7,FALSE)</f>
        <v>Australia</v>
      </c>
      <c r="I977" t="str">
        <f>_xlfn.IFS(INDEX(Products!$A$1:$E$5,MATCH(Orders!$D977,Products!$A$1:$A$5,0),MATCH(Orders!I$1,Products!$A$1:$E$1,0))="Esp","Espresso",INDEX(Products!$A$1:$E$5,MATCH(Orders!$D977,Products!$A$1:$A$5,0),MATCH(Orders!I$1,Products!$A$1:$E$1,0))="Lat","Latte",INDEX(Products!$A$1:$E$5,MATCH(Orders!$D977,Products!$A$1:$A$5,0),MATCH(Orders!I$1,Products!$A$1:$E$1,0))="Moc","Mocha",INDEX(Products!$A$1:$E$5,MATCH(Orders!$D977,Products!$A$1:$A$5,0),MATCH(Orders!I$1,Products!$A$1:$E$1,0))="Am","Americano")</f>
        <v>Latte</v>
      </c>
      <c r="J977" t="str">
        <f>IF(INDEX(Products!$A$1:$E$5,MATCH(Orders!$D977,Products!$A$1:$A$5,0),MATCH(Orders!J$1,Products!$A$1:$E$1,0))="M","Medium",IF(INDEX(Products!$A$1:$E$5,MATCH(Orders!$D977,Products!$A$1:$A$5,0),MATCH(Orders!J$1,Products!$A$1:$E$1,0))="D","Dark","Light"))</f>
        <v>Dark</v>
      </c>
      <c r="K977" s="3">
        <f>INDEX(Products!$A$1:$E$5,MATCH(Orders!$D977,Products!$A$1:$A$5,0),MATCH(Orders!K$1,Products!$A$1:$E$1,0))</f>
        <v>2</v>
      </c>
      <c r="L977" s="5">
        <f>INDEX(Products!$A$1:$E$5,MATCH(Orders!$D977,Products!$A$1:$A$5,0),MATCH(Orders!L$1,Products!$A$1:$E$1,0))</f>
        <v>6.79</v>
      </c>
      <c r="M977" s="5">
        <f>Table1[[#This Row],[Unit Price]]*Table1[[#This Row],[Quantity]]</f>
        <v>20.37</v>
      </c>
      <c r="N977" t="str">
        <f>VLOOKUP(Table1[[#This Row],[Customer ID]],Customers!$A$1:$I$2001,9,FALSE)</f>
        <v>Yes</v>
      </c>
    </row>
    <row r="978" spans="1:14" x14ac:dyDescent="0.35">
      <c r="A978" t="s">
        <v>2009</v>
      </c>
      <c r="B978" s="2">
        <v>44866</v>
      </c>
      <c r="C978" t="s">
        <v>2010</v>
      </c>
      <c r="D978" t="s">
        <v>15</v>
      </c>
      <c r="E978">
        <v>4</v>
      </c>
      <c r="F978" t="str">
        <f>VLOOKUP(Table1[[#This Row],[Customer ID]],Customers!$A$1:$I$2001,2,FALSE)</f>
        <v>Melvin Molina</v>
      </c>
      <c r="G978" t="str">
        <f>VLOOKUP(Table1[[#This Row],[Customer ID]],Customers!$A$1:$I$2001,3,FALSE)</f>
        <v>crystal80@hopkins.com</v>
      </c>
      <c r="H978" t="str">
        <f>VLOOKUP(Table1[[#This Row],[Customer ID]],Customers!$A$1:$I$2001,7,FALSE)</f>
        <v>Canada</v>
      </c>
      <c r="I978" t="str">
        <f>_xlfn.IFS(INDEX(Products!$A$1:$E$5,MATCH(Orders!$D978,Products!$A$1:$A$5,0),MATCH(Orders!I$1,Products!$A$1:$E$1,0))="Esp","Espresso",INDEX(Products!$A$1:$E$5,MATCH(Orders!$D978,Products!$A$1:$A$5,0),MATCH(Orders!I$1,Products!$A$1:$E$1,0))="Lat","Latte",INDEX(Products!$A$1:$E$5,MATCH(Orders!$D978,Products!$A$1:$A$5,0),MATCH(Orders!I$1,Products!$A$1:$E$1,0))="Moc","Mocha",INDEX(Products!$A$1:$E$5,MATCH(Orders!$D978,Products!$A$1:$A$5,0),MATCH(Orders!I$1,Products!$A$1:$E$1,0))="Am","Americano")</f>
        <v>Espresso</v>
      </c>
      <c r="J978" t="str">
        <f>IF(INDEX(Products!$A$1:$E$5,MATCH(Orders!$D978,Products!$A$1:$A$5,0),MATCH(Orders!J$1,Products!$A$1:$E$1,0))="M","Medium",IF(INDEX(Products!$A$1:$E$5,MATCH(Orders!$D978,Products!$A$1:$A$5,0),MATCH(Orders!J$1,Products!$A$1:$E$1,0))="D","Dark","Light"))</f>
        <v>Medium</v>
      </c>
      <c r="K978" s="3">
        <f>INDEX(Products!$A$1:$E$5,MATCH(Orders!$D978,Products!$A$1:$A$5,0),MATCH(Orders!K$1,Products!$A$1:$E$1,0))</f>
        <v>1.5</v>
      </c>
      <c r="L978" s="5">
        <f>INDEX(Products!$A$1:$E$5,MATCH(Orders!$D978,Products!$A$1:$A$5,0),MATCH(Orders!L$1,Products!$A$1:$E$1,0))</f>
        <v>8.18</v>
      </c>
      <c r="M978" s="5">
        <f>Table1[[#This Row],[Unit Price]]*Table1[[#This Row],[Quantity]]</f>
        <v>32.72</v>
      </c>
      <c r="N978" t="str">
        <f>VLOOKUP(Table1[[#This Row],[Customer ID]],Customers!$A$1:$I$2001,9,FALSE)</f>
        <v>Yes</v>
      </c>
    </row>
    <row r="979" spans="1:14" x14ac:dyDescent="0.35">
      <c r="A979" t="s">
        <v>2011</v>
      </c>
      <c r="B979" s="2">
        <v>45356</v>
      </c>
      <c r="C979" t="s">
        <v>2012</v>
      </c>
      <c r="D979" t="s">
        <v>21</v>
      </c>
      <c r="E979">
        <v>1</v>
      </c>
      <c r="F979" t="str">
        <f>VLOOKUP(Table1[[#This Row],[Customer ID]],Customers!$A$1:$I$2001,2,FALSE)</f>
        <v>Matthew Williamson</v>
      </c>
      <c r="G979" t="str">
        <f>VLOOKUP(Table1[[#This Row],[Customer ID]],Customers!$A$1:$I$2001,3,FALSE)</f>
        <v>rachael71@hotmail.com</v>
      </c>
      <c r="H979" t="str">
        <f>VLOOKUP(Table1[[#This Row],[Customer ID]],Customers!$A$1:$I$2001,7,FALSE)</f>
        <v>Australia</v>
      </c>
      <c r="I979" t="str">
        <f>_xlfn.IFS(INDEX(Products!$A$1:$E$5,MATCH(Orders!$D979,Products!$A$1:$A$5,0),MATCH(Orders!I$1,Products!$A$1:$E$1,0))="Esp","Espresso",INDEX(Products!$A$1:$E$5,MATCH(Orders!$D979,Products!$A$1:$A$5,0),MATCH(Orders!I$1,Products!$A$1:$E$1,0))="Lat","Latte",INDEX(Products!$A$1:$E$5,MATCH(Orders!$D979,Products!$A$1:$A$5,0),MATCH(Orders!I$1,Products!$A$1:$E$1,0))="Moc","Mocha",INDEX(Products!$A$1:$E$5,MATCH(Orders!$D979,Products!$A$1:$A$5,0),MATCH(Orders!I$1,Products!$A$1:$E$1,0))="Am","Americano")</f>
        <v>Latte</v>
      </c>
      <c r="J979" t="str">
        <f>IF(INDEX(Products!$A$1:$E$5,MATCH(Orders!$D979,Products!$A$1:$A$5,0),MATCH(Orders!J$1,Products!$A$1:$E$1,0))="M","Medium",IF(INDEX(Products!$A$1:$E$5,MATCH(Orders!$D979,Products!$A$1:$A$5,0),MATCH(Orders!J$1,Products!$A$1:$E$1,0))="D","Dark","Light"))</f>
        <v>Dark</v>
      </c>
      <c r="K979" s="3">
        <f>INDEX(Products!$A$1:$E$5,MATCH(Orders!$D979,Products!$A$1:$A$5,0),MATCH(Orders!K$1,Products!$A$1:$E$1,0))</f>
        <v>2</v>
      </c>
      <c r="L979" s="5">
        <f>INDEX(Products!$A$1:$E$5,MATCH(Orders!$D979,Products!$A$1:$A$5,0),MATCH(Orders!L$1,Products!$A$1:$E$1,0))</f>
        <v>6.79</v>
      </c>
      <c r="M979" s="5">
        <f>Table1[[#This Row],[Unit Price]]*Table1[[#This Row],[Quantity]]</f>
        <v>6.79</v>
      </c>
      <c r="N979" t="str">
        <f>VLOOKUP(Table1[[#This Row],[Customer ID]],Customers!$A$1:$I$2001,9,FALSE)</f>
        <v>No</v>
      </c>
    </row>
    <row r="980" spans="1:14" x14ac:dyDescent="0.35">
      <c r="A980" t="s">
        <v>2013</v>
      </c>
      <c r="B980" s="2">
        <v>44756</v>
      </c>
      <c r="C980" t="s">
        <v>2014</v>
      </c>
      <c r="D980" t="s">
        <v>40</v>
      </c>
      <c r="E980">
        <v>5</v>
      </c>
      <c r="F980" t="str">
        <f>VLOOKUP(Table1[[#This Row],[Customer ID]],Customers!$A$1:$I$2001,2,FALSE)</f>
        <v>Mary Mclean</v>
      </c>
      <c r="G980" t="str">
        <f>VLOOKUP(Table1[[#This Row],[Customer ID]],Customers!$A$1:$I$2001,3,FALSE)</f>
        <v>marybailey@wright-barnes.info</v>
      </c>
      <c r="H980" t="str">
        <f>VLOOKUP(Table1[[#This Row],[Customer ID]],Customers!$A$1:$I$2001,7,FALSE)</f>
        <v>Canada</v>
      </c>
      <c r="I980" t="str">
        <f>_xlfn.IFS(INDEX(Products!$A$1:$E$5,MATCH(Orders!$D980,Products!$A$1:$A$5,0),MATCH(Orders!I$1,Products!$A$1:$E$1,0))="Esp","Espresso",INDEX(Products!$A$1:$E$5,MATCH(Orders!$D980,Products!$A$1:$A$5,0),MATCH(Orders!I$1,Products!$A$1:$E$1,0))="Lat","Latte",INDEX(Products!$A$1:$E$5,MATCH(Orders!$D980,Products!$A$1:$A$5,0),MATCH(Orders!I$1,Products!$A$1:$E$1,0))="Moc","Mocha",INDEX(Products!$A$1:$E$5,MATCH(Orders!$D980,Products!$A$1:$A$5,0),MATCH(Orders!I$1,Products!$A$1:$E$1,0))="Am","Americano")</f>
        <v>Americano</v>
      </c>
      <c r="J980" t="str">
        <f>IF(INDEX(Products!$A$1:$E$5,MATCH(Orders!$D980,Products!$A$1:$A$5,0),MATCH(Orders!J$1,Products!$A$1:$E$1,0))="M","Medium",IF(INDEX(Products!$A$1:$E$5,MATCH(Orders!$D980,Products!$A$1:$A$5,0),MATCH(Orders!J$1,Products!$A$1:$E$1,0))="D","Dark","Light"))</f>
        <v>Light</v>
      </c>
      <c r="K980" s="3">
        <f>INDEX(Products!$A$1:$E$5,MATCH(Orders!$D980,Products!$A$1:$A$5,0),MATCH(Orders!K$1,Products!$A$1:$E$1,0))</f>
        <v>1</v>
      </c>
      <c r="L980" s="5">
        <f>INDEX(Products!$A$1:$E$5,MATCH(Orders!$D980,Products!$A$1:$A$5,0),MATCH(Orders!L$1,Products!$A$1:$E$1,0))</f>
        <v>9.9499999999999993</v>
      </c>
      <c r="M980" s="5">
        <f>Table1[[#This Row],[Unit Price]]*Table1[[#This Row],[Quantity]]</f>
        <v>49.75</v>
      </c>
      <c r="N980" t="str">
        <f>VLOOKUP(Table1[[#This Row],[Customer ID]],Customers!$A$1:$I$2001,9,FALSE)</f>
        <v>No</v>
      </c>
    </row>
    <row r="981" spans="1:14" x14ac:dyDescent="0.35">
      <c r="A981" t="s">
        <v>2015</v>
      </c>
      <c r="B981" s="2">
        <v>44971</v>
      </c>
      <c r="C981" t="s">
        <v>2016</v>
      </c>
      <c r="D981" t="s">
        <v>30</v>
      </c>
      <c r="E981">
        <v>3</v>
      </c>
      <c r="F981" t="str">
        <f>VLOOKUP(Table1[[#This Row],[Customer ID]],Customers!$A$1:$I$2001,2,FALSE)</f>
        <v>John Campbell</v>
      </c>
      <c r="G981" t="str">
        <f>VLOOKUP(Table1[[#This Row],[Customer ID]],Customers!$A$1:$I$2001,3,FALSE)</f>
        <v>gail89@yahoo.com</v>
      </c>
      <c r="H981" t="str">
        <f>VLOOKUP(Table1[[#This Row],[Customer ID]],Customers!$A$1:$I$2001,7,FALSE)</f>
        <v>United States</v>
      </c>
      <c r="I981" t="str">
        <f>_xlfn.IFS(INDEX(Products!$A$1:$E$5,MATCH(Orders!$D981,Products!$A$1:$A$5,0),MATCH(Orders!I$1,Products!$A$1:$E$1,0))="Esp","Espresso",INDEX(Products!$A$1:$E$5,MATCH(Orders!$D981,Products!$A$1:$A$5,0),MATCH(Orders!I$1,Products!$A$1:$E$1,0))="Lat","Latte",INDEX(Products!$A$1:$E$5,MATCH(Orders!$D981,Products!$A$1:$A$5,0),MATCH(Orders!I$1,Products!$A$1:$E$1,0))="Moc","Mocha",INDEX(Products!$A$1:$E$5,MATCH(Orders!$D981,Products!$A$1:$A$5,0),MATCH(Orders!I$1,Products!$A$1:$E$1,0))="Am","Americano")</f>
        <v>Mocha</v>
      </c>
      <c r="J981" t="str">
        <f>IF(INDEX(Products!$A$1:$E$5,MATCH(Orders!$D981,Products!$A$1:$A$5,0),MATCH(Orders!J$1,Products!$A$1:$E$1,0))="M","Medium",IF(INDEX(Products!$A$1:$E$5,MATCH(Orders!$D981,Products!$A$1:$A$5,0),MATCH(Orders!J$1,Products!$A$1:$E$1,0))="D","Dark","Light"))</f>
        <v>Medium</v>
      </c>
      <c r="K981" s="3">
        <f>INDEX(Products!$A$1:$E$5,MATCH(Orders!$D981,Products!$A$1:$A$5,0),MATCH(Orders!K$1,Products!$A$1:$E$1,0))</f>
        <v>2</v>
      </c>
      <c r="L981" s="5">
        <f>INDEX(Products!$A$1:$E$5,MATCH(Orders!$D981,Products!$A$1:$A$5,0),MATCH(Orders!L$1,Products!$A$1:$E$1,0))</f>
        <v>5.35</v>
      </c>
      <c r="M981" s="5">
        <f>Table1[[#This Row],[Unit Price]]*Table1[[#This Row],[Quantity]]</f>
        <v>16.049999999999997</v>
      </c>
      <c r="N981" t="str">
        <f>VLOOKUP(Table1[[#This Row],[Customer ID]],Customers!$A$1:$I$2001,9,FALSE)</f>
        <v>No</v>
      </c>
    </row>
    <row r="982" spans="1:14" x14ac:dyDescent="0.35">
      <c r="A982" t="s">
        <v>2017</v>
      </c>
      <c r="B982" s="2">
        <v>45134</v>
      </c>
      <c r="C982" t="s">
        <v>2018</v>
      </c>
      <c r="D982" t="s">
        <v>30</v>
      </c>
      <c r="E982">
        <v>2</v>
      </c>
      <c r="F982" t="str">
        <f>VLOOKUP(Table1[[#This Row],[Customer ID]],Customers!$A$1:$I$2001,2,FALSE)</f>
        <v>Robert George</v>
      </c>
      <c r="G982" t="str">
        <f>VLOOKUP(Table1[[#This Row],[Customer ID]],Customers!$A$1:$I$2001,3,FALSE)</f>
        <v>jenniferpatton@wilson.info</v>
      </c>
      <c r="H982" t="str">
        <f>VLOOKUP(Table1[[#This Row],[Customer ID]],Customers!$A$1:$I$2001,7,FALSE)</f>
        <v>United Kingdom</v>
      </c>
      <c r="I982" t="str">
        <f>_xlfn.IFS(INDEX(Products!$A$1:$E$5,MATCH(Orders!$D982,Products!$A$1:$A$5,0),MATCH(Orders!I$1,Products!$A$1:$E$1,0))="Esp","Espresso",INDEX(Products!$A$1:$E$5,MATCH(Orders!$D982,Products!$A$1:$A$5,0),MATCH(Orders!I$1,Products!$A$1:$E$1,0))="Lat","Latte",INDEX(Products!$A$1:$E$5,MATCH(Orders!$D982,Products!$A$1:$A$5,0),MATCH(Orders!I$1,Products!$A$1:$E$1,0))="Moc","Mocha",INDEX(Products!$A$1:$E$5,MATCH(Orders!$D982,Products!$A$1:$A$5,0),MATCH(Orders!I$1,Products!$A$1:$E$1,0))="Am","Americano")</f>
        <v>Mocha</v>
      </c>
      <c r="J982" t="str">
        <f>IF(INDEX(Products!$A$1:$E$5,MATCH(Orders!$D982,Products!$A$1:$A$5,0),MATCH(Orders!J$1,Products!$A$1:$E$1,0))="M","Medium",IF(INDEX(Products!$A$1:$E$5,MATCH(Orders!$D982,Products!$A$1:$A$5,0),MATCH(Orders!J$1,Products!$A$1:$E$1,0))="D","Dark","Light"))</f>
        <v>Medium</v>
      </c>
      <c r="K982" s="3">
        <f>INDEX(Products!$A$1:$E$5,MATCH(Orders!$D982,Products!$A$1:$A$5,0),MATCH(Orders!K$1,Products!$A$1:$E$1,0))</f>
        <v>2</v>
      </c>
      <c r="L982" s="5">
        <f>INDEX(Products!$A$1:$E$5,MATCH(Orders!$D982,Products!$A$1:$A$5,0),MATCH(Orders!L$1,Products!$A$1:$E$1,0))</f>
        <v>5.35</v>
      </c>
      <c r="M982" s="5">
        <f>Table1[[#This Row],[Unit Price]]*Table1[[#This Row],[Quantity]]</f>
        <v>10.7</v>
      </c>
      <c r="N982" t="str">
        <f>VLOOKUP(Table1[[#This Row],[Customer ID]],Customers!$A$1:$I$2001,9,FALSE)</f>
        <v>No</v>
      </c>
    </row>
    <row r="983" spans="1:14" x14ac:dyDescent="0.35">
      <c r="A983" t="s">
        <v>2019</v>
      </c>
      <c r="B983" s="2">
        <v>45218</v>
      </c>
      <c r="C983" t="s">
        <v>2020</v>
      </c>
      <c r="D983" t="s">
        <v>30</v>
      </c>
      <c r="E983">
        <v>5</v>
      </c>
      <c r="F983" t="str">
        <f>VLOOKUP(Table1[[#This Row],[Customer ID]],Customers!$A$1:$I$2001,2,FALSE)</f>
        <v>Mark Snow</v>
      </c>
      <c r="G983" t="str">
        <f>VLOOKUP(Table1[[#This Row],[Customer ID]],Customers!$A$1:$I$2001,3,FALSE)</f>
        <v>gregorymueller@garcia-marshall.com</v>
      </c>
      <c r="H983" t="str">
        <f>VLOOKUP(Table1[[#This Row],[Customer ID]],Customers!$A$1:$I$2001,7,FALSE)</f>
        <v>Canada</v>
      </c>
      <c r="I983" t="str">
        <f>_xlfn.IFS(INDEX(Products!$A$1:$E$5,MATCH(Orders!$D983,Products!$A$1:$A$5,0),MATCH(Orders!I$1,Products!$A$1:$E$1,0))="Esp","Espresso",INDEX(Products!$A$1:$E$5,MATCH(Orders!$D983,Products!$A$1:$A$5,0),MATCH(Orders!I$1,Products!$A$1:$E$1,0))="Lat","Latte",INDEX(Products!$A$1:$E$5,MATCH(Orders!$D983,Products!$A$1:$A$5,0),MATCH(Orders!I$1,Products!$A$1:$E$1,0))="Moc","Mocha",INDEX(Products!$A$1:$E$5,MATCH(Orders!$D983,Products!$A$1:$A$5,0),MATCH(Orders!I$1,Products!$A$1:$E$1,0))="Am","Americano")</f>
        <v>Mocha</v>
      </c>
      <c r="J983" t="str">
        <f>IF(INDEX(Products!$A$1:$E$5,MATCH(Orders!$D983,Products!$A$1:$A$5,0),MATCH(Orders!J$1,Products!$A$1:$E$1,0))="M","Medium",IF(INDEX(Products!$A$1:$E$5,MATCH(Orders!$D983,Products!$A$1:$A$5,0),MATCH(Orders!J$1,Products!$A$1:$E$1,0))="D","Dark","Light"))</f>
        <v>Medium</v>
      </c>
      <c r="K983" s="3">
        <f>INDEX(Products!$A$1:$E$5,MATCH(Orders!$D983,Products!$A$1:$A$5,0),MATCH(Orders!K$1,Products!$A$1:$E$1,0))</f>
        <v>2</v>
      </c>
      <c r="L983" s="5">
        <f>INDEX(Products!$A$1:$E$5,MATCH(Orders!$D983,Products!$A$1:$A$5,0),MATCH(Orders!L$1,Products!$A$1:$E$1,0))</f>
        <v>5.35</v>
      </c>
      <c r="M983" s="5">
        <f>Table1[[#This Row],[Unit Price]]*Table1[[#This Row],[Quantity]]</f>
        <v>26.75</v>
      </c>
      <c r="N983" t="str">
        <f>VLOOKUP(Table1[[#This Row],[Customer ID]],Customers!$A$1:$I$2001,9,FALSE)</f>
        <v>No</v>
      </c>
    </row>
    <row r="984" spans="1:14" x14ac:dyDescent="0.35">
      <c r="A984" t="s">
        <v>2021</v>
      </c>
      <c r="B984" s="2">
        <v>45241</v>
      </c>
      <c r="C984" t="s">
        <v>2022</v>
      </c>
      <c r="D984" t="s">
        <v>21</v>
      </c>
      <c r="E984">
        <v>5</v>
      </c>
      <c r="F984" t="str">
        <f>VLOOKUP(Table1[[#This Row],[Customer ID]],Customers!$A$1:$I$2001,2,FALSE)</f>
        <v>Gloria Mercado</v>
      </c>
      <c r="G984" t="str">
        <f>VLOOKUP(Table1[[#This Row],[Customer ID]],Customers!$A$1:$I$2001,3,FALSE)</f>
        <v>kevin13@mann.com</v>
      </c>
      <c r="H984" t="str">
        <f>VLOOKUP(Table1[[#This Row],[Customer ID]],Customers!$A$1:$I$2001,7,FALSE)</f>
        <v>Australia</v>
      </c>
      <c r="I984" t="str">
        <f>_xlfn.IFS(INDEX(Products!$A$1:$E$5,MATCH(Orders!$D984,Products!$A$1:$A$5,0),MATCH(Orders!I$1,Products!$A$1:$E$1,0))="Esp","Espresso",INDEX(Products!$A$1:$E$5,MATCH(Orders!$D984,Products!$A$1:$A$5,0),MATCH(Orders!I$1,Products!$A$1:$E$1,0))="Lat","Latte",INDEX(Products!$A$1:$E$5,MATCH(Orders!$D984,Products!$A$1:$A$5,0),MATCH(Orders!I$1,Products!$A$1:$E$1,0))="Moc","Mocha",INDEX(Products!$A$1:$E$5,MATCH(Orders!$D984,Products!$A$1:$A$5,0),MATCH(Orders!I$1,Products!$A$1:$E$1,0))="Am","Americano")</f>
        <v>Latte</v>
      </c>
      <c r="J984" t="str">
        <f>IF(INDEX(Products!$A$1:$E$5,MATCH(Orders!$D984,Products!$A$1:$A$5,0),MATCH(Orders!J$1,Products!$A$1:$E$1,0))="M","Medium",IF(INDEX(Products!$A$1:$E$5,MATCH(Orders!$D984,Products!$A$1:$A$5,0),MATCH(Orders!J$1,Products!$A$1:$E$1,0))="D","Dark","Light"))</f>
        <v>Dark</v>
      </c>
      <c r="K984" s="3">
        <f>INDEX(Products!$A$1:$E$5,MATCH(Orders!$D984,Products!$A$1:$A$5,0),MATCH(Orders!K$1,Products!$A$1:$E$1,0))</f>
        <v>2</v>
      </c>
      <c r="L984" s="5">
        <f>INDEX(Products!$A$1:$E$5,MATCH(Orders!$D984,Products!$A$1:$A$5,0),MATCH(Orders!L$1,Products!$A$1:$E$1,0))</f>
        <v>6.79</v>
      </c>
      <c r="M984" s="5">
        <f>Table1[[#This Row],[Unit Price]]*Table1[[#This Row],[Quantity]]</f>
        <v>33.950000000000003</v>
      </c>
      <c r="N984" t="str">
        <f>VLOOKUP(Table1[[#This Row],[Customer ID]],Customers!$A$1:$I$2001,9,FALSE)</f>
        <v>Yes</v>
      </c>
    </row>
    <row r="985" spans="1:14" x14ac:dyDescent="0.35">
      <c r="A985" t="s">
        <v>2023</v>
      </c>
      <c r="B985" s="2">
        <v>45300</v>
      </c>
      <c r="C985" t="s">
        <v>2024</v>
      </c>
      <c r="D985" t="s">
        <v>30</v>
      </c>
      <c r="E985">
        <v>4</v>
      </c>
      <c r="F985" t="str">
        <f>VLOOKUP(Table1[[#This Row],[Customer ID]],Customers!$A$1:$I$2001,2,FALSE)</f>
        <v>Kimberly Kent</v>
      </c>
      <c r="G985" t="str">
        <f>VLOOKUP(Table1[[#This Row],[Customer ID]],Customers!$A$1:$I$2001,3,FALSE)</f>
        <v>stephensdonna@thomas.org</v>
      </c>
      <c r="H985" t="str">
        <f>VLOOKUP(Table1[[#This Row],[Customer ID]],Customers!$A$1:$I$2001,7,FALSE)</f>
        <v>Canada</v>
      </c>
      <c r="I985" t="str">
        <f>_xlfn.IFS(INDEX(Products!$A$1:$E$5,MATCH(Orders!$D985,Products!$A$1:$A$5,0),MATCH(Orders!I$1,Products!$A$1:$E$1,0))="Esp","Espresso",INDEX(Products!$A$1:$E$5,MATCH(Orders!$D985,Products!$A$1:$A$5,0),MATCH(Orders!I$1,Products!$A$1:$E$1,0))="Lat","Latte",INDEX(Products!$A$1:$E$5,MATCH(Orders!$D985,Products!$A$1:$A$5,0),MATCH(Orders!I$1,Products!$A$1:$E$1,0))="Moc","Mocha",INDEX(Products!$A$1:$E$5,MATCH(Orders!$D985,Products!$A$1:$A$5,0),MATCH(Orders!I$1,Products!$A$1:$E$1,0))="Am","Americano")</f>
        <v>Mocha</v>
      </c>
      <c r="J985" t="str">
        <f>IF(INDEX(Products!$A$1:$E$5,MATCH(Orders!$D985,Products!$A$1:$A$5,0),MATCH(Orders!J$1,Products!$A$1:$E$1,0))="M","Medium",IF(INDEX(Products!$A$1:$E$5,MATCH(Orders!$D985,Products!$A$1:$A$5,0),MATCH(Orders!J$1,Products!$A$1:$E$1,0))="D","Dark","Light"))</f>
        <v>Medium</v>
      </c>
      <c r="K985" s="3">
        <f>INDEX(Products!$A$1:$E$5,MATCH(Orders!$D985,Products!$A$1:$A$5,0),MATCH(Orders!K$1,Products!$A$1:$E$1,0))</f>
        <v>2</v>
      </c>
      <c r="L985" s="5">
        <f>INDEX(Products!$A$1:$E$5,MATCH(Orders!$D985,Products!$A$1:$A$5,0),MATCH(Orders!L$1,Products!$A$1:$E$1,0))</f>
        <v>5.35</v>
      </c>
      <c r="M985" s="5">
        <f>Table1[[#This Row],[Unit Price]]*Table1[[#This Row],[Quantity]]</f>
        <v>21.4</v>
      </c>
      <c r="N985" t="str">
        <f>VLOOKUP(Table1[[#This Row],[Customer ID]],Customers!$A$1:$I$2001,9,FALSE)</f>
        <v>Yes</v>
      </c>
    </row>
    <row r="986" spans="1:14" x14ac:dyDescent="0.35">
      <c r="A986" t="s">
        <v>2025</v>
      </c>
      <c r="B986" s="2">
        <v>44895</v>
      </c>
      <c r="C986" t="s">
        <v>2026</v>
      </c>
      <c r="D986" t="s">
        <v>21</v>
      </c>
      <c r="E986">
        <v>1</v>
      </c>
      <c r="F986" t="str">
        <f>VLOOKUP(Table1[[#This Row],[Customer ID]],Customers!$A$1:$I$2001,2,FALSE)</f>
        <v>Sherry Schultz</v>
      </c>
      <c r="G986" t="str">
        <f>VLOOKUP(Table1[[#This Row],[Customer ID]],Customers!$A$1:$I$2001,3,FALSE)</f>
        <v>taylorjeffrey@curtis.com</v>
      </c>
      <c r="H986" t="str">
        <f>VLOOKUP(Table1[[#This Row],[Customer ID]],Customers!$A$1:$I$2001,7,FALSE)</f>
        <v>Canada</v>
      </c>
      <c r="I986" t="str">
        <f>_xlfn.IFS(INDEX(Products!$A$1:$E$5,MATCH(Orders!$D986,Products!$A$1:$A$5,0),MATCH(Orders!I$1,Products!$A$1:$E$1,0))="Esp","Espresso",INDEX(Products!$A$1:$E$5,MATCH(Orders!$D986,Products!$A$1:$A$5,0),MATCH(Orders!I$1,Products!$A$1:$E$1,0))="Lat","Latte",INDEX(Products!$A$1:$E$5,MATCH(Orders!$D986,Products!$A$1:$A$5,0),MATCH(Orders!I$1,Products!$A$1:$E$1,0))="Moc","Mocha",INDEX(Products!$A$1:$E$5,MATCH(Orders!$D986,Products!$A$1:$A$5,0),MATCH(Orders!I$1,Products!$A$1:$E$1,0))="Am","Americano")</f>
        <v>Latte</v>
      </c>
      <c r="J986" t="str">
        <f>IF(INDEX(Products!$A$1:$E$5,MATCH(Orders!$D986,Products!$A$1:$A$5,0),MATCH(Orders!J$1,Products!$A$1:$E$1,0))="M","Medium",IF(INDEX(Products!$A$1:$E$5,MATCH(Orders!$D986,Products!$A$1:$A$5,0),MATCH(Orders!J$1,Products!$A$1:$E$1,0))="D","Dark","Light"))</f>
        <v>Dark</v>
      </c>
      <c r="K986" s="3">
        <f>INDEX(Products!$A$1:$E$5,MATCH(Orders!$D986,Products!$A$1:$A$5,0),MATCH(Orders!K$1,Products!$A$1:$E$1,0))</f>
        <v>2</v>
      </c>
      <c r="L986" s="5">
        <f>INDEX(Products!$A$1:$E$5,MATCH(Orders!$D986,Products!$A$1:$A$5,0),MATCH(Orders!L$1,Products!$A$1:$E$1,0))</f>
        <v>6.79</v>
      </c>
      <c r="M986" s="5">
        <f>Table1[[#This Row],[Unit Price]]*Table1[[#This Row],[Quantity]]</f>
        <v>6.79</v>
      </c>
      <c r="N986" t="str">
        <f>VLOOKUP(Table1[[#This Row],[Customer ID]],Customers!$A$1:$I$2001,9,FALSE)</f>
        <v>No</v>
      </c>
    </row>
    <row r="987" spans="1:14" x14ac:dyDescent="0.35">
      <c r="A987" t="s">
        <v>2027</v>
      </c>
      <c r="B987" s="2">
        <v>45433</v>
      </c>
      <c r="C987" t="s">
        <v>2028</v>
      </c>
      <c r="D987" t="s">
        <v>30</v>
      </c>
      <c r="E987">
        <v>5</v>
      </c>
      <c r="F987" t="str">
        <f>VLOOKUP(Table1[[#This Row],[Customer ID]],Customers!$A$1:$I$2001,2,FALSE)</f>
        <v>Peter Riley</v>
      </c>
      <c r="G987" t="str">
        <f>VLOOKUP(Table1[[#This Row],[Customer ID]],Customers!$A$1:$I$2001,3,FALSE)</f>
        <v>charles43@gibson-george.com</v>
      </c>
      <c r="H987" t="str">
        <f>VLOOKUP(Table1[[#This Row],[Customer ID]],Customers!$A$1:$I$2001,7,FALSE)</f>
        <v>United Kingdom</v>
      </c>
      <c r="I987" t="str">
        <f>_xlfn.IFS(INDEX(Products!$A$1:$E$5,MATCH(Orders!$D987,Products!$A$1:$A$5,0),MATCH(Orders!I$1,Products!$A$1:$E$1,0))="Esp","Espresso",INDEX(Products!$A$1:$E$5,MATCH(Orders!$D987,Products!$A$1:$A$5,0),MATCH(Orders!I$1,Products!$A$1:$E$1,0))="Lat","Latte",INDEX(Products!$A$1:$E$5,MATCH(Orders!$D987,Products!$A$1:$A$5,0),MATCH(Orders!I$1,Products!$A$1:$E$1,0))="Moc","Mocha",INDEX(Products!$A$1:$E$5,MATCH(Orders!$D987,Products!$A$1:$A$5,0),MATCH(Orders!I$1,Products!$A$1:$E$1,0))="Am","Americano")</f>
        <v>Mocha</v>
      </c>
      <c r="J987" t="str">
        <f>IF(INDEX(Products!$A$1:$E$5,MATCH(Orders!$D987,Products!$A$1:$A$5,0),MATCH(Orders!J$1,Products!$A$1:$E$1,0))="M","Medium",IF(INDEX(Products!$A$1:$E$5,MATCH(Orders!$D987,Products!$A$1:$A$5,0),MATCH(Orders!J$1,Products!$A$1:$E$1,0))="D","Dark","Light"))</f>
        <v>Medium</v>
      </c>
      <c r="K987" s="3">
        <f>INDEX(Products!$A$1:$E$5,MATCH(Orders!$D987,Products!$A$1:$A$5,0),MATCH(Orders!K$1,Products!$A$1:$E$1,0))</f>
        <v>2</v>
      </c>
      <c r="L987" s="5">
        <f>INDEX(Products!$A$1:$E$5,MATCH(Orders!$D987,Products!$A$1:$A$5,0),MATCH(Orders!L$1,Products!$A$1:$E$1,0))</f>
        <v>5.35</v>
      </c>
      <c r="M987" s="5">
        <f>Table1[[#This Row],[Unit Price]]*Table1[[#This Row],[Quantity]]</f>
        <v>26.75</v>
      </c>
      <c r="N987" t="str">
        <f>VLOOKUP(Table1[[#This Row],[Customer ID]],Customers!$A$1:$I$2001,9,FALSE)</f>
        <v>No</v>
      </c>
    </row>
    <row r="988" spans="1:14" x14ac:dyDescent="0.35">
      <c r="A988" t="s">
        <v>2029</v>
      </c>
      <c r="B988" s="2">
        <v>44790</v>
      </c>
      <c r="C988" t="s">
        <v>2030</v>
      </c>
      <c r="D988" t="s">
        <v>15</v>
      </c>
      <c r="E988">
        <v>3</v>
      </c>
      <c r="F988" t="str">
        <f>VLOOKUP(Table1[[#This Row],[Customer ID]],Customers!$A$1:$I$2001,2,FALSE)</f>
        <v>Courtney Smith</v>
      </c>
      <c r="G988" t="str">
        <f>VLOOKUP(Table1[[#This Row],[Customer ID]],Customers!$A$1:$I$2001,3,FALSE)</f>
        <v>fullerscott@wilson.com</v>
      </c>
      <c r="H988" t="str">
        <f>VLOOKUP(Table1[[#This Row],[Customer ID]],Customers!$A$1:$I$2001,7,FALSE)</f>
        <v>Ireland</v>
      </c>
      <c r="I988" t="str">
        <f>_xlfn.IFS(INDEX(Products!$A$1:$E$5,MATCH(Orders!$D988,Products!$A$1:$A$5,0),MATCH(Orders!I$1,Products!$A$1:$E$1,0))="Esp","Espresso",INDEX(Products!$A$1:$E$5,MATCH(Orders!$D988,Products!$A$1:$A$5,0),MATCH(Orders!I$1,Products!$A$1:$E$1,0))="Lat","Latte",INDEX(Products!$A$1:$E$5,MATCH(Orders!$D988,Products!$A$1:$A$5,0),MATCH(Orders!I$1,Products!$A$1:$E$1,0))="Moc","Mocha",INDEX(Products!$A$1:$E$5,MATCH(Orders!$D988,Products!$A$1:$A$5,0),MATCH(Orders!I$1,Products!$A$1:$E$1,0))="Am","Americano")</f>
        <v>Espresso</v>
      </c>
      <c r="J988" t="str">
        <f>IF(INDEX(Products!$A$1:$E$5,MATCH(Orders!$D988,Products!$A$1:$A$5,0),MATCH(Orders!J$1,Products!$A$1:$E$1,0))="M","Medium",IF(INDEX(Products!$A$1:$E$5,MATCH(Orders!$D988,Products!$A$1:$A$5,0),MATCH(Orders!J$1,Products!$A$1:$E$1,0))="D","Dark","Light"))</f>
        <v>Medium</v>
      </c>
      <c r="K988" s="3">
        <f>INDEX(Products!$A$1:$E$5,MATCH(Orders!$D988,Products!$A$1:$A$5,0),MATCH(Orders!K$1,Products!$A$1:$E$1,0))</f>
        <v>1.5</v>
      </c>
      <c r="L988" s="5">
        <f>INDEX(Products!$A$1:$E$5,MATCH(Orders!$D988,Products!$A$1:$A$5,0),MATCH(Orders!L$1,Products!$A$1:$E$1,0))</f>
        <v>8.18</v>
      </c>
      <c r="M988" s="5">
        <f>Table1[[#This Row],[Unit Price]]*Table1[[#This Row],[Quantity]]</f>
        <v>24.54</v>
      </c>
      <c r="N988" t="str">
        <f>VLOOKUP(Table1[[#This Row],[Customer ID]],Customers!$A$1:$I$2001,9,FALSE)</f>
        <v>Yes</v>
      </c>
    </row>
    <row r="989" spans="1:14" x14ac:dyDescent="0.35">
      <c r="A989" t="s">
        <v>2031</v>
      </c>
      <c r="B989" s="2">
        <v>45110</v>
      </c>
      <c r="C989" t="s">
        <v>2032</v>
      </c>
      <c r="D989" t="s">
        <v>15</v>
      </c>
      <c r="E989">
        <v>3</v>
      </c>
      <c r="F989" t="str">
        <f>VLOOKUP(Table1[[#This Row],[Customer ID]],Customers!$A$1:$I$2001,2,FALSE)</f>
        <v>Vincent Oneill</v>
      </c>
      <c r="G989" t="str">
        <f>VLOOKUP(Table1[[#This Row],[Customer ID]],Customers!$A$1:$I$2001,3,FALSE)</f>
        <v>haleyturner@schroeder.com</v>
      </c>
      <c r="H989" t="str">
        <f>VLOOKUP(Table1[[#This Row],[Customer ID]],Customers!$A$1:$I$2001,7,FALSE)</f>
        <v>United States</v>
      </c>
      <c r="I989" t="str">
        <f>_xlfn.IFS(INDEX(Products!$A$1:$E$5,MATCH(Orders!$D989,Products!$A$1:$A$5,0),MATCH(Orders!I$1,Products!$A$1:$E$1,0))="Esp","Espresso",INDEX(Products!$A$1:$E$5,MATCH(Orders!$D989,Products!$A$1:$A$5,0),MATCH(Orders!I$1,Products!$A$1:$E$1,0))="Lat","Latte",INDEX(Products!$A$1:$E$5,MATCH(Orders!$D989,Products!$A$1:$A$5,0),MATCH(Orders!I$1,Products!$A$1:$E$1,0))="Moc","Mocha",INDEX(Products!$A$1:$E$5,MATCH(Orders!$D989,Products!$A$1:$A$5,0),MATCH(Orders!I$1,Products!$A$1:$E$1,0))="Am","Americano")</f>
        <v>Espresso</v>
      </c>
      <c r="J989" t="str">
        <f>IF(INDEX(Products!$A$1:$E$5,MATCH(Orders!$D989,Products!$A$1:$A$5,0),MATCH(Orders!J$1,Products!$A$1:$E$1,0))="M","Medium",IF(INDEX(Products!$A$1:$E$5,MATCH(Orders!$D989,Products!$A$1:$A$5,0),MATCH(Orders!J$1,Products!$A$1:$E$1,0))="D","Dark","Light"))</f>
        <v>Medium</v>
      </c>
      <c r="K989" s="3">
        <f>INDEX(Products!$A$1:$E$5,MATCH(Orders!$D989,Products!$A$1:$A$5,0),MATCH(Orders!K$1,Products!$A$1:$E$1,0))</f>
        <v>1.5</v>
      </c>
      <c r="L989" s="5">
        <f>INDEX(Products!$A$1:$E$5,MATCH(Orders!$D989,Products!$A$1:$A$5,0),MATCH(Orders!L$1,Products!$A$1:$E$1,0))</f>
        <v>8.18</v>
      </c>
      <c r="M989" s="5">
        <f>Table1[[#This Row],[Unit Price]]*Table1[[#This Row],[Quantity]]</f>
        <v>24.54</v>
      </c>
      <c r="N989" t="str">
        <f>VLOOKUP(Table1[[#This Row],[Customer ID]],Customers!$A$1:$I$2001,9,FALSE)</f>
        <v>No</v>
      </c>
    </row>
    <row r="990" spans="1:14" x14ac:dyDescent="0.35">
      <c r="A990" t="s">
        <v>2033</v>
      </c>
      <c r="B990" s="2">
        <v>45395</v>
      </c>
      <c r="C990" t="s">
        <v>2034</v>
      </c>
      <c r="D990" t="s">
        <v>40</v>
      </c>
      <c r="E990">
        <v>4</v>
      </c>
      <c r="F990" t="str">
        <f>VLOOKUP(Table1[[#This Row],[Customer ID]],Customers!$A$1:$I$2001,2,FALSE)</f>
        <v>Katherine Wilson</v>
      </c>
      <c r="G990" t="str">
        <f>VLOOKUP(Table1[[#This Row],[Customer ID]],Customers!$A$1:$I$2001,3,FALSE)</f>
        <v>william98@sandoval.com</v>
      </c>
      <c r="H990" t="str">
        <f>VLOOKUP(Table1[[#This Row],[Customer ID]],Customers!$A$1:$I$2001,7,FALSE)</f>
        <v>Canada</v>
      </c>
      <c r="I990" t="str">
        <f>_xlfn.IFS(INDEX(Products!$A$1:$E$5,MATCH(Orders!$D990,Products!$A$1:$A$5,0),MATCH(Orders!I$1,Products!$A$1:$E$1,0))="Esp","Espresso",INDEX(Products!$A$1:$E$5,MATCH(Orders!$D990,Products!$A$1:$A$5,0),MATCH(Orders!I$1,Products!$A$1:$E$1,0))="Lat","Latte",INDEX(Products!$A$1:$E$5,MATCH(Orders!$D990,Products!$A$1:$A$5,0),MATCH(Orders!I$1,Products!$A$1:$E$1,0))="Moc","Mocha",INDEX(Products!$A$1:$E$5,MATCH(Orders!$D990,Products!$A$1:$A$5,0),MATCH(Orders!I$1,Products!$A$1:$E$1,0))="Am","Americano")</f>
        <v>Americano</v>
      </c>
      <c r="J990" t="str">
        <f>IF(INDEX(Products!$A$1:$E$5,MATCH(Orders!$D990,Products!$A$1:$A$5,0),MATCH(Orders!J$1,Products!$A$1:$E$1,0))="M","Medium",IF(INDEX(Products!$A$1:$E$5,MATCH(Orders!$D990,Products!$A$1:$A$5,0),MATCH(Orders!J$1,Products!$A$1:$E$1,0))="D","Dark","Light"))</f>
        <v>Light</v>
      </c>
      <c r="K990" s="3">
        <f>INDEX(Products!$A$1:$E$5,MATCH(Orders!$D990,Products!$A$1:$A$5,0),MATCH(Orders!K$1,Products!$A$1:$E$1,0))</f>
        <v>1</v>
      </c>
      <c r="L990" s="5">
        <f>INDEX(Products!$A$1:$E$5,MATCH(Orders!$D990,Products!$A$1:$A$5,0),MATCH(Orders!L$1,Products!$A$1:$E$1,0))</f>
        <v>9.9499999999999993</v>
      </c>
      <c r="M990" s="5">
        <f>Table1[[#This Row],[Unit Price]]*Table1[[#This Row],[Quantity]]</f>
        <v>39.799999999999997</v>
      </c>
      <c r="N990" t="str">
        <f>VLOOKUP(Table1[[#This Row],[Customer ID]],Customers!$A$1:$I$2001,9,FALSE)</f>
        <v>Yes</v>
      </c>
    </row>
    <row r="991" spans="1:14" x14ac:dyDescent="0.35">
      <c r="A991" t="s">
        <v>2035</v>
      </c>
      <c r="B991" s="2">
        <v>44819</v>
      </c>
      <c r="C991" t="s">
        <v>2036</v>
      </c>
      <c r="D991" t="s">
        <v>21</v>
      </c>
      <c r="E991">
        <v>4</v>
      </c>
      <c r="F991" t="str">
        <f>VLOOKUP(Table1[[#This Row],[Customer ID]],Customers!$A$1:$I$2001,2,FALSE)</f>
        <v>Antonio Jones</v>
      </c>
      <c r="G991" t="str">
        <f>VLOOKUP(Table1[[#This Row],[Customer ID]],Customers!$A$1:$I$2001,3,FALSE)</f>
        <v>troydixon@shepard.net</v>
      </c>
      <c r="H991" t="str">
        <f>VLOOKUP(Table1[[#This Row],[Customer ID]],Customers!$A$1:$I$2001,7,FALSE)</f>
        <v>Australia</v>
      </c>
      <c r="I991" t="str">
        <f>_xlfn.IFS(INDEX(Products!$A$1:$E$5,MATCH(Orders!$D991,Products!$A$1:$A$5,0),MATCH(Orders!I$1,Products!$A$1:$E$1,0))="Esp","Espresso",INDEX(Products!$A$1:$E$5,MATCH(Orders!$D991,Products!$A$1:$A$5,0),MATCH(Orders!I$1,Products!$A$1:$E$1,0))="Lat","Latte",INDEX(Products!$A$1:$E$5,MATCH(Orders!$D991,Products!$A$1:$A$5,0),MATCH(Orders!I$1,Products!$A$1:$E$1,0))="Moc","Mocha",INDEX(Products!$A$1:$E$5,MATCH(Orders!$D991,Products!$A$1:$A$5,0),MATCH(Orders!I$1,Products!$A$1:$E$1,0))="Am","Americano")</f>
        <v>Latte</v>
      </c>
      <c r="J991" t="str">
        <f>IF(INDEX(Products!$A$1:$E$5,MATCH(Orders!$D991,Products!$A$1:$A$5,0),MATCH(Orders!J$1,Products!$A$1:$E$1,0))="M","Medium",IF(INDEX(Products!$A$1:$E$5,MATCH(Orders!$D991,Products!$A$1:$A$5,0),MATCH(Orders!J$1,Products!$A$1:$E$1,0))="D","Dark","Light"))</f>
        <v>Dark</v>
      </c>
      <c r="K991" s="3">
        <f>INDEX(Products!$A$1:$E$5,MATCH(Orders!$D991,Products!$A$1:$A$5,0),MATCH(Orders!K$1,Products!$A$1:$E$1,0))</f>
        <v>2</v>
      </c>
      <c r="L991" s="5">
        <f>INDEX(Products!$A$1:$E$5,MATCH(Orders!$D991,Products!$A$1:$A$5,0),MATCH(Orders!L$1,Products!$A$1:$E$1,0))</f>
        <v>6.79</v>
      </c>
      <c r="M991" s="5">
        <f>Table1[[#This Row],[Unit Price]]*Table1[[#This Row],[Quantity]]</f>
        <v>27.16</v>
      </c>
      <c r="N991" t="str">
        <f>VLOOKUP(Table1[[#This Row],[Customer ID]],Customers!$A$1:$I$2001,9,FALSE)</f>
        <v>No</v>
      </c>
    </row>
    <row r="992" spans="1:14" x14ac:dyDescent="0.35">
      <c r="A992" t="s">
        <v>2037</v>
      </c>
      <c r="B992" s="2">
        <v>44735</v>
      </c>
      <c r="C992" t="s">
        <v>2038</v>
      </c>
      <c r="D992" t="s">
        <v>30</v>
      </c>
      <c r="E992">
        <v>5</v>
      </c>
      <c r="F992" t="str">
        <f>VLOOKUP(Table1[[#This Row],[Customer ID]],Customers!$A$1:$I$2001,2,FALSE)</f>
        <v>Erica Fitzgerald</v>
      </c>
      <c r="G992" t="str">
        <f>VLOOKUP(Table1[[#This Row],[Customer ID]],Customers!$A$1:$I$2001,3,FALSE)</f>
        <v>kcollins@hotmail.com</v>
      </c>
      <c r="H992" t="str">
        <f>VLOOKUP(Table1[[#This Row],[Customer ID]],Customers!$A$1:$I$2001,7,FALSE)</f>
        <v>Australia</v>
      </c>
      <c r="I992" t="str">
        <f>_xlfn.IFS(INDEX(Products!$A$1:$E$5,MATCH(Orders!$D992,Products!$A$1:$A$5,0),MATCH(Orders!I$1,Products!$A$1:$E$1,0))="Esp","Espresso",INDEX(Products!$A$1:$E$5,MATCH(Orders!$D992,Products!$A$1:$A$5,0),MATCH(Orders!I$1,Products!$A$1:$E$1,0))="Lat","Latte",INDEX(Products!$A$1:$E$5,MATCH(Orders!$D992,Products!$A$1:$A$5,0),MATCH(Orders!I$1,Products!$A$1:$E$1,0))="Moc","Mocha",INDEX(Products!$A$1:$E$5,MATCH(Orders!$D992,Products!$A$1:$A$5,0),MATCH(Orders!I$1,Products!$A$1:$E$1,0))="Am","Americano")</f>
        <v>Mocha</v>
      </c>
      <c r="J992" t="str">
        <f>IF(INDEX(Products!$A$1:$E$5,MATCH(Orders!$D992,Products!$A$1:$A$5,0),MATCH(Orders!J$1,Products!$A$1:$E$1,0))="M","Medium",IF(INDEX(Products!$A$1:$E$5,MATCH(Orders!$D992,Products!$A$1:$A$5,0),MATCH(Orders!J$1,Products!$A$1:$E$1,0))="D","Dark","Light"))</f>
        <v>Medium</v>
      </c>
      <c r="K992" s="3">
        <f>INDEX(Products!$A$1:$E$5,MATCH(Orders!$D992,Products!$A$1:$A$5,0),MATCH(Orders!K$1,Products!$A$1:$E$1,0))</f>
        <v>2</v>
      </c>
      <c r="L992" s="5">
        <f>INDEX(Products!$A$1:$E$5,MATCH(Orders!$D992,Products!$A$1:$A$5,0),MATCH(Orders!L$1,Products!$A$1:$E$1,0))</f>
        <v>5.35</v>
      </c>
      <c r="M992" s="5">
        <f>Table1[[#This Row],[Unit Price]]*Table1[[#This Row],[Quantity]]</f>
        <v>26.75</v>
      </c>
      <c r="N992" t="str">
        <f>VLOOKUP(Table1[[#This Row],[Customer ID]],Customers!$A$1:$I$2001,9,FALSE)</f>
        <v>No</v>
      </c>
    </row>
    <row r="993" spans="1:14" x14ac:dyDescent="0.35">
      <c r="A993" t="s">
        <v>2039</v>
      </c>
      <c r="B993" s="2">
        <v>44929</v>
      </c>
      <c r="C993" t="s">
        <v>2040</v>
      </c>
      <c r="D993" t="s">
        <v>40</v>
      </c>
      <c r="E993">
        <v>4</v>
      </c>
      <c r="F993" t="str">
        <f>VLOOKUP(Table1[[#This Row],[Customer ID]],Customers!$A$1:$I$2001,2,FALSE)</f>
        <v>Adrian Green</v>
      </c>
      <c r="G993" t="str">
        <f>VLOOKUP(Table1[[#This Row],[Customer ID]],Customers!$A$1:$I$2001,3,FALSE)</f>
        <v>mwilson@yahoo.com</v>
      </c>
      <c r="H993" t="str">
        <f>VLOOKUP(Table1[[#This Row],[Customer ID]],Customers!$A$1:$I$2001,7,FALSE)</f>
        <v>Canada</v>
      </c>
      <c r="I993" t="str">
        <f>_xlfn.IFS(INDEX(Products!$A$1:$E$5,MATCH(Orders!$D993,Products!$A$1:$A$5,0),MATCH(Orders!I$1,Products!$A$1:$E$1,0))="Esp","Espresso",INDEX(Products!$A$1:$E$5,MATCH(Orders!$D993,Products!$A$1:$A$5,0),MATCH(Orders!I$1,Products!$A$1:$E$1,0))="Lat","Latte",INDEX(Products!$A$1:$E$5,MATCH(Orders!$D993,Products!$A$1:$A$5,0),MATCH(Orders!I$1,Products!$A$1:$E$1,0))="Moc","Mocha",INDEX(Products!$A$1:$E$5,MATCH(Orders!$D993,Products!$A$1:$A$5,0),MATCH(Orders!I$1,Products!$A$1:$E$1,0))="Am","Americano")</f>
        <v>Americano</v>
      </c>
      <c r="J993" t="str">
        <f>IF(INDEX(Products!$A$1:$E$5,MATCH(Orders!$D993,Products!$A$1:$A$5,0),MATCH(Orders!J$1,Products!$A$1:$E$1,0))="M","Medium",IF(INDEX(Products!$A$1:$E$5,MATCH(Orders!$D993,Products!$A$1:$A$5,0),MATCH(Orders!J$1,Products!$A$1:$E$1,0))="D","Dark","Light"))</f>
        <v>Light</v>
      </c>
      <c r="K993" s="3">
        <f>INDEX(Products!$A$1:$E$5,MATCH(Orders!$D993,Products!$A$1:$A$5,0),MATCH(Orders!K$1,Products!$A$1:$E$1,0))</f>
        <v>1</v>
      </c>
      <c r="L993" s="5">
        <f>INDEX(Products!$A$1:$E$5,MATCH(Orders!$D993,Products!$A$1:$A$5,0),MATCH(Orders!L$1,Products!$A$1:$E$1,0))</f>
        <v>9.9499999999999993</v>
      </c>
      <c r="M993" s="5">
        <f>Table1[[#This Row],[Unit Price]]*Table1[[#This Row],[Quantity]]</f>
        <v>39.799999999999997</v>
      </c>
      <c r="N993" t="str">
        <f>VLOOKUP(Table1[[#This Row],[Customer ID]],Customers!$A$1:$I$2001,9,FALSE)</f>
        <v>Yes</v>
      </c>
    </row>
    <row r="994" spans="1:14" x14ac:dyDescent="0.35">
      <c r="A994" t="s">
        <v>2041</v>
      </c>
      <c r="B994" s="2">
        <v>45485</v>
      </c>
      <c r="C994" t="s">
        <v>2042</v>
      </c>
      <c r="D994" t="s">
        <v>15</v>
      </c>
      <c r="E994">
        <v>4</v>
      </c>
      <c r="F994" t="str">
        <f>VLOOKUP(Table1[[#This Row],[Customer ID]],Customers!$A$1:$I$2001,2,FALSE)</f>
        <v>Nancy Coleman</v>
      </c>
      <c r="G994" t="str">
        <f>VLOOKUP(Table1[[#This Row],[Customer ID]],Customers!$A$1:$I$2001,3,FALSE)</f>
        <v>taylorsheila@hotmail.com</v>
      </c>
      <c r="H994" t="str">
        <f>VLOOKUP(Table1[[#This Row],[Customer ID]],Customers!$A$1:$I$2001,7,FALSE)</f>
        <v>Australia</v>
      </c>
      <c r="I994" t="str">
        <f>_xlfn.IFS(INDEX(Products!$A$1:$E$5,MATCH(Orders!$D994,Products!$A$1:$A$5,0),MATCH(Orders!I$1,Products!$A$1:$E$1,0))="Esp","Espresso",INDEX(Products!$A$1:$E$5,MATCH(Orders!$D994,Products!$A$1:$A$5,0),MATCH(Orders!I$1,Products!$A$1:$E$1,0))="Lat","Latte",INDEX(Products!$A$1:$E$5,MATCH(Orders!$D994,Products!$A$1:$A$5,0),MATCH(Orders!I$1,Products!$A$1:$E$1,0))="Moc","Mocha",INDEX(Products!$A$1:$E$5,MATCH(Orders!$D994,Products!$A$1:$A$5,0),MATCH(Orders!I$1,Products!$A$1:$E$1,0))="Am","Americano")</f>
        <v>Espresso</v>
      </c>
      <c r="J994" t="str">
        <f>IF(INDEX(Products!$A$1:$E$5,MATCH(Orders!$D994,Products!$A$1:$A$5,0),MATCH(Orders!J$1,Products!$A$1:$E$1,0))="M","Medium",IF(INDEX(Products!$A$1:$E$5,MATCH(Orders!$D994,Products!$A$1:$A$5,0),MATCH(Orders!J$1,Products!$A$1:$E$1,0))="D","Dark","Light"))</f>
        <v>Medium</v>
      </c>
      <c r="K994" s="3">
        <f>INDEX(Products!$A$1:$E$5,MATCH(Orders!$D994,Products!$A$1:$A$5,0),MATCH(Orders!K$1,Products!$A$1:$E$1,0))</f>
        <v>1.5</v>
      </c>
      <c r="L994" s="5">
        <f>INDEX(Products!$A$1:$E$5,MATCH(Orders!$D994,Products!$A$1:$A$5,0),MATCH(Orders!L$1,Products!$A$1:$E$1,0))</f>
        <v>8.18</v>
      </c>
      <c r="M994" s="5">
        <f>Table1[[#This Row],[Unit Price]]*Table1[[#This Row],[Quantity]]</f>
        <v>32.72</v>
      </c>
      <c r="N994" t="str">
        <f>VLOOKUP(Table1[[#This Row],[Customer ID]],Customers!$A$1:$I$2001,9,FALSE)</f>
        <v>Yes</v>
      </c>
    </row>
    <row r="995" spans="1:14" x14ac:dyDescent="0.35">
      <c r="A995" t="s">
        <v>2043</v>
      </c>
      <c r="B995" s="2">
        <v>45003</v>
      </c>
      <c r="C995" t="s">
        <v>2044</v>
      </c>
      <c r="D995" t="s">
        <v>15</v>
      </c>
      <c r="E995">
        <v>4</v>
      </c>
      <c r="F995" t="str">
        <f>VLOOKUP(Table1[[#This Row],[Customer ID]],Customers!$A$1:$I$2001,2,FALSE)</f>
        <v>Brian Galvan</v>
      </c>
      <c r="G995" t="str">
        <f>VLOOKUP(Table1[[#This Row],[Customer ID]],Customers!$A$1:$I$2001,3,FALSE)</f>
        <v>jerryreed@estrada.info</v>
      </c>
      <c r="H995" t="str">
        <f>VLOOKUP(Table1[[#This Row],[Customer ID]],Customers!$A$1:$I$2001,7,FALSE)</f>
        <v>United Kingdom</v>
      </c>
      <c r="I995" t="str">
        <f>_xlfn.IFS(INDEX(Products!$A$1:$E$5,MATCH(Orders!$D995,Products!$A$1:$A$5,0),MATCH(Orders!I$1,Products!$A$1:$E$1,0))="Esp","Espresso",INDEX(Products!$A$1:$E$5,MATCH(Orders!$D995,Products!$A$1:$A$5,0),MATCH(Orders!I$1,Products!$A$1:$E$1,0))="Lat","Latte",INDEX(Products!$A$1:$E$5,MATCH(Orders!$D995,Products!$A$1:$A$5,0),MATCH(Orders!I$1,Products!$A$1:$E$1,0))="Moc","Mocha",INDEX(Products!$A$1:$E$5,MATCH(Orders!$D995,Products!$A$1:$A$5,0),MATCH(Orders!I$1,Products!$A$1:$E$1,0))="Am","Americano")</f>
        <v>Espresso</v>
      </c>
      <c r="J995" t="str">
        <f>IF(INDEX(Products!$A$1:$E$5,MATCH(Orders!$D995,Products!$A$1:$A$5,0),MATCH(Orders!J$1,Products!$A$1:$E$1,0))="M","Medium",IF(INDEX(Products!$A$1:$E$5,MATCH(Orders!$D995,Products!$A$1:$A$5,0),MATCH(Orders!J$1,Products!$A$1:$E$1,0))="D","Dark","Light"))</f>
        <v>Medium</v>
      </c>
      <c r="K995" s="3">
        <f>INDEX(Products!$A$1:$E$5,MATCH(Orders!$D995,Products!$A$1:$A$5,0),MATCH(Orders!K$1,Products!$A$1:$E$1,0))</f>
        <v>1.5</v>
      </c>
      <c r="L995" s="5">
        <f>INDEX(Products!$A$1:$E$5,MATCH(Orders!$D995,Products!$A$1:$A$5,0),MATCH(Orders!L$1,Products!$A$1:$E$1,0))</f>
        <v>8.18</v>
      </c>
      <c r="M995" s="5">
        <f>Table1[[#This Row],[Unit Price]]*Table1[[#This Row],[Quantity]]</f>
        <v>32.72</v>
      </c>
      <c r="N995" t="str">
        <f>VLOOKUP(Table1[[#This Row],[Customer ID]],Customers!$A$1:$I$2001,9,FALSE)</f>
        <v>No</v>
      </c>
    </row>
    <row r="996" spans="1:14" x14ac:dyDescent="0.35">
      <c r="A996" t="s">
        <v>2045</v>
      </c>
      <c r="B996" s="2">
        <v>45036</v>
      </c>
      <c r="C996" t="s">
        <v>2046</v>
      </c>
      <c r="D996" t="s">
        <v>40</v>
      </c>
      <c r="E996">
        <v>5</v>
      </c>
      <c r="F996" t="str">
        <f>VLOOKUP(Table1[[#This Row],[Customer ID]],Customers!$A$1:$I$2001,2,FALSE)</f>
        <v>Matthew Wells</v>
      </c>
      <c r="G996" t="str">
        <f>VLOOKUP(Table1[[#This Row],[Customer ID]],Customers!$A$1:$I$2001,3,FALSE)</f>
        <v>amber41@yahoo.com</v>
      </c>
      <c r="H996" t="str">
        <f>VLOOKUP(Table1[[#This Row],[Customer ID]],Customers!$A$1:$I$2001,7,FALSE)</f>
        <v>Ireland</v>
      </c>
      <c r="I996" t="str">
        <f>_xlfn.IFS(INDEX(Products!$A$1:$E$5,MATCH(Orders!$D996,Products!$A$1:$A$5,0),MATCH(Orders!I$1,Products!$A$1:$E$1,0))="Esp","Espresso",INDEX(Products!$A$1:$E$5,MATCH(Orders!$D996,Products!$A$1:$A$5,0),MATCH(Orders!I$1,Products!$A$1:$E$1,0))="Lat","Latte",INDEX(Products!$A$1:$E$5,MATCH(Orders!$D996,Products!$A$1:$A$5,0),MATCH(Orders!I$1,Products!$A$1:$E$1,0))="Moc","Mocha",INDEX(Products!$A$1:$E$5,MATCH(Orders!$D996,Products!$A$1:$A$5,0),MATCH(Orders!I$1,Products!$A$1:$E$1,0))="Am","Americano")</f>
        <v>Americano</v>
      </c>
      <c r="J996" t="str">
        <f>IF(INDEX(Products!$A$1:$E$5,MATCH(Orders!$D996,Products!$A$1:$A$5,0),MATCH(Orders!J$1,Products!$A$1:$E$1,0))="M","Medium",IF(INDEX(Products!$A$1:$E$5,MATCH(Orders!$D996,Products!$A$1:$A$5,0),MATCH(Orders!J$1,Products!$A$1:$E$1,0))="D","Dark","Light"))</f>
        <v>Light</v>
      </c>
      <c r="K996" s="3">
        <f>INDEX(Products!$A$1:$E$5,MATCH(Orders!$D996,Products!$A$1:$A$5,0),MATCH(Orders!K$1,Products!$A$1:$E$1,0))</f>
        <v>1</v>
      </c>
      <c r="L996" s="5">
        <f>INDEX(Products!$A$1:$E$5,MATCH(Orders!$D996,Products!$A$1:$A$5,0),MATCH(Orders!L$1,Products!$A$1:$E$1,0))</f>
        <v>9.9499999999999993</v>
      </c>
      <c r="M996" s="5">
        <f>Table1[[#This Row],[Unit Price]]*Table1[[#This Row],[Quantity]]</f>
        <v>49.75</v>
      </c>
      <c r="N996" t="str">
        <f>VLOOKUP(Table1[[#This Row],[Customer ID]],Customers!$A$1:$I$2001,9,FALSE)</f>
        <v>Yes</v>
      </c>
    </row>
    <row r="997" spans="1:14" x14ac:dyDescent="0.35">
      <c r="A997" t="s">
        <v>2047</v>
      </c>
      <c r="B997" s="2">
        <v>44775</v>
      </c>
      <c r="C997" t="s">
        <v>2048</v>
      </c>
      <c r="D997" t="s">
        <v>21</v>
      </c>
      <c r="E997">
        <v>5</v>
      </c>
      <c r="F997" t="str">
        <f>VLOOKUP(Table1[[#This Row],[Customer ID]],Customers!$A$1:$I$2001,2,FALSE)</f>
        <v>David Arnold</v>
      </c>
      <c r="G997" t="str">
        <f>VLOOKUP(Table1[[#This Row],[Customer ID]],Customers!$A$1:$I$2001,3,FALSE)</f>
        <v>kdavis@dean.com</v>
      </c>
      <c r="H997" t="str">
        <f>VLOOKUP(Table1[[#This Row],[Customer ID]],Customers!$A$1:$I$2001,7,FALSE)</f>
        <v>United States</v>
      </c>
      <c r="I997" t="str">
        <f>_xlfn.IFS(INDEX(Products!$A$1:$E$5,MATCH(Orders!$D997,Products!$A$1:$A$5,0),MATCH(Orders!I$1,Products!$A$1:$E$1,0))="Esp","Espresso",INDEX(Products!$A$1:$E$5,MATCH(Orders!$D997,Products!$A$1:$A$5,0),MATCH(Orders!I$1,Products!$A$1:$E$1,0))="Lat","Latte",INDEX(Products!$A$1:$E$5,MATCH(Orders!$D997,Products!$A$1:$A$5,0),MATCH(Orders!I$1,Products!$A$1:$E$1,0))="Moc","Mocha",INDEX(Products!$A$1:$E$5,MATCH(Orders!$D997,Products!$A$1:$A$5,0),MATCH(Orders!I$1,Products!$A$1:$E$1,0))="Am","Americano")</f>
        <v>Latte</v>
      </c>
      <c r="J997" t="str">
        <f>IF(INDEX(Products!$A$1:$E$5,MATCH(Orders!$D997,Products!$A$1:$A$5,0),MATCH(Orders!J$1,Products!$A$1:$E$1,0))="M","Medium",IF(INDEX(Products!$A$1:$E$5,MATCH(Orders!$D997,Products!$A$1:$A$5,0),MATCH(Orders!J$1,Products!$A$1:$E$1,0))="D","Dark","Light"))</f>
        <v>Dark</v>
      </c>
      <c r="K997" s="3">
        <f>INDEX(Products!$A$1:$E$5,MATCH(Orders!$D997,Products!$A$1:$A$5,0),MATCH(Orders!K$1,Products!$A$1:$E$1,0))</f>
        <v>2</v>
      </c>
      <c r="L997" s="5">
        <f>INDEX(Products!$A$1:$E$5,MATCH(Orders!$D997,Products!$A$1:$A$5,0),MATCH(Orders!L$1,Products!$A$1:$E$1,0))</f>
        <v>6.79</v>
      </c>
      <c r="M997" s="5">
        <f>Table1[[#This Row],[Unit Price]]*Table1[[#This Row],[Quantity]]</f>
        <v>33.950000000000003</v>
      </c>
      <c r="N997" t="str">
        <f>VLOOKUP(Table1[[#This Row],[Customer ID]],Customers!$A$1:$I$2001,9,FALSE)</f>
        <v>No</v>
      </c>
    </row>
    <row r="998" spans="1:14" x14ac:dyDescent="0.35">
      <c r="A998" t="s">
        <v>2049</v>
      </c>
      <c r="B998" s="2">
        <v>44719</v>
      </c>
      <c r="C998" t="s">
        <v>2050</v>
      </c>
      <c r="D998" t="s">
        <v>30</v>
      </c>
      <c r="E998">
        <v>4</v>
      </c>
      <c r="F998" t="str">
        <f>VLOOKUP(Table1[[#This Row],[Customer ID]],Customers!$A$1:$I$2001,2,FALSE)</f>
        <v>Robert Christian</v>
      </c>
      <c r="G998" t="str">
        <f>VLOOKUP(Table1[[#This Row],[Customer ID]],Customers!$A$1:$I$2001,3,FALSE)</f>
        <v>bishopedward@johnson.info</v>
      </c>
      <c r="H998" t="str">
        <f>VLOOKUP(Table1[[#This Row],[Customer ID]],Customers!$A$1:$I$2001,7,FALSE)</f>
        <v>Australia</v>
      </c>
      <c r="I998" t="str">
        <f>_xlfn.IFS(INDEX(Products!$A$1:$E$5,MATCH(Orders!$D998,Products!$A$1:$A$5,0),MATCH(Orders!I$1,Products!$A$1:$E$1,0))="Esp","Espresso",INDEX(Products!$A$1:$E$5,MATCH(Orders!$D998,Products!$A$1:$A$5,0),MATCH(Orders!I$1,Products!$A$1:$E$1,0))="Lat","Latte",INDEX(Products!$A$1:$E$5,MATCH(Orders!$D998,Products!$A$1:$A$5,0),MATCH(Orders!I$1,Products!$A$1:$E$1,0))="Moc","Mocha",INDEX(Products!$A$1:$E$5,MATCH(Orders!$D998,Products!$A$1:$A$5,0),MATCH(Orders!I$1,Products!$A$1:$E$1,0))="Am","Americano")</f>
        <v>Mocha</v>
      </c>
      <c r="J998" t="str">
        <f>IF(INDEX(Products!$A$1:$E$5,MATCH(Orders!$D998,Products!$A$1:$A$5,0),MATCH(Orders!J$1,Products!$A$1:$E$1,0))="M","Medium",IF(INDEX(Products!$A$1:$E$5,MATCH(Orders!$D998,Products!$A$1:$A$5,0),MATCH(Orders!J$1,Products!$A$1:$E$1,0))="D","Dark","Light"))</f>
        <v>Medium</v>
      </c>
      <c r="K998" s="3">
        <f>INDEX(Products!$A$1:$E$5,MATCH(Orders!$D998,Products!$A$1:$A$5,0),MATCH(Orders!K$1,Products!$A$1:$E$1,0))</f>
        <v>2</v>
      </c>
      <c r="L998" s="5">
        <f>INDEX(Products!$A$1:$E$5,MATCH(Orders!$D998,Products!$A$1:$A$5,0),MATCH(Orders!L$1,Products!$A$1:$E$1,0))</f>
        <v>5.35</v>
      </c>
      <c r="M998" s="5">
        <f>Table1[[#This Row],[Unit Price]]*Table1[[#This Row],[Quantity]]</f>
        <v>21.4</v>
      </c>
      <c r="N998" t="str">
        <f>VLOOKUP(Table1[[#This Row],[Customer ID]],Customers!$A$1:$I$2001,9,FALSE)</f>
        <v>Yes</v>
      </c>
    </row>
    <row r="999" spans="1:14" x14ac:dyDescent="0.35">
      <c r="A999" t="s">
        <v>2051</v>
      </c>
      <c r="B999" s="2">
        <v>44554</v>
      </c>
      <c r="C999" t="s">
        <v>2052</v>
      </c>
      <c r="D999" t="s">
        <v>21</v>
      </c>
      <c r="E999">
        <v>4</v>
      </c>
      <c r="F999" t="str">
        <f>VLOOKUP(Table1[[#This Row],[Customer ID]],Customers!$A$1:$I$2001,2,FALSE)</f>
        <v>Barbara Martin</v>
      </c>
      <c r="G999" t="str">
        <f>VLOOKUP(Table1[[#This Row],[Customer ID]],Customers!$A$1:$I$2001,3,FALSE)</f>
        <v>matthew31@rhodes-jones.com</v>
      </c>
      <c r="H999" t="str">
        <f>VLOOKUP(Table1[[#This Row],[Customer ID]],Customers!$A$1:$I$2001,7,FALSE)</f>
        <v>United States</v>
      </c>
      <c r="I999" t="str">
        <f>_xlfn.IFS(INDEX(Products!$A$1:$E$5,MATCH(Orders!$D999,Products!$A$1:$A$5,0),MATCH(Orders!I$1,Products!$A$1:$E$1,0))="Esp","Espresso",INDEX(Products!$A$1:$E$5,MATCH(Orders!$D999,Products!$A$1:$A$5,0),MATCH(Orders!I$1,Products!$A$1:$E$1,0))="Lat","Latte",INDEX(Products!$A$1:$E$5,MATCH(Orders!$D999,Products!$A$1:$A$5,0),MATCH(Orders!I$1,Products!$A$1:$E$1,0))="Moc","Mocha",INDEX(Products!$A$1:$E$5,MATCH(Orders!$D999,Products!$A$1:$A$5,0),MATCH(Orders!I$1,Products!$A$1:$E$1,0))="Am","Americano")</f>
        <v>Latte</v>
      </c>
      <c r="J999" t="str">
        <f>IF(INDEX(Products!$A$1:$E$5,MATCH(Orders!$D999,Products!$A$1:$A$5,0),MATCH(Orders!J$1,Products!$A$1:$E$1,0))="M","Medium",IF(INDEX(Products!$A$1:$E$5,MATCH(Orders!$D999,Products!$A$1:$A$5,0),MATCH(Orders!J$1,Products!$A$1:$E$1,0))="D","Dark","Light"))</f>
        <v>Dark</v>
      </c>
      <c r="K999" s="3">
        <f>INDEX(Products!$A$1:$E$5,MATCH(Orders!$D999,Products!$A$1:$A$5,0),MATCH(Orders!K$1,Products!$A$1:$E$1,0))</f>
        <v>2</v>
      </c>
      <c r="L999" s="5">
        <f>INDEX(Products!$A$1:$E$5,MATCH(Orders!$D999,Products!$A$1:$A$5,0),MATCH(Orders!L$1,Products!$A$1:$E$1,0))</f>
        <v>6.79</v>
      </c>
      <c r="M999" s="5">
        <f>Table1[[#This Row],[Unit Price]]*Table1[[#This Row],[Quantity]]</f>
        <v>27.16</v>
      </c>
      <c r="N999" t="str">
        <f>VLOOKUP(Table1[[#This Row],[Customer ID]],Customers!$A$1:$I$2001,9,FALSE)</f>
        <v>Yes</v>
      </c>
    </row>
    <row r="1000" spans="1:14" x14ac:dyDescent="0.35">
      <c r="A1000" t="s">
        <v>2053</v>
      </c>
      <c r="B1000" s="2">
        <v>44615</v>
      </c>
      <c r="C1000" t="s">
        <v>2054</v>
      </c>
      <c r="D1000" t="s">
        <v>30</v>
      </c>
      <c r="E1000">
        <v>4</v>
      </c>
      <c r="F1000" t="str">
        <f>VLOOKUP(Table1[[#This Row],[Customer ID]],Customers!$A$1:$I$2001,2,FALSE)</f>
        <v>Cathy Chambers</v>
      </c>
      <c r="G1000" t="str">
        <f>VLOOKUP(Table1[[#This Row],[Customer ID]],Customers!$A$1:$I$2001,3,FALSE)</f>
        <v>arianastephens@gmail.com</v>
      </c>
      <c r="H1000" t="str">
        <f>VLOOKUP(Table1[[#This Row],[Customer ID]],Customers!$A$1:$I$2001,7,FALSE)</f>
        <v>Canada</v>
      </c>
      <c r="I1000" t="str">
        <f>_xlfn.IFS(INDEX(Products!$A$1:$E$5,MATCH(Orders!$D1000,Products!$A$1:$A$5,0),MATCH(Orders!I$1,Products!$A$1:$E$1,0))="Esp","Espresso",INDEX(Products!$A$1:$E$5,MATCH(Orders!$D1000,Products!$A$1:$A$5,0),MATCH(Orders!I$1,Products!$A$1:$E$1,0))="Lat","Latte",INDEX(Products!$A$1:$E$5,MATCH(Orders!$D1000,Products!$A$1:$A$5,0),MATCH(Orders!I$1,Products!$A$1:$E$1,0))="Moc","Mocha",INDEX(Products!$A$1:$E$5,MATCH(Orders!$D1000,Products!$A$1:$A$5,0),MATCH(Orders!I$1,Products!$A$1:$E$1,0))="Am","Americano")</f>
        <v>Mocha</v>
      </c>
      <c r="J1000" t="str">
        <f>IF(INDEX(Products!$A$1:$E$5,MATCH(Orders!$D1000,Products!$A$1:$A$5,0),MATCH(Orders!J$1,Products!$A$1:$E$1,0))="M","Medium",IF(INDEX(Products!$A$1:$E$5,MATCH(Orders!$D1000,Products!$A$1:$A$5,0),MATCH(Orders!J$1,Products!$A$1:$E$1,0))="D","Dark","Light"))</f>
        <v>Medium</v>
      </c>
      <c r="K1000" s="3">
        <f>INDEX(Products!$A$1:$E$5,MATCH(Orders!$D1000,Products!$A$1:$A$5,0),MATCH(Orders!K$1,Products!$A$1:$E$1,0))</f>
        <v>2</v>
      </c>
      <c r="L1000" s="5">
        <f>INDEX(Products!$A$1:$E$5,MATCH(Orders!$D1000,Products!$A$1:$A$5,0),MATCH(Orders!L$1,Products!$A$1:$E$1,0))</f>
        <v>5.35</v>
      </c>
      <c r="M1000" s="5">
        <f>Table1[[#This Row],[Unit Price]]*Table1[[#This Row],[Quantity]]</f>
        <v>21.4</v>
      </c>
      <c r="N1000" t="str">
        <f>VLOOKUP(Table1[[#This Row],[Customer ID]],Customers!$A$1:$I$2001,9,FALSE)</f>
        <v>Yes</v>
      </c>
    </row>
    <row r="1001" spans="1:14" x14ac:dyDescent="0.35">
      <c r="A1001" t="s">
        <v>2055</v>
      </c>
      <c r="B1001" s="2">
        <v>44702</v>
      </c>
      <c r="C1001" t="s">
        <v>2056</v>
      </c>
      <c r="D1001" t="s">
        <v>30</v>
      </c>
      <c r="E1001">
        <v>2</v>
      </c>
      <c r="F1001" t="str">
        <f>VLOOKUP(Table1[[#This Row],[Customer ID]],Customers!$A$1:$I$2001,2,FALSE)</f>
        <v>Megan Williams</v>
      </c>
      <c r="G1001" t="str">
        <f>VLOOKUP(Table1[[#This Row],[Customer ID]],Customers!$A$1:$I$2001,3,FALSE)</f>
        <v>kathleenkelley@li.net</v>
      </c>
      <c r="H1001" t="str">
        <f>VLOOKUP(Table1[[#This Row],[Customer ID]],Customers!$A$1:$I$2001,7,FALSE)</f>
        <v>United States</v>
      </c>
      <c r="I1001" t="str">
        <f>_xlfn.IFS(INDEX(Products!$A$1:$E$5,MATCH(Orders!$D1001,Products!$A$1:$A$5,0),MATCH(Orders!I$1,Products!$A$1:$E$1,0))="Esp","Espresso",INDEX(Products!$A$1:$E$5,MATCH(Orders!$D1001,Products!$A$1:$A$5,0),MATCH(Orders!I$1,Products!$A$1:$E$1,0))="Lat","Latte",INDEX(Products!$A$1:$E$5,MATCH(Orders!$D1001,Products!$A$1:$A$5,0),MATCH(Orders!I$1,Products!$A$1:$E$1,0))="Moc","Mocha",INDEX(Products!$A$1:$E$5,MATCH(Orders!$D1001,Products!$A$1:$A$5,0),MATCH(Orders!I$1,Products!$A$1:$E$1,0))="Am","Americano")</f>
        <v>Mocha</v>
      </c>
      <c r="J1001" t="str">
        <f>IF(INDEX(Products!$A$1:$E$5,MATCH(Orders!$D1001,Products!$A$1:$A$5,0),MATCH(Orders!J$1,Products!$A$1:$E$1,0))="M","Medium",IF(INDEX(Products!$A$1:$E$5,MATCH(Orders!$D1001,Products!$A$1:$A$5,0),MATCH(Orders!J$1,Products!$A$1:$E$1,0))="D","Dark","Light"))</f>
        <v>Medium</v>
      </c>
      <c r="K1001" s="3">
        <f>INDEX(Products!$A$1:$E$5,MATCH(Orders!$D1001,Products!$A$1:$A$5,0),MATCH(Orders!K$1,Products!$A$1:$E$1,0))</f>
        <v>2</v>
      </c>
      <c r="L1001" s="5">
        <f>INDEX(Products!$A$1:$E$5,MATCH(Orders!$D1001,Products!$A$1:$A$5,0),MATCH(Orders!L$1,Products!$A$1:$E$1,0))</f>
        <v>5.35</v>
      </c>
      <c r="M1001" s="5">
        <f>Table1[[#This Row],[Unit Price]]*Table1[[#This Row],[Quantity]]</f>
        <v>10.7</v>
      </c>
      <c r="N1001" t="str">
        <f>VLOOKUP(Table1[[#This Row],[Customer ID]],Customers!$A$1:$I$2001,9,FALSE)</f>
        <v>No</v>
      </c>
    </row>
    <row r="1002" spans="1:14" x14ac:dyDescent="0.35">
      <c r="A1002" t="s">
        <v>2057</v>
      </c>
      <c r="B1002" s="2">
        <v>45357</v>
      </c>
      <c r="C1002" t="s">
        <v>2058</v>
      </c>
      <c r="D1002" t="s">
        <v>21</v>
      </c>
      <c r="E1002">
        <v>3</v>
      </c>
      <c r="F1002" t="str">
        <f>VLOOKUP(Table1[[#This Row],[Customer ID]],Customers!$A$1:$I$2001,2,FALSE)</f>
        <v>Samuel Johnson</v>
      </c>
      <c r="G1002" t="str">
        <f>VLOOKUP(Table1[[#This Row],[Customer ID]],Customers!$A$1:$I$2001,3,FALSE)</f>
        <v>uburke@yahoo.com</v>
      </c>
      <c r="H1002" t="str">
        <f>VLOOKUP(Table1[[#This Row],[Customer ID]],Customers!$A$1:$I$2001,7,FALSE)</f>
        <v>Ireland</v>
      </c>
      <c r="I1002" t="str">
        <f>_xlfn.IFS(INDEX(Products!$A$1:$E$5,MATCH(Orders!$D1002,Products!$A$1:$A$5,0),MATCH(Orders!I$1,Products!$A$1:$E$1,0))="Esp","Espresso",INDEX(Products!$A$1:$E$5,MATCH(Orders!$D1002,Products!$A$1:$A$5,0),MATCH(Orders!I$1,Products!$A$1:$E$1,0))="Lat","Latte",INDEX(Products!$A$1:$E$5,MATCH(Orders!$D1002,Products!$A$1:$A$5,0),MATCH(Orders!I$1,Products!$A$1:$E$1,0))="Moc","Mocha",INDEX(Products!$A$1:$E$5,MATCH(Orders!$D1002,Products!$A$1:$A$5,0),MATCH(Orders!I$1,Products!$A$1:$E$1,0))="Am","Americano")</f>
        <v>Latte</v>
      </c>
      <c r="J1002" t="str">
        <f>IF(INDEX(Products!$A$1:$E$5,MATCH(Orders!$D1002,Products!$A$1:$A$5,0),MATCH(Orders!J$1,Products!$A$1:$E$1,0))="M","Medium",IF(INDEX(Products!$A$1:$E$5,MATCH(Orders!$D1002,Products!$A$1:$A$5,0),MATCH(Orders!J$1,Products!$A$1:$E$1,0))="D","Dark","Light"))</f>
        <v>Dark</v>
      </c>
      <c r="K1002" s="3">
        <f>INDEX(Products!$A$1:$E$5,MATCH(Orders!$D1002,Products!$A$1:$A$5,0),MATCH(Orders!K$1,Products!$A$1:$E$1,0))</f>
        <v>2</v>
      </c>
      <c r="L1002" s="5">
        <f>INDEX(Products!$A$1:$E$5,MATCH(Orders!$D1002,Products!$A$1:$A$5,0),MATCH(Orders!L$1,Products!$A$1:$E$1,0))</f>
        <v>6.79</v>
      </c>
      <c r="M1002" s="5">
        <f>Table1[[#This Row],[Unit Price]]*Table1[[#This Row],[Quantity]]</f>
        <v>20.37</v>
      </c>
      <c r="N1002" t="str">
        <f>VLOOKUP(Table1[[#This Row],[Customer ID]],Customers!$A$1:$I$2001,9,FALSE)</f>
        <v>Yes</v>
      </c>
    </row>
    <row r="1003" spans="1:14" x14ac:dyDescent="0.35">
      <c r="A1003" t="s">
        <v>2059</v>
      </c>
      <c r="B1003" s="2">
        <v>44826</v>
      </c>
      <c r="C1003" t="s">
        <v>2060</v>
      </c>
      <c r="D1003" t="s">
        <v>40</v>
      </c>
      <c r="E1003">
        <v>1</v>
      </c>
      <c r="F1003" t="str">
        <f>VLOOKUP(Table1[[#This Row],[Customer ID]],Customers!$A$1:$I$2001,2,FALSE)</f>
        <v>Brandon Blair</v>
      </c>
      <c r="G1003" t="str">
        <f>VLOOKUP(Table1[[#This Row],[Customer ID]],Customers!$A$1:$I$2001,3,FALSE)</f>
        <v>linda45@browning.org</v>
      </c>
      <c r="H1003" t="str">
        <f>VLOOKUP(Table1[[#This Row],[Customer ID]],Customers!$A$1:$I$2001,7,FALSE)</f>
        <v>Ireland</v>
      </c>
      <c r="I1003" t="str">
        <f>_xlfn.IFS(INDEX(Products!$A$1:$E$5,MATCH(Orders!$D1003,Products!$A$1:$A$5,0),MATCH(Orders!I$1,Products!$A$1:$E$1,0))="Esp","Espresso",INDEX(Products!$A$1:$E$5,MATCH(Orders!$D1003,Products!$A$1:$A$5,0),MATCH(Orders!I$1,Products!$A$1:$E$1,0))="Lat","Latte",INDEX(Products!$A$1:$E$5,MATCH(Orders!$D1003,Products!$A$1:$A$5,0),MATCH(Orders!I$1,Products!$A$1:$E$1,0))="Moc","Mocha",INDEX(Products!$A$1:$E$5,MATCH(Orders!$D1003,Products!$A$1:$A$5,0),MATCH(Orders!I$1,Products!$A$1:$E$1,0))="Am","Americano")</f>
        <v>Americano</v>
      </c>
      <c r="J1003" t="str">
        <f>IF(INDEX(Products!$A$1:$E$5,MATCH(Orders!$D1003,Products!$A$1:$A$5,0),MATCH(Orders!J$1,Products!$A$1:$E$1,0))="M","Medium",IF(INDEX(Products!$A$1:$E$5,MATCH(Orders!$D1003,Products!$A$1:$A$5,0),MATCH(Orders!J$1,Products!$A$1:$E$1,0))="D","Dark","Light"))</f>
        <v>Light</v>
      </c>
      <c r="K1003" s="3">
        <f>INDEX(Products!$A$1:$E$5,MATCH(Orders!$D1003,Products!$A$1:$A$5,0),MATCH(Orders!K$1,Products!$A$1:$E$1,0))</f>
        <v>1</v>
      </c>
      <c r="L1003" s="5">
        <f>INDEX(Products!$A$1:$E$5,MATCH(Orders!$D1003,Products!$A$1:$A$5,0),MATCH(Orders!L$1,Products!$A$1:$E$1,0))</f>
        <v>9.9499999999999993</v>
      </c>
      <c r="M1003" s="5">
        <f>Table1[[#This Row],[Unit Price]]*Table1[[#This Row],[Quantity]]</f>
        <v>9.9499999999999993</v>
      </c>
      <c r="N1003" t="str">
        <f>VLOOKUP(Table1[[#This Row],[Customer ID]],Customers!$A$1:$I$2001,9,FALSE)</f>
        <v>Yes</v>
      </c>
    </row>
    <row r="1004" spans="1:14" x14ac:dyDescent="0.35">
      <c r="A1004" t="s">
        <v>2061</v>
      </c>
      <c r="B1004" s="2">
        <v>45279</v>
      </c>
      <c r="C1004" t="s">
        <v>2062</v>
      </c>
      <c r="D1004" t="s">
        <v>21</v>
      </c>
      <c r="E1004">
        <v>4</v>
      </c>
      <c r="F1004" t="str">
        <f>VLOOKUP(Table1[[#This Row],[Customer ID]],Customers!$A$1:$I$2001,2,FALSE)</f>
        <v>Karen Walker</v>
      </c>
      <c r="G1004" t="str">
        <f>VLOOKUP(Table1[[#This Row],[Customer ID]],Customers!$A$1:$I$2001,3,FALSE)</f>
        <v>brookskristi@yahoo.com</v>
      </c>
      <c r="H1004" t="str">
        <f>VLOOKUP(Table1[[#This Row],[Customer ID]],Customers!$A$1:$I$2001,7,FALSE)</f>
        <v>United States</v>
      </c>
      <c r="I1004" t="str">
        <f>_xlfn.IFS(INDEX(Products!$A$1:$E$5,MATCH(Orders!$D1004,Products!$A$1:$A$5,0),MATCH(Orders!I$1,Products!$A$1:$E$1,0))="Esp","Espresso",INDEX(Products!$A$1:$E$5,MATCH(Orders!$D1004,Products!$A$1:$A$5,0),MATCH(Orders!I$1,Products!$A$1:$E$1,0))="Lat","Latte",INDEX(Products!$A$1:$E$5,MATCH(Orders!$D1004,Products!$A$1:$A$5,0),MATCH(Orders!I$1,Products!$A$1:$E$1,0))="Moc","Mocha",INDEX(Products!$A$1:$E$5,MATCH(Orders!$D1004,Products!$A$1:$A$5,0),MATCH(Orders!I$1,Products!$A$1:$E$1,0))="Am","Americano")</f>
        <v>Latte</v>
      </c>
      <c r="J1004" t="str">
        <f>IF(INDEX(Products!$A$1:$E$5,MATCH(Orders!$D1004,Products!$A$1:$A$5,0),MATCH(Orders!J$1,Products!$A$1:$E$1,0))="M","Medium",IF(INDEX(Products!$A$1:$E$5,MATCH(Orders!$D1004,Products!$A$1:$A$5,0),MATCH(Orders!J$1,Products!$A$1:$E$1,0))="D","Dark","Light"))</f>
        <v>Dark</v>
      </c>
      <c r="K1004" s="3">
        <f>INDEX(Products!$A$1:$E$5,MATCH(Orders!$D1004,Products!$A$1:$A$5,0),MATCH(Orders!K$1,Products!$A$1:$E$1,0))</f>
        <v>2</v>
      </c>
      <c r="L1004" s="5">
        <f>INDEX(Products!$A$1:$E$5,MATCH(Orders!$D1004,Products!$A$1:$A$5,0),MATCH(Orders!L$1,Products!$A$1:$E$1,0))</f>
        <v>6.79</v>
      </c>
      <c r="M1004" s="5">
        <f>Table1[[#This Row],[Unit Price]]*Table1[[#This Row],[Quantity]]</f>
        <v>27.16</v>
      </c>
      <c r="N1004" t="str">
        <f>VLOOKUP(Table1[[#This Row],[Customer ID]],Customers!$A$1:$I$2001,9,FALSE)</f>
        <v>No</v>
      </c>
    </row>
    <row r="1005" spans="1:14" x14ac:dyDescent="0.35">
      <c r="A1005" t="s">
        <v>2063</v>
      </c>
      <c r="B1005" s="2">
        <v>45046</v>
      </c>
      <c r="C1005" t="s">
        <v>2064</v>
      </c>
      <c r="D1005" t="s">
        <v>15</v>
      </c>
      <c r="E1005">
        <v>5</v>
      </c>
      <c r="F1005" t="str">
        <f>VLOOKUP(Table1[[#This Row],[Customer ID]],Customers!$A$1:$I$2001,2,FALSE)</f>
        <v>Janet Cohen</v>
      </c>
      <c r="G1005" t="str">
        <f>VLOOKUP(Table1[[#This Row],[Customer ID]],Customers!$A$1:$I$2001,3,FALSE)</f>
        <v>veronicamurphy@anderson-parrish.com</v>
      </c>
      <c r="H1005" t="str">
        <f>VLOOKUP(Table1[[#This Row],[Customer ID]],Customers!$A$1:$I$2001,7,FALSE)</f>
        <v>Ireland</v>
      </c>
      <c r="I1005" t="str">
        <f>_xlfn.IFS(INDEX(Products!$A$1:$E$5,MATCH(Orders!$D1005,Products!$A$1:$A$5,0),MATCH(Orders!I$1,Products!$A$1:$E$1,0))="Esp","Espresso",INDEX(Products!$A$1:$E$5,MATCH(Orders!$D1005,Products!$A$1:$A$5,0),MATCH(Orders!I$1,Products!$A$1:$E$1,0))="Lat","Latte",INDEX(Products!$A$1:$E$5,MATCH(Orders!$D1005,Products!$A$1:$A$5,0),MATCH(Orders!I$1,Products!$A$1:$E$1,0))="Moc","Mocha",INDEX(Products!$A$1:$E$5,MATCH(Orders!$D1005,Products!$A$1:$A$5,0),MATCH(Orders!I$1,Products!$A$1:$E$1,0))="Am","Americano")</f>
        <v>Espresso</v>
      </c>
      <c r="J1005" t="str">
        <f>IF(INDEX(Products!$A$1:$E$5,MATCH(Orders!$D1005,Products!$A$1:$A$5,0),MATCH(Orders!J$1,Products!$A$1:$E$1,0))="M","Medium",IF(INDEX(Products!$A$1:$E$5,MATCH(Orders!$D1005,Products!$A$1:$A$5,0),MATCH(Orders!J$1,Products!$A$1:$E$1,0))="D","Dark","Light"))</f>
        <v>Medium</v>
      </c>
      <c r="K1005" s="3">
        <f>INDEX(Products!$A$1:$E$5,MATCH(Orders!$D1005,Products!$A$1:$A$5,0),MATCH(Orders!K$1,Products!$A$1:$E$1,0))</f>
        <v>1.5</v>
      </c>
      <c r="L1005" s="5">
        <f>INDEX(Products!$A$1:$E$5,MATCH(Orders!$D1005,Products!$A$1:$A$5,0),MATCH(Orders!L$1,Products!$A$1:$E$1,0))</f>
        <v>8.18</v>
      </c>
      <c r="M1005" s="5">
        <f>Table1[[#This Row],[Unit Price]]*Table1[[#This Row],[Quantity]]</f>
        <v>40.9</v>
      </c>
      <c r="N1005" t="str">
        <f>VLOOKUP(Table1[[#This Row],[Customer ID]],Customers!$A$1:$I$2001,9,FALSE)</f>
        <v>Yes</v>
      </c>
    </row>
    <row r="1006" spans="1:14" x14ac:dyDescent="0.35">
      <c r="A1006" t="s">
        <v>2065</v>
      </c>
      <c r="B1006" s="2">
        <v>44575</v>
      </c>
      <c r="C1006" t="s">
        <v>2066</v>
      </c>
      <c r="D1006" t="s">
        <v>21</v>
      </c>
      <c r="E1006">
        <v>3</v>
      </c>
      <c r="F1006" t="str">
        <f>VLOOKUP(Table1[[#This Row],[Customer ID]],Customers!$A$1:$I$2001,2,FALSE)</f>
        <v>Kristen Ho</v>
      </c>
      <c r="G1006" t="str">
        <f>VLOOKUP(Table1[[#This Row],[Customer ID]],Customers!$A$1:$I$2001,3,FALSE)</f>
        <v>ashleyalvarez@yahoo.com</v>
      </c>
      <c r="H1006" t="str">
        <f>VLOOKUP(Table1[[#This Row],[Customer ID]],Customers!$A$1:$I$2001,7,FALSE)</f>
        <v>United States</v>
      </c>
      <c r="I1006" t="str">
        <f>_xlfn.IFS(INDEX(Products!$A$1:$E$5,MATCH(Orders!$D1006,Products!$A$1:$A$5,0),MATCH(Orders!I$1,Products!$A$1:$E$1,0))="Esp","Espresso",INDEX(Products!$A$1:$E$5,MATCH(Orders!$D1006,Products!$A$1:$A$5,0),MATCH(Orders!I$1,Products!$A$1:$E$1,0))="Lat","Latte",INDEX(Products!$A$1:$E$5,MATCH(Orders!$D1006,Products!$A$1:$A$5,0),MATCH(Orders!I$1,Products!$A$1:$E$1,0))="Moc","Mocha",INDEX(Products!$A$1:$E$5,MATCH(Orders!$D1006,Products!$A$1:$A$5,0),MATCH(Orders!I$1,Products!$A$1:$E$1,0))="Am","Americano")</f>
        <v>Latte</v>
      </c>
      <c r="J1006" t="str">
        <f>IF(INDEX(Products!$A$1:$E$5,MATCH(Orders!$D1006,Products!$A$1:$A$5,0),MATCH(Orders!J$1,Products!$A$1:$E$1,0))="M","Medium",IF(INDEX(Products!$A$1:$E$5,MATCH(Orders!$D1006,Products!$A$1:$A$5,0),MATCH(Orders!J$1,Products!$A$1:$E$1,0))="D","Dark","Light"))</f>
        <v>Dark</v>
      </c>
      <c r="K1006" s="3">
        <f>INDEX(Products!$A$1:$E$5,MATCH(Orders!$D1006,Products!$A$1:$A$5,0),MATCH(Orders!K$1,Products!$A$1:$E$1,0))</f>
        <v>2</v>
      </c>
      <c r="L1006" s="5">
        <f>INDEX(Products!$A$1:$E$5,MATCH(Orders!$D1006,Products!$A$1:$A$5,0),MATCH(Orders!L$1,Products!$A$1:$E$1,0))</f>
        <v>6.79</v>
      </c>
      <c r="M1006" s="5">
        <f>Table1[[#This Row],[Unit Price]]*Table1[[#This Row],[Quantity]]</f>
        <v>20.37</v>
      </c>
      <c r="N1006" t="str">
        <f>VLOOKUP(Table1[[#This Row],[Customer ID]],Customers!$A$1:$I$2001,9,FALSE)</f>
        <v>No</v>
      </c>
    </row>
    <row r="1007" spans="1:14" x14ac:dyDescent="0.35">
      <c r="A1007" t="s">
        <v>2067</v>
      </c>
      <c r="B1007" s="2">
        <v>44655</v>
      </c>
      <c r="C1007" t="s">
        <v>2068</v>
      </c>
      <c r="D1007" t="s">
        <v>30</v>
      </c>
      <c r="E1007">
        <v>1</v>
      </c>
      <c r="F1007" t="str">
        <f>VLOOKUP(Table1[[#This Row],[Customer ID]],Customers!$A$1:$I$2001,2,FALSE)</f>
        <v>David Peterson</v>
      </c>
      <c r="G1007" t="str">
        <f>VLOOKUP(Table1[[#This Row],[Customer ID]],Customers!$A$1:$I$2001,3,FALSE)</f>
        <v>samanthaclark@gmail.com</v>
      </c>
      <c r="H1007" t="str">
        <f>VLOOKUP(Table1[[#This Row],[Customer ID]],Customers!$A$1:$I$2001,7,FALSE)</f>
        <v>Canada</v>
      </c>
      <c r="I1007" t="str">
        <f>_xlfn.IFS(INDEX(Products!$A$1:$E$5,MATCH(Orders!$D1007,Products!$A$1:$A$5,0),MATCH(Orders!I$1,Products!$A$1:$E$1,0))="Esp","Espresso",INDEX(Products!$A$1:$E$5,MATCH(Orders!$D1007,Products!$A$1:$A$5,0),MATCH(Orders!I$1,Products!$A$1:$E$1,0))="Lat","Latte",INDEX(Products!$A$1:$E$5,MATCH(Orders!$D1007,Products!$A$1:$A$5,0),MATCH(Orders!I$1,Products!$A$1:$E$1,0))="Moc","Mocha",INDEX(Products!$A$1:$E$5,MATCH(Orders!$D1007,Products!$A$1:$A$5,0),MATCH(Orders!I$1,Products!$A$1:$E$1,0))="Am","Americano")</f>
        <v>Mocha</v>
      </c>
      <c r="J1007" t="str">
        <f>IF(INDEX(Products!$A$1:$E$5,MATCH(Orders!$D1007,Products!$A$1:$A$5,0),MATCH(Orders!J$1,Products!$A$1:$E$1,0))="M","Medium",IF(INDEX(Products!$A$1:$E$5,MATCH(Orders!$D1007,Products!$A$1:$A$5,0),MATCH(Orders!J$1,Products!$A$1:$E$1,0))="D","Dark","Light"))</f>
        <v>Medium</v>
      </c>
      <c r="K1007" s="3">
        <f>INDEX(Products!$A$1:$E$5,MATCH(Orders!$D1007,Products!$A$1:$A$5,0),MATCH(Orders!K$1,Products!$A$1:$E$1,0))</f>
        <v>2</v>
      </c>
      <c r="L1007" s="5">
        <f>INDEX(Products!$A$1:$E$5,MATCH(Orders!$D1007,Products!$A$1:$A$5,0),MATCH(Orders!L$1,Products!$A$1:$E$1,0))</f>
        <v>5.35</v>
      </c>
      <c r="M1007" s="5">
        <f>Table1[[#This Row],[Unit Price]]*Table1[[#This Row],[Quantity]]</f>
        <v>5.35</v>
      </c>
      <c r="N1007" t="str">
        <f>VLOOKUP(Table1[[#This Row],[Customer ID]],Customers!$A$1:$I$2001,9,FALSE)</f>
        <v>Yes</v>
      </c>
    </row>
    <row r="1008" spans="1:14" x14ac:dyDescent="0.35">
      <c r="A1008" t="s">
        <v>2069</v>
      </c>
      <c r="B1008" s="2">
        <v>45300</v>
      </c>
      <c r="C1008" t="s">
        <v>2070</v>
      </c>
      <c r="D1008" t="s">
        <v>21</v>
      </c>
      <c r="E1008">
        <v>3</v>
      </c>
      <c r="F1008" t="str">
        <f>VLOOKUP(Table1[[#This Row],[Customer ID]],Customers!$A$1:$I$2001,2,FALSE)</f>
        <v>Mary Taylor</v>
      </c>
      <c r="G1008" t="str">
        <f>VLOOKUP(Table1[[#This Row],[Customer ID]],Customers!$A$1:$I$2001,3,FALSE)</f>
        <v>colleen69@obrien-carroll.org</v>
      </c>
      <c r="H1008" t="str">
        <f>VLOOKUP(Table1[[#This Row],[Customer ID]],Customers!$A$1:$I$2001,7,FALSE)</f>
        <v>United States</v>
      </c>
      <c r="I1008" t="str">
        <f>_xlfn.IFS(INDEX(Products!$A$1:$E$5,MATCH(Orders!$D1008,Products!$A$1:$A$5,0),MATCH(Orders!I$1,Products!$A$1:$E$1,0))="Esp","Espresso",INDEX(Products!$A$1:$E$5,MATCH(Orders!$D1008,Products!$A$1:$A$5,0),MATCH(Orders!I$1,Products!$A$1:$E$1,0))="Lat","Latte",INDEX(Products!$A$1:$E$5,MATCH(Orders!$D1008,Products!$A$1:$A$5,0),MATCH(Orders!I$1,Products!$A$1:$E$1,0))="Moc","Mocha",INDEX(Products!$A$1:$E$5,MATCH(Orders!$D1008,Products!$A$1:$A$5,0),MATCH(Orders!I$1,Products!$A$1:$E$1,0))="Am","Americano")</f>
        <v>Latte</v>
      </c>
      <c r="J1008" t="str">
        <f>IF(INDEX(Products!$A$1:$E$5,MATCH(Orders!$D1008,Products!$A$1:$A$5,0),MATCH(Orders!J$1,Products!$A$1:$E$1,0))="M","Medium",IF(INDEX(Products!$A$1:$E$5,MATCH(Orders!$D1008,Products!$A$1:$A$5,0),MATCH(Orders!J$1,Products!$A$1:$E$1,0))="D","Dark","Light"))</f>
        <v>Dark</v>
      </c>
      <c r="K1008" s="3">
        <f>INDEX(Products!$A$1:$E$5,MATCH(Orders!$D1008,Products!$A$1:$A$5,0),MATCH(Orders!K$1,Products!$A$1:$E$1,0))</f>
        <v>2</v>
      </c>
      <c r="L1008" s="5">
        <f>INDEX(Products!$A$1:$E$5,MATCH(Orders!$D1008,Products!$A$1:$A$5,0),MATCH(Orders!L$1,Products!$A$1:$E$1,0))</f>
        <v>6.79</v>
      </c>
      <c r="M1008" s="5">
        <f>Table1[[#This Row],[Unit Price]]*Table1[[#This Row],[Quantity]]</f>
        <v>20.37</v>
      </c>
      <c r="N1008" t="str">
        <f>VLOOKUP(Table1[[#This Row],[Customer ID]],Customers!$A$1:$I$2001,9,FALSE)</f>
        <v>Yes</v>
      </c>
    </row>
    <row r="1009" spans="1:14" x14ac:dyDescent="0.35">
      <c r="A1009" t="s">
        <v>2071</v>
      </c>
      <c r="B1009" s="2">
        <v>45315</v>
      </c>
      <c r="C1009" t="s">
        <v>2072</v>
      </c>
      <c r="D1009" t="s">
        <v>15</v>
      </c>
      <c r="E1009">
        <v>2</v>
      </c>
      <c r="F1009" t="str">
        <f>VLOOKUP(Table1[[#This Row],[Customer ID]],Customers!$A$1:$I$2001,2,FALSE)</f>
        <v>Justin Gray</v>
      </c>
      <c r="G1009" t="str">
        <f>VLOOKUP(Table1[[#This Row],[Customer ID]],Customers!$A$1:$I$2001,3,FALSE)</f>
        <v>rebecca11@taylor.com</v>
      </c>
      <c r="H1009" t="str">
        <f>VLOOKUP(Table1[[#This Row],[Customer ID]],Customers!$A$1:$I$2001,7,FALSE)</f>
        <v>Canada</v>
      </c>
      <c r="I1009" t="str">
        <f>_xlfn.IFS(INDEX(Products!$A$1:$E$5,MATCH(Orders!$D1009,Products!$A$1:$A$5,0),MATCH(Orders!I$1,Products!$A$1:$E$1,0))="Esp","Espresso",INDEX(Products!$A$1:$E$5,MATCH(Orders!$D1009,Products!$A$1:$A$5,0),MATCH(Orders!I$1,Products!$A$1:$E$1,0))="Lat","Latte",INDEX(Products!$A$1:$E$5,MATCH(Orders!$D1009,Products!$A$1:$A$5,0),MATCH(Orders!I$1,Products!$A$1:$E$1,0))="Moc","Mocha",INDEX(Products!$A$1:$E$5,MATCH(Orders!$D1009,Products!$A$1:$A$5,0),MATCH(Orders!I$1,Products!$A$1:$E$1,0))="Am","Americano")</f>
        <v>Espresso</v>
      </c>
      <c r="J1009" t="str">
        <f>IF(INDEX(Products!$A$1:$E$5,MATCH(Orders!$D1009,Products!$A$1:$A$5,0),MATCH(Orders!J$1,Products!$A$1:$E$1,0))="M","Medium",IF(INDEX(Products!$A$1:$E$5,MATCH(Orders!$D1009,Products!$A$1:$A$5,0),MATCH(Orders!J$1,Products!$A$1:$E$1,0))="D","Dark","Light"))</f>
        <v>Medium</v>
      </c>
      <c r="K1009" s="3">
        <f>INDEX(Products!$A$1:$E$5,MATCH(Orders!$D1009,Products!$A$1:$A$5,0),MATCH(Orders!K$1,Products!$A$1:$E$1,0))</f>
        <v>1.5</v>
      </c>
      <c r="L1009" s="5">
        <f>INDEX(Products!$A$1:$E$5,MATCH(Orders!$D1009,Products!$A$1:$A$5,0),MATCH(Orders!L$1,Products!$A$1:$E$1,0))</f>
        <v>8.18</v>
      </c>
      <c r="M1009" s="5">
        <f>Table1[[#This Row],[Unit Price]]*Table1[[#This Row],[Quantity]]</f>
        <v>16.36</v>
      </c>
      <c r="N1009" t="str">
        <f>VLOOKUP(Table1[[#This Row],[Customer ID]],Customers!$A$1:$I$2001,9,FALSE)</f>
        <v>Yes</v>
      </c>
    </row>
    <row r="1010" spans="1:14" x14ac:dyDescent="0.35">
      <c r="A1010" t="s">
        <v>2073</v>
      </c>
      <c r="B1010" s="2">
        <v>45345</v>
      </c>
      <c r="C1010" t="s">
        <v>2074</v>
      </c>
      <c r="D1010" t="s">
        <v>30</v>
      </c>
      <c r="E1010">
        <v>4</v>
      </c>
      <c r="F1010" t="str">
        <f>VLOOKUP(Table1[[#This Row],[Customer ID]],Customers!$A$1:$I$2001,2,FALSE)</f>
        <v>Kristy Butler</v>
      </c>
      <c r="G1010" t="str">
        <f>VLOOKUP(Table1[[#This Row],[Customer ID]],Customers!$A$1:$I$2001,3,FALSE)</f>
        <v>cparsons@yahoo.com</v>
      </c>
      <c r="H1010" t="str">
        <f>VLOOKUP(Table1[[#This Row],[Customer ID]],Customers!$A$1:$I$2001,7,FALSE)</f>
        <v>United Kingdom</v>
      </c>
      <c r="I1010" t="str">
        <f>_xlfn.IFS(INDEX(Products!$A$1:$E$5,MATCH(Orders!$D1010,Products!$A$1:$A$5,0),MATCH(Orders!I$1,Products!$A$1:$E$1,0))="Esp","Espresso",INDEX(Products!$A$1:$E$5,MATCH(Orders!$D1010,Products!$A$1:$A$5,0),MATCH(Orders!I$1,Products!$A$1:$E$1,0))="Lat","Latte",INDEX(Products!$A$1:$E$5,MATCH(Orders!$D1010,Products!$A$1:$A$5,0),MATCH(Orders!I$1,Products!$A$1:$E$1,0))="Moc","Mocha",INDEX(Products!$A$1:$E$5,MATCH(Orders!$D1010,Products!$A$1:$A$5,0),MATCH(Orders!I$1,Products!$A$1:$E$1,0))="Am","Americano")</f>
        <v>Mocha</v>
      </c>
      <c r="J1010" t="str">
        <f>IF(INDEX(Products!$A$1:$E$5,MATCH(Orders!$D1010,Products!$A$1:$A$5,0),MATCH(Orders!J$1,Products!$A$1:$E$1,0))="M","Medium",IF(INDEX(Products!$A$1:$E$5,MATCH(Orders!$D1010,Products!$A$1:$A$5,0),MATCH(Orders!J$1,Products!$A$1:$E$1,0))="D","Dark","Light"))</f>
        <v>Medium</v>
      </c>
      <c r="K1010" s="3">
        <f>INDEX(Products!$A$1:$E$5,MATCH(Orders!$D1010,Products!$A$1:$A$5,0),MATCH(Orders!K$1,Products!$A$1:$E$1,0))</f>
        <v>2</v>
      </c>
      <c r="L1010" s="5">
        <f>INDEX(Products!$A$1:$E$5,MATCH(Orders!$D1010,Products!$A$1:$A$5,0),MATCH(Orders!L$1,Products!$A$1:$E$1,0))</f>
        <v>5.35</v>
      </c>
      <c r="M1010" s="5">
        <f>Table1[[#This Row],[Unit Price]]*Table1[[#This Row],[Quantity]]</f>
        <v>21.4</v>
      </c>
      <c r="N1010" t="str">
        <f>VLOOKUP(Table1[[#This Row],[Customer ID]],Customers!$A$1:$I$2001,9,FALSE)</f>
        <v>Yes</v>
      </c>
    </row>
    <row r="1011" spans="1:14" x14ac:dyDescent="0.35">
      <c r="A1011" t="s">
        <v>2075</v>
      </c>
      <c r="B1011" s="2">
        <v>45504</v>
      </c>
      <c r="C1011" t="s">
        <v>2076</v>
      </c>
      <c r="D1011" t="s">
        <v>15</v>
      </c>
      <c r="E1011">
        <v>2</v>
      </c>
      <c r="F1011" t="str">
        <f>VLOOKUP(Table1[[#This Row],[Customer ID]],Customers!$A$1:$I$2001,2,FALSE)</f>
        <v>Erin Mathews</v>
      </c>
      <c r="G1011" t="str">
        <f>VLOOKUP(Table1[[#This Row],[Customer ID]],Customers!$A$1:$I$2001,3,FALSE)</f>
        <v>chamberspamela@gmail.com</v>
      </c>
      <c r="H1011" t="str">
        <f>VLOOKUP(Table1[[#This Row],[Customer ID]],Customers!$A$1:$I$2001,7,FALSE)</f>
        <v>Australia</v>
      </c>
      <c r="I1011" t="str">
        <f>_xlfn.IFS(INDEX(Products!$A$1:$E$5,MATCH(Orders!$D1011,Products!$A$1:$A$5,0),MATCH(Orders!I$1,Products!$A$1:$E$1,0))="Esp","Espresso",INDEX(Products!$A$1:$E$5,MATCH(Orders!$D1011,Products!$A$1:$A$5,0),MATCH(Orders!I$1,Products!$A$1:$E$1,0))="Lat","Latte",INDEX(Products!$A$1:$E$5,MATCH(Orders!$D1011,Products!$A$1:$A$5,0),MATCH(Orders!I$1,Products!$A$1:$E$1,0))="Moc","Mocha",INDEX(Products!$A$1:$E$5,MATCH(Orders!$D1011,Products!$A$1:$A$5,0),MATCH(Orders!I$1,Products!$A$1:$E$1,0))="Am","Americano")</f>
        <v>Espresso</v>
      </c>
      <c r="J1011" t="str">
        <f>IF(INDEX(Products!$A$1:$E$5,MATCH(Orders!$D1011,Products!$A$1:$A$5,0),MATCH(Orders!J$1,Products!$A$1:$E$1,0))="M","Medium",IF(INDEX(Products!$A$1:$E$5,MATCH(Orders!$D1011,Products!$A$1:$A$5,0),MATCH(Orders!J$1,Products!$A$1:$E$1,0))="D","Dark","Light"))</f>
        <v>Medium</v>
      </c>
      <c r="K1011" s="3">
        <f>INDEX(Products!$A$1:$E$5,MATCH(Orders!$D1011,Products!$A$1:$A$5,0),MATCH(Orders!K$1,Products!$A$1:$E$1,0))</f>
        <v>1.5</v>
      </c>
      <c r="L1011" s="5">
        <f>INDEX(Products!$A$1:$E$5,MATCH(Orders!$D1011,Products!$A$1:$A$5,0),MATCH(Orders!L$1,Products!$A$1:$E$1,0))</f>
        <v>8.18</v>
      </c>
      <c r="M1011" s="5">
        <f>Table1[[#This Row],[Unit Price]]*Table1[[#This Row],[Quantity]]</f>
        <v>16.36</v>
      </c>
      <c r="N1011" t="str">
        <f>VLOOKUP(Table1[[#This Row],[Customer ID]],Customers!$A$1:$I$2001,9,FALSE)</f>
        <v>No</v>
      </c>
    </row>
    <row r="1012" spans="1:14" x14ac:dyDescent="0.35">
      <c r="A1012" t="s">
        <v>2077</v>
      </c>
      <c r="B1012" s="2">
        <v>44553</v>
      </c>
      <c r="C1012" t="s">
        <v>2078</v>
      </c>
      <c r="D1012" t="s">
        <v>40</v>
      </c>
      <c r="E1012">
        <v>1</v>
      </c>
      <c r="F1012" t="str">
        <f>VLOOKUP(Table1[[#This Row],[Customer ID]],Customers!$A$1:$I$2001,2,FALSE)</f>
        <v>April Cox</v>
      </c>
      <c r="G1012" t="str">
        <f>VLOOKUP(Table1[[#This Row],[Customer ID]],Customers!$A$1:$I$2001,3,FALSE)</f>
        <v>meyerjoshua@hotmail.com</v>
      </c>
      <c r="H1012" t="str">
        <f>VLOOKUP(Table1[[#This Row],[Customer ID]],Customers!$A$1:$I$2001,7,FALSE)</f>
        <v>Australia</v>
      </c>
      <c r="I1012" t="str">
        <f>_xlfn.IFS(INDEX(Products!$A$1:$E$5,MATCH(Orders!$D1012,Products!$A$1:$A$5,0),MATCH(Orders!I$1,Products!$A$1:$E$1,0))="Esp","Espresso",INDEX(Products!$A$1:$E$5,MATCH(Orders!$D1012,Products!$A$1:$A$5,0),MATCH(Orders!I$1,Products!$A$1:$E$1,0))="Lat","Latte",INDEX(Products!$A$1:$E$5,MATCH(Orders!$D1012,Products!$A$1:$A$5,0),MATCH(Orders!I$1,Products!$A$1:$E$1,0))="Moc","Mocha",INDEX(Products!$A$1:$E$5,MATCH(Orders!$D1012,Products!$A$1:$A$5,0),MATCH(Orders!I$1,Products!$A$1:$E$1,0))="Am","Americano")</f>
        <v>Americano</v>
      </c>
      <c r="J1012" t="str">
        <f>IF(INDEX(Products!$A$1:$E$5,MATCH(Orders!$D1012,Products!$A$1:$A$5,0),MATCH(Orders!J$1,Products!$A$1:$E$1,0))="M","Medium",IF(INDEX(Products!$A$1:$E$5,MATCH(Orders!$D1012,Products!$A$1:$A$5,0),MATCH(Orders!J$1,Products!$A$1:$E$1,0))="D","Dark","Light"))</f>
        <v>Light</v>
      </c>
      <c r="K1012" s="3">
        <f>INDEX(Products!$A$1:$E$5,MATCH(Orders!$D1012,Products!$A$1:$A$5,0),MATCH(Orders!K$1,Products!$A$1:$E$1,0))</f>
        <v>1</v>
      </c>
      <c r="L1012" s="5">
        <f>INDEX(Products!$A$1:$E$5,MATCH(Orders!$D1012,Products!$A$1:$A$5,0),MATCH(Orders!L$1,Products!$A$1:$E$1,0))</f>
        <v>9.9499999999999993</v>
      </c>
      <c r="M1012" s="5">
        <f>Table1[[#This Row],[Unit Price]]*Table1[[#This Row],[Quantity]]</f>
        <v>9.9499999999999993</v>
      </c>
      <c r="N1012" t="str">
        <f>VLOOKUP(Table1[[#This Row],[Customer ID]],Customers!$A$1:$I$2001,9,FALSE)</f>
        <v>Yes</v>
      </c>
    </row>
    <row r="1013" spans="1:14" x14ac:dyDescent="0.35">
      <c r="A1013" t="s">
        <v>2079</v>
      </c>
      <c r="B1013" s="2">
        <v>45061</v>
      </c>
      <c r="C1013" t="s">
        <v>2080</v>
      </c>
      <c r="D1013" t="s">
        <v>21</v>
      </c>
      <c r="E1013">
        <v>3</v>
      </c>
      <c r="F1013" t="str">
        <f>VLOOKUP(Table1[[#This Row],[Customer ID]],Customers!$A$1:$I$2001,2,FALSE)</f>
        <v>David Burns</v>
      </c>
      <c r="G1013" t="str">
        <f>VLOOKUP(Table1[[#This Row],[Customer ID]],Customers!$A$1:$I$2001,3,FALSE)</f>
        <v>bcarter@gmail.com</v>
      </c>
      <c r="H1013" t="str">
        <f>VLOOKUP(Table1[[#This Row],[Customer ID]],Customers!$A$1:$I$2001,7,FALSE)</f>
        <v>United Kingdom</v>
      </c>
      <c r="I1013" t="str">
        <f>_xlfn.IFS(INDEX(Products!$A$1:$E$5,MATCH(Orders!$D1013,Products!$A$1:$A$5,0),MATCH(Orders!I$1,Products!$A$1:$E$1,0))="Esp","Espresso",INDEX(Products!$A$1:$E$5,MATCH(Orders!$D1013,Products!$A$1:$A$5,0),MATCH(Orders!I$1,Products!$A$1:$E$1,0))="Lat","Latte",INDEX(Products!$A$1:$E$5,MATCH(Orders!$D1013,Products!$A$1:$A$5,0),MATCH(Orders!I$1,Products!$A$1:$E$1,0))="Moc","Mocha",INDEX(Products!$A$1:$E$5,MATCH(Orders!$D1013,Products!$A$1:$A$5,0),MATCH(Orders!I$1,Products!$A$1:$E$1,0))="Am","Americano")</f>
        <v>Latte</v>
      </c>
      <c r="J1013" t="str">
        <f>IF(INDEX(Products!$A$1:$E$5,MATCH(Orders!$D1013,Products!$A$1:$A$5,0),MATCH(Orders!J$1,Products!$A$1:$E$1,0))="M","Medium",IF(INDEX(Products!$A$1:$E$5,MATCH(Orders!$D1013,Products!$A$1:$A$5,0),MATCH(Orders!J$1,Products!$A$1:$E$1,0))="D","Dark","Light"))</f>
        <v>Dark</v>
      </c>
      <c r="K1013" s="3">
        <f>INDEX(Products!$A$1:$E$5,MATCH(Orders!$D1013,Products!$A$1:$A$5,0),MATCH(Orders!K$1,Products!$A$1:$E$1,0))</f>
        <v>2</v>
      </c>
      <c r="L1013" s="5">
        <f>INDEX(Products!$A$1:$E$5,MATCH(Orders!$D1013,Products!$A$1:$A$5,0),MATCH(Orders!L$1,Products!$A$1:$E$1,0))</f>
        <v>6.79</v>
      </c>
      <c r="M1013" s="5">
        <f>Table1[[#This Row],[Unit Price]]*Table1[[#This Row],[Quantity]]</f>
        <v>20.37</v>
      </c>
      <c r="N1013" t="str">
        <f>VLOOKUP(Table1[[#This Row],[Customer ID]],Customers!$A$1:$I$2001,9,FALSE)</f>
        <v>No</v>
      </c>
    </row>
    <row r="1014" spans="1:14" x14ac:dyDescent="0.35">
      <c r="A1014" t="s">
        <v>2081</v>
      </c>
      <c r="B1014" s="2">
        <v>45569</v>
      </c>
      <c r="C1014" t="s">
        <v>2082</v>
      </c>
      <c r="D1014" t="s">
        <v>15</v>
      </c>
      <c r="E1014">
        <v>4</v>
      </c>
      <c r="F1014" t="str">
        <f>VLOOKUP(Table1[[#This Row],[Customer ID]],Customers!$A$1:$I$2001,2,FALSE)</f>
        <v>Stephen Richards</v>
      </c>
      <c r="G1014" t="str">
        <f>VLOOKUP(Table1[[#This Row],[Customer ID]],Customers!$A$1:$I$2001,3,FALSE)</f>
        <v>lindasims@hall.org</v>
      </c>
      <c r="H1014" t="str">
        <f>VLOOKUP(Table1[[#This Row],[Customer ID]],Customers!$A$1:$I$2001,7,FALSE)</f>
        <v>United Kingdom</v>
      </c>
      <c r="I1014" t="str">
        <f>_xlfn.IFS(INDEX(Products!$A$1:$E$5,MATCH(Orders!$D1014,Products!$A$1:$A$5,0),MATCH(Orders!I$1,Products!$A$1:$E$1,0))="Esp","Espresso",INDEX(Products!$A$1:$E$5,MATCH(Orders!$D1014,Products!$A$1:$A$5,0),MATCH(Orders!I$1,Products!$A$1:$E$1,0))="Lat","Latte",INDEX(Products!$A$1:$E$5,MATCH(Orders!$D1014,Products!$A$1:$A$5,0),MATCH(Orders!I$1,Products!$A$1:$E$1,0))="Moc","Mocha",INDEX(Products!$A$1:$E$5,MATCH(Orders!$D1014,Products!$A$1:$A$5,0),MATCH(Orders!I$1,Products!$A$1:$E$1,0))="Am","Americano")</f>
        <v>Espresso</v>
      </c>
      <c r="J1014" t="str">
        <f>IF(INDEX(Products!$A$1:$E$5,MATCH(Orders!$D1014,Products!$A$1:$A$5,0),MATCH(Orders!J$1,Products!$A$1:$E$1,0))="M","Medium",IF(INDEX(Products!$A$1:$E$5,MATCH(Orders!$D1014,Products!$A$1:$A$5,0),MATCH(Orders!J$1,Products!$A$1:$E$1,0))="D","Dark","Light"))</f>
        <v>Medium</v>
      </c>
      <c r="K1014" s="3">
        <f>INDEX(Products!$A$1:$E$5,MATCH(Orders!$D1014,Products!$A$1:$A$5,0),MATCH(Orders!K$1,Products!$A$1:$E$1,0))</f>
        <v>1.5</v>
      </c>
      <c r="L1014" s="5">
        <f>INDEX(Products!$A$1:$E$5,MATCH(Orders!$D1014,Products!$A$1:$A$5,0),MATCH(Orders!L$1,Products!$A$1:$E$1,0))</f>
        <v>8.18</v>
      </c>
      <c r="M1014" s="5">
        <f>Table1[[#This Row],[Unit Price]]*Table1[[#This Row],[Quantity]]</f>
        <v>32.72</v>
      </c>
      <c r="N1014" t="str">
        <f>VLOOKUP(Table1[[#This Row],[Customer ID]],Customers!$A$1:$I$2001,9,FALSE)</f>
        <v>No</v>
      </c>
    </row>
    <row r="1015" spans="1:14" x14ac:dyDescent="0.35">
      <c r="A1015" t="s">
        <v>2083</v>
      </c>
      <c r="B1015" s="2">
        <v>44736</v>
      </c>
      <c r="C1015" t="s">
        <v>2084</v>
      </c>
      <c r="D1015" t="s">
        <v>30</v>
      </c>
      <c r="E1015">
        <v>4</v>
      </c>
      <c r="F1015" t="str">
        <f>VLOOKUP(Table1[[#This Row],[Customer ID]],Customers!$A$1:$I$2001,2,FALSE)</f>
        <v>Rodney Mccall</v>
      </c>
      <c r="G1015" t="str">
        <f>VLOOKUP(Table1[[#This Row],[Customer ID]],Customers!$A$1:$I$2001,3,FALSE)</f>
        <v>amanda78@hotmail.com</v>
      </c>
      <c r="H1015" t="str">
        <f>VLOOKUP(Table1[[#This Row],[Customer ID]],Customers!$A$1:$I$2001,7,FALSE)</f>
        <v>Canada</v>
      </c>
      <c r="I1015" t="str">
        <f>_xlfn.IFS(INDEX(Products!$A$1:$E$5,MATCH(Orders!$D1015,Products!$A$1:$A$5,0),MATCH(Orders!I$1,Products!$A$1:$E$1,0))="Esp","Espresso",INDEX(Products!$A$1:$E$5,MATCH(Orders!$D1015,Products!$A$1:$A$5,0),MATCH(Orders!I$1,Products!$A$1:$E$1,0))="Lat","Latte",INDEX(Products!$A$1:$E$5,MATCH(Orders!$D1015,Products!$A$1:$A$5,0),MATCH(Orders!I$1,Products!$A$1:$E$1,0))="Moc","Mocha",INDEX(Products!$A$1:$E$5,MATCH(Orders!$D1015,Products!$A$1:$A$5,0),MATCH(Orders!I$1,Products!$A$1:$E$1,0))="Am","Americano")</f>
        <v>Mocha</v>
      </c>
      <c r="J1015" t="str">
        <f>IF(INDEX(Products!$A$1:$E$5,MATCH(Orders!$D1015,Products!$A$1:$A$5,0),MATCH(Orders!J$1,Products!$A$1:$E$1,0))="M","Medium",IF(INDEX(Products!$A$1:$E$5,MATCH(Orders!$D1015,Products!$A$1:$A$5,0),MATCH(Orders!J$1,Products!$A$1:$E$1,0))="D","Dark","Light"))</f>
        <v>Medium</v>
      </c>
      <c r="K1015" s="3">
        <f>INDEX(Products!$A$1:$E$5,MATCH(Orders!$D1015,Products!$A$1:$A$5,0),MATCH(Orders!K$1,Products!$A$1:$E$1,0))</f>
        <v>2</v>
      </c>
      <c r="L1015" s="5">
        <f>INDEX(Products!$A$1:$E$5,MATCH(Orders!$D1015,Products!$A$1:$A$5,0),MATCH(Orders!L$1,Products!$A$1:$E$1,0))</f>
        <v>5.35</v>
      </c>
      <c r="M1015" s="5">
        <f>Table1[[#This Row],[Unit Price]]*Table1[[#This Row],[Quantity]]</f>
        <v>21.4</v>
      </c>
      <c r="N1015" t="str">
        <f>VLOOKUP(Table1[[#This Row],[Customer ID]],Customers!$A$1:$I$2001,9,FALSE)</f>
        <v>No</v>
      </c>
    </row>
    <row r="1016" spans="1:14" x14ac:dyDescent="0.35">
      <c r="A1016" t="s">
        <v>2085</v>
      </c>
      <c r="B1016" s="2">
        <v>44567</v>
      </c>
      <c r="C1016" t="s">
        <v>2086</v>
      </c>
      <c r="D1016" t="s">
        <v>15</v>
      </c>
      <c r="E1016">
        <v>1</v>
      </c>
      <c r="F1016" t="str">
        <f>VLOOKUP(Table1[[#This Row],[Customer ID]],Customers!$A$1:$I$2001,2,FALSE)</f>
        <v>Michelle Alexander</v>
      </c>
      <c r="G1016" t="str">
        <f>VLOOKUP(Table1[[#This Row],[Customer ID]],Customers!$A$1:$I$2001,3,FALSE)</f>
        <v>theresa01@diaz-thomas.biz</v>
      </c>
      <c r="H1016" t="str">
        <f>VLOOKUP(Table1[[#This Row],[Customer ID]],Customers!$A$1:$I$2001,7,FALSE)</f>
        <v>Canada</v>
      </c>
      <c r="I1016" t="str">
        <f>_xlfn.IFS(INDEX(Products!$A$1:$E$5,MATCH(Orders!$D1016,Products!$A$1:$A$5,0),MATCH(Orders!I$1,Products!$A$1:$E$1,0))="Esp","Espresso",INDEX(Products!$A$1:$E$5,MATCH(Orders!$D1016,Products!$A$1:$A$5,0),MATCH(Orders!I$1,Products!$A$1:$E$1,0))="Lat","Latte",INDEX(Products!$A$1:$E$5,MATCH(Orders!$D1016,Products!$A$1:$A$5,0),MATCH(Orders!I$1,Products!$A$1:$E$1,0))="Moc","Mocha",INDEX(Products!$A$1:$E$5,MATCH(Orders!$D1016,Products!$A$1:$A$5,0),MATCH(Orders!I$1,Products!$A$1:$E$1,0))="Am","Americano")</f>
        <v>Espresso</v>
      </c>
      <c r="J1016" t="str">
        <f>IF(INDEX(Products!$A$1:$E$5,MATCH(Orders!$D1016,Products!$A$1:$A$5,0),MATCH(Orders!J$1,Products!$A$1:$E$1,0))="M","Medium",IF(INDEX(Products!$A$1:$E$5,MATCH(Orders!$D1016,Products!$A$1:$A$5,0),MATCH(Orders!J$1,Products!$A$1:$E$1,0))="D","Dark","Light"))</f>
        <v>Medium</v>
      </c>
      <c r="K1016" s="3">
        <f>INDEX(Products!$A$1:$E$5,MATCH(Orders!$D1016,Products!$A$1:$A$5,0),MATCH(Orders!K$1,Products!$A$1:$E$1,0))</f>
        <v>1.5</v>
      </c>
      <c r="L1016" s="5">
        <f>INDEX(Products!$A$1:$E$5,MATCH(Orders!$D1016,Products!$A$1:$A$5,0),MATCH(Orders!L$1,Products!$A$1:$E$1,0))</f>
        <v>8.18</v>
      </c>
      <c r="M1016" s="5">
        <f>Table1[[#This Row],[Unit Price]]*Table1[[#This Row],[Quantity]]</f>
        <v>8.18</v>
      </c>
      <c r="N1016" t="str">
        <f>VLOOKUP(Table1[[#This Row],[Customer ID]],Customers!$A$1:$I$2001,9,FALSE)</f>
        <v>No</v>
      </c>
    </row>
    <row r="1017" spans="1:14" x14ac:dyDescent="0.35">
      <c r="A1017" t="s">
        <v>2087</v>
      </c>
      <c r="B1017" s="2">
        <v>45603</v>
      </c>
      <c r="C1017" t="s">
        <v>2088</v>
      </c>
      <c r="D1017" t="s">
        <v>40</v>
      </c>
      <c r="E1017">
        <v>5</v>
      </c>
      <c r="F1017" t="str">
        <f>VLOOKUP(Table1[[#This Row],[Customer ID]],Customers!$A$1:$I$2001,2,FALSE)</f>
        <v>Anthony Robinson</v>
      </c>
      <c r="G1017" t="str">
        <f>VLOOKUP(Table1[[#This Row],[Customer ID]],Customers!$A$1:$I$2001,3,FALSE)</f>
        <v>michael12@johnston.com</v>
      </c>
      <c r="H1017" t="str">
        <f>VLOOKUP(Table1[[#This Row],[Customer ID]],Customers!$A$1:$I$2001,7,FALSE)</f>
        <v>Australia</v>
      </c>
      <c r="I1017" t="str">
        <f>_xlfn.IFS(INDEX(Products!$A$1:$E$5,MATCH(Orders!$D1017,Products!$A$1:$A$5,0),MATCH(Orders!I$1,Products!$A$1:$E$1,0))="Esp","Espresso",INDEX(Products!$A$1:$E$5,MATCH(Orders!$D1017,Products!$A$1:$A$5,0),MATCH(Orders!I$1,Products!$A$1:$E$1,0))="Lat","Latte",INDEX(Products!$A$1:$E$5,MATCH(Orders!$D1017,Products!$A$1:$A$5,0),MATCH(Orders!I$1,Products!$A$1:$E$1,0))="Moc","Mocha",INDEX(Products!$A$1:$E$5,MATCH(Orders!$D1017,Products!$A$1:$A$5,0),MATCH(Orders!I$1,Products!$A$1:$E$1,0))="Am","Americano")</f>
        <v>Americano</v>
      </c>
      <c r="J1017" t="str">
        <f>IF(INDEX(Products!$A$1:$E$5,MATCH(Orders!$D1017,Products!$A$1:$A$5,0),MATCH(Orders!J$1,Products!$A$1:$E$1,0))="M","Medium",IF(INDEX(Products!$A$1:$E$5,MATCH(Orders!$D1017,Products!$A$1:$A$5,0),MATCH(Orders!J$1,Products!$A$1:$E$1,0))="D","Dark","Light"))</f>
        <v>Light</v>
      </c>
      <c r="K1017" s="3">
        <f>INDEX(Products!$A$1:$E$5,MATCH(Orders!$D1017,Products!$A$1:$A$5,0),MATCH(Orders!K$1,Products!$A$1:$E$1,0))</f>
        <v>1</v>
      </c>
      <c r="L1017" s="5">
        <f>INDEX(Products!$A$1:$E$5,MATCH(Orders!$D1017,Products!$A$1:$A$5,0),MATCH(Orders!L$1,Products!$A$1:$E$1,0))</f>
        <v>9.9499999999999993</v>
      </c>
      <c r="M1017" s="5">
        <f>Table1[[#This Row],[Unit Price]]*Table1[[#This Row],[Quantity]]</f>
        <v>49.75</v>
      </c>
      <c r="N1017" t="str">
        <f>VLOOKUP(Table1[[#This Row],[Customer ID]],Customers!$A$1:$I$2001,9,FALSE)</f>
        <v>No</v>
      </c>
    </row>
    <row r="1018" spans="1:14" x14ac:dyDescent="0.35">
      <c r="A1018" t="s">
        <v>2089</v>
      </c>
      <c r="B1018" s="2">
        <v>45036</v>
      </c>
      <c r="C1018" t="s">
        <v>2090</v>
      </c>
      <c r="D1018" t="s">
        <v>30</v>
      </c>
      <c r="E1018">
        <v>3</v>
      </c>
      <c r="F1018" t="str">
        <f>VLOOKUP(Table1[[#This Row],[Customer ID]],Customers!$A$1:$I$2001,2,FALSE)</f>
        <v>Leslie Roberson</v>
      </c>
      <c r="G1018" t="str">
        <f>VLOOKUP(Table1[[#This Row],[Customer ID]],Customers!$A$1:$I$2001,3,FALSE)</f>
        <v>lisajones@gmail.com</v>
      </c>
      <c r="H1018" t="str">
        <f>VLOOKUP(Table1[[#This Row],[Customer ID]],Customers!$A$1:$I$2001,7,FALSE)</f>
        <v>United States</v>
      </c>
      <c r="I1018" t="str">
        <f>_xlfn.IFS(INDEX(Products!$A$1:$E$5,MATCH(Orders!$D1018,Products!$A$1:$A$5,0),MATCH(Orders!I$1,Products!$A$1:$E$1,0))="Esp","Espresso",INDEX(Products!$A$1:$E$5,MATCH(Orders!$D1018,Products!$A$1:$A$5,0),MATCH(Orders!I$1,Products!$A$1:$E$1,0))="Lat","Latte",INDEX(Products!$A$1:$E$5,MATCH(Orders!$D1018,Products!$A$1:$A$5,0),MATCH(Orders!I$1,Products!$A$1:$E$1,0))="Moc","Mocha",INDEX(Products!$A$1:$E$5,MATCH(Orders!$D1018,Products!$A$1:$A$5,0),MATCH(Orders!I$1,Products!$A$1:$E$1,0))="Am","Americano")</f>
        <v>Mocha</v>
      </c>
      <c r="J1018" t="str">
        <f>IF(INDEX(Products!$A$1:$E$5,MATCH(Orders!$D1018,Products!$A$1:$A$5,0),MATCH(Orders!J$1,Products!$A$1:$E$1,0))="M","Medium",IF(INDEX(Products!$A$1:$E$5,MATCH(Orders!$D1018,Products!$A$1:$A$5,0),MATCH(Orders!J$1,Products!$A$1:$E$1,0))="D","Dark","Light"))</f>
        <v>Medium</v>
      </c>
      <c r="K1018" s="3">
        <f>INDEX(Products!$A$1:$E$5,MATCH(Orders!$D1018,Products!$A$1:$A$5,0),MATCH(Orders!K$1,Products!$A$1:$E$1,0))</f>
        <v>2</v>
      </c>
      <c r="L1018" s="5">
        <f>INDEX(Products!$A$1:$E$5,MATCH(Orders!$D1018,Products!$A$1:$A$5,0),MATCH(Orders!L$1,Products!$A$1:$E$1,0))</f>
        <v>5.35</v>
      </c>
      <c r="M1018" s="5">
        <f>Table1[[#This Row],[Unit Price]]*Table1[[#This Row],[Quantity]]</f>
        <v>16.049999999999997</v>
      </c>
      <c r="N1018" t="str">
        <f>VLOOKUP(Table1[[#This Row],[Customer ID]],Customers!$A$1:$I$2001,9,FALSE)</f>
        <v>Yes</v>
      </c>
    </row>
    <row r="1019" spans="1:14" x14ac:dyDescent="0.35">
      <c r="A1019" t="s">
        <v>2091</v>
      </c>
      <c r="B1019" s="2">
        <v>45260</v>
      </c>
      <c r="C1019" t="s">
        <v>2092</v>
      </c>
      <c r="D1019" t="s">
        <v>15</v>
      </c>
      <c r="E1019">
        <v>3</v>
      </c>
      <c r="F1019" t="str">
        <f>VLOOKUP(Table1[[#This Row],[Customer ID]],Customers!$A$1:$I$2001,2,FALSE)</f>
        <v>Christopher Fuller</v>
      </c>
      <c r="G1019" t="str">
        <f>VLOOKUP(Table1[[#This Row],[Customer ID]],Customers!$A$1:$I$2001,3,FALSE)</f>
        <v>franklindebra@yahoo.com</v>
      </c>
      <c r="H1019" t="str">
        <f>VLOOKUP(Table1[[#This Row],[Customer ID]],Customers!$A$1:$I$2001,7,FALSE)</f>
        <v>United Kingdom</v>
      </c>
      <c r="I1019" t="str">
        <f>_xlfn.IFS(INDEX(Products!$A$1:$E$5,MATCH(Orders!$D1019,Products!$A$1:$A$5,0),MATCH(Orders!I$1,Products!$A$1:$E$1,0))="Esp","Espresso",INDEX(Products!$A$1:$E$5,MATCH(Orders!$D1019,Products!$A$1:$A$5,0),MATCH(Orders!I$1,Products!$A$1:$E$1,0))="Lat","Latte",INDEX(Products!$A$1:$E$5,MATCH(Orders!$D1019,Products!$A$1:$A$5,0),MATCH(Orders!I$1,Products!$A$1:$E$1,0))="Moc","Mocha",INDEX(Products!$A$1:$E$5,MATCH(Orders!$D1019,Products!$A$1:$A$5,0),MATCH(Orders!I$1,Products!$A$1:$E$1,0))="Am","Americano")</f>
        <v>Espresso</v>
      </c>
      <c r="J1019" t="str">
        <f>IF(INDEX(Products!$A$1:$E$5,MATCH(Orders!$D1019,Products!$A$1:$A$5,0),MATCH(Orders!J$1,Products!$A$1:$E$1,0))="M","Medium",IF(INDEX(Products!$A$1:$E$5,MATCH(Orders!$D1019,Products!$A$1:$A$5,0),MATCH(Orders!J$1,Products!$A$1:$E$1,0))="D","Dark","Light"))</f>
        <v>Medium</v>
      </c>
      <c r="K1019" s="3">
        <f>INDEX(Products!$A$1:$E$5,MATCH(Orders!$D1019,Products!$A$1:$A$5,0),MATCH(Orders!K$1,Products!$A$1:$E$1,0))</f>
        <v>1.5</v>
      </c>
      <c r="L1019" s="5">
        <f>INDEX(Products!$A$1:$E$5,MATCH(Orders!$D1019,Products!$A$1:$A$5,0),MATCH(Orders!L$1,Products!$A$1:$E$1,0))</f>
        <v>8.18</v>
      </c>
      <c r="M1019" s="5">
        <f>Table1[[#This Row],[Unit Price]]*Table1[[#This Row],[Quantity]]</f>
        <v>24.54</v>
      </c>
      <c r="N1019" t="str">
        <f>VLOOKUP(Table1[[#This Row],[Customer ID]],Customers!$A$1:$I$2001,9,FALSE)</f>
        <v>Yes</v>
      </c>
    </row>
    <row r="1020" spans="1:14" x14ac:dyDescent="0.35">
      <c r="A1020" t="s">
        <v>2093</v>
      </c>
      <c r="B1020" s="2">
        <v>45197</v>
      </c>
      <c r="C1020" t="s">
        <v>2094</v>
      </c>
      <c r="D1020" t="s">
        <v>30</v>
      </c>
      <c r="E1020">
        <v>5</v>
      </c>
      <c r="F1020" t="str">
        <f>VLOOKUP(Table1[[#This Row],[Customer ID]],Customers!$A$1:$I$2001,2,FALSE)</f>
        <v>Yvette Austin</v>
      </c>
      <c r="G1020" t="str">
        <f>VLOOKUP(Table1[[#This Row],[Customer ID]],Customers!$A$1:$I$2001,3,FALSE)</f>
        <v>deanbradford@yahoo.com</v>
      </c>
      <c r="H1020" t="str">
        <f>VLOOKUP(Table1[[#This Row],[Customer ID]],Customers!$A$1:$I$2001,7,FALSE)</f>
        <v>Ireland</v>
      </c>
      <c r="I1020" t="str">
        <f>_xlfn.IFS(INDEX(Products!$A$1:$E$5,MATCH(Orders!$D1020,Products!$A$1:$A$5,0),MATCH(Orders!I$1,Products!$A$1:$E$1,0))="Esp","Espresso",INDEX(Products!$A$1:$E$5,MATCH(Orders!$D1020,Products!$A$1:$A$5,0),MATCH(Orders!I$1,Products!$A$1:$E$1,0))="Lat","Latte",INDEX(Products!$A$1:$E$5,MATCH(Orders!$D1020,Products!$A$1:$A$5,0),MATCH(Orders!I$1,Products!$A$1:$E$1,0))="Moc","Mocha",INDEX(Products!$A$1:$E$5,MATCH(Orders!$D1020,Products!$A$1:$A$5,0),MATCH(Orders!I$1,Products!$A$1:$E$1,0))="Am","Americano")</f>
        <v>Mocha</v>
      </c>
      <c r="J1020" t="str">
        <f>IF(INDEX(Products!$A$1:$E$5,MATCH(Orders!$D1020,Products!$A$1:$A$5,0),MATCH(Orders!J$1,Products!$A$1:$E$1,0))="M","Medium",IF(INDEX(Products!$A$1:$E$5,MATCH(Orders!$D1020,Products!$A$1:$A$5,0),MATCH(Orders!J$1,Products!$A$1:$E$1,0))="D","Dark","Light"))</f>
        <v>Medium</v>
      </c>
      <c r="K1020" s="3">
        <f>INDEX(Products!$A$1:$E$5,MATCH(Orders!$D1020,Products!$A$1:$A$5,0),MATCH(Orders!K$1,Products!$A$1:$E$1,0))</f>
        <v>2</v>
      </c>
      <c r="L1020" s="5">
        <f>INDEX(Products!$A$1:$E$5,MATCH(Orders!$D1020,Products!$A$1:$A$5,0),MATCH(Orders!L$1,Products!$A$1:$E$1,0))</f>
        <v>5.35</v>
      </c>
      <c r="M1020" s="5">
        <f>Table1[[#This Row],[Unit Price]]*Table1[[#This Row],[Quantity]]</f>
        <v>26.75</v>
      </c>
      <c r="N1020" t="str">
        <f>VLOOKUP(Table1[[#This Row],[Customer ID]],Customers!$A$1:$I$2001,9,FALSE)</f>
        <v>Yes</v>
      </c>
    </row>
    <row r="1021" spans="1:14" x14ac:dyDescent="0.35">
      <c r="A1021" t="s">
        <v>2095</v>
      </c>
      <c r="B1021" s="2">
        <v>44708</v>
      </c>
      <c r="C1021" t="s">
        <v>2096</v>
      </c>
      <c r="D1021" t="s">
        <v>21</v>
      </c>
      <c r="E1021">
        <v>5</v>
      </c>
      <c r="F1021" t="str">
        <f>VLOOKUP(Table1[[#This Row],[Customer ID]],Customers!$A$1:$I$2001,2,FALSE)</f>
        <v>Michael Smith MD</v>
      </c>
      <c r="G1021" t="str">
        <f>VLOOKUP(Table1[[#This Row],[Customer ID]],Customers!$A$1:$I$2001,3,FALSE)</f>
        <v>eibarra@yahoo.com</v>
      </c>
      <c r="H1021" t="str">
        <f>VLOOKUP(Table1[[#This Row],[Customer ID]],Customers!$A$1:$I$2001,7,FALSE)</f>
        <v>Canada</v>
      </c>
      <c r="I1021" t="str">
        <f>_xlfn.IFS(INDEX(Products!$A$1:$E$5,MATCH(Orders!$D1021,Products!$A$1:$A$5,0),MATCH(Orders!I$1,Products!$A$1:$E$1,0))="Esp","Espresso",INDEX(Products!$A$1:$E$5,MATCH(Orders!$D1021,Products!$A$1:$A$5,0),MATCH(Orders!I$1,Products!$A$1:$E$1,0))="Lat","Latte",INDEX(Products!$A$1:$E$5,MATCH(Orders!$D1021,Products!$A$1:$A$5,0),MATCH(Orders!I$1,Products!$A$1:$E$1,0))="Moc","Mocha",INDEX(Products!$A$1:$E$5,MATCH(Orders!$D1021,Products!$A$1:$A$5,0),MATCH(Orders!I$1,Products!$A$1:$E$1,0))="Am","Americano")</f>
        <v>Latte</v>
      </c>
      <c r="J1021" t="str">
        <f>IF(INDEX(Products!$A$1:$E$5,MATCH(Orders!$D1021,Products!$A$1:$A$5,0),MATCH(Orders!J$1,Products!$A$1:$E$1,0))="M","Medium",IF(INDEX(Products!$A$1:$E$5,MATCH(Orders!$D1021,Products!$A$1:$A$5,0),MATCH(Orders!J$1,Products!$A$1:$E$1,0))="D","Dark","Light"))</f>
        <v>Dark</v>
      </c>
      <c r="K1021" s="3">
        <f>INDEX(Products!$A$1:$E$5,MATCH(Orders!$D1021,Products!$A$1:$A$5,0),MATCH(Orders!K$1,Products!$A$1:$E$1,0))</f>
        <v>2</v>
      </c>
      <c r="L1021" s="5">
        <f>INDEX(Products!$A$1:$E$5,MATCH(Orders!$D1021,Products!$A$1:$A$5,0),MATCH(Orders!L$1,Products!$A$1:$E$1,0))</f>
        <v>6.79</v>
      </c>
      <c r="M1021" s="5">
        <f>Table1[[#This Row],[Unit Price]]*Table1[[#This Row],[Quantity]]</f>
        <v>33.950000000000003</v>
      </c>
      <c r="N1021" t="str">
        <f>VLOOKUP(Table1[[#This Row],[Customer ID]],Customers!$A$1:$I$2001,9,FALSE)</f>
        <v>No</v>
      </c>
    </row>
    <row r="1022" spans="1:14" x14ac:dyDescent="0.35">
      <c r="A1022" t="s">
        <v>2097</v>
      </c>
      <c r="B1022" s="2">
        <v>45283</v>
      </c>
      <c r="C1022" t="s">
        <v>2098</v>
      </c>
      <c r="D1022" t="s">
        <v>21</v>
      </c>
      <c r="E1022">
        <v>2</v>
      </c>
      <c r="F1022" t="str">
        <f>VLOOKUP(Table1[[#This Row],[Customer ID]],Customers!$A$1:$I$2001,2,FALSE)</f>
        <v>Michelle Gonzales</v>
      </c>
      <c r="G1022" t="str">
        <f>VLOOKUP(Table1[[#This Row],[Customer ID]],Customers!$A$1:$I$2001,3,FALSE)</f>
        <v>carlosjones@campbell.com</v>
      </c>
      <c r="H1022" t="str">
        <f>VLOOKUP(Table1[[#This Row],[Customer ID]],Customers!$A$1:$I$2001,7,FALSE)</f>
        <v>Australia</v>
      </c>
      <c r="I1022" t="str">
        <f>_xlfn.IFS(INDEX(Products!$A$1:$E$5,MATCH(Orders!$D1022,Products!$A$1:$A$5,0),MATCH(Orders!I$1,Products!$A$1:$E$1,0))="Esp","Espresso",INDEX(Products!$A$1:$E$5,MATCH(Orders!$D1022,Products!$A$1:$A$5,0),MATCH(Orders!I$1,Products!$A$1:$E$1,0))="Lat","Latte",INDEX(Products!$A$1:$E$5,MATCH(Orders!$D1022,Products!$A$1:$A$5,0),MATCH(Orders!I$1,Products!$A$1:$E$1,0))="Moc","Mocha",INDEX(Products!$A$1:$E$5,MATCH(Orders!$D1022,Products!$A$1:$A$5,0),MATCH(Orders!I$1,Products!$A$1:$E$1,0))="Am","Americano")</f>
        <v>Latte</v>
      </c>
      <c r="J1022" t="str">
        <f>IF(INDEX(Products!$A$1:$E$5,MATCH(Orders!$D1022,Products!$A$1:$A$5,0),MATCH(Orders!J$1,Products!$A$1:$E$1,0))="M","Medium",IF(INDEX(Products!$A$1:$E$5,MATCH(Orders!$D1022,Products!$A$1:$A$5,0),MATCH(Orders!J$1,Products!$A$1:$E$1,0))="D","Dark","Light"))</f>
        <v>Dark</v>
      </c>
      <c r="K1022" s="3">
        <f>INDEX(Products!$A$1:$E$5,MATCH(Orders!$D1022,Products!$A$1:$A$5,0),MATCH(Orders!K$1,Products!$A$1:$E$1,0))</f>
        <v>2</v>
      </c>
      <c r="L1022" s="5">
        <f>INDEX(Products!$A$1:$E$5,MATCH(Orders!$D1022,Products!$A$1:$A$5,0),MATCH(Orders!L$1,Products!$A$1:$E$1,0))</f>
        <v>6.79</v>
      </c>
      <c r="M1022" s="5">
        <f>Table1[[#This Row],[Unit Price]]*Table1[[#This Row],[Quantity]]</f>
        <v>13.58</v>
      </c>
      <c r="N1022" t="str">
        <f>VLOOKUP(Table1[[#This Row],[Customer ID]],Customers!$A$1:$I$2001,9,FALSE)</f>
        <v>Yes</v>
      </c>
    </row>
    <row r="1023" spans="1:14" x14ac:dyDescent="0.35">
      <c r="A1023" t="s">
        <v>2099</v>
      </c>
      <c r="B1023" s="2">
        <v>44872</v>
      </c>
      <c r="C1023" t="s">
        <v>2100</v>
      </c>
      <c r="D1023" t="s">
        <v>21</v>
      </c>
      <c r="E1023">
        <v>1</v>
      </c>
      <c r="F1023" t="str">
        <f>VLOOKUP(Table1[[#This Row],[Customer ID]],Customers!$A$1:$I$2001,2,FALSE)</f>
        <v>Michael Baker</v>
      </c>
      <c r="G1023" t="str">
        <f>VLOOKUP(Table1[[#This Row],[Customer ID]],Customers!$A$1:$I$2001,3,FALSE)</f>
        <v>melissa42@bishop-martinez.com</v>
      </c>
      <c r="H1023" t="str">
        <f>VLOOKUP(Table1[[#This Row],[Customer ID]],Customers!$A$1:$I$2001,7,FALSE)</f>
        <v>Canada</v>
      </c>
      <c r="I1023" t="str">
        <f>_xlfn.IFS(INDEX(Products!$A$1:$E$5,MATCH(Orders!$D1023,Products!$A$1:$A$5,0),MATCH(Orders!I$1,Products!$A$1:$E$1,0))="Esp","Espresso",INDEX(Products!$A$1:$E$5,MATCH(Orders!$D1023,Products!$A$1:$A$5,0),MATCH(Orders!I$1,Products!$A$1:$E$1,0))="Lat","Latte",INDEX(Products!$A$1:$E$5,MATCH(Orders!$D1023,Products!$A$1:$A$5,0),MATCH(Orders!I$1,Products!$A$1:$E$1,0))="Moc","Mocha",INDEX(Products!$A$1:$E$5,MATCH(Orders!$D1023,Products!$A$1:$A$5,0),MATCH(Orders!I$1,Products!$A$1:$E$1,0))="Am","Americano")</f>
        <v>Latte</v>
      </c>
      <c r="J1023" t="str">
        <f>IF(INDEX(Products!$A$1:$E$5,MATCH(Orders!$D1023,Products!$A$1:$A$5,0),MATCH(Orders!J$1,Products!$A$1:$E$1,0))="M","Medium",IF(INDEX(Products!$A$1:$E$5,MATCH(Orders!$D1023,Products!$A$1:$A$5,0),MATCH(Orders!J$1,Products!$A$1:$E$1,0))="D","Dark","Light"))</f>
        <v>Dark</v>
      </c>
      <c r="K1023" s="3">
        <f>INDEX(Products!$A$1:$E$5,MATCH(Orders!$D1023,Products!$A$1:$A$5,0),MATCH(Orders!K$1,Products!$A$1:$E$1,0))</f>
        <v>2</v>
      </c>
      <c r="L1023" s="5">
        <f>INDEX(Products!$A$1:$E$5,MATCH(Orders!$D1023,Products!$A$1:$A$5,0),MATCH(Orders!L$1,Products!$A$1:$E$1,0))</f>
        <v>6.79</v>
      </c>
      <c r="M1023" s="5">
        <f>Table1[[#This Row],[Unit Price]]*Table1[[#This Row],[Quantity]]</f>
        <v>6.79</v>
      </c>
      <c r="N1023" t="str">
        <f>VLOOKUP(Table1[[#This Row],[Customer ID]],Customers!$A$1:$I$2001,9,FALSE)</f>
        <v>Yes</v>
      </c>
    </row>
    <row r="1024" spans="1:14" x14ac:dyDescent="0.35">
      <c r="A1024" t="s">
        <v>2101</v>
      </c>
      <c r="B1024" s="2">
        <v>44881</v>
      </c>
      <c r="C1024" t="s">
        <v>2102</v>
      </c>
      <c r="D1024" t="s">
        <v>15</v>
      </c>
      <c r="E1024">
        <v>4</v>
      </c>
      <c r="F1024" t="str">
        <f>VLOOKUP(Table1[[#This Row],[Customer ID]],Customers!$A$1:$I$2001,2,FALSE)</f>
        <v>Christopher Preston</v>
      </c>
      <c r="G1024" t="str">
        <f>VLOOKUP(Table1[[#This Row],[Customer ID]],Customers!$A$1:$I$2001,3,FALSE)</f>
        <v>johnsonyvonne@hotmail.com</v>
      </c>
      <c r="H1024" t="str">
        <f>VLOOKUP(Table1[[#This Row],[Customer ID]],Customers!$A$1:$I$2001,7,FALSE)</f>
        <v>United States</v>
      </c>
      <c r="I1024" t="str">
        <f>_xlfn.IFS(INDEX(Products!$A$1:$E$5,MATCH(Orders!$D1024,Products!$A$1:$A$5,0),MATCH(Orders!I$1,Products!$A$1:$E$1,0))="Esp","Espresso",INDEX(Products!$A$1:$E$5,MATCH(Orders!$D1024,Products!$A$1:$A$5,0),MATCH(Orders!I$1,Products!$A$1:$E$1,0))="Lat","Latte",INDEX(Products!$A$1:$E$5,MATCH(Orders!$D1024,Products!$A$1:$A$5,0),MATCH(Orders!I$1,Products!$A$1:$E$1,0))="Moc","Mocha",INDEX(Products!$A$1:$E$5,MATCH(Orders!$D1024,Products!$A$1:$A$5,0),MATCH(Orders!I$1,Products!$A$1:$E$1,0))="Am","Americano")</f>
        <v>Espresso</v>
      </c>
      <c r="J1024" t="str">
        <f>IF(INDEX(Products!$A$1:$E$5,MATCH(Orders!$D1024,Products!$A$1:$A$5,0),MATCH(Orders!J$1,Products!$A$1:$E$1,0))="M","Medium",IF(INDEX(Products!$A$1:$E$5,MATCH(Orders!$D1024,Products!$A$1:$A$5,0),MATCH(Orders!J$1,Products!$A$1:$E$1,0))="D","Dark","Light"))</f>
        <v>Medium</v>
      </c>
      <c r="K1024" s="3">
        <f>INDEX(Products!$A$1:$E$5,MATCH(Orders!$D1024,Products!$A$1:$A$5,0),MATCH(Orders!K$1,Products!$A$1:$E$1,0))</f>
        <v>1.5</v>
      </c>
      <c r="L1024" s="5">
        <f>INDEX(Products!$A$1:$E$5,MATCH(Orders!$D1024,Products!$A$1:$A$5,0),MATCH(Orders!L$1,Products!$A$1:$E$1,0))</f>
        <v>8.18</v>
      </c>
      <c r="M1024" s="5">
        <f>Table1[[#This Row],[Unit Price]]*Table1[[#This Row],[Quantity]]</f>
        <v>32.72</v>
      </c>
      <c r="N1024" t="str">
        <f>VLOOKUP(Table1[[#This Row],[Customer ID]],Customers!$A$1:$I$2001,9,FALSE)</f>
        <v>No</v>
      </c>
    </row>
    <row r="1025" spans="1:14" x14ac:dyDescent="0.35">
      <c r="A1025" t="s">
        <v>2103</v>
      </c>
      <c r="B1025" s="2">
        <v>44560</v>
      </c>
      <c r="C1025" t="s">
        <v>2104</v>
      </c>
      <c r="D1025" t="s">
        <v>30</v>
      </c>
      <c r="E1025">
        <v>5</v>
      </c>
      <c r="F1025" t="str">
        <f>VLOOKUP(Table1[[#This Row],[Customer ID]],Customers!$A$1:$I$2001,2,FALSE)</f>
        <v>Rebekah Green</v>
      </c>
      <c r="G1025" t="str">
        <f>VLOOKUP(Table1[[#This Row],[Customer ID]],Customers!$A$1:$I$2001,3,FALSE)</f>
        <v>jbriggs@yahoo.com</v>
      </c>
      <c r="H1025" t="str">
        <f>VLOOKUP(Table1[[#This Row],[Customer ID]],Customers!$A$1:$I$2001,7,FALSE)</f>
        <v>Australia</v>
      </c>
      <c r="I1025" t="str">
        <f>_xlfn.IFS(INDEX(Products!$A$1:$E$5,MATCH(Orders!$D1025,Products!$A$1:$A$5,0),MATCH(Orders!I$1,Products!$A$1:$E$1,0))="Esp","Espresso",INDEX(Products!$A$1:$E$5,MATCH(Orders!$D1025,Products!$A$1:$A$5,0),MATCH(Orders!I$1,Products!$A$1:$E$1,0))="Lat","Latte",INDEX(Products!$A$1:$E$5,MATCH(Orders!$D1025,Products!$A$1:$A$5,0),MATCH(Orders!I$1,Products!$A$1:$E$1,0))="Moc","Mocha",INDEX(Products!$A$1:$E$5,MATCH(Orders!$D1025,Products!$A$1:$A$5,0),MATCH(Orders!I$1,Products!$A$1:$E$1,0))="Am","Americano")</f>
        <v>Mocha</v>
      </c>
      <c r="J1025" t="str">
        <f>IF(INDEX(Products!$A$1:$E$5,MATCH(Orders!$D1025,Products!$A$1:$A$5,0),MATCH(Orders!J$1,Products!$A$1:$E$1,0))="M","Medium",IF(INDEX(Products!$A$1:$E$5,MATCH(Orders!$D1025,Products!$A$1:$A$5,0),MATCH(Orders!J$1,Products!$A$1:$E$1,0))="D","Dark","Light"))</f>
        <v>Medium</v>
      </c>
      <c r="K1025" s="3">
        <f>INDEX(Products!$A$1:$E$5,MATCH(Orders!$D1025,Products!$A$1:$A$5,0),MATCH(Orders!K$1,Products!$A$1:$E$1,0))</f>
        <v>2</v>
      </c>
      <c r="L1025" s="5">
        <f>INDEX(Products!$A$1:$E$5,MATCH(Orders!$D1025,Products!$A$1:$A$5,0),MATCH(Orders!L$1,Products!$A$1:$E$1,0))</f>
        <v>5.35</v>
      </c>
      <c r="M1025" s="5">
        <f>Table1[[#This Row],[Unit Price]]*Table1[[#This Row],[Quantity]]</f>
        <v>26.75</v>
      </c>
      <c r="N1025" t="str">
        <f>VLOOKUP(Table1[[#This Row],[Customer ID]],Customers!$A$1:$I$2001,9,FALSE)</f>
        <v>No</v>
      </c>
    </row>
    <row r="1026" spans="1:14" x14ac:dyDescent="0.35">
      <c r="A1026" t="s">
        <v>2105</v>
      </c>
      <c r="B1026" s="2">
        <v>44556</v>
      </c>
      <c r="C1026" t="s">
        <v>2106</v>
      </c>
      <c r="D1026" t="s">
        <v>21</v>
      </c>
      <c r="E1026">
        <v>2</v>
      </c>
      <c r="F1026" t="str">
        <f>VLOOKUP(Table1[[#This Row],[Customer ID]],Customers!$A$1:$I$2001,2,FALSE)</f>
        <v>Samantha Wyatt</v>
      </c>
      <c r="G1026" t="str">
        <f>VLOOKUP(Table1[[#This Row],[Customer ID]],Customers!$A$1:$I$2001,3,FALSE)</f>
        <v>cynthia85@bailey.net</v>
      </c>
      <c r="H1026" t="str">
        <f>VLOOKUP(Table1[[#This Row],[Customer ID]],Customers!$A$1:$I$2001,7,FALSE)</f>
        <v>Australia</v>
      </c>
      <c r="I1026" t="str">
        <f>_xlfn.IFS(INDEX(Products!$A$1:$E$5,MATCH(Orders!$D1026,Products!$A$1:$A$5,0),MATCH(Orders!I$1,Products!$A$1:$E$1,0))="Esp","Espresso",INDEX(Products!$A$1:$E$5,MATCH(Orders!$D1026,Products!$A$1:$A$5,0),MATCH(Orders!I$1,Products!$A$1:$E$1,0))="Lat","Latte",INDEX(Products!$A$1:$E$5,MATCH(Orders!$D1026,Products!$A$1:$A$5,0),MATCH(Orders!I$1,Products!$A$1:$E$1,0))="Moc","Mocha",INDEX(Products!$A$1:$E$5,MATCH(Orders!$D1026,Products!$A$1:$A$5,0),MATCH(Orders!I$1,Products!$A$1:$E$1,0))="Am","Americano")</f>
        <v>Latte</v>
      </c>
      <c r="J1026" t="str">
        <f>IF(INDEX(Products!$A$1:$E$5,MATCH(Orders!$D1026,Products!$A$1:$A$5,0),MATCH(Orders!J$1,Products!$A$1:$E$1,0))="M","Medium",IF(INDEX(Products!$A$1:$E$5,MATCH(Orders!$D1026,Products!$A$1:$A$5,0),MATCH(Orders!J$1,Products!$A$1:$E$1,0))="D","Dark","Light"))</f>
        <v>Dark</v>
      </c>
      <c r="K1026" s="3">
        <f>INDEX(Products!$A$1:$E$5,MATCH(Orders!$D1026,Products!$A$1:$A$5,0),MATCH(Orders!K$1,Products!$A$1:$E$1,0))</f>
        <v>2</v>
      </c>
      <c r="L1026" s="5">
        <f>INDEX(Products!$A$1:$E$5,MATCH(Orders!$D1026,Products!$A$1:$A$5,0),MATCH(Orders!L$1,Products!$A$1:$E$1,0))</f>
        <v>6.79</v>
      </c>
      <c r="M1026" s="5">
        <f>Table1[[#This Row],[Unit Price]]*Table1[[#This Row],[Quantity]]</f>
        <v>13.58</v>
      </c>
      <c r="N1026" t="str">
        <f>VLOOKUP(Table1[[#This Row],[Customer ID]],Customers!$A$1:$I$2001,9,FALSE)</f>
        <v>No</v>
      </c>
    </row>
    <row r="1027" spans="1:14" x14ac:dyDescent="0.35">
      <c r="A1027" t="s">
        <v>2107</v>
      </c>
      <c r="B1027" s="2">
        <v>44880</v>
      </c>
      <c r="C1027" t="s">
        <v>2108</v>
      </c>
      <c r="D1027" t="s">
        <v>21</v>
      </c>
      <c r="E1027">
        <v>5</v>
      </c>
      <c r="F1027" t="str">
        <f>VLOOKUP(Table1[[#This Row],[Customer ID]],Customers!$A$1:$I$2001,2,FALSE)</f>
        <v>Charles Schmidt</v>
      </c>
      <c r="G1027" t="str">
        <f>VLOOKUP(Table1[[#This Row],[Customer ID]],Customers!$A$1:$I$2001,3,FALSE)</f>
        <v>ajones@yahoo.com</v>
      </c>
      <c r="H1027" t="str">
        <f>VLOOKUP(Table1[[#This Row],[Customer ID]],Customers!$A$1:$I$2001,7,FALSE)</f>
        <v>United States</v>
      </c>
      <c r="I1027" t="str">
        <f>_xlfn.IFS(INDEX(Products!$A$1:$E$5,MATCH(Orders!$D1027,Products!$A$1:$A$5,0),MATCH(Orders!I$1,Products!$A$1:$E$1,0))="Esp","Espresso",INDEX(Products!$A$1:$E$5,MATCH(Orders!$D1027,Products!$A$1:$A$5,0),MATCH(Orders!I$1,Products!$A$1:$E$1,0))="Lat","Latte",INDEX(Products!$A$1:$E$5,MATCH(Orders!$D1027,Products!$A$1:$A$5,0),MATCH(Orders!I$1,Products!$A$1:$E$1,0))="Moc","Mocha",INDEX(Products!$A$1:$E$5,MATCH(Orders!$D1027,Products!$A$1:$A$5,0),MATCH(Orders!I$1,Products!$A$1:$E$1,0))="Am","Americano")</f>
        <v>Latte</v>
      </c>
      <c r="J1027" t="str">
        <f>IF(INDEX(Products!$A$1:$E$5,MATCH(Orders!$D1027,Products!$A$1:$A$5,0),MATCH(Orders!J$1,Products!$A$1:$E$1,0))="M","Medium",IF(INDEX(Products!$A$1:$E$5,MATCH(Orders!$D1027,Products!$A$1:$A$5,0),MATCH(Orders!J$1,Products!$A$1:$E$1,0))="D","Dark","Light"))</f>
        <v>Dark</v>
      </c>
      <c r="K1027" s="3">
        <f>INDEX(Products!$A$1:$E$5,MATCH(Orders!$D1027,Products!$A$1:$A$5,0),MATCH(Orders!K$1,Products!$A$1:$E$1,0))</f>
        <v>2</v>
      </c>
      <c r="L1027" s="5">
        <f>INDEX(Products!$A$1:$E$5,MATCH(Orders!$D1027,Products!$A$1:$A$5,0),MATCH(Orders!L$1,Products!$A$1:$E$1,0))</f>
        <v>6.79</v>
      </c>
      <c r="M1027" s="5">
        <f>Table1[[#This Row],[Unit Price]]*Table1[[#This Row],[Quantity]]</f>
        <v>33.950000000000003</v>
      </c>
      <c r="N1027" t="str">
        <f>VLOOKUP(Table1[[#This Row],[Customer ID]],Customers!$A$1:$I$2001,9,FALSE)</f>
        <v>No</v>
      </c>
    </row>
    <row r="1028" spans="1:14" x14ac:dyDescent="0.35">
      <c r="A1028" t="s">
        <v>2109</v>
      </c>
      <c r="B1028" s="2">
        <v>44777</v>
      </c>
      <c r="C1028" t="s">
        <v>2110</v>
      </c>
      <c r="D1028" t="s">
        <v>30</v>
      </c>
      <c r="E1028">
        <v>5</v>
      </c>
      <c r="F1028" t="str">
        <f>VLOOKUP(Table1[[#This Row],[Customer ID]],Customers!$A$1:$I$2001,2,FALSE)</f>
        <v>Aaron Hernandez</v>
      </c>
      <c r="G1028" t="str">
        <f>VLOOKUP(Table1[[#This Row],[Customer ID]],Customers!$A$1:$I$2001,3,FALSE)</f>
        <v>tsullivan@allen.com</v>
      </c>
      <c r="H1028" t="str">
        <f>VLOOKUP(Table1[[#This Row],[Customer ID]],Customers!$A$1:$I$2001,7,FALSE)</f>
        <v>United Kingdom</v>
      </c>
      <c r="I1028" t="str">
        <f>_xlfn.IFS(INDEX(Products!$A$1:$E$5,MATCH(Orders!$D1028,Products!$A$1:$A$5,0),MATCH(Orders!I$1,Products!$A$1:$E$1,0))="Esp","Espresso",INDEX(Products!$A$1:$E$5,MATCH(Orders!$D1028,Products!$A$1:$A$5,0),MATCH(Orders!I$1,Products!$A$1:$E$1,0))="Lat","Latte",INDEX(Products!$A$1:$E$5,MATCH(Orders!$D1028,Products!$A$1:$A$5,0),MATCH(Orders!I$1,Products!$A$1:$E$1,0))="Moc","Mocha",INDEX(Products!$A$1:$E$5,MATCH(Orders!$D1028,Products!$A$1:$A$5,0),MATCH(Orders!I$1,Products!$A$1:$E$1,0))="Am","Americano")</f>
        <v>Mocha</v>
      </c>
      <c r="J1028" t="str">
        <f>IF(INDEX(Products!$A$1:$E$5,MATCH(Orders!$D1028,Products!$A$1:$A$5,0),MATCH(Orders!J$1,Products!$A$1:$E$1,0))="M","Medium",IF(INDEX(Products!$A$1:$E$5,MATCH(Orders!$D1028,Products!$A$1:$A$5,0),MATCH(Orders!J$1,Products!$A$1:$E$1,0))="D","Dark","Light"))</f>
        <v>Medium</v>
      </c>
      <c r="K1028" s="3">
        <f>INDEX(Products!$A$1:$E$5,MATCH(Orders!$D1028,Products!$A$1:$A$5,0),MATCH(Orders!K$1,Products!$A$1:$E$1,0))</f>
        <v>2</v>
      </c>
      <c r="L1028" s="5">
        <f>INDEX(Products!$A$1:$E$5,MATCH(Orders!$D1028,Products!$A$1:$A$5,0),MATCH(Orders!L$1,Products!$A$1:$E$1,0))</f>
        <v>5.35</v>
      </c>
      <c r="M1028" s="5">
        <f>Table1[[#This Row],[Unit Price]]*Table1[[#This Row],[Quantity]]</f>
        <v>26.75</v>
      </c>
      <c r="N1028" t="str">
        <f>VLOOKUP(Table1[[#This Row],[Customer ID]],Customers!$A$1:$I$2001,9,FALSE)</f>
        <v>No</v>
      </c>
    </row>
    <row r="1029" spans="1:14" x14ac:dyDescent="0.35">
      <c r="A1029" t="s">
        <v>2111</v>
      </c>
      <c r="B1029" s="2">
        <v>44633</v>
      </c>
      <c r="C1029" t="s">
        <v>2112</v>
      </c>
      <c r="D1029" t="s">
        <v>21</v>
      </c>
      <c r="E1029">
        <v>3</v>
      </c>
      <c r="F1029" t="str">
        <f>VLOOKUP(Table1[[#This Row],[Customer ID]],Customers!$A$1:$I$2001,2,FALSE)</f>
        <v>Richard Lopez</v>
      </c>
      <c r="G1029" t="str">
        <f>VLOOKUP(Table1[[#This Row],[Customer ID]],Customers!$A$1:$I$2001,3,FALSE)</f>
        <v>dakotatownsend@gmail.com</v>
      </c>
      <c r="H1029" t="str">
        <f>VLOOKUP(Table1[[#This Row],[Customer ID]],Customers!$A$1:$I$2001,7,FALSE)</f>
        <v>Ireland</v>
      </c>
      <c r="I1029" t="str">
        <f>_xlfn.IFS(INDEX(Products!$A$1:$E$5,MATCH(Orders!$D1029,Products!$A$1:$A$5,0),MATCH(Orders!I$1,Products!$A$1:$E$1,0))="Esp","Espresso",INDEX(Products!$A$1:$E$5,MATCH(Orders!$D1029,Products!$A$1:$A$5,0),MATCH(Orders!I$1,Products!$A$1:$E$1,0))="Lat","Latte",INDEX(Products!$A$1:$E$5,MATCH(Orders!$D1029,Products!$A$1:$A$5,0),MATCH(Orders!I$1,Products!$A$1:$E$1,0))="Moc","Mocha",INDEX(Products!$A$1:$E$5,MATCH(Orders!$D1029,Products!$A$1:$A$5,0),MATCH(Orders!I$1,Products!$A$1:$E$1,0))="Am","Americano")</f>
        <v>Latte</v>
      </c>
      <c r="J1029" t="str">
        <f>IF(INDEX(Products!$A$1:$E$5,MATCH(Orders!$D1029,Products!$A$1:$A$5,0),MATCH(Orders!J$1,Products!$A$1:$E$1,0))="M","Medium",IF(INDEX(Products!$A$1:$E$5,MATCH(Orders!$D1029,Products!$A$1:$A$5,0),MATCH(Orders!J$1,Products!$A$1:$E$1,0))="D","Dark","Light"))</f>
        <v>Dark</v>
      </c>
      <c r="K1029" s="3">
        <f>INDEX(Products!$A$1:$E$5,MATCH(Orders!$D1029,Products!$A$1:$A$5,0),MATCH(Orders!K$1,Products!$A$1:$E$1,0))</f>
        <v>2</v>
      </c>
      <c r="L1029" s="5">
        <f>INDEX(Products!$A$1:$E$5,MATCH(Orders!$D1029,Products!$A$1:$A$5,0),MATCH(Orders!L$1,Products!$A$1:$E$1,0))</f>
        <v>6.79</v>
      </c>
      <c r="M1029" s="5">
        <f>Table1[[#This Row],[Unit Price]]*Table1[[#This Row],[Quantity]]</f>
        <v>20.37</v>
      </c>
      <c r="N1029" t="str">
        <f>VLOOKUP(Table1[[#This Row],[Customer ID]],Customers!$A$1:$I$2001,9,FALSE)</f>
        <v>No</v>
      </c>
    </row>
    <row r="1030" spans="1:14" x14ac:dyDescent="0.35">
      <c r="A1030" t="s">
        <v>2113</v>
      </c>
      <c r="B1030" s="2">
        <v>45015</v>
      </c>
      <c r="C1030" t="s">
        <v>2114</v>
      </c>
      <c r="D1030" t="s">
        <v>30</v>
      </c>
      <c r="E1030">
        <v>1</v>
      </c>
      <c r="F1030" t="str">
        <f>VLOOKUP(Table1[[#This Row],[Customer ID]],Customers!$A$1:$I$2001,2,FALSE)</f>
        <v>Rodney Walker</v>
      </c>
      <c r="G1030" t="str">
        <f>VLOOKUP(Table1[[#This Row],[Customer ID]],Customers!$A$1:$I$2001,3,FALSE)</f>
        <v>medinarichard@johnson-barber.com</v>
      </c>
      <c r="H1030" t="str">
        <f>VLOOKUP(Table1[[#This Row],[Customer ID]],Customers!$A$1:$I$2001,7,FALSE)</f>
        <v>Australia</v>
      </c>
      <c r="I1030" t="str">
        <f>_xlfn.IFS(INDEX(Products!$A$1:$E$5,MATCH(Orders!$D1030,Products!$A$1:$A$5,0),MATCH(Orders!I$1,Products!$A$1:$E$1,0))="Esp","Espresso",INDEX(Products!$A$1:$E$5,MATCH(Orders!$D1030,Products!$A$1:$A$5,0),MATCH(Orders!I$1,Products!$A$1:$E$1,0))="Lat","Latte",INDEX(Products!$A$1:$E$5,MATCH(Orders!$D1030,Products!$A$1:$A$5,0),MATCH(Orders!I$1,Products!$A$1:$E$1,0))="Moc","Mocha",INDEX(Products!$A$1:$E$5,MATCH(Orders!$D1030,Products!$A$1:$A$5,0),MATCH(Orders!I$1,Products!$A$1:$E$1,0))="Am","Americano")</f>
        <v>Mocha</v>
      </c>
      <c r="J1030" t="str">
        <f>IF(INDEX(Products!$A$1:$E$5,MATCH(Orders!$D1030,Products!$A$1:$A$5,0),MATCH(Orders!J$1,Products!$A$1:$E$1,0))="M","Medium",IF(INDEX(Products!$A$1:$E$5,MATCH(Orders!$D1030,Products!$A$1:$A$5,0),MATCH(Orders!J$1,Products!$A$1:$E$1,0))="D","Dark","Light"))</f>
        <v>Medium</v>
      </c>
      <c r="K1030" s="3">
        <f>INDEX(Products!$A$1:$E$5,MATCH(Orders!$D1030,Products!$A$1:$A$5,0),MATCH(Orders!K$1,Products!$A$1:$E$1,0))</f>
        <v>2</v>
      </c>
      <c r="L1030" s="5">
        <f>INDEX(Products!$A$1:$E$5,MATCH(Orders!$D1030,Products!$A$1:$A$5,0),MATCH(Orders!L$1,Products!$A$1:$E$1,0))</f>
        <v>5.35</v>
      </c>
      <c r="M1030" s="5">
        <f>Table1[[#This Row],[Unit Price]]*Table1[[#This Row],[Quantity]]</f>
        <v>5.35</v>
      </c>
      <c r="N1030" t="str">
        <f>VLOOKUP(Table1[[#This Row],[Customer ID]],Customers!$A$1:$I$2001,9,FALSE)</f>
        <v>No</v>
      </c>
    </row>
    <row r="1031" spans="1:14" x14ac:dyDescent="0.35">
      <c r="A1031" t="s">
        <v>2115</v>
      </c>
      <c r="B1031" s="2">
        <v>44533</v>
      </c>
      <c r="C1031" t="s">
        <v>2116</v>
      </c>
      <c r="D1031" t="s">
        <v>21</v>
      </c>
      <c r="E1031">
        <v>1</v>
      </c>
      <c r="F1031" t="str">
        <f>VLOOKUP(Table1[[#This Row],[Customer ID]],Customers!$A$1:$I$2001,2,FALSE)</f>
        <v>Lynn Martinez</v>
      </c>
      <c r="G1031" t="str">
        <f>VLOOKUP(Table1[[#This Row],[Customer ID]],Customers!$A$1:$I$2001,3,FALSE)</f>
        <v>thompsonvanessa@yahoo.com</v>
      </c>
      <c r="H1031" t="str">
        <f>VLOOKUP(Table1[[#This Row],[Customer ID]],Customers!$A$1:$I$2001,7,FALSE)</f>
        <v>United States</v>
      </c>
      <c r="I1031" t="str">
        <f>_xlfn.IFS(INDEX(Products!$A$1:$E$5,MATCH(Orders!$D1031,Products!$A$1:$A$5,0),MATCH(Orders!I$1,Products!$A$1:$E$1,0))="Esp","Espresso",INDEX(Products!$A$1:$E$5,MATCH(Orders!$D1031,Products!$A$1:$A$5,0),MATCH(Orders!I$1,Products!$A$1:$E$1,0))="Lat","Latte",INDEX(Products!$A$1:$E$5,MATCH(Orders!$D1031,Products!$A$1:$A$5,0),MATCH(Orders!I$1,Products!$A$1:$E$1,0))="Moc","Mocha",INDEX(Products!$A$1:$E$5,MATCH(Orders!$D1031,Products!$A$1:$A$5,0),MATCH(Orders!I$1,Products!$A$1:$E$1,0))="Am","Americano")</f>
        <v>Latte</v>
      </c>
      <c r="J1031" t="str">
        <f>IF(INDEX(Products!$A$1:$E$5,MATCH(Orders!$D1031,Products!$A$1:$A$5,0),MATCH(Orders!J$1,Products!$A$1:$E$1,0))="M","Medium",IF(INDEX(Products!$A$1:$E$5,MATCH(Orders!$D1031,Products!$A$1:$A$5,0),MATCH(Orders!J$1,Products!$A$1:$E$1,0))="D","Dark","Light"))</f>
        <v>Dark</v>
      </c>
      <c r="K1031" s="3">
        <f>INDEX(Products!$A$1:$E$5,MATCH(Orders!$D1031,Products!$A$1:$A$5,0),MATCH(Orders!K$1,Products!$A$1:$E$1,0))</f>
        <v>2</v>
      </c>
      <c r="L1031" s="5">
        <f>INDEX(Products!$A$1:$E$5,MATCH(Orders!$D1031,Products!$A$1:$A$5,0),MATCH(Orders!L$1,Products!$A$1:$E$1,0))</f>
        <v>6.79</v>
      </c>
      <c r="M1031" s="5">
        <f>Table1[[#This Row],[Unit Price]]*Table1[[#This Row],[Quantity]]</f>
        <v>6.79</v>
      </c>
      <c r="N1031" t="str">
        <f>VLOOKUP(Table1[[#This Row],[Customer ID]],Customers!$A$1:$I$2001,9,FALSE)</f>
        <v>Yes</v>
      </c>
    </row>
    <row r="1032" spans="1:14" x14ac:dyDescent="0.35">
      <c r="A1032" t="s">
        <v>2117</v>
      </c>
      <c r="B1032" s="2">
        <v>45040</v>
      </c>
      <c r="C1032" t="s">
        <v>2118</v>
      </c>
      <c r="D1032" t="s">
        <v>30</v>
      </c>
      <c r="E1032">
        <v>3</v>
      </c>
      <c r="F1032" t="str">
        <f>VLOOKUP(Table1[[#This Row],[Customer ID]],Customers!$A$1:$I$2001,2,FALSE)</f>
        <v>Allison Cochran</v>
      </c>
      <c r="G1032" t="str">
        <f>VLOOKUP(Table1[[#This Row],[Customer ID]],Customers!$A$1:$I$2001,3,FALSE)</f>
        <v>fsimpson@yahoo.com</v>
      </c>
      <c r="H1032" t="str">
        <f>VLOOKUP(Table1[[#This Row],[Customer ID]],Customers!$A$1:$I$2001,7,FALSE)</f>
        <v>United Kingdom</v>
      </c>
      <c r="I1032" t="str">
        <f>_xlfn.IFS(INDEX(Products!$A$1:$E$5,MATCH(Orders!$D1032,Products!$A$1:$A$5,0),MATCH(Orders!I$1,Products!$A$1:$E$1,0))="Esp","Espresso",INDEX(Products!$A$1:$E$5,MATCH(Orders!$D1032,Products!$A$1:$A$5,0),MATCH(Orders!I$1,Products!$A$1:$E$1,0))="Lat","Latte",INDEX(Products!$A$1:$E$5,MATCH(Orders!$D1032,Products!$A$1:$A$5,0),MATCH(Orders!I$1,Products!$A$1:$E$1,0))="Moc","Mocha",INDEX(Products!$A$1:$E$5,MATCH(Orders!$D1032,Products!$A$1:$A$5,0),MATCH(Orders!I$1,Products!$A$1:$E$1,0))="Am","Americano")</f>
        <v>Mocha</v>
      </c>
      <c r="J1032" t="str">
        <f>IF(INDEX(Products!$A$1:$E$5,MATCH(Orders!$D1032,Products!$A$1:$A$5,0),MATCH(Orders!J$1,Products!$A$1:$E$1,0))="M","Medium",IF(INDEX(Products!$A$1:$E$5,MATCH(Orders!$D1032,Products!$A$1:$A$5,0),MATCH(Orders!J$1,Products!$A$1:$E$1,0))="D","Dark","Light"))</f>
        <v>Medium</v>
      </c>
      <c r="K1032" s="3">
        <f>INDEX(Products!$A$1:$E$5,MATCH(Orders!$D1032,Products!$A$1:$A$5,0),MATCH(Orders!K$1,Products!$A$1:$E$1,0))</f>
        <v>2</v>
      </c>
      <c r="L1032" s="5">
        <f>INDEX(Products!$A$1:$E$5,MATCH(Orders!$D1032,Products!$A$1:$A$5,0),MATCH(Orders!L$1,Products!$A$1:$E$1,0))</f>
        <v>5.35</v>
      </c>
      <c r="M1032" s="5">
        <f>Table1[[#This Row],[Unit Price]]*Table1[[#This Row],[Quantity]]</f>
        <v>16.049999999999997</v>
      </c>
      <c r="N1032" t="str">
        <f>VLOOKUP(Table1[[#This Row],[Customer ID]],Customers!$A$1:$I$2001,9,FALSE)</f>
        <v>Yes</v>
      </c>
    </row>
    <row r="1033" spans="1:14" x14ac:dyDescent="0.35">
      <c r="A1033" t="s">
        <v>2119</v>
      </c>
      <c r="B1033" s="2">
        <v>45558</v>
      </c>
      <c r="C1033" t="s">
        <v>2120</v>
      </c>
      <c r="D1033" t="s">
        <v>40</v>
      </c>
      <c r="E1033">
        <v>5</v>
      </c>
      <c r="F1033" t="str">
        <f>VLOOKUP(Table1[[#This Row],[Customer ID]],Customers!$A$1:$I$2001,2,FALSE)</f>
        <v>Randy Heath</v>
      </c>
      <c r="G1033" t="str">
        <f>VLOOKUP(Table1[[#This Row],[Customer ID]],Customers!$A$1:$I$2001,3,FALSE)</f>
        <v>qblackburn@yahoo.com</v>
      </c>
      <c r="H1033" t="str">
        <f>VLOOKUP(Table1[[#This Row],[Customer ID]],Customers!$A$1:$I$2001,7,FALSE)</f>
        <v>Canada</v>
      </c>
      <c r="I1033" t="str">
        <f>_xlfn.IFS(INDEX(Products!$A$1:$E$5,MATCH(Orders!$D1033,Products!$A$1:$A$5,0),MATCH(Orders!I$1,Products!$A$1:$E$1,0))="Esp","Espresso",INDEX(Products!$A$1:$E$5,MATCH(Orders!$D1033,Products!$A$1:$A$5,0),MATCH(Orders!I$1,Products!$A$1:$E$1,0))="Lat","Latte",INDEX(Products!$A$1:$E$5,MATCH(Orders!$D1033,Products!$A$1:$A$5,0),MATCH(Orders!I$1,Products!$A$1:$E$1,0))="Moc","Mocha",INDEX(Products!$A$1:$E$5,MATCH(Orders!$D1033,Products!$A$1:$A$5,0),MATCH(Orders!I$1,Products!$A$1:$E$1,0))="Am","Americano")</f>
        <v>Americano</v>
      </c>
      <c r="J1033" t="str">
        <f>IF(INDEX(Products!$A$1:$E$5,MATCH(Orders!$D1033,Products!$A$1:$A$5,0),MATCH(Orders!J$1,Products!$A$1:$E$1,0))="M","Medium",IF(INDEX(Products!$A$1:$E$5,MATCH(Orders!$D1033,Products!$A$1:$A$5,0),MATCH(Orders!J$1,Products!$A$1:$E$1,0))="D","Dark","Light"))</f>
        <v>Light</v>
      </c>
      <c r="K1033" s="3">
        <f>INDEX(Products!$A$1:$E$5,MATCH(Orders!$D1033,Products!$A$1:$A$5,0),MATCH(Orders!K$1,Products!$A$1:$E$1,0))</f>
        <v>1</v>
      </c>
      <c r="L1033" s="5">
        <f>INDEX(Products!$A$1:$E$5,MATCH(Orders!$D1033,Products!$A$1:$A$5,0),MATCH(Orders!L$1,Products!$A$1:$E$1,0))</f>
        <v>9.9499999999999993</v>
      </c>
      <c r="M1033" s="5">
        <f>Table1[[#This Row],[Unit Price]]*Table1[[#This Row],[Quantity]]</f>
        <v>49.75</v>
      </c>
      <c r="N1033" t="str">
        <f>VLOOKUP(Table1[[#This Row],[Customer ID]],Customers!$A$1:$I$2001,9,FALSE)</f>
        <v>No</v>
      </c>
    </row>
    <row r="1034" spans="1:14" x14ac:dyDescent="0.35">
      <c r="A1034" t="s">
        <v>2121</v>
      </c>
      <c r="B1034" s="2">
        <v>45121</v>
      </c>
      <c r="C1034" t="s">
        <v>2122</v>
      </c>
      <c r="D1034" t="s">
        <v>15</v>
      </c>
      <c r="E1034">
        <v>1</v>
      </c>
      <c r="F1034" t="str">
        <f>VLOOKUP(Table1[[#This Row],[Customer ID]],Customers!$A$1:$I$2001,2,FALSE)</f>
        <v>Robert Perez</v>
      </c>
      <c r="G1034" t="str">
        <f>VLOOKUP(Table1[[#This Row],[Customer ID]],Customers!$A$1:$I$2001,3,FALSE)</f>
        <v>gabrielleduncan@hotmail.com</v>
      </c>
      <c r="H1034" t="str">
        <f>VLOOKUP(Table1[[#This Row],[Customer ID]],Customers!$A$1:$I$2001,7,FALSE)</f>
        <v>United Kingdom</v>
      </c>
      <c r="I1034" t="str">
        <f>_xlfn.IFS(INDEX(Products!$A$1:$E$5,MATCH(Orders!$D1034,Products!$A$1:$A$5,0),MATCH(Orders!I$1,Products!$A$1:$E$1,0))="Esp","Espresso",INDEX(Products!$A$1:$E$5,MATCH(Orders!$D1034,Products!$A$1:$A$5,0),MATCH(Orders!I$1,Products!$A$1:$E$1,0))="Lat","Latte",INDEX(Products!$A$1:$E$5,MATCH(Orders!$D1034,Products!$A$1:$A$5,0),MATCH(Orders!I$1,Products!$A$1:$E$1,0))="Moc","Mocha",INDEX(Products!$A$1:$E$5,MATCH(Orders!$D1034,Products!$A$1:$A$5,0),MATCH(Orders!I$1,Products!$A$1:$E$1,0))="Am","Americano")</f>
        <v>Espresso</v>
      </c>
      <c r="J1034" t="str">
        <f>IF(INDEX(Products!$A$1:$E$5,MATCH(Orders!$D1034,Products!$A$1:$A$5,0),MATCH(Orders!J$1,Products!$A$1:$E$1,0))="M","Medium",IF(INDEX(Products!$A$1:$E$5,MATCH(Orders!$D1034,Products!$A$1:$A$5,0),MATCH(Orders!J$1,Products!$A$1:$E$1,0))="D","Dark","Light"))</f>
        <v>Medium</v>
      </c>
      <c r="K1034" s="3">
        <f>INDEX(Products!$A$1:$E$5,MATCH(Orders!$D1034,Products!$A$1:$A$5,0),MATCH(Orders!K$1,Products!$A$1:$E$1,0))</f>
        <v>1.5</v>
      </c>
      <c r="L1034" s="5">
        <f>INDEX(Products!$A$1:$E$5,MATCH(Orders!$D1034,Products!$A$1:$A$5,0),MATCH(Orders!L$1,Products!$A$1:$E$1,0))</f>
        <v>8.18</v>
      </c>
      <c r="M1034" s="5">
        <f>Table1[[#This Row],[Unit Price]]*Table1[[#This Row],[Quantity]]</f>
        <v>8.18</v>
      </c>
      <c r="N1034" t="str">
        <f>VLOOKUP(Table1[[#This Row],[Customer ID]],Customers!$A$1:$I$2001,9,FALSE)</f>
        <v>Yes</v>
      </c>
    </row>
    <row r="1035" spans="1:14" x14ac:dyDescent="0.35">
      <c r="A1035" t="s">
        <v>2123</v>
      </c>
      <c r="B1035" s="2">
        <v>44931</v>
      </c>
      <c r="C1035" t="s">
        <v>2124</v>
      </c>
      <c r="D1035" t="s">
        <v>15</v>
      </c>
      <c r="E1035">
        <v>3</v>
      </c>
      <c r="F1035" t="str">
        <f>VLOOKUP(Table1[[#This Row],[Customer ID]],Customers!$A$1:$I$2001,2,FALSE)</f>
        <v>Amber Brown</v>
      </c>
      <c r="G1035" t="str">
        <f>VLOOKUP(Table1[[#This Row],[Customer ID]],Customers!$A$1:$I$2001,3,FALSE)</f>
        <v>sean09@thompson.biz</v>
      </c>
      <c r="H1035" t="str">
        <f>VLOOKUP(Table1[[#This Row],[Customer ID]],Customers!$A$1:$I$2001,7,FALSE)</f>
        <v>Canada</v>
      </c>
      <c r="I1035" t="str">
        <f>_xlfn.IFS(INDEX(Products!$A$1:$E$5,MATCH(Orders!$D1035,Products!$A$1:$A$5,0),MATCH(Orders!I$1,Products!$A$1:$E$1,0))="Esp","Espresso",INDEX(Products!$A$1:$E$5,MATCH(Orders!$D1035,Products!$A$1:$A$5,0),MATCH(Orders!I$1,Products!$A$1:$E$1,0))="Lat","Latte",INDEX(Products!$A$1:$E$5,MATCH(Orders!$D1035,Products!$A$1:$A$5,0),MATCH(Orders!I$1,Products!$A$1:$E$1,0))="Moc","Mocha",INDEX(Products!$A$1:$E$5,MATCH(Orders!$D1035,Products!$A$1:$A$5,0),MATCH(Orders!I$1,Products!$A$1:$E$1,0))="Am","Americano")</f>
        <v>Espresso</v>
      </c>
      <c r="J1035" t="str">
        <f>IF(INDEX(Products!$A$1:$E$5,MATCH(Orders!$D1035,Products!$A$1:$A$5,0),MATCH(Orders!J$1,Products!$A$1:$E$1,0))="M","Medium",IF(INDEX(Products!$A$1:$E$5,MATCH(Orders!$D1035,Products!$A$1:$A$5,0),MATCH(Orders!J$1,Products!$A$1:$E$1,0))="D","Dark","Light"))</f>
        <v>Medium</v>
      </c>
      <c r="K1035" s="3">
        <f>INDEX(Products!$A$1:$E$5,MATCH(Orders!$D1035,Products!$A$1:$A$5,0),MATCH(Orders!K$1,Products!$A$1:$E$1,0))</f>
        <v>1.5</v>
      </c>
      <c r="L1035" s="5">
        <f>INDEX(Products!$A$1:$E$5,MATCH(Orders!$D1035,Products!$A$1:$A$5,0),MATCH(Orders!L$1,Products!$A$1:$E$1,0))</f>
        <v>8.18</v>
      </c>
      <c r="M1035" s="5">
        <f>Table1[[#This Row],[Unit Price]]*Table1[[#This Row],[Quantity]]</f>
        <v>24.54</v>
      </c>
      <c r="N1035" t="str">
        <f>VLOOKUP(Table1[[#This Row],[Customer ID]],Customers!$A$1:$I$2001,9,FALSE)</f>
        <v>No</v>
      </c>
    </row>
    <row r="1036" spans="1:14" x14ac:dyDescent="0.35">
      <c r="A1036" t="s">
        <v>2125</v>
      </c>
      <c r="B1036" s="2">
        <v>44682</v>
      </c>
      <c r="C1036" t="s">
        <v>2126</v>
      </c>
      <c r="D1036" t="s">
        <v>40</v>
      </c>
      <c r="E1036">
        <v>1</v>
      </c>
      <c r="F1036" t="str">
        <f>VLOOKUP(Table1[[#This Row],[Customer ID]],Customers!$A$1:$I$2001,2,FALSE)</f>
        <v>Allison Williams</v>
      </c>
      <c r="G1036" t="str">
        <f>VLOOKUP(Table1[[#This Row],[Customer ID]],Customers!$A$1:$I$2001,3,FALSE)</f>
        <v>garneredward@hotmail.com</v>
      </c>
      <c r="H1036" t="str">
        <f>VLOOKUP(Table1[[#This Row],[Customer ID]],Customers!$A$1:$I$2001,7,FALSE)</f>
        <v>United Kingdom</v>
      </c>
      <c r="I1036" t="str">
        <f>_xlfn.IFS(INDEX(Products!$A$1:$E$5,MATCH(Orders!$D1036,Products!$A$1:$A$5,0),MATCH(Orders!I$1,Products!$A$1:$E$1,0))="Esp","Espresso",INDEX(Products!$A$1:$E$5,MATCH(Orders!$D1036,Products!$A$1:$A$5,0),MATCH(Orders!I$1,Products!$A$1:$E$1,0))="Lat","Latte",INDEX(Products!$A$1:$E$5,MATCH(Orders!$D1036,Products!$A$1:$A$5,0),MATCH(Orders!I$1,Products!$A$1:$E$1,0))="Moc","Mocha",INDEX(Products!$A$1:$E$5,MATCH(Orders!$D1036,Products!$A$1:$A$5,0),MATCH(Orders!I$1,Products!$A$1:$E$1,0))="Am","Americano")</f>
        <v>Americano</v>
      </c>
      <c r="J1036" t="str">
        <f>IF(INDEX(Products!$A$1:$E$5,MATCH(Orders!$D1036,Products!$A$1:$A$5,0),MATCH(Orders!J$1,Products!$A$1:$E$1,0))="M","Medium",IF(INDEX(Products!$A$1:$E$5,MATCH(Orders!$D1036,Products!$A$1:$A$5,0),MATCH(Orders!J$1,Products!$A$1:$E$1,0))="D","Dark","Light"))</f>
        <v>Light</v>
      </c>
      <c r="K1036" s="3">
        <f>INDEX(Products!$A$1:$E$5,MATCH(Orders!$D1036,Products!$A$1:$A$5,0),MATCH(Orders!K$1,Products!$A$1:$E$1,0))</f>
        <v>1</v>
      </c>
      <c r="L1036" s="5">
        <f>INDEX(Products!$A$1:$E$5,MATCH(Orders!$D1036,Products!$A$1:$A$5,0),MATCH(Orders!L$1,Products!$A$1:$E$1,0))</f>
        <v>9.9499999999999993</v>
      </c>
      <c r="M1036" s="5">
        <f>Table1[[#This Row],[Unit Price]]*Table1[[#This Row],[Quantity]]</f>
        <v>9.9499999999999993</v>
      </c>
      <c r="N1036" t="str">
        <f>VLOOKUP(Table1[[#This Row],[Customer ID]],Customers!$A$1:$I$2001,9,FALSE)</f>
        <v>Yes</v>
      </c>
    </row>
    <row r="1037" spans="1:14" x14ac:dyDescent="0.35">
      <c r="A1037" t="s">
        <v>2127</v>
      </c>
      <c r="B1037" s="2">
        <v>45063</v>
      </c>
      <c r="C1037" t="s">
        <v>2128</v>
      </c>
      <c r="D1037" t="s">
        <v>15</v>
      </c>
      <c r="E1037">
        <v>5</v>
      </c>
      <c r="F1037" t="str">
        <f>VLOOKUP(Table1[[#This Row],[Customer ID]],Customers!$A$1:$I$2001,2,FALSE)</f>
        <v>James Kennedy</v>
      </c>
      <c r="G1037" t="str">
        <f>VLOOKUP(Table1[[#This Row],[Customer ID]],Customers!$A$1:$I$2001,3,FALSE)</f>
        <v>nprice@yahoo.com</v>
      </c>
      <c r="H1037" t="str">
        <f>VLOOKUP(Table1[[#This Row],[Customer ID]],Customers!$A$1:$I$2001,7,FALSE)</f>
        <v>Australia</v>
      </c>
      <c r="I1037" t="str">
        <f>_xlfn.IFS(INDEX(Products!$A$1:$E$5,MATCH(Orders!$D1037,Products!$A$1:$A$5,0),MATCH(Orders!I$1,Products!$A$1:$E$1,0))="Esp","Espresso",INDEX(Products!$A$1:$E$5,MATCH(Orders!$D1037,Products!$A$1:$A$5,0),MATCH(Orders!I$1,Products!$A$1:$E$1,0))="Lat","Latte",INDEX(Products!$A$1:$E$5,MATCH(Orders!$D1037,Products!$A$1:$A$5,0),MATCH(Orders!I$1,Products!$A$1:$E$1,0))="Moc","Mocha",INDEX(Products!$A$1:$E$5,MATCH(Orders!$D1037,Products!$A$1:$A$5,0),MATCH(Orders!I$1,Products!$A$1:$E$1,0))="Am","Americano")</f>
        <v>Espresso</v>
      </c>
      <c r="J1037" t="str">
        <f>IF(INDEX(Products!$A$1:$E$5,MATCH(Orders!$D1037,Products!$A$1:$A$5,0),MATCH(Orders!J$1,Products!$A$1:$E$1,0))="M","Medium",IF(INDEX(Products!$A$1:$E$5,MATCH(Orders!$D1037,Products!$A$1:$A$5,0),MATCH(Orders!J$1,Products!$A$1:$E$1,0))="D","Dark","Light"))</f>
        <v>Medium</v>
      </c>
      <c r="K1037" s="3">
        <f>INDEX(Products!$A$1:$E$5,MATCH(Orders!$D1037,Products!$A$1:$A$5,0),MATCH(Orders!K$1,Products!$A$1:$E$1,0))</f>
        <v>1.5</v>
      </c>
      <c r="L1037" s="5">
        <f>INDEX(Products!$A$1:$E$5,MATCH(Orders!$D1037,Products!$A$1:$A$5,0),MATCH(Orders!L$1,Products!$A$1:$E$1,0))</f>
        <v>8.18</v>
      </c>
      <c r="M1037" s="5">
        <f>Table1[[#This Row],[Unit Price]]*Table1[[#This Row],[Quantity]]</f>
        <v>40.9</v>
      </c>
      <c r="N1037" t="str">
        <f>VLOOKUP(Table1[[#This Row],[Customer ID]],Customers!$A$1:$I$2001,9,FALSE)</f>
        <v>No</v>
      </c>
    </row>
    <row r="1038" spans="1:14" x14ac:dyDescent="0.35">
      <c r="A1038" t="s">
        <v>2129</v>
      </c>
      <c r="B1038" s="2">
        <v>44988</v>
      </c>
      <c r="C1038" t="s">
        <v>2130</v>
      </c>
      <c r="D1038" t="s">
        <v>21</v>
      </c>
      <c r="E1038">
        <v>5</v>
      </c>
      <c r="F1038" t="str">
        <f>VLOOKUP(Table1[[#This Row],[Customer ID]],Customers!$A$1:$I$2001,2,FALSE)</f>
        <v>Erica Castaneda</v>
      </c>
      <c r="G1038" t="str">
        <f>VLOOKUP(Table1[[#This Row],[Customer ID]],Customers!$A$1:$I$2001,3,FALSE)</f>
        <v>wardthomas@gmail.com</v>
      </c>
      <c r="H1038" t="str">
        <f>VLOOKUP(Table1[[#This Row],[Customer ID]],Customers!$A$1:$I$2001,7,FALSE)</f>
        <v>United Kingdom</v>
      </c>
      <c r="I1038" t="str">
        <f>_xlfn.IFS(INDEX(Products!$A$1:$E$5,MATCH(Orders!$D1038,Products!$A$1:$A$5,0),MATCH(Orders!I$1,Products!$A$1:$E$1,0))="Esp","Espresso",INDEX(Products!$A$1:$E$5,MATCH(Orders!$D1038,Products!$A$1:$A$5,0),MATCH(Orders!I$1,Products!$A$1:$E$1,0))="Lat","Latte",INDEX(Products!$A$1:$E$5,MATCH(Orders!$D1038,Products!$A$1:$A$5,0),MATCH(Orders!I$1,Products!$A$1:$E$1,0))="Moc","Mocha",INDEX(Products!$A$1:$E$5,MATCH(Orders!$D1038,Products!$A$1:$A$5,0),MATCH(Orders!I$1,Products!$A$1:$E$1,0))="Am","Americano")</f>
        <v>Latte</v>
      </c>
      <c r="J1038" t="str">
        <f>IF(INDEX(Products!$A$1:$E$5,MATCH(Orders!$D1038,Products!$A$1:$A$5,0),MATCH(Orders!J$1,Products!$A$1:$E$1,0))="M","Medium",IF(INDEX(Products!$A$1:$E$5,MATCH(Orders!$D1038,Products!$A$1:$A$5,0),MATCH(Orders!J$1,Products!$A$1:$E$1,0))="D","Dark","Light"))</f>
        <v>Dark</v>
      </c>
      <c r="K1038" s="3">
        <f>INDEX(Products!$A$1:$E$5,MATCH(Orders!$D1038,Products!$A$1:$A$5,0),MATCH(Orders!K$1,Products!$A$1:$E$1,0))</f>
        <v>2</v>
      </c>
      <c r="L1038" s="5">
        <f>INDEX(Products!$A$1:$E$5,MATCH(Orders!$D1038,Products!$A$1:$A$5,0),MATCH(Orders!L$1,Products!$A$1:$E$1,0))</f>
        <v>6.79</v>
      </c>
      <c r="M1038" s="5">
        <f>Table1[[#This Row],[Unit Price]]*Table1[[#This Row],[Quantity]]</f>
        <v>33.950000000000003</v>
      </c>
      <c r="N1038" t="str">
        <f>VLOOKUP(Table1[[#This Row],[Customer ID]],Customers!$A$1:$I$2001,9,FALSE)</f>
        <v>Yes</v>
      </c>
    </row>
    <row r="1039" spans="1:14" x14ac:dyDescent="0.35">
      <c r="A1039" t="s">
        <v>2131</v>
      </c>
      <c r="B1039" s="2">
        <v>44543</v>
      </c>
      <c r="C1039" t="s">
        <v>2132</v>
      </c>
      <c r="D1039" t="s">
        <v>15</v>
      </c>
      <c r="E1039">
        <v>1</v>
      </c>
      <c r="F1039" t="str">
        <f>VLOOKUP(Table1[[#This Row],[Customer ID]],Customers!$A$1:$I$2001,2,FALSE)</f>
        <v>Douglas Nguyen</v>
      </c>
      <c r="G1039" t="str">
        <f>VLOOKUP(Table1[[#This Row],[Customer ID]],Customers!$A$1:$I$2001,3,FALSE)</f>
        <v>kcarr@hotmail.com</v>
      </c>
      <c r="H1039" t="str">
        <f>VLOOKUP(Table1[[#This Row],[Customer ID]],Customers!$A$1:$I$2001,7,FALSE)</f>
        <v>Ireland</v>
      </c>
      <c r="I1039" t="str">
        <f>_xlfn.IFS(INDEX(Products!$A$1:$E$5,MATCH(Orders!$D1039,Products!$A$1:$A$5,0),MATCH(Orders!I$1,Products!$A$1:$E$1,0))="Esp","Espresso",INDEX(Products!$A$1:$E$5,MATCH(Orders!$D1039,Products!$A$1:$A$5,0),MATCH(Orders!I$1,Products!$A$1:$E$1,0))="Lat","Latte",INDEX(Products!$A$1:$E$5,MATCH(Orders!$D1039,Products!$A$1:$A$5,0),MATCH(Orders!I$1,Products!$A$1:$E$1,0))="Moc","Mocha",INDEX(Products!$A$1:$E$5,MATCH(Orders!$D1039,Products!$A$1:$A$5,0),MATCH(Orders!I$1,Products!$A$1:$E$1,0))="Am","Americano")</f>
        <v>Espresso</v>
      </c>
      <c r="J1039" t="str">
        <f>IF(INDEX(Products!$A$1:$E$5,MATCH(Orders!$D1039,Products!$A$1:$A$5,0),MATCH(Orders!J$1,Products!$A$1:$E$1,0))="M","Medium",IF(INDEX(Products!$A$1:$E$5,MATCH(Orders!$D1039,Products!$A$1:$A$5,0),MATCH(Orders!J$1,Products!$A$1:$E$1,0))="D","Dark","Light"))</f>
        <v>Medium</v>
      </c>
      <c r="K1039" s="3">
        <f>INDEX(Products!$A$1:$E$5,MATCH(Orders!$D1039,Products!$A$1:$A$5,0),MATCH(Orders!K$1,Products!$A$1:$E$1,0))</f>
        <v>1.5</v>
      </c>
      <c r="L1039" s="5">
        <f>INDEX(Products!$A$1:$E$5,MATCH(Orders!$D1039,Products!$A$1:$A$5,0),MATCH(Orders!L$1,Products!$A$1:$E$1,0))</f>
        <v>8.18</v>
      </c>
      <c r="M1039" s="5">
        <f>Table1[[#This Row],[Unit Price]]*Table1[[#This Row],[Quantity]]</f>
        <v>8.18</v>
      </c>
      <c r="N1039" t="str">
        <f>VLOOKUP(Table1[[#This Row],[Customer ID]],Customers!$A$1:$I$2001,9,FALSE)</f>
        <v>No</v>
      </c>
    </row>
    <row r="1040" spans="1:14" x14ac:dyDescent="0.35">
      <c r="A1040" t="s">
        <v>2133</v>
      </c>
      <c r="B1040" s="2">
        <v>44595</v>
      </c>
      <c r="C1040" t="s">
        <v>2134</v>
      </c>
      <c r="D1040" t="s">
        <v>15</v>
      </c>
      <c r="E1040">
        <v>3</v>
      </c>
      <c r="F1040" t="str">
        <f>VLOOKUP(Table1[[#This Row],[Customer ID]],Customers!$A$1:$I$2001,2,FALSE)</f>
        <v>Stephen Stark</v>
      </c>
      <c r="G1040" t="str">
        <f>VLOOKUP(Table1[[#This Row],[Customer ID]],Customers!$A$1:$I$2001,3,FALSE)</f>
        <v>shanevillarreal@mahoney-knight.com</v>
      </c>
      <c r="H1040" t="str">
        <f>VLOOKUP(Table1[[#This Row],[Customer ID]],Customers!$A$1:$I$2001,7,FALSE)</f>
        <v>Canada</v>
      </c>
      <c r="I1040" t="str">
        <f>_xlfn.IFS(INDEX(Products!$A$1:$E$5,MATCH(Orders!$D1040,Products!$A$1:$A$5,0),MATCH(Orders!I$1,Products!$A$1:$E$1,0))="Esp","Espresso",INDEX(Products!$A$1:$E$5,MATCH(Orders!$D1040,Products!$A$1:$A$5,0),MATCH(Orders!I$1,Products!$A$1:$E$1,0))="Lat","Latte",INDEX(Products!$A$1:$E$5,MATCH(Orders!$D1040,Products!$A$1:$A$5,0),MATCH(Orders!I$1,Products!$A$1:$E$1,0))="Moc","Mocha",INDEX(Products!$A$1:$E$5,MATCH(Orders!$D1040,Products!$A$1:$A$5,0),MATCH(Orders!I$1,Products!$A$1:$E$1,0))="Am","Americano")</f>
        <v>Espresso</v>
      </c>
      <c r="J1040" t="str">
        <f>IF(INDEX(Products!$A$1:$E$5,MATCH(Orders!$D1040,Products!$A$1:$A$5,0),MATCH(Orders!J$1,Products!$A$1:$E$1,0))="M","Medium",IF(INDEX(Products!$A$1:$E$5,MATCH(Orders!$D1040,Products!$A$1:$A$5,0),MATCH(Orders!J$1,Products!$A$1:$E$1,0))="D","Dark","Light"))</f>
        <v>Medium</v>
      </c>
      <c r="K1040" s="3">
        <f>INDEX(Products!$A$1:$E$5,MATCH(Orders!$D1040,Products!$A$1:$A$5,0),MATCH(Orders!K$1,Products!$A$1:$E$1,0))</f>
        <v>1.5</v>
      </c>
      <c r="L1040" s="5">
        <f>INDEX(Products!$A$1:$E$5,MATCH(Orders!$D1040,Products!$A$1:$A$5,0),MATCH(Orders!L$1,Products!$A$1:$E$1,0))</f>
        <v>8.18</v>
      </c>
      <c r="M1040" s="5">
        <f>Table1[[#This Row],[Unit Price]]*Table1[[#This Row],[Quantity]]</f>
        <v>24.54</v>
      </c>
      <c r="N1040" t="str">
        <f>VLOOKUP(Table1[[#This Row],[Customer ID]],Customers!$A$1:$I$2001,9,FALSE)</f>
        <v>No</v>
      </c>
    </row>
    <row r="1041" spans="1:14" x14ac:dyDescent="0.35">
      <c r="A1041" t="s">
        <v>2135</v>
      </c>
      <c r="B1041" s="2">
        <v>45353</v>
      </c>
      <c r="C1041" t="s">
        <v>2136</v>
      </c>
      <c r="D1041" t="s">
        <v>21</v>
      </c>
      <c r="E1041">
        <v>1</v>
      </c>
      <c r="F1041" t="str">
        <f>VLOOKUP(Table1[[#This Row],[Customer ID]],Customers!$A$1:$I$2001,2,FALSE)</f>
        <v>Brent Duke</v>
      </c>
      <c r="G1041" t="str">
        <f>VLOOKUP(Table1[[#This Row],[Customer ID]],Customers!$A$1:$I$2001,3,FALSE)</f>
        <v>amanda67@gmail.com</v>
      </c>
      <c r="H1041" t="str">
        <f>VLOOKUP(Table1[[#This Row],[Customer ID]],Customers!$A$1:$I$2001,7,FALSE)</f>
        <v>Canada</v>
      </c>
      <c r="I1041" t="str">
        <f>_xlfn.IFS(INDEX(Products!$A$1:$E$5,MATCH(Orders!$D1041,Products!$A$1:$A$5,0),MATCH(Orders!I$1,Products!$A$1:$E$1,0))="Esp","Espresso",INDEX(Products!$A$1:$E$5,MATCH(Orders!$D1041,Products!$A$1:$A$5,0),MATCH(Orders!I$1,Products!$A$1:$E$1,0))="Lat","Latte",INDEX(Products!$A$1:$E$5,MATCH(Orders!$D1041,Products!$A$1:$A$5,0),MATCH(Orders!I$1,Products!$A$1:$E$1,0))="Moc","Mocha",INDEX(Products!$A$1:$E$5,MATCH(Orders!$D1041,Products!$A$1:$A$5,0),MATCH(Orders!I$1,Products!$A$1:$E$1,0))="Am","Americano")</f>
        <v>Latte</v>
      </c>
      <c r="J1041" t="str">
        <f>IF(INDEX(Products!$A$1:$E$5,MATCH(Orders!$D1041,Products!$A$1:$A$5,0),MATCH(Orders!J$1,Products!$A$1:$E$1,0))="M","Medium",IF(INDEX(Products!$A$1:$E$5,MATCH(Orders!$D1041,Products!$A$1:$A$5,0),MATCH(Orders!J$1,Products!$A$1:$E$1,0))="D","Dark","Light"))</f>
        <v>Dark</v>
      </c>
      <c r="K1041" s="3">
        <f>INDEX(Products!$A$1:$E$5,MATCH(Orders!$D1041,Products!$A$1:$A$5,0),MATCH(Orders!K$1,Products!$A$1:$E$1,0))</f>
        <v>2</v>
      </c>
      <c r="L1041" s="5">
        <f>INDEX(Products!$A$1:$E$5,MATCH(Orders!$D1041,Products!$A$1:$A$5,0),MATCH(Orders!L$1,Products!$A$1:$E$1,0))</f>
        <v>6.79</v>
      </c>
      <c r="M1041" s="5">
        <f>Table1[[#This Row],[Unit Price]]*Table1[[#This Row],[Quantity]]</f>
        <v>6.79</v>
      </c>
      <c r="N1041" t="str">
        <f>VLOOKUP(Table1[[#This Row],[Customer ID]],Customers!$A$1:$I$2001,9,FALSE)</f>
        <v>No</v>
      </c>
    </row>
    <row r="1042" spans="1:14" x14ac:dyDescent="0.35">
      <c r="A1042" t="s">
        <v>2137</v>
      </c>
      <c r="B1042" s="2">
        <v>44768</v>
      </c>
      <c r="C1042" t="s">
        <v>2138</v>
      </c>
      <c r="D1042" t="s">
        <v>30</v>
      </c>
      <c r="E1042">
        <v>4</v>
      </c>
      <c r="F1042" t="str">
        <f>VLOOKUP(Table1[[#This Row],[Customer ID]],Customers!$A$1:$I$2001,2,FALSE)</f>
        <v>Ms. Melinda Tucker</v>
      </c>
      <c r="G1042" t="str">
        <f>VLOOKUP(Table1[[#This Row],[Customer ID]],Customers!$A$1:$I$2001,3,FALSE)</f>
        <v>john43@knox.com</v>
      </c>
      <c r="H1042" t="str">
        <f>VLOOKUP(Table1[[#This Row],[Customer ID]],Customers!$A$1:$I$2001,7,FALSE)</f>
        <v>United Kingdom</v>
      </c>
      <c r="I1042" t="str">
        <f>_xlfn.IFS(INDEX(Products!$A$1:$E$5,MATCH(Orders!$D1042,Products!$A$1:$A$5,0),MATCH(Orders!I$1,Products!$A$1:$E$1,0))="Esp","Espresso",INDEX(Products!$A$1:$E$5,MATCH(Orders!$D1042,Products!$A$1:$A$5,0),MATCH(Orders!I$1,Products!$A$1:$E$1,0))="Lat","Latte",INDEX(Products!$A$1:$E$5,MATCH(Orders!$D1042,Products!$A$1:$A$5,0),MATCH(Orders!I$1,Products!$A$1:$E$1,0))="Moc","Mocha",INDEX(Products!$A$1:$E$5,MATCH(Orders!$D1042,Products!$A$1:$A$5,0),MATCH(Orders!I$1,Products!$A$1:$E$1,0))="Am","Americano")</f>
        <v>Mocha</v>
      </c>
      <c r="J1042" t="str">
        <f>IF(INDEX(Products!$A$1:$E$5,MATCH(Orders!$D1042,Products!$A$1:$A$5,0),MATCH(Orders!J$1,Products!$A$1:$E$1,0))="M","Medium",IF(INDEX(Products!$A$1:$E$5,MATCH(Orders!$D1042,Products!$A$1:$A$5,0),MATCH(Orders!J$1,Products!$A$1:$E$1,0))="D","Dark","Light"))</f>
        <v>Medium</v>
      </c>
      <c r="K1042" s="3">
        <f>INDEX(Products!$A$1:$E$5,MATCH(Orders!$D1042,Products!$A$1:$A$5,0),MATCH(Orders!K$1,Products!$A$1:$E$1,0))</f>
        <v>2</v>
      </c>
      <c r="L1042" s="5">
        <f>INDEX(Products!$A$1:$E$5,MATCH(Orders!$D1042,Products!$A$1:$A$5,0),MATCH(Orders!L$1,Products!$A$1:$E$1,0))</f>
        <v>5.35</v>
      </c>
      <c r="M1042" s="5">
        <f>Table1[[#This Row],[Unit Price]]*Table1[[#This Row],[Quantity]]</f>
        <v>21.4</v>
      </c>
      <c r="N1042" t="str">
        <f>VLOOKUP(Table1[[#This Row],[Customer ID]],Customers!$A$1:$I$2001,9,FALSE)</f>
        <v>No</v>
      </c>
    </row>
    <row r="1043" spans="1:14" x14ac:dyDescent="0.35">
      <c r="A1043" t="s">
        <v>2139</v>
      </c>
      <c r="B1043" s="2">
        <v>44512</v>
      </c>
      <c r="C1043" t="s">
        <v>2140</v>
      </c>
      <c r="D1043" t="s">
        <v>15</v>
      </c>
      <c r="E1043">
        <v>4</v>
      </c>
      <c r="F1043" t="str">
        <f>VLOOKUP(Table1[[#This Row],[Customer ID]],Customers!$A$1:$I$2001,2,FALSE)</f>
        <v>Kurt Johns</v>
      </c>
      <c r="G1043" t="str">
        <f>VLOOKUP(Table1[[#This Row],[Customer ID]],Customers!$A$1:$I$2001,3,FALSE)</f>
        <v>cmcdonald@yahoo.com</v>
      </c>
      <c r="H1043" t="str">
        <f>VLOOKUP(Table1[[#This Row],[Customer ID]],Customers!$A$1:$I$2001,7,FALSE)</f>
        <v>United Kingdom</v>
      </c>
      <c r="I1043" t="str">
        <f>_xlfn.IFS(INDEX(Products!$A$1:$E$5,MATCH(Orders!$D1043,Products!$A$1:$A$5,0),MATCH(Orders!I$1,Products!$A$1:$E$1,0))="Esp","Espresso",INDEX(Products!$A$1:$E$5,MATCH(Orders!$D1043,Products!$A$1:$A$5,0),MATCH(Orders!I$1,Products!$A$1:$E$1,0))="Lat","Latte",INDEX(Products!$A$1:$E$5,MATCH(Orders!$D1043,Products!$A$1:$A$5,0),MATCH(Orders!I$1,Products!$A$1:$E$1,0))="Moc","Mocha",INDEX(Products!$A$1:$E$5,MATCH(Orders!$D1043,Products!$A$1:$A$5,0),MATCH(Orders!I$1,Products!$A$1:$E$1,0))="Am","Americano")</f>
        <v>Espresso</v>
      </c>
      <c r="J1043" t="str">
        <f>IF(INDEX(Products!$A$1:$E$5,MATCH(Orders!$D1043,Products!$A$1:$A$5,0),MATCH(Orders!J$1,Products!$A$1:$E$1,0))="M","Medium",IF(INDEX(Products!$A$1:$E$5,MATCH(Orders!$D1043,Products!$A$1:$A$5,0),MATCH(Orders!J$1,Products!$A$1:$E$1,0))="D","Dark","Light"))</f>
        <v>Medium</v>
      </c>
      <c r="K1043" s="3">
        <f>INDEX(Products!$A$1:$E$5,MATCH(Orders!$D1043,Products!$A$1:$A$5,0),MATCH(Orders!K$1,Products!$A$1:$E$1,0))</f>
        <v>1.5</v>
      </c>
      <c r="L1043" s="5">
        <f>INDEX(Products!$A$1:$E$5,MATCH(Orders!$D1043,Products!$A$1:$A$5,0),MATCH(Orders!L$1,Products!$A$1:$E$1,0))</f>
        <v>8.18</v>
      </c>
      <c r="M1043" s="5">
        <f>Table1[[#This Row],[Unit Price]]*Table1[[#This Row],[Quantity]]</f>
        <v>32.72</v>
      </c>
      <c r="N1043" t="str">
        <f>VLOOKUP(Table1[[#This Row],[Customer ID]],Customers!$A$1:$I$2001,9,FALSE)</f>
        <v>No</v>
      </c>
    </row>
    <row r="1044" spans="1:14" x14ac:dyDescent="0.35">
      <c r="A1044" t="s">
        <v>2141</v>
      </c>
      <c r="B1044" s="2">
        <v>44882</v>
      </c>
      <c r="C1044" t="s">
        <v>2142</v>
      </c>
      <c r="D1044" t="s">
        <v>21</v>
      </c>
      <c r="E1044">
        <v>5</v>
      </c>
      <c r="F1044" t="str">
        <f>VLOOKUP(Table1[[#This Row],[Customer ID]],Customers!$A$1:$I$2001,2,FALSE)</f>
        <v>Jason James</v>
      </c>
      <c r="G1044" t="str">
        <f>VLOOKUP(Table1[[#This Row],[Customer ID]],Customers!$A$1:$I$2001,3,FALSE)</f>
        <v>christianleach@yahoo.com</v>
      </c>
      <c r="H1044" t="str">
        <f>VLOOKUP(Table1[[#This Row],[Customer ID]],Customers!$A$1:$I$2001,7,FALSE)</f>
        <v>Australia</v>
      </c>
      <c r="I1044" t="str">
        <f>_xlfn.IFS(INDEX(Products!$A$1:$E$5,MATCH(Orders!$D1044,Products!$A$1:$A$5,0),MATCH(Orders!I$1,Products!$A$1:$E$1,0))="Esp","Espresso",INDEX(Products!$A$1:$E$5,MATCH(Orders!$D1044,Products!$A$1:$A$5,0),MATCH(Orders!I$1,Products!$A$1:$E$1,0))="Lat","Latte",INDEX(Products!$A$1:$E$5,MATCH(Orders!$D1044,Products!$A$1:$A$5,0),MATCH(Orders!I$1,Products!$A$1:$E$1,0))="Moc","Mocha",INDEX(Products!$A$1:$E$5,MATCH(Orders!$D1044,Products!$A$1:$A$5,0),MATCH(Orders!I$1,Products!$A$1:$E$1,0))="Am","Americano")</f>
        <v>Latte</v>
      </c>
      <c r="J1044" t="str">
        <f>IF(INDEX(Products!$A$1:$E$5,MATCH(Orders!$D1044,Products!$A$1:$A$5,0),MATCH(Orders!J$1,Products!$A$1:$E$1,0))="M","Medium",IF(INDEX(Products!$A$1:$E$5,MATCH(Orders!$D1044,Products!$A$1:$A$5,0),MATCH(Orders!J$1,Products!$A$1:$E$1,0))="D","Dark","Light"))</f>
        <v>Dark</v>
      </c>
      <c r="K1044" s="3">
        <f>INDEX(Products!$A$1:$E$5,MATCH(Orders!$D1044,Products!$A$1:$A$5,0),MATCH(Orders!K$1,Products!$A$1:$E$1,0))</f>
        <v>2</v>
      </c>
      <c r="L1044" s="5">
        <f>INDEX(Products!$A$1:$E$5,MATCH(Orders!$D1044,Products!$A$1:$A$5,0),MATCH(Orders!L$1,Products!$A$1:$E$1,0))</f>
        <v>6.79</v>
      </c>
      <c r="M1044" s="5">
        <f>Table1[[#This Row],[Unit Price]]*Table1[[#This Row],[Quantity]]</f>
        <v>33.950000000000003</v>
      </c>
      <c r="N1044" t="str">
        <f>VLOOKUP(Table1[[#This Row],[Customer ID]],Customers!$A$1:$I$2001,9,FALSE)</f>
        <v>No</v>
      </c>
    </row>
    <row r="1045" spans="1:14" x14ac:dyDescent="0.35">
      <c r="A1045" t="s">
        <v>2143</v>
      </c>
      <c r="B1045" s="2">
        <v>45097</v>
      </c>
      <c r="C1045" t="s">
        <v>2144</v>
      </c>
      <c r="D1045" t="s">
        <v>40</v>
      </c>
      <c r="E1045">
        <v>3</v>
      </c>
      <c r="F1045" t="str">
        <f>VLOOKUP(Table1[[#This Row],[Customer ID]],Customers!$A$1:$I$2001,2,FALSE)</f>
        <v>Rebecca Patton</v>
      </c>
      <c r="G1045" t="str">
        <f>VLOOKUP(Table1[[#This Row],[Customer ID]],Customers!$A$1:$I$2001,3,FALSE)</f>
        <v>roypope@gmail.com</v>
      </c>
      <c r="H1045" t="str">
        <f>VLOOKUP(Table1[[#This Row],[Customer ID]],Customers!$A$1:$I$2001,7,FALSE)</f>
        <v>Canada</v>
      </c>
      <c r="I1045" t="str">
        <f>_xlfn.IFS(INDEX(Products!$A$1:$E$5,MATCH(Orders!$D1045,Products!$A$1:$A$5,0),MATCH(Orders!I$1,Products!$A$1:$E$1,0))="Esp","Espresso",INDEX(Products!$A$1:$E$5,MATCH(Orders!$D1045,Products!$A$1:$A$5,0),MATCH(Orders!I$1,Products!$A$1:$E$1,0))="Lat","Latte",INDEX(Products!$A$1:$E$5,MATCH(Orders!$D1045,Products!$A$1:$A$5,0),MATCH(Orders!I$1,Products!$A$1:$E$1,0))="Moc","Mocha",INDEX(Products!$A$1:$E$5,MATCH(Orders!$D1045,Products!$A$1:$A$5,0),MATCH(Orders!I$1,Products!$A$1:$E$1,0))="Am","Americano")</f>
        <v>Americano</v>
      </c>
      <c r="J1045" t="str">
        <f>IF(INDEX(Products!$A$1:$E$5,MATCH(Orders!$D1045,Products!$A$1:$A$5,0),MATCH(Orders!J$1,Products!$A$1:$E$1,0))="M","Medium",IF(INDEX(Products!$A$1:$E$5,MATCH(Orders!$D1045,Products!$A$1:$A$5,0),MATCH(Orders!J$1,Products!$A$1:$E$1,0))="D","Dark","Light"))</f>
        <v>Light</v>
      </c>
      <c r="K1045" s="3">
        <f>INDEX(Products!$A$1:$E$5,MATCH(Orders!$D1045,Products!$A$1:$A$5,0),MATCH(Orders!K$1,Products!$A$1:$E$1,0))</f>
        <v>1</v>
      </c>
      <c r="L1045" s="5">
        <f>INDEX(Products!$A$1:$E$5,MATCH(Orders!$D1045,Products!$A$1:$A$5,0),MATCH(Orders!L$1,Products!$A$1:$E$1,0))</f>
        <v>9.9499999999999993</v>
      </c>
      <c r="M1045" s="5">
        <f>Table1[[#This Row],[Unit Price]]*Table1[[#This Row],[Quantity]]</f>
        <v>29.849999999999998</v>
      </c>
      <c r="N1045" t="str">
        <f>VLOOKUP(Table1[[#This Row],[Customer ID]],Customers!$A$1:$I$2001,9,FALSE)</f>
        <v>No</v>
      </c>
    </row>
    <row r="1046" spans="1:14" x14ac:dyDescent="0.35">
      <c r="A1046" t="s">
        <v>2145</v>
      </c>
      <c r="B1046" s="2">
        <v>44835</v>
      </c>
      <c r="C1046" t="s">
        <v>2146</v>
      </c>
      <c r="D1046" t="s">
        <v>21</v>
      </c>
      <c r="E1046">
        <v>3</v>
      </c>
      <c r="F1046" t="str">
        <f>VLOOKUP(Table1[[#This Row],[Customer ID]],Customers!$A$1:$I$2001,2,FALSE)</f>
        <v>Angela Davis</v>
      </c>
      <c r="G1046" t="str">
        <f>VLOOKUP(Table1[[#This Row],[Customer ID]],Customers!$A$1:$I$2001,3,FALSE)</f>
        <v>gary51@yahoo.com</v>
      </c>
      <c r="H1046" t="str">
        <f>VLOOKUP(Table1[[#This Row],[Customer ID]],Customers!$A$1:$I$2001,7,FALSE)</f>
        <v>United Kingdom</v>
      </c>
      <c r="I1046" t="str">
        <f>_xlfn.IFS(INDEX(Products!$A$1:$E$5,MATCH(Orders!$D1046,Products!$A$1:$A$5,0),MATCH(Orders!I$1,Products!$A$1:$E$1,0))="Esp","Espresso",INDEX(Products!$A$1:$E$5,MATCH(Orders!$D1046,Products!$A$1:$A$5,0),MATCH(Orders!I$1,Products!$A$1:$E$1,0))="Lat","Latte",INDEX(Products!$A$1:$E$5,MATCH(Orders!$D1046,Products!$A$1:$A$5,0),MATCH(Orders!I$1,Products!$A$1:$E$1,0))="Moc","Mocha",INDEX(Products!$A$1:$E$5,MATCH(Orders!$D1046,Products!$A$1:$A$5,0),MATCH(Orders!I$1,Products!$A$1:$E$1,0))="Am","Americano")</f>
        <v>Latte</v>
      </c>
      <c r="J1046" t="str">
        <f>IF(INDEX(Products!$A$1:$E$5,MATCH(Orders!$D1046,Products!$A$1:$A$5,0),MATCH(Orders!J$1,Products!$A$1:$E$1,0))="M","Medium",IF(INDEX(Products!$A$1:$E$5,MATCH(Orders!$D1046,Products!$A$1:$A$5,0),MATCH(Orders!J$1,Products!$A$1:$E$1,0))="D","Dark","Light"))</f>
        <v>Dark</v>
      </c>
      <c r="K1046" s="3">
        <f>INDEX(Products!$A$1:$E$5,MATCH(Orders!$D1046,Products!$A$1:$A$5,0),MATCH(Orders!K$1,Products!$A$1:$E$1,0))</f>
        <v>2</v>
      </c>
      <c r="L1046" s="5">
        <f>INDEX(Products!$A$1:$E$5,MATCH(Orders!$D1046,Products!$A$1:$A$5,0),MATCH(Orders!L$1,Products!$A$1:$E$1,0))</f>
        <v>6.79</v>
      </c>
      <c r="M1046" s="5">
        <f>Table1[[#This Row],[Unit Price]]*Table1[[#This Row],[Quantity]]</f>
        <v>20.37</v>
      </c>
      <c r="N1046" t="str">
        <f>VLOOKUP(Table1[[#This Row],[Customer ID]],Customers!$A$1:$I$2001,9,FALSE)</f>
        <v>Yes</v>
      </c>
    </row>
    <row r="1047" spans="1:14" x14ac:dyDescent="0.35">
      <c r="A1047" t="s">
        <v>2147</v>
      </c>
      <c r="B1047" s="2">
        <v>44723</v>
      </c>
      <c r="C1047" t="s">
        <v>2148</v>
      </c>
      <c r="D1047" t="s">
        <v>15</v>
      </c>
      <c r="E1047">
        <v>3</v>
      </c>
      <c r="F1047" t="str">
        <f>VLOOKUP(Table1[[#This Row],[Customer ID]],Customers!$A$1:$I$2001,2,FALSE)</f>
        <v>Rebecca Williams</v>
      </c>
      <c r="G1047" t="str">
        <f>VLOOKUP(Table1[[#This Row],[Customer ID]],Customers!$A$1:$I$2001,3,FALSE)</f>
        <v>heatherclarke@gmail.com</v>
      </c>
      <c r="H1047" t="str">
        <f>VLOOKUP(Table1[[#This Row],[Customer ID]],Customers!$A$1:$I$2001,7,FALSE)</f>
        <v>Canada</v>
      </c>
      <c r="I1047" t="str">
        <f>_xlfn.IFS(INDEX(Products!$A$1:$E$5,MATCH(Orders!$D1047,Products!$A$1:$A$5,0),MATCH(Orders!I$1,Products!$A$1:$E$1,0))="Esp","Espresso",INDEX(Products!$A$1:$E$5,MATCH(Orders!$D1047,Products!$A$1:$A$5,0),MATCH(Orders!I$1,Products!$A$1:$E$1,0))="Lat","Latte",INDEX(Products!$A$1:$E$5,MATCH(Orders!$D1047,Products!$A$1:$A$5,0),MATCH(Orders!I$1,Products!$A$1:$E$1,0))="Moc","Mocha",INDEX(Products!$A$1:$E$5,MATCH(Orders!$D1047,Products!$A$1:$A$5,0),MATCH(Orders!I$1,Products!$A$1:$E$1,0))="Am","Americano")</f>
        <v>Espresso</v>
      </c>
      <c r="J1047" t="str">
        <f>IF(INDEX(Products!$A$1:$E$5,MATCH(Orders!$D1047,Products!$A$1:$A$5,0),MATCH(Orders!J$1,Products!$A$1:$E$1,0))="M","Medium",IF(INDEX(Products!$A$1:$E$5,MATCH(Orders!$D1047,Products!$A$1:$A$5,0),MATCH(Orders!J$1,Products!$A$1:$E$1,0))="D","Dark","Light"))</f>
        <v>Medium</v>
      </c>
      <c r="K1047" s="3">
        <f>INDEX(Products!$A$1:$E$5,MATCH(Orders!$D1047,Products!$A$1:$A$5,0),MATCH(Orders!K$1,Products!$A$1:$E$1,0))</f>
        <v>1.5</v>
      </c>
      <c r="L1047" s="5">
        <f>INDEX(Products!$A$1:$E$5,MATCH(Orders!$D1047,Products!$A$1:$A$5,0),MATCH(Orders!L$1,Products!$A$1:$E$1,0))</f>
        <v>8.18</v>
      </c>
      <c r="M1047" s="5">
        <f>Table1[[#This Row],[Unit Price]]*Table1[[#This Row],[Quantity]]</f>
        <v>24.54</v>
      </c>
      <c r="N1047" t="str">
        <f>VLOOKUP(Table1[[#This Row],[Customer ID]],Customers!$A$1:$I$2001,9,FALSE)</f>
        <v>No</v>
      </c>
    </row>
    <row r="1048" spans="1:14" x14ac:dyDescent="0.35">
      <c r="A1048" t="s">
        <v>2149</v>
      </c>
      <c r="B1048" s="2">
        <v>45585</v>
      </c>
      <c r="C1048" t="s">
        <v>2150</v>
      </c>
      <c r="D1048" t="s">
        <v>15</v>
      </c>
      <c r="E1048">
        <v>4</v>
      </c>
      <c r="F1048" t="str">
        <f>VLOOKUP(Table1[[#This Row],[Customer ID]],Customers!$A$1:$I$2001,2,FALSE)</f>
        <v>John French</v>
      </c>
      <c r="G1048" t="str">
        <f>VLOOKUP(Table1[[#This Row],[Customer ID]],Customers!$A$1:$I$2001,3,FALSE)</f>
        <v>lynn37@gmail.com</v>
      </c>
      <c r="H1048" t="str">
        <f>VLOOKUP(Table1[[#This Row],[Customer ID]],Customers!$A$1:$I$2001,7,FALSE)</f>
        <v>Canada</v>
      </c>
      <c r="I1048" t="str">
        <f>_xlfn.IFS(INDEX(Products!$A$1:$E$5,MATCH(Orders!$D1048,Products!$A$1:$A$5,0),MATCH(Orders!I$1,Products!$A$1:$E$1,0))="Esp","Espresso",INDEX(Products!$A$1:$E$5,MATCH(Orders!$D1048,Products!$A$1:$A$5,0),MATCH(Orders!I$1,Products!$A$1:$E$1,0))="Lat","Latte",INDEX(Products!$A$1:$E$5,MATCH(Orders!$D1048,Products!$A$1:$A$5,0),MATCH(Orders!I$1,Products!$A$1:$E$1,0))="Moc","Mocha",INDEX(Products!$A$1:$E$5,MATCH(Orders!$D1048,Products!$A$1:$A$5,0),MATCH(Orders!I$1,Products!$A$1:$E$1,0))="Am","Americano")</f>
        <v>Espresso</v>
      </c>
      <c r="J1048" t="str">
        <f>IF(INDEX(Products!$A$1:$E$5,MATCH(Orders!$D1048,Products!$A$1:$A$5,0),MATCH(Orders!J$1,Products!$A$1:$E$1,0))="M","Medium",IF(INDEX(Products!$A$1:$E$5,MATCH(Orders!$D1048,Products!$A$1:$A$5,0),MATCH(Orders!J$1,Products!$A$1:$E$1,0))="D","Dark","Light"))</f>
        <v>Medium</v>
      </c>
      <c r="K1048" s="3">
        <f>INDEX(Products!$A$1:$E$5,MATCH(Orders!$D1048,Products!$A$1:$A$5,0),MATCH(Orders!K$1,Products!$A$1:$E$1,0))</f>
        <v>1.5</v>
      </c>
      <c r="L1048" s="5">
        <f>INDEX(Products!$A$1:$E$5,MATCH(Orders!$D1048,Products!$A$1:$A$5,0),MATCH(Orders!L$1,Products!$A$1:$E$1,0))</f>
        <v>8.18</v>
      </c>
      <c r="M1048" s="5">
        <f>Table1[[#This Row],[Unit Price]]*Table1[[#This Row],[Quantity]]</f>
        <v>32.72</v>
      </c>
      <c r="N1048" t="str">
        <f>VLOOKUP(Table1[[#This Row],[Customer ID]],Customers!$A$1:$I$2001,9,FALSE)</f>
        <v>No</v>
      </c>
    </row>
    <row r="1049" spans="1:14" x14ac:dyDescent="0.35">
      <c r="A1049" t="s">
        <v>2151</v>
      </c>
      <c r="B1049" s="2">
        <v>44711</v>
      </c>
      <c r="C1049" t="s">
        <v>2152</v>
      </c>
      <c r="D1049" t="s">
        <v>40</v>
      </c>
      <c r="E1049">
        <v>5</v>
      </c>
      <c r="F1049" t="str">
        <f>VLOOKUP(Table1[[#This Row],[Customer ID]],Customers!$A$1:$I$2001,2,FALSE)</f>
        <v>Heather Martinez</v>
      </c>
      <c r="G1049" t="str">
        <f>VLOOKUP(Table1[[#This Row],[Customer ID]],Customers!$A$1:$I$2001,3,FALSE)</f>
        <v>zgray@yahoo.com</v>
      </c>
      <c r="H1049" t="str">
        <f>VLOOKUP(Table1[[#This Row],[Customer ID]],Customers!$A$1:$I$2001,7,FALSE)</f>
        <v>United States</v>
      </c>
      <c r="I1049" t="str">
        <f>_xlfn.IFS(INDEX(Products!$A$1:$E$5,MATCH(Orders!$D1049,Products!$A$1:$A$5,0),MATCH(Orders!I$1,Products!$A$1:$E$1,0))="Esp","Espresso",INDEX(Products!$A$1:$E$5,MATCH(Orders!$D1049,Products!$A$1:$A$5,0),MATCH(Orders!I$1,Products!$A$1:$E$1,0))="Lat","Latte",INDEX(Products!$A$1:$E$5,MATCH(Orders!$D1049,Products!$A$1:$A$5,0),MATCH(Orders!I$1,Products!$A$1:$E$1,0))="Moc","Mocha",INDEX(Products!$A$1:$E$5,MATCH(Orders!$D1049,Products!$A$1:$A$5,0),MATCH(Orders!I$1,Products!$A$1:$E$1,0))="Am","Americano")</f>
        <v>Americano</v>
      </c>
      <c r="J1049" t="str">
        <f>IF(INDEX(Products!$A$1:$E$5,MATCH(Orders!$D1049,Products!$A$1:$A$5,0),MATCH(Orders!J$1,Products!$A$1:$E$1,0))="M","Medium",IF(INDEX(Products!$A$1:$E$5,MATCH(Orders!$D1049,Products!$A$1:$A$5,0),MATCH(Orders!J$1,Products!$A$1:$E$1,0))="D","Dark","Light"))</f>
        <v>Light</v>
      </c>
      <c r="K1049" s="3">
        <f>INDEX(Products!$A$1:$E$5,MATCH(Orders!$D1049,Products!$A$1:$A$5,0),MATCH(Orders!K$1,Products!$A$1:$E$1,0))</f>
        <v>1</v>
      </c>
      <c r="L1049" s="5">
        <f>INDEX(Products!$A$1:$E$5,MATCH(Orders!$D1049,Products!$A$1:$A$5,0),MATCH(Orders!L$1,Products!$A$1:$E$1,0))</f>
        <v>9.9499999999999993</v>
      </c>
      <c r="M1049" s="5">
        <f>Table1[[#This Row],[Unit Price]]*Table1[[#This Row],[Quantity]]</f>
        <v>49.75</v>
      </c>
      <c r="N1049" t="str">
        <f>VLOOKUP(Table1[[#This Row],[Customer ID]],Customers!$A$1:$I$2001,9,FALSE)</f>
        <v>Yes</v>
      </c>
    </row>
    <row r="1050" spans="1:14" x14ac:dyDescent="0.35">
      <c r="A1050" t="s">
        <v>2153</v>
      </c>
      <c r="B1050" s="2">
        <v>45325</v>
      </c>
      <c r="C1050" t="s">
        <v>2154</v>
      </c>
      <c r="D1050" t="s">
        <v>40</v>
      </c>
      <c r="E1050">
        <v>3</v>
      </c>
      <c r="F1050" t="str">
        <f>VLOOKUP(Table1[[#This Row],[Customer ID]],Customers!$A$1:$I$2001,2,FALSE)</f>
        <v>Paul Bailey</v>
      </c>
      <c r="G1050" t="str">
        <f>VLOOKUP(Table1[[#This Row],[Customer ID]],Customers!$A$1:$I$2001,3,FALSE)</f>
        <v>amanda69@hill.com</v>
      </c>
      <c r="H1050" t="str">
        <f>VLOOKUP(Table1[[#This Row],[Customer ID]],Customers!$A$1:$I$2001,7,FALSE)</f>
        <v>United Kingdom</v>
      </c>
      <c r="I1050" t="str">
        <f>_xlfn.IFS(INDEX(Products!$A$1:$E$5,MATCH(Orders!$D1050,Products!$A$1:$A$5,0),MATCH(Orders!I$1,Products!$A$1:$E$1,0))="Esp","Espresso",INDEX(Products!$A$1:$E$5,MATCH(Orders!$D1050,Products!$A$1:$A$5,0),MATCH(Orders!I$1,Products!$A$1:$E$1,0))="Lat","Latte",INDEX(Products!$A$1:$E$5,MATCH(Orders!$D1050,Products!$A$1:$A$5,0),MATCH(Orders!I$1,Products!$A$1:$E$1,0))="Moc","Mocha",INDEX(Products!$A$1:$E$5,MATCH(Orders!$D1050,Products!$A$1:$A$5,0),MATCH(Orders!I$1,Products!$A$1:$E$1,0))="Am","Americano")</f>
        <v>Americano</v>
      </c>
      <c r="J1050" t="str">
        <f>IF(INDEX(Products!$A$1:$E$5,MATCH(Orders!$D1050,Products!$A$1:$A$5,0),MATCH(Orders!J$1,Products!$A$1:$E$1,0))="M","Medium",IF(INDEX(Products!$A$1:$E$5,MATCH(Orders!$D1050,Products!$A$1:$A$5,0),MATCH(Orders!J$1,Products!$A$1:$E$1,0))="D","Dark","Light"))</f>
        <v>Light</v>
      </c>
      <c r="K1050" s="3">
        <f>INDEX(Products!$A$1:$E$5,MATCH(Orders!$D1050,Products!$A$1:$A$5,0),MATCH(Orders!K$1,Products!$A$1:$E$1,0))</f>
        <v>1</v>
      </c>
      <c r="L1050" s="5">
        <f>INDEX(Products!$A$1:$E$5,MATCH(Orders!$D1050,Products!$A$1:$A$5,0),MATCH(Orders!L$1,Products!$A$1:$E$1,0))</f>
        <v>9.9499999999999993</v>
      </c>
      <c r="M1050" s="5">
        <f>Table1[[#This Row],[Unit Price]]*Table1[[#This Row],[Quantity]]</f>
        <v>29.849999999999998</v>
      </c>
      <c r="N1050" t="str">
        <f>VLOOKUP(Table1[[#This Row],[Customer ID]],Customers!$A$1:$I$2001,9,FALSE)</f>
        <v>No</v>
      </c>
    </row>
    <row r="1051" spans="1:14" x14ac:dyDescent="0.35">
      <c r="A1051" t="s">
        <v>2155</v>
      </c>
      <c r="B1051" s="2">
        <v>44713</v>
      </c>
      <c r="C1051" t="s">
        <v>2156</v>
      </c>
      <c r="D1051" t="s">
        <v>40</v>
      </c>
      <c r="E1051">
        <v>2</v>
      </c>
      <c r="F1051" t="str">
        <f>VLOOKUP(Table1[[#This Row],[Customer ID]],Customers!$A$1:$I$2001,2,FALSE)</f>
        <v>Natalie Rivera</v>
      </c>
      <c r="G1051" t="str">
        <f>VLOOKUP(Table1[[#This Row],[Customer ID]],Customers!$A$1:$I$2001,3,FALSE)</f>
        <v>hawkinsbrian@white.com</v>
      </c>
      <c r="H1051" t="str">
        <f>VLOOKUP(Table1[[#This Row],[Customer ID]],Customers!$A$1:$I$2001,7,FALSE)</f>
        <v>United Kingdom</v>
      </c>
      <c r="I1051" t="str">
        <f>_xlfn.IFS(INDEX(Products!$A$1:$E$5,MATCH(Orders!$D1051,Products!$A$1:$A$5,0),MATCH(Orders!I$1,Products!$A$1:$E$1,0))="Esp","Espresso",INDEX(Products!$A$1:$E$5,MATCH(Orders!$D1051,Products!$A$1:$A$5,0),MATCH(Orders!I$1,Products!$A$1:$E$1,0))="Lat","Latte",INDEX(Products!$A$1:$E$5,MATCH(Orders!$D1051,Products!$A$1:$A$5,0),MATCH(Orders!I$1,Products!$A$1:$E$1,0))="Moc","Mocha",INDEX(Products!$A$1:$E$5,MATCH(Orders!$D1051,Products!$A$1:$A$5,0),MATCH(Orders!I$1,Products!$A$1:$E$1,0))="Am","Americano")</f>
        <v>Americano</v>
      </c>
      <c r="J1051" t="str">
        <f>IF(INDEX(Products!$A$1:$E$5,MATCH(Orders!$D1051,Products!$A$1:$A$5,0),MATCH(Orders!J$1,Products!$A$1:$E$1,0))="M","Medium",IF(INDEX(Products!$A$1:$E$5,MATCH(Orders!$D1051,Products!$A$1:$A$5,0),MATCH(Orders!J$1,Products!$A$1:$E$1,0))="D","Dark","Light"))</f>
        <v>Light</v>
      </c>
      <c r="K1051" s="3">
        <f>INDEX(Products!$A$1:$E$5,MATCH(Orders!$D1051,Products!$A$1:$A$5,0),MATCH(Orders!K$1,Products!$A$1:$E$1,0))</f>
        <v>1</v>
      </c>
      <c r="L1051" s="5">
        <f>INDEX(Products!$A$1:$E$5,MATCH(Orders!$D1051,Products!$A$1:$A$5,0),MATCH(Orders!L$1,Products!$A$1:$E$1,0))</f>
        <v>9.9499999999999993</v>
      </c>
      <c r="M1051" s="5">
        <f>Table1[[#This Row],[Unit Price]]*Table1[[#This Row],[Quantity]]</f>
        <v>19.899999999999999</v>
      </c>
      <c r="N1051" t="str">
        <f>VLOOKUP(Table1[[#This Row],[Customer ID]],Customers!$A$1:$I$2001,9,FALSE)</f>
        <v>Yes</v>
      </c>
    </row>
    <row r="1052" spans="1:14" x14ac:dyDescent="0.35">
      <c r="A1052" t="s">
        <v>2158</v>
      </c>
      <c r="B1052" s="2">
        <v>45300</v>
      </c>
      <c r="C1052" t="s">
        <v>2159</v>
      </c>
      <c r="D1052" t="s">
        <v>30</v>
      </c>
      <c r="E1052">
        <v>2</v>
      </c>
      <c r="F1052" t="str">
        <f>VLOOKUP(Table1[[#This Row],[Customer ID]],Customers!$A$1:$I$2001,2,FALSE)</f>
        <v>Daisy Carson</v>
      </c>
      <c r="G1052" t="str">
        <f>VLOOKUP(Table1[[#This Row],[Customer ID]],Customers!$A$1:$I$2001,3,FALSE)</f>
        <v>gwilliams@gmail.com</v>
      </c>
      <c r="H1052" t="str">
        <f>VLOOKUP(Table1[[#This Row],[Customer ID]],Customers!$A$1:$I$2001,7,FALSE)</f>
        <v>Ireland</v>
      </c>
      <c r="I1052" t="str">
        <f>_xlfn.IFS(INDEX(Products!$A$1:$E$5,MATCH(Orders!$D1052,Products!$A$1:$A$5,0),MATCH(Orders!I$1,Products!$A$1:$E$1,0))="Esp","Espresso",INDEX(Products!$A$1:$E$5,MATCH(Orders!$D1052,Products!$A$1:$A$5,0),MATCH(Orders!I$1,Products!$A$1:$E$1,0))="Lat","Latte",INDEX(Products!$A$1:$E$5,MATCH(Orders!$D1052,Products!$A$1:$A$5,0),MATCH(Orders!I$1,Products!$A$1:$E$1,0))="Moc","Mocha",INDEX(Products!$A$1:$E$5,MATCH(Orders!$D1052,Products!$A$1:$A$5,0),MATCH(Orders!I$1,Products!$A$1:$E$1,0))="Am","Americano")</f>
        <v>Mocha</v>
      </c>
      <c r="J1052" t="str">
        <f>IF(INDEX(Products!$A$1:$E$5,MATCH(Orders!$D1052,Products!$A$1:$A$5,0),MATCH(Orders!J$1,Products!$A$1:$E$1,0))="M","Medium",IF(INDEX(Products!$A$1:$E$5,MATCH(Orders!$D1052,Products!$A$1:$A$5,0),MATCH(Orders!J$1,Products!$A$1:$E$1,0))="D","Dark","Light"))</f>
        <v>Medium</v>
      </c>
      <c r="K1052" s="3">
        <f>INDEX(Products!$A$1:$E$5,MATCH(Orders!$D1052,Products!$A$1:$A$5,0),MATCH(Orders!K$1,Products!$A$1:$E$1,0))</f>
        <v>2</v>
      </c>
      <c r="L1052" s="5">
        <f>INDEX(Products!$A$1:$E$5,MATCH(Orders!$D1052,Products!$A$1:$A$5,0),MATCH(Orders!L$1,Products!$A$1:$E$1,0))</f>
        <v>5.35</v>
      </c>
      <c r="M1052" s="5">
        <f>Table1[[#This Row],[Unit Price]]*Table1[[#This Row],[Quantity]]</f>
        <v>10.7</v>
      </c>
      <c r="N1052" t="str">
        <f>VLOOKUP(Table1[[#This Row],[Customer ID]],Customers!$A$1:$I$2001,9,FALSE)</f>
        <v>Yes</v>
      </c>
    </row>
    <row r="1053" spans="1:14" x14ac:dyDescent="0.35">
      <c r="A1053" t="s">
        <v>2160</v>
      </c>
      <c r="B1053" s="2">
        <v>45309</v>
      </c>
      <c r="C1053" t="s">
        <v>2161</v>
      </c>
      <c r="D1053" t="s">
        <v>30</v>
      </c>
      <c r="E1053">
        <v>3</v>
      </c>
      <c r="F1053" t="str">
        <f>VLOOKUP(Table1[[#This Row],[Customer ID]],Customers!$A$1:$I$2001,2,FALSE)</f>
        <v>Cheyenne Carrillo</v>
      </c>
      <c r="G1053" t="str">
        <f>VLOOKUP(Table1[[#This Row],[Customer ID]],Customers!$A$1:$I$2001,3,FALSE)</f>
        <v>evanskenneth@hotmail.com</v>
      </c>
      <c r="H1053" t="str">
        <f>VLOOKUP(Table1[[#This Row],[Customer ID]],Customers!$A$1:$I$2001,7,FALSE)</f>
        <v>United Kingdom</v>
      </c>
      <c r="I1053" t="str">
        <f>_xlfn.IFS(INDEX(Products!$A$1:$E$5,MATCH(Orders!$D1053,Products!$A$1:$A$5,0),MATCH(Orders!I$1,Products!$A$1:$E$1,0))="Esp","Espresso",INDEX(Products!$A$1:$E$5,MATCH(Orders!$D1053,Products!$A$1:$A$5,0),MATCH(Orders!I$1,Products!$A$1:$E$1,0))="Lat","Latte",INDEX(Products!$A$1:$E$5,MATCH(Orders!$D1053,Products!$A$1:$A$5,0),MATCH(Orders!I$1,Products!$A$1:$E$1,0))="Moc","Mocha",INDEX(Products!$A$1:$E$5,MATCH(Orders!$D1053,Products!$A$1:$A$5,0),MATCH(Orders!I$1,Products!$A$1:$E$1,0))="Am","Americano")</f>
        <v>Mocha</v>
      </c>
      <c r="J1053" t="str">
        <f>IF(INDEX(Products!$A$1:$E$5,MATCH(Orders!$D1053,Products!$A$1:$A$5,0),MATCH(Orders!J$1,Products!$A$1:$E$1,0))="M","Medium",IF(INDEX(Products!$A$1:$E$5,MATCH(Orders!$D1053,Products!$A$1:$A$5,0),MATCH(Orders!J$1,Products!$A$1:$E$1,0))="D","Dark","Light"))</f>
        <v>Medium</v>
      </c>
      <c r="K1053" s="3">
        <f>INDEX(Products!$A$1:$E$5,MATCH(Orders!$D1053,Products!$A$1:$A$5,0),MATCH(Orders!K$1,Products!$A$1:$E$1,0))</f>
        <v>2</v>
      </c>
      <c r="L1053" s="5">
        <f>INDEX(Products!$A$1:$E$5,MATCH(Orders!$D1053,Products!$A$1:$A$5,0),MATCH(Orders!L$1,Products!$A$1:$E$1,0))</f>
        <v>5.35</v>
      </c>
      <c r="M1053" s="5">
        <f>Table1[[#This Row],[Unit Price]]*Table1[[#This Row],[Quantity]]</f>
        <v>16.049999999999997</v>
      </c>
      <c r="N1053" t="str">
        <f>VLOOKUP(Table1[[#This Row],[Customer ID]],Customers!$A$1:$I$2001,9,FALSE)</f>
        <v>No</v>
      </c>
    </row>
    <row r="1054" spans="1:14" x14ac:dyDescent="0.35">
      <c r="A1054" t="s">
        <v>2162</v>
      </c>
      <c r="B1054" s="2">
        <v>44872</v>
      </c>
      <c r="C1054" t="s">
        <v>2163</v>
      </c>
      <c r="D1054" t="s">
        <v>15</v>
      </c>
      <c r="E1054">
        <v>1</v>
      </c>
      <c r="F1054" t="str">
        <f>VLOOKUP(Table1[[#This Row],[Customer ID]],Customers!$A$1:$I$2001,2,FALSE)</f>
        <v>Patricia Stevens</v>
      </c>
      <c r="G1054" t="str">
        <f>VLOOKUP(Table1[[#This Row],[Customer ID]],Customers!$A$1:$I$2001,3,FALSE)</f>
        <v>stevenbarnes@rivera.com</v>
      </c>
      <c r="H1054" t="str">
        <f>VLOOKUP(Table1[[#This Row],[Customer ID]],Customers!$A$1:$I$2001,7,FALSE)</f>
        <v>United States</v>
      </c>
      <c r="I1054" t="str">
        <f>_xlfn.IFS(INDEX(Products!$A$1:$E$5,MATCH(Orders!$D1054,Products!$A$1:$A$5,0),MATCH(Orders!I$1,Products!$A$1:$E$1,0))="Esp","Espresso",INDEX(Products!$A$1:$E$5,MATCH(Orders!$D1054,Products!$A$1:$A$5,0),MATCH(Orders!I$1,Products!$A$1:$E$1,0))="Lat","Latte",INDEX(Products!$A$1:$E$5,MATCH(Orders!$D1054,Products!$A$1:$A$5,0),MATCH(Orders!I$1,Products!$A$1:$E$1,0))="Moc","Mocha",INDEX(Products!$A$1:$E$5,MATCH(Orders!$D1054,Products!$A$1:$A$5,0),MATCH(Orders!I$1,Products!$A$1:$E$1,0))="Am","Americano")</f>
        <v>Espresso</v>
      </c>
      <c r="J1054" t="str">
        <f>IF(INDEX(Products!$A$1:$E$5,MATCH(Orders!$D1054,Products!$A$1:$A$5,0),MATCH(Orders!J$1,Products!$A$1:$E$1,0))="M","Medium",IF(INDEX(Products!$A$1:$E$5,MATCH(Orders!$D1054,Products!$A$1:$A$5,0),MATCH(Orders!J$1,Products!$A$1:$E$1,0))="D","Dark","Light"))</f>
        <v>Medium</v>
      </c>
      <c r="K1054" s="3">
        <f>INDEX(Products!$A$1:$E$5,MATCH(Orders!$D1054,Products!$A$1:$A$5,0),MATCH(Orders!K$1,Products!$A$1:$E$1,0))</f>
        <v>1.5</v>
      </c>
      <c r="L1054" s="5">
        <f>INDEX(Products!$A$1:$E$5,MATCH(Orders!$D1054,Products!$A$1:$A$5,0),MATCH(Orders!L$1,Products!$A$1:$E$1,0))</f>
        <v>8.18</v>
      </c>
      <c r="M1054" s="5">
        <f>Table1[[#This Row],[Unit Price]]*Table1[[#This Row],[Quantity]]</f>
        <v>8.18</v>
      </c>
      <c r="N1054" t="str">
        <f>VLOOKUP(Table1[[#This Row],[Customer ID]],Customers!$A$1:$I$2001,9,FALSE)</f>
        <v>No</v>
      </c>
    </row>
    <row r="1055" spans="1:14" x14ac:dyDescent="0.35">
      <c r="A1055" t="s">
        <v>2164</v>
      </c>
      <c r="B1055" s="2">
        <v>44726</v>
      </c>
      <c r="C1055" t="s">
        <v>2165</v>
      </c>
      <c r="D1055" t="s">
        <v>15</v>
      </c>
      <c r="E1055">
        <v>4</v>
      </c>
      <c r="F1055" t="str">
        <f>VLOOKUP(Table1[[#This Row],[Customer ID]],Customers!$A$1:$I$2001,2,FALSE)</f>
        <v>Casey Young</v>
      </c>
      <c r="G1055" t="str">
        <f>VLOOKUP(Table1[[#This Row],[Customer ID]],Customers!$A$1:$I$2001,3,FALSE)</f>
        <v>maryhenry@gmail.com</v>
      </c>
      <c r="H1055" t="str">
        <f>VLOOKUP(Table1[[#This Row],[Customer ID]],Customers!$A$1:$I$2001,7,FALSE)</f>
        <v>Australia</v>
      </c>
      <c r="I1055" t="str">
        <f>_xlfn.IFS(INDEX(Products!$A$1:$E$5,MATCH(Orders!$D1055,Products!$A$1:$A$5,0),MATCH(Orders!I$1,Products!$A$1:$E$1,0))="Esp","Espresso",INDEX(Products!$A$1:$E$5,MATCH(Orders!$D1055,Products!$A$1:$A$5,0),MATCH(Orders!I$1,Products!$A$1:$E$1,0))="Lat","Latte",INDEX(Products!$A$1:$E$5,MATCH(Orders!$D1055,Products!$A$1:$A$5,0),MATCH(Orders!I$1,Products!$A$1:$E$1,0))="Moc","Mocha",INDEX(Products!$A$1:$E$5,MATCH(Orders!$D1055,Products!$A$1:$A$5,0),MATCH(Orders!I$1,Products!$A$1:$E$1,0))="Am","Americano")</f>
        <v>Espresso</v>
      </c>
      <c r="J1055" t="str">
        <f>IF(INDEX(Products!$A$1:$E$5,MATCH(Orders!$D1055,Products!$A$1:$A$5,0),MATCH(Orders!J$1,Products!$A$1:$E$1,0))="M","Medium",IF(INDEX(Products!$A$1:$E$5,MATCH(Orders!$D1055,Products!$A$1:$A$5,0),MATCH(Orders!J$1,Products!$A$1:$E$1,0))="D","Dark","Light"))</f>
        <v>Medium</v>
      </c>
      <c r="K1055" s="3">
        <f>INDEX(Products!$A$1:$E$5,MATCH(Orders!$D1055,Products!$A$1:$A$5,0),MATCH(Orders!K$1,Products!$A$1:$E$1,0))</f>
        <v>1.5</v>
      </c>
      <c r="L1055" s="5">
        <f>INDEX(Products!$A$1:$E$5,MATCH(Orders!$D1055,Products!$A$1:$A$5,0),MATCH(Orders!L$1,Products!$A$1:$E$1,0))</f>
        <v>8.18</v>
      </c>
      <c r="M1055" s="5">
        <f>Table1[[#This Row],[Unit Price]]*Table1[[#This Row],[Quantity]]</f>
        <v>32.72</v>
      </c>
      <c r="N1055" t="str">
        <f>VLOOKUP(Table1[[#This Row],[Customer ID]],Customers!$A$1:$I$2001,9,FALSE)</f>
        <v>Yes</v>
      </c>
    </row>
    <row r="1056" spans="1:14" x14ac:dyDescent="0.35">
      <c r="A1056" t="s">
        <v>2166</v>
      </c>
      <c r="B1056" s="2">
        <v>45519</v>
      </c>
      <c r="C1056" t="s">
        <v>2167</v>
      </c>
      <c r="D1056" t="s">
        <v>30</v>
      </c>
      <c r="E1056">
        <v>2</v>
      </c>
      <c r="F1056" t="str">
        <f>VLOOKUP(Table1[[#This Row],[Customer ID]],Customers!$A$1:$I$2001,2,FALSE)</f>
        <v>Sean Barrett</v>
      </c>
      <c r="G1056" t="str">
        <f>VLOOKUP(Table1[[#This Row],[Customer ID]],Customers!$A$1:$I$2001,3,FALSE)</f>
        <v>campbelltanya@yahoo.com</v>
      </c>
      <c r="H1056" t="str">
        <f>VLOOKUP(Table1[[#This Row],[Customer ID]],Customers!$A$1:$I$2001,7,FALSE)</f>
        <v>Ireland</v>
      </c>
      <c r="I1056" t="str">
        <f>_xlfn.IFS(INDEX(Products!$A$1:$E$5,MATCH(Orders!$D1056,Products!$A$1:$A$5,0),MATCH(Orders!I$1,Products!$A$1:$E$1,0))="Esp","Espresso",INDEX(Products!$A$1:$E$5,MATCH(Orders!$D1056,Products!$A$1:$A$5,0),MATCH(Orders!I$1,Products!$A$1:$E$1,0))="Lat","Latte",INDEX(Products!$A$1:$E$5,MATCH(Orders!$D1056,Products!$A$1:$A$5,0),MATCH(Orders!I$1,Products!$A$1:$E$1,0))="Moc","Mocha",INDEX(Products!$A$1:$E$5,MATCH(Orders!$D1056,Products!$A$1:$A$5,0),MATCH(Orders!I$1,Products!$A$1:$E$1,0))="Am","Americano")</f>
        <v>Mocha</v>
      </c>
      <c r="J1056" t="str">
        <f>IF(INDEX(Products!$A$1:$E$5,MATCH(Orders!$D1056,Products!$A$1:$A$5,0),MATCH(Orders!J$1,Products!$A$1:$E$1,0))="M","Medium",IF(INDEX(Products!$A$1:$E$5,MATCH(Orders!$D1056,Products!$A$1:$A$5,0),MATCH(Orders!J$1,Products!$A$1:$E$1,0))="D","Dark","Light"))</f>
        <v>Medium</v>
      </c>
      <c r="K1056" s="3">
        <f>INDEX(Products!$A$1:$E$5,MATCH(Orders!$D1056,Products!$A$1:$A$5,0),MATCH(Orders!K$1,Products!$A$1:$E$1,0))</f>
        <v>2</v>
      </c>
      <c r="L1056" s="5">
        <f>INDEX(Products!$A$1:$E$5,MATCH(Orders!$D1056,Products!$A$1:$A$5,0),MATCH(Orders!L$1,Products!$A$1:$E$1,0))</f>
        <v>5.35</v>
      </c>
      <c r="M1056" s="5">
        <f>Table1[[#This Row],[Unit Price]]*Table1[[#This Row],[Quantity]]</f>
        <v>10.7</v>
      </c>
      <c r="N1056" t="str">
        <f>VLOOKUP(Table1[[#This Row],[Customer ID]],Customers!$A$1:$I$2001,9,FALSE)</f>
        <v>No</v>
      </c>
    </row>
    <row r="1057" spans="1:14" x14ac:dyDescent="0.35">
      <c r="A1057" t="s">
        <v>2168</v>
      </c>
      <c r="B1057" s="2">
        <v>45307</v>
      </c>
      <c r="C1057" t="s">
        <v>2169</v>
      </c>
      <c r="D1057" t="s">
        <v>15</v>
      </c>
      <c r="E1057">
        <v>3</v>
      </c>
      <c r="F1057" t="str">
        <f>VLOOKUP(Table1[[#This Row],[Customer ID]],Customers!$A$1:$I$2001,2,FALSE)</f>
        <v>Danielle Larsen</v>
      </c>
      <c r="G1057" t="str">
        <f>VLOOKUP(Table1[[#This Row],[Customer ID]],Customers!$A$1:$I$2001,3,FALSE)</f>
        <v>susandavis@calderon-hooper.com</v>
      </c>
      <c r="H1057" t="str">
        <f>VLOOKUP(Table1[[#This Row],[Customer ID]],Customers!$A$1:$I$2001,7,FALSE)</f>
        <v>United States</v>
      </c>
      <c r="I1057" t="str">
        <f>_xlfn.IFS(INDEX(Products!$A$1:$E$5,MATCH(Orders!$D1057,Products!$A$1:$A$5,0),MATCH(Orders!I$1,Products!$A$1:$E$1,0))="Esp","Espresso",INDEX(Products!$A$1:$E$5,MATCH(Orders!$D1057,Products!$A$1:$A$5,0),MATCH(Orders!I$1,Products!$A$1:$E$1,0))="Lat","Latte",INDEX(Products!$A$1:$E$5,MATCH(Orders!$D1057,Products!$A$1:$A$5,0),MATCH(Orders!I$1,Products!$A$1:$E$1,0))="Moc","Mocha",INDEX(Products!$A$1:$E$5,MATCH(Orders!$D1057,Products!$A$1:$A$5,0),MATCH(Orders!I$1,Products!$A$1:$E$1,0))="Am","Americano")</f>
        <v>Espresso</v>
      </c>
      <c r="J1057" t="str">
        <f>IF(INDEX(Products!$A$1:$E$5,MATCH(Orders!$D1057,Products!$A$1:$A$5,0),MATCH(Orders!J$1,Products!$A$1:$E$1,0))="M","Medium",IF(INDEX(Products!$A$1:$E$5,MATCH(Orders!$D1057,Products!$A$1:$A$5,0),MATCH(Orders!J$1,Products!$A$1:$E$1,0))="D","Dark","Light"))</f>
        <v>Medium</v>
      </c>
      <c r="K1057" s="3">
        <f>INDEX(Products!$A$1:$E$5,MATCH(Orders!$D1057,Products!$A$1:$A$5,0),MATCH(Orders!K$1,Products!$A$1:$E$1,0))</f>
        <v>1.5</v>
      </c>
      <c r="L1057" s="5">
        <f>INDEX(Products!$A$1:$E$5,MATCH(Orders!$D1057,Products!$A$1:$A$5,0),MATCH(Orders!L$1,Products!$A$1:$E$1,0))</f>
        <v>8.18</v>
      </c>
      <c r="M1057" s="5">
        <f>Table1[[#This Row],[Unit Price]]*Table1[[#This Row],[Quantity]]</f>
        <v>24.54</v>
      </c>
      <c r="N1057" t="str">
        <f>VLOOKUP(Table1[[#This Row],[Customer ID]],Customers!$A$1:$I$2001,9,FALSE)</f>
        <v>No</v>
      </c>
    </row>
    <row r="1058" spans="1:14" x14ac:dyDescent="0.35">
      <c r="A1058" t="s">
        <v>2170</v>
      </c>
      <c r="B1058" s="2">
        <v>44819</v>
      </c>
      <c r="C1058" t="s">
        <v>2171</v>
      </c>
      <c r="D1058" t="s">
        <v>21</v>
      </c>
      <c r="E1058">
        <v>2</v>
      </c>
      <c r="F1058" t="str">
        <f>VLOOKUP(Table1[[#This Row],[Customer ID]],Customers!$A$1:$I$2001,2,FALSE)</f>
        <v>Jason Clark</v>
      </c>
      <c r="G1058" t="str">
        <f>VLOOKUP(Table1[[#This Row],[Customer ID]],Customers!$A$1:$I$2001,3,FALSE)</f>
        <v>batesbrandon@myers.com</v>
      </c>
      <c r="H1058" t="str">
        <f>VLOOKUP(Table1[[#This Row],[Customer ID]],Customers!$A$1:$I$2001,7,FALSE)</f>
        <v>Canada</v>
      </c>
      <c r="I1058" t="str">
        <f>_xlfn.IFS(INDEX(Products!$A$1:$E$5,MATCH(Orders!$D1058,Products!$A$1:$A$5,0),MATCH(Orders!I$1,Products!$A$1:$E$1,0))="Esp","Espresso",INDEX(Products!$A$1:$E$5,MATCH(Orders!$D1058,Products!$A$1:$A$5,0),MATCH(Orders!I$1,Products!$A$1:$E$1,0))="Lat","Latte",INDEX(Products!$A$1:$E$5,MATCH(Orders!$D1058,Products!$A$1:$A$5,0),MATCH(Orders!I$1,Products!$A$1:$E$1,0))="Moc","Mocha",INDEX(Products!$A$1:$E$5,MATCH(Orders!$D1058,Products!$A$1:$A$5,0),MATCH(Orders!I$1,Products!$A$1:$E$1,0))="Am","Americano")</f>
        <v>Latte</v>
      </c>
      <c r="J1058" t="str">
        <f>IF(INDEX(Products!$A$1:$E$5,MATCH(Orders!$D1058,Products!$A$1:$A$5,0),MATCH(Orders!J$1,Products!$A$1:$E$1,0))="M","Medium",IF(INDEX(Products!$A$1:$E$5,MATCH(Orders!$D1058,Products!$A$1:$A$5,0),MATCH(Orders!J$1,Products!$A$1:$E$1,0))="D","Dark","Light"))</f>
        <v>Dark</v>
      </c>
      <c r="K1058" s="3">
        <f>INDEX(Products!$A$1:$E$5,MATCH(Orders!$D1058,Products!$A$1:$A$5,0),MATCH(Orders!K$1,Products!$A$1:$E$1,0))</f>
        <v>2</v>
      </c>
      <c r="L1058" s="5">
        <f>INDEX(Products!$A$1:$E$5,MATCH(Orders!$D1058,Products!$A$1:$A$5,0),MATCH(Orders!L$1,Products!$A$1:$E$1,0))</f>
        <v>6.79</v>
      </c>
      <c r="M1058" s="5">
        <f>Table1[[#This Row],[Unit Price]]*Table1[[#This Row],[Quantity]]</f>
        <v>13.58</v>
      </c>
      <c r="N1058" t="str">
        <f>VLOOKUP(Table1[[#This Row],[Customer ID]],Customers!$A$1:$I$2001,9,FALSE)</f>
        <v>No</v>
      </c>
    </row>
    <row r="1059" spans="1:14" x14ac:dyDescent="0.35">
      <c r="A1059" t="s">
        <v>2172</v>
      </c>
      <c r="B1059" s="2">
        <v>44707</v>
      </c>
      <c r="C1059" t="s">
        <v>2173</v>
      </c>
      <c r="D1059" t="s">
        <v>40</v>
      </c>
      <c r="E1059">
        <v>5</v>
      </c>
      <c r="F1059" t="str">
        <f>VLOOKUP(Table1[[#This Row],[Customer ID]],Customers!$A$1:$I$2001,2,FALSE)</f>
        <v>Taylor Goodman</v>
      </c>
      <c r="G1059" t="str">
        <f>VLOOKUP(Table1[[#This Row],[Customer ID]],Customers!$A$1:$I$2001,3,FALSE)</f>
        <v>milleroscar@nichols.org</v>
      </c>
      <c r="H1059" t="str">
        <f>VLOOKUP(Table1[[#This Row],[Customer ID]],Customers!$A$1:$I$2001,7,FALSE)</f>
        <v>Ireland</v>
      </c>
      <c r="I1059" t="str">
        <f>_xlfn.IFS(INDEX(Products!$A$1:$E$5,MATCH(Orders!$D1059,Products!$A$1:$A$5,0),MATCH(Orders!I$1,Products!$A$1:$E$1,0))="Esp","Espresso",INDEX(Products!$A$1:$E$5,MATCH(Orders!$D1059,Products!$A$1:$A$5,0),MATCH(Orders!I$1,Products!$A$1:$E$1,0))="Lat","Latte",INDEX(Products!$A$1:$E$5,MATCH(Orders!$D1059,Products!$A$1:$A$5,0),MATCH(Orders!I$1,Products!$A$1:$E$1,0))="Moc","Mocha",INDEX(Products!$A$1:$E$5,MATCH(Orders!$D1059,Products!$A$1:$A$5,0),MATCH(Orders!I$1,Products!$A$1:$E$1,0))="Am","Americano")</f>
        <v>Americano</v>
      </c>
      <c r="J1059" t="str">
        <f>IF(INDEX(Products!$A$1:$E$5,MATCH(Orders!$D1059,Products!$A$1:$A$5,0),MATCH(Orders!J$1,Products!$A$1:$E$1,0))="M","Medium",IF(INDEX(Products!$A$1:$E$5,MATCH(Orders!$D1059,Products!$A$1:$A$5,0),MATCH(Orders!J$1,Products!$A$1:$E$1,0))="D","Dark","Light"))</f>
        <v>Light</v>
      </c>
      <c r="K1059" s="3">
        <f>INDEX(Products!$A$1:$E$5,MATCH(Orders!$D1059,Products!$A$1:$A$5,0),MATCH(Orders!K$1,Products!$A$1:$E$1,0))</f>
        <v>1</v>
      </c>
      <c r="L1059" s="5">
        <f>INDEX(Products!$A$1:$E$5,MATCH(Orders!$D1059,Products!$A$1:$A$5,0),MATCH(Orders!L$1,Products!$A$1:$E$1,0))</f>
        <v>9.9499999999999993</v>
      </c>
      <c r="M1059" s="5">
        <f>Table1[[#This Row],[Unit Price]]*Table1[[#This Row],[Quantity]]</f>
        <v>49.75</v>
      </c>
      <c r="N1059" t="str">
        <f>VLOOKUP(Table1[[#This Row],[Customer ID]],Customers!$A$1:$I$2001,9,FALSE)</f>
        <v>No</v>
      </c>
    </row>
    <row r="1060" spans="1:14" x14ac:dyDescent="0.35">
      <c r="A1060" t="s">
        <v>2174</v>
      </c>
      <c r="B1060" s="2">
        <v>44867</v>
      </c>
      <c r="C1060" t="s">
        <v>2175</v>
      </c>
      <c r="D1060" t="s">
        <v>40</v>
      </c>
      <c r="E1060">
        <v>3</v>
      </c>
      <c r="F1060" t="str">
        <f>VLOOKUP(Table1[[#This Row],[Customer ID]],Customers!$A$1:$I$2001,2,FALSE)</f>
        <v>Alexis Hernandez</v>
      </c>
      <c r="G1060" t="str">
        <f>VLOOKUP(Table1[[#This Row],[Customer ID]],Customers!$A$1:$I$2001,3,FALSE)</f>
        <v>meganbrown@yahoo.com</v>
      </c>
      <c r="H1060" t="str">
        <f>VLOOKUP(Table1[[#This Row],[Customer ID]],Customers!$A$1:$I$2001,7,FALSE)</f>
        <v>Australia</v>
      </c>
      <c r="I1060" t="str">
        <f>_xlfn.IFS(INDEX(Products!$A$1:$E$5,MATCH(Orders!$D1060,Products!$A$1:$A$5,0),MATCH(Orders!I$1,Products!$A$1:$E$1,0))="Esp","Espresso",INDEX(Products!$A$1:$E$5,MATCH(Orders!$D1060,Products!$A$1:$A$5,0),MATCH(Orders!I$1,Products!$A$1:$E$1,0))="Lat","Latte",INDEX(Products!$A$1:$E$5,MATCH(Orders!$D1060,Products!$A$1:$A$5,0),MATCH(Orders!I$1,Products!$A$1:$E$1,0))="Moc","Mocha",INDEX(Products!$A$1:$E$5,MATCH(Orders!$D1060,Products!$A$1:$A$5,0),MATCH(Orders!I$1,Products!$A$1:$E$1,0))="Am","Americano")</f>
        <v>Americano</v>
      </c>
      <c r="J1060" t="str">
        <f>IF(INDEX(Products!$A$1:$E$5,MATCH(Orders!$D1060,Products!$A$1:$A$5,0),MATCH(Orders!J$1,Products!$A$1:$E$1,0))="M","Medium",IF(INDEX(Products!$A$1:$E$5,MATCH(Orders!$D1060,Products!$A$1:$A$5,0),MATCH(Orders!J$1,Products!$A$1:$E$1,0))="D","Dark","Light"))</f>
        <v>Light</v>
      </c>
      <c r="K1060" s="3">
        <f>INDEX(Products!$A$1:$E$5,MATCH(Orders!$D1060,Products!$A$1:$A$5,0),MATCH(Orders!K$1,Products!$A$1:$E$1,0))</f>
        <v>1</v>
      </c>
      <c r="L1060" s="5">
        <f>INDEX(Products!$A$1:$E$5,MATCH(Orders!$D1060,Products!$A$1:$A$5,0),MATCH(Orders!L$1,Products!$A$1:$E$1,0))</f>
        <v>9.9499999999999993</v>
      </c>
      <c r="M1060" s="5">
        <f>Table1[[#This Row],[Unit Price]]*Table1[[#This Row],[Quantity]]</f>
        <v>29.849999999999998</v>
      </c>
      <c r="N1060" t="str">
        <f>VLOOKUP(Table1[[#This Row],[Customer ID]],Customers!$A$1:$I$2001,9,FALSE)</f>
        <v>Yes</v>
      </c>
    </row>
    <row r="1061" spans="1:14" x14ac:dyDescent="0.35">
      <c r="A1061" t="s">
        <v>2176</v>
      </c>
      <c r="B1061" s="2">
        <v>44626</v>
      </c>
      <c r="C1061" t="s">
        <v>2177</v>
      </c>
      <c r="D1061" t="s">
        <v>30</v>
      </c>
      <c r="E1061">
        <v>1</v>
      </c>
      <c r="F1061" t="str">
        <f>VLOOKUP(Table1[[#This Row],[Customer ID]],Customers!$A$1:$I$2001,2,FALSE)</f>
        <v>Dawn Jackson</v>
      </c>
      <c r="G1061" t="str">
        <f>VLOOKUP(Table1[[#This Row],[Customer ID]],Customers!$A$1:$I$2001,3,FALSE)</f>
        <v>lavila@jackson.com</v>
      </c>
      <c r="H1061" t="str">
        <f>VLOOKUP(Table1[[#This Row],[Customer ID]],Customers!$A$1:$I$2001,7,FALSE)</f>
        <v>United Kingdom</v>
      </c>
      <c r="I1061" t="str">
        <f>_xlfn.IFS(INDEX(Products!$A$1:$E$5,MATCH(Orders!$D1061,Products!$A$1:$A$5,0),MATCH(Orders!I$1,Products!$A$1:$E$1,0))="Esp","Espresso",INDEX(Products!$A$1:$E$5,MATCH(Orders!$D1061,Products!$A$1:$A$5,0),MATCH(Orders!I$1,Products!$A$1:$E$1,0))="Lat","Latte",INDEX(Products!$A$1:$E$5,MATCH(Orders!$D1061,Products!$A$1:$A$5,0),MATCH(Orders!I$1,Products!$A$1:$E$1,0))="Moc","Mocha",INDEX(Products!$A$1:$E$5,MATCH(Orders!$D1061,Products!$A$1:$A$5,0),MATCH(Orders!I$1,Products!$A$1:$E$1,0))="Am","Americano")</f>
        <v>Mocha</v>
      </c>
      <c r="J1061" t="str">
        <f>IF(INDEX(Products!$A$1:$E$5,MATCH(Orders!$D1061,Products!$A$1:$A$5,0),MATCH(Orders!J$1,Products!$A$1:$E$1,0))="M","Medium",IF(INDEX(Products!$A$1:$E$5,MATCH(Orders!$D1061,Products!$A$1:$A$5,0),MATCH(Orders!J$1,Products!$A$1:$E$1,0))="D","Dark","Light"))</f>
        <v>Medium</v>
      </c>
      <c r="K1061" s="3">
        <f>INDEX(Products!$A$1:$E$5,MATCH(Orders!$D1061,Products!$A$1:$A$5,0),MATCH(Orders!K$1,Products!$A$1:$E$1,0))</f>
        <v>2</v>
      </c>
      <c r="L1061" s="5">
        <f>INDEX(Products!$A$1:$E$5,MATCH(Orders!$D1061,Products!$A$1:$A$5,0),MATCH(Orders!L$1,Products!$A$1:$E$1,0))</f>
        <v>5.35</v>
      </c>
      <c r="M1061" s="5">
        <f>Table1[[#This Row],[Unit Price]]*Table1[[#This Row],[Quantity]]</f>
        <v>5.35</v>
      </c>
      <c r="N1061" t="str">
        <f>VLOOKUP(Table1[[#This Row],[Customer ID]],Customers!$A$1:$I$2001,9,FALSE)</f>
        <v>Yes</v>
      </c>
    </row>
    <row r="1062" spans="1:14" x14ac:dyDescent="0.35">
      <c r="A1062" t="s">
        <v>2179</v>
      </c>
      <c r="B1062" s="2">
        <v>45099</v>
      </c>
      <c r="C1062" t="s">
        <v>2180</v>
      </c>
      <c r="D1062" t="s">
        <v>40</v>
      </c>
      <c r="E1062">
        <v>5</v>
      </c>
      <c r="F1062" t="str">
        <f>VLOOKUP(Table1[[#This Row],[Customer ID]],Customers!$A$1:$I$2001,2,FALSE)</f>
        <v>Ronald Terry</v>
      </c>
      <c r="G1062" t="str">
        <f>VLOOKUP(Table1[[#This Row],[Customer ID]],Customers!$A$1:$I$2001,3,FALSE)</f>
        <v>elizabeth96@hotmail.com</v>
      </c>
      <c r="H1062" t="str">
        <f>VLOOKUP(Table1[[#This Row],[Customer ID]],Customers!$A$1:$I$2001,7,FALSE)</f>
        <v>Ireland</v>
      </c>
      <c r="I1062" t="str">
        <f>_xlfn.IFS(INDEX(Products!$A$1:$E$5,MATCH(Orders!$D1062,Products!$A$1:$A$5,0),MATCH(Orders!I$1,Products!$A$1:$E$1,0))="Esp","Espresso",INDEX(Products!$A$1:$E$5,MATCH(Orders!$D1062,Products!$A$1:$A$5,0),MATCH(Orders!I$1,Products!$A$1:$E$1,0))="Lat","Latte",INDEX(Products!$A$1:$E$5,MATCH(Orders!$D1062,Products!$A$1:$A$5,0),MATCH(Orders!I$1,Products!$A$1:$E$1,0))="Moc","Mocha",INDEX(Products!$A$1:$E$5,MATCH(Orders!$D1062,Products!$A$1:$A$5,0),MATCH(Orders!I$1,Products!$A$1:$E$1,0))="Am","Americano")</f>
        <v>Americano</v>
      </c>
      <c r="J1062" t="str">
        <f>IF(INDEX(Products!$A$1:$E$5,MATCH(Orders!$D1062,Products!$A$1:$A$5,0),MATCH(Orders!J$1,Products!$A$1:$E$1,0))="M","Medium",IF(INDEX(Products!$A$1:$E$5,MATCH(Orders!$D1062,Products!$A$1:$A$5,0),MATCH(Orders!J$1,Products!$A$1:$E$1,0))="D","Dark","Light"))</f>
        <v>Light</v>
      </c>
      <c r="K1062" s="3">
        <f>INDEX(Products!$A$1:$E$5,MATCH(Orders!$D1062,Products!$A$1:$A$5,0),MATCH(Orders!K$1,Products!$A$1:$E$1,0))</f>
        <v>1</v>
      </c>
      <c r="L1062" s="5">
        <f>INDEX(Products!$A$1:$E$5,MATCH(Orders!$D1062,Products!$A$1:$A$5,0),MATCH(Orders!L$1,Products!$A$1:$E$1,0))</f>
        <v>9.9499999999999993</v>
      </c>
      <c r="M1062" s="5">
        <f>Table1[[#This Row],[Unit Price]]*Table1[[#This Row],[Quantity]]</f>
        <v>49.75</v>
      </c>
      <c r="N1062" t="str">
        <f>VLOOKUP(Table1[[#This Row],[Customer ID]],Customers!$A$1:$I$2001,9,FALSE)</f>
        <v>Yes</v>
      </c>
    </row>
    <row r="1063" spans="1:14" x14ac:dyDescent="0.35">
      <c r="A1063" t="s">
        <v>2181</v>
      </c>
      <c r="B1063" s="2">
        <v>44952</v>
      </c>
      <c r="C1063" t="s">
        <v>2182</v>
      </c>
      <c r="D1063" t="s">
        <v>40</v>
      </c>
      <c r="E1063">
        <v>2</v>
      </c>
      <c r="F1063" t="str">
        <f>VLOOKUP(Table1[[#This Row],[Customer ID]],Customers!$A$1:$I$2001,2,FALSE)</f>
        <v>Jenna Sullivan</v>
      </c>
      <c r="G1063" t="str">
        <f>VLOOKUP(Table1[[#This Row],[Customer ID]],Customers!$A$1:$I$2001,3,FALSE)</f>
        <v>clarkmindy@bishop.info</v>
      </c>
      <c r="H1063" t="str">
        <f>VLOOKUP(Table1[[#This Row],[Customer ID]],Customers!$A$1:$I$2001,7,FALSE)</f>
        <v>Canada</v>
      </c>
      <c r="I1063" t="str">
        <f>_xlfn.IFS(INDEX(Products!$A$1:$E$5,MATCH(Orders!$D1063,Products!$A$1:$A$5,0),MATCH(Orders!I$1,Products!$A$1:$E$1,0))="Esp","Espresso",INDEX(Products!$A$1:$E$5,MATCH(Orders!$D1063,Products!$A$1:$A$5,0),MATCH(Orders!I$1,Products!$A$1:$E$1,0))="Lat","Latte",INDEX(Products!$A$1:$E$5,MATCH(Orders!$D1063,Products!$A$1:$A$5,0),MATCH(Orders!I$1,Products!$A$1:$E$1,0))="Moc","Mocha",INDEX(Products!$A$1:$E$5,MATCH(Orders!$D1063,Products!$A$1:$A$5,0),MATCH(Orders!I$1,Products!$A$1:$E$1,0))="Am","Americano")</f>
        <v>Americano</v>
      </c>
      <c r="J1063" t="str">
        <f>IF(INDEX(Products!$A$1:$E$5,MATCH(Orders!$D1063,Products!$A$1:$A$5,0),MATCH(Orders!J$1,Products!$A$1:$E$1,0))="M","Medium",IF(INDEX(Products!$A$1:$E$5,MATCH(Orders!$D1063,Products!$A$1:$A$5,0),MATCH(Orders!J$1,Products!$A$1:$E$1,0))="D","Dark","Light"))</f>
        <v>Light</v>
      </c>
      <c r="K1063" s="3">
        <f>INDEX(Products!$A$1:$E$5,MATCH(Orders!$D1063,Products!$A$1:$A$5,0),MATCH(Orders!K$1,Products!$A$1:$E$1,0))</f>
        <v>1</v>
      </c>
      <c r="L1063" s="5">
        <f>INDEX(Products!$A$1:$E$5,MATCH(Orders!$D1063,Products!$A$1:$A$5,0),MATCH(Orders!L$1,Products!$A$1:$E$1,0))</f>
        <v>9.9499999999999993</v>
      </c>
      <c r="M1063" s="5">
        <f>Table1[[#This Row],[Unit Price]]*Table1[[#This Row],[Quantity]]</f>
        <v>19.899999999999999</v>
      </c>
      <c r="N1063" t="str">
        <f>VLOOKUP(Table1[[#This Row],[Customer ID]],Customers!$A$1:$I$2001,9,FALSE)</f>
        <v>No</v>
      </c>
    </row>
    <row r="1064" spans="1:14" x14ac:dyDescent="0.35">
      <c r="A1064" t="s">
        <v>2183</v>
      </c>
      <c r="B1064" s="2">
        <v>44584</v>
      </c>
      <c r="C1064" t="s">
        <v>2184</v>
      </c>
      <c r="D1064" t="s">
        <v>21</v>
      </c>
      <c r="E1064">
        <v>3</v>
      </c>
      <c r="F1064" t="str">
        <f>VLOOKUP(Table1[[#This Row],[Customer ID]],Customers!$A$1:$I$2001,2,FALSE)</f>
        <v>Jessica Lee</v>
      </c>
      <c r="G1064" t="str">
        <f>VLOOKUP(Table1[[#This Row],[Customer ID]],Customers!$A$1:$I$2001,3,FALSE)</f>
        <v>donnaanderson@johnson-johnson.com</v>
      </c>
      <c r="H1064" t="str">
        <f>VLOOKUP(Table1[[#This Row],[Customer ID]],Customers!$A$1:$I$2001,7,FALSE)</f>
        <v>Canada</v>
      </c>
      <c r="I1064" t="str">
        <f>_xlfn.IFS(INDEX(Products!$A$1:$E$5,MATCH(Orders!$D1064,Products!$A$1:$A$5,0),MATCH(Orders!I$1,Products!$A$1:$E$1,0))="Esp","Espresso",INDEX(Products!$A$1:$E$5,MATCH(Orders!$D1064,Products!$A$1:$A$5,0),MATCH(Orders!I$1,Products!$A$1:$E$1,0))="Lat","Latte",INDEX(Products!$A$1:$E$5,MATCH(Orders!$D1064,Products!$A$1:$A$5,0),MATCH(Orders!I$1,Products!$A$1:$E$1,0))="Moc","Mocha",INDEX(Products!$A$1:$E$5,MATCH(Orders!$D1064,Products!$A$1:$A$5,0),MATCH(Orders!I$1,Products!$A$1:$E$1,0))="Am","Americano")</f>
        <v>Latte</v>
      </c>
      <c r="J1064" t="str">
        <f>IF(INDEX(Products!$A$1:$E$5,MATCH(Orders!$D1064,Products!$A$1:$A$5,0),MATCH(Orders!J$1,Products!$A$1:$E$1,0))="M","Medium",IF(INDEX(Products!$A$1:$E$5,MATCH(Orders!$D1064,Products!$A$1:$A$5,0),MATCH(Orders!J$1,Products!$A$1:$E$1,0))="D","Dark","Light"))</f>
        <v>Dark</v>
      </c>
      <c r="K1064" s="3">
        <f>INDEX(Products!$A$1:$E$5,MATCH(Orders!$D1064,Products!$A$1:$A$5,0),MATCH(Orders!K$1,Products!$A$1:$E$1,0))</f>
        <v>2</v>
      </c>
      <c r="L1064" s="5">
        <f>INDEX(Products!$A$1:$E$5,MATCH(Orders!$D1064,Products!$A$1:$A$5,0),MATCH(Orders!L$1,Products!$A$1:$E$1,0))</f>
        <v>6.79</v>
      </c>
      <c r="M1064" s="5">
        <f>Table1[[#This Row],[Unit Price]]*Table1[[#This Row],[Quantity]]</f>
        <v>20.37</v>
      </c>
      <c r="N1064" t="str">
        <f>VLOOKUP(Table1[[#This Row],[Customer ID]],Customers!$A$1:$I$2001,9,FALSE)</f>
        <v>Yes</v>
      </c>
    </row>
    <row r="1065" spans="1:14" x14ac:dyDescent="0.35">
      <c r="A1065" t="s">
        <v>2185</v>
      </c>
      <c r="B1065" s="2">
        <v>45547</v>
      </c>
      <c r="C1065" t="s">
        <v>2186</v>
      </c>
      <c r="D1065" t="s">
        <v>21</v>
      </c>
      <c r="E1065">
        <v>3</v>
      </c>
      <c r="F1065" t="str">
        <f>VLOOKUP(Table1[[#This Row],[Customer ID]],Customers!$A$1:$I$2001,2,FALSE)</f>
        <v>Henry Graves</v>
      </c>
      <c r="G1065" t="str">
        <f>VLOOKUP(Table1[[#This Row],[Customer ID]],Customers!$A$1:$I$2001,3,FALSE)</f>
        <v>samantha69@yahoo.com</v>
      </c>
      <c r="H1065" t="str">
        <f>VLOOKUP(Table1[[#This Row],[Customer ID]],Customers!$A$1:$I$2001,7,FALSE)</f>
        <v>Canada</v>
      </c>
      <c r="I1065" t="str">
        <f>_xlfn.IFS(INDEX(Products!$A$1:$E$5,MATCH(Orders!$D1065,Products!$A$1:$A$5,0),MATCH(Orders!I$1,Products!$A$1:$E$1,0))="Esp","Espresso",INDEX(Products!$A$1:$E$5,MATCH(Orders!$D1065,Products!$A$1:$A$5,0),MATCH(Orders!I$1,Products!$A$1:$E$1,0))="Lat","Latte",INDEX(Products!$A$1:$E$5,MATCH(Orders!$D1065,Products!$A$1:$A$5,0),MATCH(Orders!I$1,Products!$A$1:$E$1,0))="Moc","Mocha",INDEX(Products!$A$1:$E$5,MATCH(Orders!$D1065,Products!$A$1:$A$5,0),MATCH(Orders!I$1,Products!$A$1:$E$1,0))="Am","Americano")</f>
        <v>Latte</v>
      </c>
      <c r="J1065" t="str">
        <f>IF(INDEX(Products!$A$1:$E$5,MATCH(Orders!$D1065,Products!$A$1:$A$5,0),MATCH(Orders!J$1,Products!$A$1:$E$1,0))="M","Medium",IF(INDEX(Products!$A$1:$E$5,MATCH(Orders!$D1065,Products!$A$1:$A$5,0),MATCH(Orders!J$1,Products!$A$1:$E$1,0))="D","Dark","Light"))</f>
        <v>Dark</v>
      </c>
      <c r="K1065" s="3">
        <f>INDEX(Products!$A$1:$E$5,MATCH(Orders!$D1065,Products!$A$1:$A$5,0),MATCH(Orders!K$1,Products!$A$1:$E$1,0))</f>
        <v>2</v>
      </c>
      <c r="L1065" s="5">
        <f>INDEX(Products!$A$1:$E$5,MATCH(Orders!$D1065,Products!$A$1:$A$5,0),MATCH(Orders!L$1,Products!$A$1:$E$1,0))</f>
        <v>6.79</v>
      </c>
      <c r="M1065" s="5">
        <f>Table1[[#This Row],[Unit Price]]*Table1[[#This Row],[Quantity]]</f>
        <v>20.37</v>
      </c>
      <c r="N1065" t="str">
        <f>VLOOKUP(Table1[[#This Row],[Customer ID]],Customers!$A$1:$I$2001,9,FALSE)</f>
        <v>No</v>
      </c>
    </row>
    <row r="1066" spans="1:14" x14ac:dyDescent="0.35">
      <c r="A1066" t="s">
        <v>2187</v>
      </c>
      <c r="B1066" s="2">
        <v>44512</v>
      </c>
      <c r="C1066" t="s">
        <v>2188</v>
      </c>
      <c r="D1066" t="s">
        <v>40</v>
      </c>
      <c r="E1066">
        <v>2</v>
      </c>
      <c r="F1066" t="str">
        <f>VLOOKUP(Table1[[#This Row],[Customer ID]],Customers!$A$1:$I$2001,2,FALSE)</f>
        <v>Erica Willis</v>
      </c>
      <c r="G1066" t="str">
        <f>VLOOKUP(Table1[[#This Row],[Customer ID]],Customers!$A$1:$I$2001,3,FALSE)</f>
        <v>jenniferhowell@rose-williams.org</v>
      </c>
      <c r="H1066" t="str">
        <f>VLOOKUP(Table1[[#This Row],[Customer ID]],Customers!$A$1:$I$2001,7,FALSE)</f>
        <v>Canada</v>
      </c>
      <c r="I1066" t="str">
        <f>_xlfn.IFS(INDEX(Products!$A$1:$E$5,MATCH(Orders!$D1066,Products!$A$1:$A$5,0),MATCH(Orders!I$1,Products!$A$1:$E$1,0))="Esp","Espresso",INDEX(Products!$A$1:$E$5,MATCH(Orders!$D1066,Products!$A$1:$A$5,0),MATCH(Orders!I$1,Products!$A$1:$E$1,0))="Lat","Latte",INDEX(Products!$A$1:$E$5,MATCH(Orders!$D1066,Products!$A$1:$A$5,0),MATCH(Orders!I$1,Products!$A$1:$E$1,0))="Moc","Mocha",INDEX(Products!$A$1:$E$5,MATCH(Orders!$D1066,Products!$A$1:$A$5,0),MATCH(Orders!I$1,Products!$A$1:$E$1,0))="Am","Americano")</f>
        <v>Americano</v>
      </c>
      <c r="J1066" t="str">
        <f>IF(INDEX(Products!$A$1:$E$5,MATCH(Orders!$D1066,Products!$A$1:$A$5,0),MATCH(Orders!J$1,Products!$A$1:$E$1,0))="M","Medium",IF(INDEX(Products!$A$1:$E$5,MATCH(Orders!$D1066,Products!$A$1:$A$5,0),MATCH(Orders!J$1,Products!$A$1:$E$1,0))="D","Dark","Light"))</f>
        <v>Light</v>
      </c>
      <c r="K1066" s="3">
        <f>INDEX(Products!$A$1:$E$5,MATCH(Orders!$D1066,Products!$A$1:$A$5,0),MATCH(Orders!K$1,Products!$A$1:$E$1,0))</f>
        <v>1</v>
      </c>
      <c r="L1066" s="5">
        <f>INDEX(Products!$A$1:$E$5,MATCH(Orders!$D1066,Products!$A$1:$A$5,0),MATCH(Orders!L$1,Products!$A$1:$E$1,0))</f>
        <v>9.9499999999999993</v>
      </c>
      <c r="M1066" s="5">
        <f>Table1[[#This Row],[Unit Price]]*Table1[[#This Row],[Quantity]]</f>
        <v>19.899999999999999</v>
      </c>
      <c r="N1066" t="str">
        <f>VLOOKUP(Table1[[#This Row],[Customer ID]],Customers!$A$1:$I$2001,9,FALSE)</f>
        <v>No</v>
      </c>
    </row>
    <row r="1067" spans="1:14" x14ac:dyDescent="0.35">
      <c r="A1067" t="s">
        <v>2189</v>
      </c>
      <c r="B1067" s="2">
        <v>45418</v>
      </c>
      <c r="C1067" t="s">
        <v>2190</v>
      </c>
      <c r="D1067" t="s">
        <v>30</v>
      </c>
      <c r="E1067">
        <v>1</v>
      </c>
      <c r="F1067" t="str">
        <f>VLOOKUP(Table1[[#This Row],[Customer ID]],Customers!$A$1:$I$2001,2,FALSE)</f>
        <v>Laura Phillips</v>
      </c>
      <c r="G1067" t="str">
        <f>VLOOKUP(Table1[[#This Row],[Customer ID]],Customers!$A$1:$I$2001,3,FALSE)</f>
        <v>paullopez@yahoo.com</v>
      </c>
      <c r="H1067" t="str">
        <f>VLOOKUP(Table1[[#This Row],[Customer ID]],Customers!$A$1:$I$2001,7,FALSE)</f>
        <v>Canada</v>
      </c>
      <c r="I1067" t="str">
        <f>_xlfn.IFS(INDEX(Products!$A$1:$E$5,MATCH(Orders!$D1067,Products!$A$1:$A$5,0),MATCH(Orders!I$1,Products!$A$1:$E$1,0))="Esp","Espresso",INDEX(Products!$A$1:$E$5,MATCH(Orders!$D1067,Products!$A$1:$A$5,0),MATCH(Orders!I$1,Products!$A$1:$E$1,0))="Lat","Latte",INDEX(Products!$A$1:$E$5,MATCH(Orders!$D1067,Products!$A$1:$A$5,0),MATCH(Orders!I$1,Products!$A$1:$E$1,0))="Moc","Mocha",INDEX(Products!$A$1:$E$5,MATCH(Orders!$D1067,Products!$A$1:$A$5,0),MATCH(Orders!I$1,Products!$A$1:$E$1,0))="Am","Americano")</f>
        <v>Mocha</v>
      </c>
      <c r="J1067" t="str">
        <f>IF(INDEX(Products!$A$1:$E$5,MATCH(Orders!$D1067,Products!$A$1:$A$5,0),MATCH(Orders!J$1,Products!$A$1:$E$1,0))="M","Medium",IF(INDEX(Products!$A$1:$E$5,MATCH(Orders!$D1067,Products!$A$1:$A$5,0),MATCH(Orders!J$1,Products!$A$1:$E$1,0))="D","Dark","Light"))</f>
        <v>Medium</v>
      </c>
      <c r="K1067" s="3">
        <f>INDEX(Products!$A$1:$E$5,MATCH(Orders!$D1067,Products!$A$1:$A$5,0),MATCH(Orders!K$1,Products!$A$1:$E$1,0))</f>
        <v>2</v>
      </c>
      <c r="L1067" s="5">
        <f>INDEX(Products!$A$1:$E$5,MATCH(Orders!$D1067,Products!$A$1:$A$5,0),MATCH(Orders!L$1,Products!$A$1:$E$1,0))</f>
        <v>5.35</v>
      </c>
      <c r="M1067" s="5">
        <f>Table1[[#This Row],[Unit Price]]*Table1[[#This Row],[Quantity]]</f>
        <v>5.35</v>
      </c>
      <c r="N1067" t="str">
        <f>VLOOKUP(Table1[[#This Row],[Customer ID]],Customers!$A$1:$I$2001,9,FALSE)</f>
        <v>Yes</v>
      </c>
    </row>
    <row r="1068" spans="1:14" x14ac:dyDescent="0.35">
      <c r="A1068" t="s">
        <v>2191</v>
      </c>
      <c r="B1068" s="2">
        <v>45417</v>
      </c>
      <c r="C1068" t="s">
        <v>2192</v>
      </c>
      <c r="D1068" t="s">
        <v>21</v>
      </c>
      <c r="E1068">
        <v>1</v>
      </c>
      <c r="F1068" t="str">
        <f>VLOOKUP(Table1[[#This Row],[Customer ID]],Customers!$A$1:$I$2001,2,FALSE)</f>
        <v>Helen Gonzalez</v>
      </c>
      <c r="G1068" t="str">
        <f>VLOOKUP(Table1[[#This Row],[Customer ID]],Customers!$A$1:$I$2001,3,FALSE)</f>
        <v>rachelpaul@nunez.com</v>
      </c>
      <c r="H1068" t="str">
        <f>VLOOKUP(Table1[[#This Row],[Customer ID]],Customers!$A$1:$I$2001,7,FALSE)</f>
        <v>United Kingdom</v>
      </c>
      <c r="I1068" t="str">
        <f>_xlfn.IFS(INDEX(Products!$A$1:$E$5,MATCH(Orders!$D1068,Products!$A$1:$A$5,0),MATCH(Orders!I$1,Products!$A$1:$E$1,0))="Esp","Espresso",INDEX(Products!$A$1:$E$5,MATCH(Orders!$D1068,Products!$A$1:$A$5,0),MATCH(Orders!I$1,Products!$A$1:$E$1,0))="Lat","Latte",INDEX(Products!$A$1:$E$5,MATCH(Orders!$D1068,Products!$A$1:$A$5,0),MATCH(Orders!I$1,Products!$A$1:$E$1,0))="Moc","Mocha",INDEX(Products!$A$1:$E$5,MATCH(Orders!$D1068,Products!$A$1:$A$5,0),MATCH(Orders!I$1,Products!$A$1:$E$1,0))="Am","Americano")</f>
        <v>Latte</v>
      </c>
      <c r="J1068" t="str">
        <f>IF(INDEX(Products!$A$1:$E$5,MATCH(Orders!$D1068,Products!$A$1:$A$5,0),MATCH(Orders!J$1,Products!$A$1:$E$1,0))="M","Medium",IF(INDEX(Products!$A$1:$E$5,MATCH(Orders!$D1068,Products!$A$1:$A$5,0),MATCH(Orders!J$1,Products!$A$1:$E$1,0))="D","Dark","Light"))</f>
        <v>Dark</v>
      </c>
      <c r="K1068" s="3">
        <f>INDEX(Products!$A$1:$E$5,MATCH(Orders!$D1068,Products!$A$1:$A$5,0),MATCH(Orders!K$1,Products!$A$1:$E$1,0))</f>
        <v>2</v>
      </c>
      <c r="L1068" s="5">
        <f>INDEX(Products!$A$1:$E$5,MATCH(Orders!$D1068,Products!$A$1:$A$5,0),MATCH(Orders!L$1,Products!$A$1:$E$1,0))</f>
        <v>6.79</v>
      </c>
      <c r="M1068" s="5">
        <f>Table1[[#This Row],[Unit Price]]*Table1[[#This Row],[Quantity]]</f>
        <v>6.79</v>
      </c>
      <c r="N1068" t="str">
        <f>VLOOKUP(Table1[[#This Row],[Customer ID]],Customers!$A$1:$I$2001,9,FALSE)</f>
        <v>Yes</v>
      </c>
    </row>
    <row r="1069" spans="1:14" x14ac:dyDescent="0.35">
      <c r="A1069" t="s">
        <v>2193</v>
      </c>
      <c r="B1069" s="2">
        <v>45284</v>
      </c>
      <c r="C1069" t="s">
        <v>2194</v>
      </c>
      <c r="D1069" t="s">
        <v>21</v>
      </c>
      <c r="E1069">
        <v>5</v>
      </c>
      <c r="F1069" t="str">
        <f>VLOOKUP(Table1[[#This Row],[Customer ID]],Customers!$A$1:$I$2001,2,FALSE)</f>
        <v>Holly Cantrell</v>
      </c>
      <c r="G1069" t="str">
        <f>VLOOKUP(Table1[[#This Row],[Customer ID]],Customers!$A$1:$I$2001,3,FALSE)</f>
        <v>kbell@hotmail.com</v>
      </c>
      <c r="H1069" t="str">
        <f>VLOOKUP(Table1[[#This Row],[Customer ID]],Customers!$A$1:$I$2001,7,FALSE)</f>
        <v>Canada</v>
      </c>
      <c r="I1069" t="str">
        <f>_xlfn.IFS(INDEX(Products!$A$1:$E$5,MATCH(Orders!$D1069,Products!$A$1:$A$5,0),MATCH(Orders!I$1,Products!$A$1:$E$1,0))="Esp","Espresso",INDEX(Products!$A$1:$E$5,MATCH(Orders!$D1069,Products!$A$1:$A$5,0),MATCH(Orders!I$1,Products!$A$1:$E$1,0))="Lat","Latte",INDEX(Products!$A$1:$E$5,MATCH(Orders!$D1069,Products!$A$1:$A$5,0),MATCH(Orders!I$1,Products!$A$1:$E$1,0))="Moc","Mocha",INDEX(Products!$A$1:$E$5,MATCH(Orders!$D1069,Products!$A$1:$A$5,0),MATCH(Orders!I$1,Products!$A$1:$E$1,0))="Am","Americano")</f>
        <v>Latte</v>
      </c>
      <c r="J1069" t="str">
        <f>IF(INDEX(Products!$A$1:$E$5,MATCH(Orders!$D1069,Products!$A$1:$A$5,0),MATCH(Orders!J$1,Products!$A$1:$E$1,0))="M","Medium",IF(INDEX(Products!$A$1:$E$5,MATCH(Orders!$D1069,Products!$A$1:$A$5,0),MATCH(Orders!J$1,Products!$A$1:$E$1,0))="D","Dark","Light"))</f>
        <v>Dark</v>
      </c>
      <c r="K1069" s="3">
        <f>INDEX(Products!$A$1:$E$5,MATCH(Orders!$D1069,Products!$A$1:$A$5,0),MATCH(Orders!K$1,Products!$A$1:$E$1,0))</f>
        <v>2</v>
      </c>
      <c r="L1069" s="5">
        <f>INDEX(Products!$A$1:$E$5,MATCH(Orders!$D1069,Products!$A$1:$A$5,0),MATCH(Orders!L$1,Products!$A$1:$E$1,0))</f>
        <v>6.79</v>
      </c>
      <c r="M1069" s="5">
        <f>Table1[[#This Row],[Unit Price]]*Table1[[#This Row],[Quantity]]</f>
        <v>33.950000000000003</v>
      </c>
      <c r="N1069" t="str">
        <f>VLOOKUP(Table1[[#This Row],[Customer ID]],Customers!$A$1:$I$2001,9,FALSE)</f>
        <v>Yes</v>
      </c>
    </row>
    <row r="1070" spans="1:14" x14ac:dyDescent="0.35">
      <c r="A1070" t="s">
        <v>2195</v>
      </c>
      <c r="B1070" s="2">
        <v>45464</v>
      </c>
      <c r="C1070" t="s">
        <v>2196</v>
      </c>
      <c r="D1070" t="s">
        <v>15</v>
      </c>
      <c r="E1070">
        <v>4</v>
      </c>
      <c r="F1070" t="str">
        <f>VLOOKUP(Table1[[#This Row],[Customer ID]],Customers!$A$1:$I$2001,2,FALSE)</f>
        <v>Abigail Saunders</v>
      </c>
      <c r="G1070" t="str">
        <f>VLOOKUP(Table1[[#This Row],[Customer ID]],Customers!$A$1:$I$2001,3,FALSE)</f>
        <v>drogers@wong.com</v>
      </c>
      <c r="H1070" t="str">
        <f>VLOOKUP(Table1[[#This Row],[Customer ID]],Customers!$A$1:$I$2001,7,FALSE)</f>
        <v>Australia</v>
      </c>
      <c r="I1070" t="str">
        <f>_xlfn.IFS(INDEX(Products!$A$1:$E$5,MATCH(Orders!$D1070,Products!$A$1:$A$5,0),MATCH(Orders!I$1,Products!$A$1:$E$1,0))="Esp","Espresso",INDEX(Products!$A$1:$E$5,MATCH(Orders!$D1070,Products!$A$1:$A$5,0),MATCH(Orders!I$1,Products!$A$1:$E$1,0))="Lat","Latte",INDEX(Products!$A$1:$E$5,MATCH(Orders!$D1070,Products!$A$1:$A$5,0),MATCH(Orders!I$1,Products!$A$1:$E$1,0))="Moc","Mocha",INDEX(Products!$A$1:$E$5,MATCH(Orders!$D1070,Products!$A$1:$A$5,0),MATCH(Orders!I$1,Products!$A$1:$E$1,0))="Am","Americano")</f>
        <v>Espresso</v>
      </c>
      <c r="J1070" t="str">
        <f>IF(INDEX(Products!$A$1:$E$5,MATCH(Orders!$D1070,Products!$A$1:$A$5,0),MATCH(Orders!J$1,Products!$A$1:$E$1,0))="M","Medium",IF(INDEX(Products!$A$1:$E$5,MATCH(Orders!$D1070,Products!$A$1:$A$5,0),MATCH(Orders!J$1,Products!$A$1:$E$1,0))="D","Dark","Light"))</f>
        <v>Medium</v>
      </c>
      <c r="K1070" s="3">
        <f>INDEX(Products!$A$1:$E$5,MATCH(Orders!$D1070,Products!$A$1:$A$5,0),MATCH(Orders!K$1,Products!$A$1:$E$1,0))</f>
        <v>1.5</v>
      </c>
      <c r="L1070" s="5">
        <f>INDEX(Products!$A$1:$E$5,MATCH(Orders!$D1070,Products!$A$1:$A$5,0),MATCH(Orders!L$1,Products!$A$1:$E$1,0))</f>
        <v>8.18</v>
      </c>
      <c r="M1070" s="5">
        <f>Table1[[#This Row],[Unit Price]]*Table1[[#This Row],[Quantity]]</f>
        <v>32.72</v>
      </c>
      <c r="N1070" t="str">
        <f>VLOOKUP(Table1[[#This Row],[Customer ID]],Customers!$A$1:$I$2001,9,FALSE)</f>
        <v>Yes</v>
      </c>
    </row>
    <row r="1071" spans="1:14" x14ac:dyDescent="0.35">
      <c r="A1071" t="s">
        <v>2197</v>
      </c>
      <c r="B1071" s="2">
        <v>44530</v>
      </c>
      <c r="C1071" t="s">
        <v>2198</v>
      </c>
      <c r="D1071" t="s">
        <v>15</v>
      </c>
      <c r="E1071">
        <v>4</v>
      </c>
      <c r="F1071" t="str">
        <f>VLOOKUP(Table1[[#This Row],[Customer ID]],Customers!$A$1:$I$2001,2,FALSE)</f>
        <v>Wendy Johnson</v>
      </c>
      <c r="G1071" t="str">
        <f>VLOOKUP(Table1[[#This Row],[Customer ID]],Customers!$A$1:$I$2001,3,FALSE)</f>
        <v>riverawilliam@yahoo.com</v>
      </c>
      <c r="H1071" t="str">
        <f>VLOOKUP(Table1[[#This Row],[Customer ID]],Customers!$A$1:$I$2001,7,FALSE)</f>
        <v>United Kingdom</v>
      </c>
      <c r="I1071" t="str">
        <f>_xlfn.IFS(INDEX(Products!$A$1:$E$5,MATCH(Orders!$D1071,Products!$A$1:$A$5,0),MATCH(Orders!I$1,Products!$A$1:$E$1,0))="Esp","Espresso",INDEX(Products!$A$1:$E$5,MATCH(Orders!$D1071,Products!$A$1:$A$5,0),MATCH(Orders!I$1,Products!$A$1:$E$1,0))="Lat","Latte",INDEX(Products!$A$1:$E$5,MATCH(Orders!$D1071,Products!$A$1:$A$5,0),MATCH(Orders!I$1,Products!$A$1:$E$1,0))="Moc","Mocha",INDEX(Products!$A$1:$E$5,MATCH(Orders!$D1071,Products!$A$1:$A$5,0),MATCH(Orders!I$1,Products!$A$1:$E$1,0))="Am","Americano")</f>
        <v>Espresso</v>
      </c>
      <c r="J1071" t="str">
        <f>IF(INDEX(Products!$A$1:$E$5,MATCH(Orders!$D1071,Products!$A$1:$A$5,0),MATCH(Orders!J$1,Products!$A$1:$E$1,0))="M","Medium",IF(INDEX(Products!$A$1:$E$5,MATCH(Orders!$D1071,Products!$A$1:$A$5,0),MATCH(Orders!J$1,Products!$A$1:$E$1,0))="D","Dark","Light"))</f>
        <v>Medium</v>
      </c>
      <c r="K1071" s="3">
        <f>INDEX(Products!$A$1:$E$5,MATCH(Orders!$D1071,Products!$A$1:$A$5,0),MATCH(Orders!K$1,Products!$A$1:$E$1,0))</f>
        <v>1.5</v>
      </c>
      <c r="L1071" s="5">
        <f>INDEX(Products!$A$1:$E$5,MATCH(Orders!$D1071,Products!$A$1:$A$5,0),MATCH(Orders!L$1,Products!$A$1:$E$1,0))</f>
        <v>8.18</v>
      </c>
      <c r="M1071" s="5">
        <f>Table1[[#This Row],[Unit Price]]*Table1[[#This Row],[Quantity]]</f>
        <v>32.72</v>
      </c>
      <c r="N1071" t="str">
        <f>VLOOKUP(Table1[[#This Row],[Customer ID]],Customers!$A$1:$I$2001,9,FALSE)</f>
        <v>Yes</v>
      </c>
    </row>
    <row r="1072" spans="1:14" x14ac:dyDescent="0.35">
      <c r="A1072" t="s">
        <v>2199</v>
      </c>
      <c r="B1072" s="2">
        <v>45538</v>
      </c>
      <c r="C1072" t="s">
        <v>2200</v>
      </c>
      <c r="D1072" t="s">
        <v>30</v>
      </c>
      <c r="E1072">
        <v>3</v>
      </c>
      <c r="F1072" t="str">
        <f>VLOOKUP(Table1[[#This Row],[Customer ID]],Customers!$A$1:$I$2001,2,FALSE)</f>
        <v>Michelle Krueger</v>
      </c>
      <c r="G1072" t="str">
        <f>VLOOKUP(Table1[[#This Row],[Customer ID]],Customers!$A$1:$I$2001,3,FALSE)</f>
        <v>cgay@long.biz</v>
      </c>
      <c r="H1072" t="str">
        <f>VLOOKUP(Table1[[#This Row],[Customer ID]],Customers!$A$1:$I$2001,7,FALSE)</f>
        <v>United States</v>
      </c>
      <c r="I1072" t="str">
        <f>_xlfn.IFS(INDEX(Products!$A$1:$E$5,MATCH(Orders!$D1072,Products!$A$1:$A$5,0),MATCH(Orders!I$1,Products!$A$1:$E$1,0))="Esp","Espresso",INDEX(Products!$A$1:$E$5,MATCH(Orders!$D1072,Products!$A$1:$A$5,0),MATCH(Orders!I$1,Products!$A$1:$E$1,0))="Lat","Latte",INDEX(Products!$A$1:$E$5,MATCH(Orders!$D1072,Products!$A$1:$A$5,0),MATCH(Orders!I$1,Products!$A$1:$E$1,0))="Moc","Mocha",INDEX(Products!$A$1:$E$5,MATCH(Orders!$D1072,Products!$A$1:$A$5,0),MATCH(Orders!I$1,Products!$A$1:$E$1,0))="Am","Americano")</f>
        <v>Mocha</v>
      </c>
      <c r="J1072" t="str">
        <f>IF(INDEX(Products!$A$1:$E$5,MATCH(Orders!$D1072,Products!$A$1:$A$5,0),MATCH(Orders!J$1,Products!$A$1:$E$1,0))="M","Medium",IF(INDEX(Products!$A$1:$E$5,MATCH(Orders!$D1072,Products!$A$1:$A$5,0),MATCH(Orders!J$1,Products!$A$1:$E$1,0))="D","Dark","Light"))</f>
        <v>Medium</v>
      </c>
      <c r="K1072" s="3">
        <f>INDEX(Products!$A$1:$E$5,MATCH(Orders!$D1072,Products!$A$1:$A$5,0),MATCH(Orders!K$1,Products!$A$1:$E$1,0))</f>
        <v>2</v>
      </c>
      <c r="L1072" s="5">
        <f>INDEX(Products!$A$1:$E$5,MATCH(Orders!$D1072,Products!$A$1:$A$5,0),MATCH(Orders!L$1,Products!$A$1:$E$1,0))</f>
        <v>5.35</v>
      </c>
      <c r="M1072" s="5">
        <f>Table1[[#This Row],[Unit Price]]*Table1[[#This Row],[Quantity]]</f>
        <v>16.049999999999997</v>
      </c>
      <c r="N1072" t="str">
        <f>VLOOKUP(Table1[[#This Row],[Customer ID]],Customers!$A$1:$I$2001,9,FALSE)</f>
        <v>Yes</v>
      </c>
    </row>
    <row r="1073" spans="1:14" x14ac:dyDescent="0.35">
      <c r="A1073" t="s">
        <v>2201</v>
      </c>
      <c r="B1073" s="2">
        <v>44759</v>
      </c>
      <c r="C1073" t="s">
        <v>2202</v>
      </c>
      <c r="D1073" t="s">
        <v>30</v>
      </c>
      <c r="E1073">
        <v>3</v>
      </c>
      <c r="F1073" t="str">
        <f>VLOOKUP(Table1[[#This Row],[Customer ID]],Customers!$A$1:$I$2001,2,FALSE)</f>
        <v>Benjamin Taylor</v>
      </c>
      <c r="G1073" t="str">
        <f>VLOOKUP(Table1[[#This Row],[Customer ID]],Customers!$A$1:$I$2001,3,FALSE)</f>
        <v>kevinsmith@hughes.com</v>
      </c>
      <c r="H1073" t="str">
        <f>VLOOKUP(Table1[[#This Row],[Customer ID]],Customers!$A$1:$I$2001,7,FALSE)</f>
        <v>Australia</v>
      </c>
      <c r="I1073" t="str">
        <f>_xlfn.IFS(INDEX(Products!$A$1:$E$5,MATCH(Orders!$D1073,Products!$A$1:$A$5,0),MATCH(Orders!I$1,Products!$A$1:$E$1,0))="Esp","Espresso",INDEX(Products!$A$1:$E$5,MATCH(Orders!$D1073,Products!$A$1:$A$5,0),MATCH(Orders!I$1,Products!$A$1:$E$1,0))="Lat","Latte",INDEX(Products!$A$1:$E$5,MATCH(Orders!$D1073,Products!$A$1:$A$5,0),MATCH(Orders!I$1,Products!$A$1:$E$1,0))="Moc","Mocha",INDEX(Products!$A$1:$E$5,MATCH(Orders!$D1073,Products!$A$1:$A$5,0),MATCH(Orders!I$1,Products!$A$1:$E$1,0))="Am","Americano")</f>
        <v>Mocha</v>
      </c>
      <c r="J1073" t="str">
        <f>IF(INDEX(Products!$A$1:$E$5,MATCH(Orders!$D1073,Products!$A$1:$A$5,0),MATCH(Orders!J$1,Products!$A$1:$E$1,0))="M","Medium",IF(INDEX(Products!$A$1:$E$5,MATCH(Orders!$D1073,Products!$A$1:$A$5,0),MATCH(Orders!J$1,Products!$A$1:$E$1,0))="D","Dark","Light"))</f>
        <v>Medium</v>
      </c>
      <c r="K1073" s="3">
        <f>INDEX(Products!$A$1:$E$5,MATCH(Orders!$D1073,Products!$A$1:$A$5,0),MATCH(Orders!K$1,Products!$A$1:$E$1,0))</f>
        <v>2</v>
      </c>
      <c r="L1073" s="5">
        <f>INDEX(Products!$A$1:$E$5,MATCH(Orders!$D1073,Products!$A$1:$A$5,0),MATCH(Orders!L$1,Products!$A$1:$E$1,0))</f>
        <v>5.35</v>
      </c>
      <c r="M1073" s="5">
        <f>Table1[[#This Row],[Unit Price]]*Table1[[#This Row],[Quantity]]</f>
        <v>16.049999999999997</v>
      </c>
      <c r="N1073" t="str">
        <f>VLOOKUP(Table1[[#This Row],[Customer ID]],Customers!$A$1:$I$2001,9,FALSE)</f>
        <v>No</v>
      </c>
    </row>
    <row r="1074" spans="1:14" x14ac:dyDescent="0.35">
      <c r="A1074" t="s">
        <v>2203</v>
      </c>
      <c r="B1074" s="2">
        <v>44550</v>
      </c>
      <c r="C1074" t="s">
        <v>2204</v>
      </c>
      <c r="D1074" t="s">
        <v>15</v>
      </c>
      <c r="E1074">
        <v>3</v>
      </c>
      <c r="F1074" t="str">
        <f>VLOOKUP(Table1[[#This Row],[Customer ID]],Customers!$A$1:$I$2001,2,FALSE)</f>
        <v>Nathaniel Zimmerman</v>
      </c>
      <c r="G1074" t="str">
        <f>VLOOKUP(Table1[[#This Row],[Customer ID]],Customers!$A$1:$I$2001,3,FALSE)</f>
        <v>april97@hotmail.com</v>
      </c>
      <c r="H1074" t="str">
        <f>VLOOKUP(Table1[[#This Row],[Customer ID]],Customers!$A$1:$I$2001,7,FALSE)</f>
        <v>Australia</v>
      </c>
      <c r="I1074" t="str">
        <f>_xlfn.IFS(INDEX(Products!$A$1:$E$5,MATCH(Orders!$D1074,Products!$A$1:$A$5,0),MATCH(Orders!I$1,Products!$A$1:$E$1,0))="Esp","Espresso",INDEX(Products!$A$1:$E$5,MATCH(Orders!$D1074,Products!$A$1:$A$5,0),MATCH(Orders!I$1,Products!$A$1:$E$1,0))="Lat","Latte",INDEX(Products!$A$1:$E$5,MATCH(Orders!$D1074,Products!$A$1:$A$5,0),MATCH(Orders!I$1,Products!$A$1:$E$1,0))="Moc","Mocha",INDEX(Products!$A$1:$E$5,MATCH(Orders!$D1074,Products!$A$1:$A$5,0),MATCH(Orders!I$1,Products!$A$1:$E$1,0))="Am","Americano")</f>
        <v>Espresso</v>
      </c>
      <c r="J1074" t="str">
        <f>IF(INDEX(Products!$A$1:$E$5,MATCH(Orders!$D1074,Products!$A$1:$A$5,0),MATCH(Orders!J$1,Products!$A$1:$E$1,0))="M","Medium",IF(INDEX(Products!$A$1:$E$5,MATCH(Orders!$D1074,Products!$A$1:$A$5,0),MATCH(Orders!J$1,Products!$A$1:$E$1,0))="D","Dark","Light"))</f>
        <v>Medium</v>
      </c>
      <c r="K1074" s="3">
        <f>INDEX(Products!$A$1:$E$5,MATCH(Orders!$D1074,Products!$A$1:$A$5,0),MATCH(Orders!K$1,Products!$A$1:$E$1,0))</f>
        <v>1.5</v>
      </c>
      <c r="L1074" s="5">
        <f>INDEX(Products!$A$1:$E$5,MATCH(Orders!$D1074,Products!$A$1:$A$5,0),MATCH(Orders!L$1,Products!$A$1:$E$1,0))</f>
        <v>8.18</v>
      </c>
      <c r="M1074" s="5">
        <f>Table1[[#This Row],[Unit Price]]*Table1[[#This Row],[Quantity]]</f>
        <v>24.54</v>
      </c>
      <c r="N1074" t="str">
        <f>VLOOKUP(Table1[[#This Row],[Customer ID]],Customers!$A$1:$I$2001,9,FALSE)</f>
        <v>Yes</v>
      </c>
    </row>
    <row r="1075" spans="1:14" x14ac:dyDescent="0.35">
      <c r="A1075" t="s">
        <v>2205</v>
      </c>
      <c r="B1075" s="2">
        <v>44881</v>
      </c>
      <c r="C1075" t="s">
        <v>2206</v>
      </c>
      <c r="D1075" t="s">
        <v>30</v>
      </c>
      <c r="E1075">
        <v>1</v>
      </c>
      <c r="F1075" t="str">
        <f>VLOOKUP(Table1[[#This Row],[Customer ID]],Customers!$A$1:$I$2001,2,FALSE)</f>
        <v>Randy Pugh</v>
      </c>
      <c r="G1075" t="str">
        <f>VLOOKUP(Table1[[#This Row],[Customer ID]],Customers!$A$1:$I$2001,3,FALSE)</f>
        <v>daniel35@morales.com</v>
      </c>
      <c r="H1075" t="str">
        <f>VLOOKUP(Table1[[#This Row],[Customer ID]],Customers!$A$1:$I$2001,7,FALSE)</f>
        <v>United States</v>
      </c>
      <c r="I1075" t="str">
        <f>_xlfn.IFS(INDEX(Products!$A$1:$E$5,MATCH(Orders!$D1075,Products!$A$1:$A$5,0),MATCH(Orders!I$1,Products!$A$1:$E$1,0))="Esp","Espresso",INDEX(Products!$A$1:$E$5,MATCH(Orders!$D1075,Products!$A$1:$A$5,0),MATCH(Orders!I$1,Products!$A$1:$E$1,0))="Lat","Latte",INDEX(Products!$A$1:$E$5,MATCH(Orders!$D1075,Products!$A$1:$A$5,0),MATCH(Orders!I$1,Products!$A$1:$E$1,0))="Moc","Mocha",INDEX(Products!$A$1:$E$5,MATCH(Orders!$D1075,Products!$A$1:$A$5,0),MATCH(Orders!I$1,Products!$A$1:$E$1,0))="Am","Americano")</f>
        <v>Mocha</v>
      </c>
      <c r="J1075" t="str">
        <f>IF(INDEX(Products!$A$1:$E$5,MATCH(Orders!$D1075,Products!$A$1:$A$5,0),MATCH(Orders!J$1,Products!$A$1:$E$1,0))="M","Medium",IF(INDEX(Products!$A$1:$E$5,MATCH(Orders!$D1075,Products!$A$1:$A$5,0),MATCH(Orders!J$1,Products!$A$1:$E$1,0))="D","Dark","Light"))</f>
        <v>Medium</v>
      </c>
      <c r="K1075" s="3">
        <f>INDEX(Products!$A$1:$E$5,MATCH(Orders!$D1075,Products!$A$1:$A$5,0),MATCH(Orders!K$1,Products!$A$1:$E$1,0))</f>
        <v>2</v>
      </c>
      <c r="L1075" s="5">
        <f>INDEX(Products!$A$1:$E$5,MATCH(Orders!$D1075,Products!$A$1:$A$5,0),MATCH(Orders!L$1,Products!$A$1:$E$1,0))</f>
        <v>5.35</v>
      </c>
      <c r="M1075" s="5">
        <f>Table1[[#This Row],[Unit Price]]*Table1[[#This Row],[Quantity]]</f>
        <v>5.35</v>
      </c>
      <c r="N1075" t="str">
        <f>VLOOKUP(Table1[[#This Row],[Customer ID]],Customers!$A$1:$I$2001,9,FALSE)</f>
        <v>Yes</v>
      </c>
    </row>
    <row r="1076" spans="1:14" x14ac:dyDescent="0.35">
      <c r="A1076" t="s">
        <v>2207</v>
      </c>
      <c r="B1076" s="2">
        <v>44787</v>
      </c>
      <c r="C1076" t="s">
        <v>2208</v>
      </c>
      <c r="D1076" t="s">
        <v>15</v>
      </c>
      <c r="E1076">
        <v>4</v>
      </c>
      <c r="F1076" t="str">
        <f>VLOOKUP(Table1[[#This Row],[Customer ID]],Customers!$A$1:$I$2001,2,FALSE)</f>
        <v>Nicole Robertson</v>
      </c>
      <c r="G1076" t="str">
        <f>VLOOKUP(Table1[[#This Row],[Customer ID]],Customers!$A$1:$I$2001,3,FALSE)</f>
        <v>norristhomas@lopez-rogers.com</v>
      </c>
      <c r="H1076" t="str">
        <f>VLOOKUP(Table1[[#This Row],[Customer ID]],Customers!$A$1:$I$2001,7,FALSE)</f>
        <v>Australia</v>
      </c>
      <c r="I1076" t="str">
        <f>_xlfn.IFS(INDEX(Products!$A$1:$E$5,MATCH(Orders!$D1076,Products!$A$1:$A$5,0),MATCH(Orders!I$1,Products!$A$1:$E$1,0))="Esp","Espresso",INDEX(Products!$A$1:$E$5,MATCH(Orders!$D1076,Products!$A$1:$A$5,0),MATCH(Orders!I$1,Products!$A$1:$E$1,0))="Lat","Latte",INDEX(Products!$A$1:$E$5,MATCH(Orders!$D1076,Products!$A$1:$A$5,0),MATCH(Orders!I$1,Products!$A$1:$E$1,0))="Moc","Mocha",INDEX(Products!$A$1:$E$5,MATCH(Orders!$D1076,Products!$A$1:$A$5,0),MATCH(Orders!I$1,Products!$A$1:$E$1,0))="Am","Americano")</f>
        <v>Espresso</v>
      </c>
      <c r="J1076" t="str">
        <f>IF(INDEX(Products!$A$1:$E$5,MATCH(Orders!$D1076,Products!$A$1:$A$5,0),MATCH(Orders!J$1,Products!$A$1:$E$1,0))="M","Medium",IF(INDEX(Products!$A$1:$E$5,MATCH(Orders!$D1076,Products!$A$1:$A$5,0),MATCH(Orders!J$1,Products!$A$1:$E$1,0))="D","Dark","Light"))</f>
        <v>Medium</v>
      </c>
      <c r="K1076" s="3">
        <f>INDEX(Products!$A$1:$E$5,MATCH(Orders!$D1076,Products!$A$1:$A$5,0),MATCH(Orders!K$1,Products!$A$1:$E$1,0))</f>
        <v>1.5</v>
      </c>
      <c r="L1076" s="5">
        <f>INDEX(Products!$A$1:$E$5,MATCH(Orders!$D1076,Products!$A$1:$A$5,0),MATCH(Orders!L$1,Products!$A$1:$E$1,0))</f>
        <v>8.18</v>
      </c>
      <c r="M1076" s="5">
        <f>Table1[[#This Row],[Unit Price]]*Table1[[#This Row],[Quantity]]</f>
        <v>32.72</v>
      </c>
      <c r="N1076" t="str">
        <f>VLOOKUP(Table1[[#This Row],[Customer ID]],Customers!$A$1:$I$2001,9,FALSE)</f>
        <v>No</v>
      </c>
    </row>
    <row r="1077" spans="1:14" x14ac:dyDescent="0.35">
      <c r="A1077" t="s">
        <v>2209</v>
      </c>
      <c r="B1077" s="2">
        <v>45241</v>
      </c>
      <c r="C1077" t="s">
        <v>2210</v>
      </c>
      <c r="D1077" t="s">
        <v>15</v>
      </c>
      <c r="E1077">
        <v>2</v>
      </c>
      <c r="F1077" t="str">
        <f>VLOOKUP(Table1[[#This Row],[Customer ID]],Customers!$A$1:$I$2001,2,FALSE)</f>
        <v>Diane Velasquez</v>
      </c>
      <c r="G1077" t="str">
        <f>VLOOKUP(Table1[[#This Row],[Customer ID]],Customers!$A$1:$I$2001,3,FALSE)</f>
        <v>jamesroberts@hotmail.com</v>
      </c>
      <c r="H1077" t="str">
        <f>VLOOKUP(Table1[[#This Row],[Customer ID]],Customers!$A$1:$I$2001,7,FALSE)</f>
        <v>United Kingdom</v>
      </c>
      <c r="I1077" t="str">
        <f>_xlfn.IFS(INDEX(Products!$A$1:$E$5,MATCH(Orders!$D1077,Products!$A$1:$A$5,0),MATCH(Orders!I$1,Products!$A$1:$E$1,0))="Esp","Espresso",INDEX(Products!$A$1:$E$5,MATCH(Orders!$D1077,Products!$A$1:$A$5,0),MATCH(Orders!I$1,Products!$A$1:$E$1,0))="Lat","Latte",INDEX(Products!$A$1:$E$5,MATCH(Orders!$D1077,Products!$A$1:$A$5,0),MATCH(Orders!I$1,Products!$A$1:$E$1,0))="Moc","Mocha",INDEX(Products!$A$1:$E$5,MATCH(Orders!$D1077,Products!$A$1:$A$5,0),MATCH(Orders!I$1,Products!$A$1:$E$1,0))="Am","Americano")</f>
        <v>Espresso</v>
      </c>
      <c r="J1077" t="str">
        <f>IF(INDEX(Products!$A$1:$E$5,MATCH(Orders!$D1077,Products!$A$1:$A$5,0),MATCH(Orders!J$1,Products!$A$1:$E$1,0))="M","Medium",IF(INDEX(Products!$A$1:$E$5,MATCH(Orders!$D1077,Products!$A$1:$A$5,0),MATCH(Orders!J$1,Products!$A$1:$E$1,0))="D","Dark","Light"))</f>
        <v>Medium</v>
      </c>
      <c r="K1077" s="3">
        <f>INDEX(Products!$A$1:$E$5,MATCH(Orders!$D1077,Products!$A$1:$A$5,0),MATCH(Orders!K$1,Products!$A$1:$E$1,0))</f>
        <v>1.5</v>
      </c>
      <c r="L1077" s="5">
        <f>INDEX(Products!$A$1:$E$5,MATCH(Orders!$D1077,Products!$A$1:$A$5,0),MATCH(Orders!L$1,Products!$A$1:$E$1,0))</f>
        <v>8.18</v>
      </c>
      <c r="M1077" s="5">
        <f>Table1[[#This Row],[Unit Price]]*Table1[[#This Row],[Quantity]]</f>
        <v>16.36</v>
      </c>
      <c r="N1077" t="str">
        <f>VLOOKUP(Table1[[#This Row],[Customer ID]],Customers!$A$1:$I$2001,9,FALSE)</f>
        <v>Yes</v>
      </c>
    </row>
    <row r="1078" spans="1:14" x14ac:dyDescent="0.35">
      <c r="A1078" t="s">
        <v>2211</v>
      </c>
      <c r="B1078" s="2">
        <v>45131</v>
      </c>
      <c r="C1078" t="s">
        <v>2212</v>
      </c>
      <c r="D1078" t="s">
        <v>15</v>
      </c>
      <c r="E1078">
        <v>4</v>
      </c>
      <c r="F1078" t="str">
        <f>VLOOKUP(Table1[[#This Row],[Customer ID]],Customers!$A$1:$I$2001,2,FALSE)</f>
        <v>Steven Pitts</v>
      </c>
      <c r="G1078" t="str">
        <f>VLOOKUP(Table1[[#This Row],[Customer ID]],Customers!$A$1:$I$2001,3,FALSE)</f>
        <v>steveross@palmer.com</v>
      </c>
      <c r="H1078" t="str">
        <f>VLOOKUP(Table1[[#This Row],[Customer ID]],Customers!$A$1:$I$2001,7,FALSE)</f>
        <v>Ireland</v>
      </c>
      <c r="I1078" t="str">
        <f>_xlfn.IFS(INDEX(Products!$A$1:$E$5,MATCH(Orders!$D1078,Products!$A$1:$A$5,0),MATCH(Orders!I$1,Products!$A$1:$E$1,0))="Esp","Espresso",INDEX(Products!$A$1:$E$5,MATCH(Orders!$D1078,Products!$A$1:$A$5,0),MATCH(Orders!I$1,Products!$A$1:$E$1,0))="Lat","Latte",INDEX(Products!$A$1:$E$5,MATCH(Orders!$D1078,Products!$A$1:$A$5,0),MATCH(Orders!I$1,Products!$A$1:$E$1,0))="Moc","Mocha",INDEX(Products!$A$1:$E$5,MATCH(Orders!$D1078,Products!$A$1:$A$5,0),MATCH(Orders!I$1,Products!$A$1:$E$1,0))="Am","Americano")</f>
        <v>Espresso</v>
      </c>
      <c r="J1078" t="str">
        <f>IF(INDEX(Products!$A$1:$E$5,MATCH(Orders!$D1078,Products!$A$1:$A$5,0),MATCH(Orders!J$1,Products!$A$1:$E$1,0))="M","Medium",IF(INDEX(Products!$A$1:$E$5,MATCH(Orders!$D1078,Products!$A$1:$A$5,0),MATCH(Orders!J$1,Products!$A$1:$E$1,0))="D","Dark","Light"))</f>
        <v>Medium</v>
      </c>
      <c r="K1078" s="3">
        <f>INDEX(Products!$A$1:$E$5,MATCH(Orders!$D1078,Products!$A$1:$A$5,0),MATCH(Orders!K$1,Products!$A$1:$E$1,0))</f>
        <v>1.5</v>
      </c>
      <c r="L1078" s="5">
        <f>INDEX(Products!$A$1:$E$5,MATCH(Orders!$D1078,Products!$A$1:$A$5,0),MATCH(Orders!L$1,Products!$A$1:$E$1,0))</f>
        <v>8.18</v>
      </c>
      <c r="M1078" s="5">
        <f>Table1[[#This Row],[Unit Price]]*Table1[[#This Row],[Quantity]]</f>
        <v>32.72</v>
      </c>
      <c r="N1078" t="str">
        <f>VLOOKUP(Table1[[#This Row],[Customer ID]],Customers!$A$1:$I$2001,9,FALSE)</f>
        <v>No</v>
      </c>
    </row>
    <row r="1079" spans="1:14" x14ac:dyDescent="0.35">
      <c r="A1079" t="s">
        <v>2213</v>
      </c>
      <c r="B1079" s="2">
        <v>45042</v>
      </c>
      <c r="C1079" t="s">
        <v>2214</v>
      </c>
      <c r="D1079" t="s">
        <v>15</v>
      </c>
      <c r="E1079">
        <v>2</v>
      </c>
      <c r="F1079" t="str">
        <f>VLOOKUP(Table1[[#This Row],[Customer ID]],Customers!$A$1:$I$2001,2,FALSE)</f>
        <v>Kenneth Hernandez</v>
      </c>
      <c r="G1079" t="str">
        <f>VLOOKUP(Table1[[#This Row],[Customer ID]],Customers!$A$1:$I$2001,3,FALSE)</f>
        <v>barbara30@hotmail.com</v>
      </c>
      <c r="H1079" t="str">
        <f>VLOOKUP(Table1[[#This Row],[Customer ID]],Customers!$A$1:$I$2001,7,FALSE)</f>
        <v>Australia</v>
      </c>
      <c r="I1079" t="str">
        <f>_xlfn.IFS(INDEX(Products!$A$1:$E$5,MATCH(Orders!$D1079,Products!$A$1:$A$5,0),MATCH(Orders!I$1,Products!$A$1:$E$1,0))="Esp","Espresso",INDEX(Products!$A$1:$E$5,MATCH(Orders!$D1079,Products!$A$1:$A$5,0),MATCH(Orders!I$1,Products!$A$1:$E$1,0))="Lat","Latte",INDEX(Products!$A$1:$E$5,MATCH(Orders!$D1079,Products!$A$1:$A$5,0),MATCH(Orders!I$1,Products!$A$1:$E$1,0))="Moc","Mocha",INDEX(Products!$A$1:$E$5,MATCH(Orders!$D1079,Products!$A$1:$A$5,0),MATCH(Orders!I$1,Products!$A$1:$E$1,0))="Am","Americano")</f>
        <v>Espresso</v>
      </c>
      <c r="J1079" t="str">
        <f>IF(INDEX(Products!$A$1:$E$5,MATCH(Orders!$D1079,Products!$A$1:$A$5,0),MATCH(Orders!J$1,Products!$A$1:$E$1,0))="M","Medium",IF(INDEX(Products!$A$1:$E$5,MATCH(Orders!$D1079,Products!$A$1:$A$5,0),MATCH(Orders!J$1,Products!$A$1:$E$1,0))="D","Dark","Light"))</f>
        <v>Medium</v>
      </c>
      <c r="K1079" s="3">
        <f>INDEX(Products!$A$1:$E$5,MATCH(Orders!$D1079,Products!$A$1:$A$5,0),MATCH(Orders!K$1,Products!$A$1:$E$1,0))</f>
        <v>1.5</v>
      </c>
      <c r="L1079" s="5">
        <f>INDEX(Products!$A$1:$E$5,MATCH(Orders!$D1079,Products!$A$1:$A$5,0),MATCH(Orders!L$1,Products!$A$1:$E$1,0))</f>
        <v>8.18</v>
      </c>
      <c r="M1079" s="5">
        <f>Table1[[#This Row],[Unit Price]]*Table1[[#This Row],[Quantity]]</f>
        <v>16.36</v>
      </c>
      <c r="N1079" t="str">
        <f>VLOOKUP(Table1[[#This Row],[Customer ID]],Customers!$A$1:$I$2001,9,FALSE)</f>
        <v>No</v>
      </c>
    </row>
    <row r="1080" spans="1:14" x14ac:dyDescent="0.35">
      <c r="A1080" t="s">
        <v>2215</v>
      </c>
      <c r="B1080" s="2">
        <v>45341</v>
      </c>
      <c r="C1080" t="s">
        <v>2216</v>
      </c>
      <c r="D1080" t="s">
        <v>30</v>
      </c>
      <c r="E1080">
        <v>2</v>
      </c>
      <c r="F1080" t="str">
        <f>VLOOKUP(Table1[[#This Row],[Customer ID]],Customers!$A$1:$I$2001,2,FALSE)</f>
        <v>Amber Solis</v>
      </c>
      <c r="G1080" t="str">
        <f>VLOOKUP(Table1[[#This Row],[Customer ID]],Customers!$A$1:$I$2001,3,FALSE)</f>
        <v>uhill@jenkins.info</v>
      </c>
      <c r="H1080" t="str">
        <f>VLOOKUP(Table1[[#This Row],[Customer ID]],Customers!$A$1:$I$2001,7,FALSE)</f>
        <v>Canada</v>
      </c>
      <c r="I1080" t="str">
        <f>_xlfn.IFS(INDEX(Products!$A$1:$E$5,MATCH(Orders!$D1080,Products!$A$1:$A$5,0),MATCH(Orders!I$1,Products!$A$1:$E$1,0))="Esp","Espresso",INDEX(Products!$A$1:$E$5,MATCH(Orders!$D1080,Products!$A$1:$A$5,0),MATCH(Orders!I$1,Products!$A$1:$E$1,0))="Lat","Latte",INDEX(Products!$A$1:$E$5,MATCH(Orders!$D1080,Products!$A$1:$A$5,0),MATCH(Orders!I$1,Products!$A$1:$E$1,0))="Moc","Mocha",INDEX(Products!$A$1:$E$5,MATCH(Orders!$D1080,Products!$A$1:$A$5,0),MATCH(Orders!I$1,Products!$A$1:$E$1,0))="Am","Americano")</f>
        <v>Mocha</v>
      </c>
      <c r="J1080" t="str">
        <f>IF(INDEX(Products!$A$1:$E$5,MATCH(Orders!$D1080,Products!$A$1:$A$5,0),MATCH(Orders!J$1,Products!$A$1:$E$1,0))="M","Medium",IF(INDEX(Products!$A$1:$E$5,MATCH(Orders!$D1080,Products!$A$1:$A$5,0),MATCH(Orders!J$1,Products!$A$1:$E$1,0))="D","Dark","Light"))</f>
        <v>Medium</v>
      </c>
      <c r="K1080" s="3">
        <f>INDEX(Products!$A$1:$E$5,MATCH(Orders!$D1080,Products!$A$1:$A$5,0),MATCH(Orders!K$1,Products!$A$1:$E$1,0))</f>
        <v>2</v>
      </c>
      <c r="L1080" s="5">
        <f>INDEX(Products!$A$1:$E$5,MATCH(Orders!$D1080,Products!$A$1:$A$5,0),MATCH(Orders!L$1,Products!$A$1:$E$1,0))</f>
        <v>5.35</v>
      </c>
      <c r="M1080" s="5">
        <f>Table1[[#This Row],[Unit Price]]*Table1[[#This Row],[Quantity]]</f>
        <v>10.7</v>
      </c>
      <c r="N1080" t="str">
        <f>VLOOKUP(Table1[[#This Row],[Customer ID]],Customers!$A$1:$I$2001,9,FALSE)</f>
        <v>No</v>
      </c>
    </row>
    <row r="1081" spans="1:14" x14ac:dyDescent="0.35">
      <c r="A1081" t="s">
        <v>2217</v>
      </c>
      <c r="B1081" s="2">
        <v>45262</v>
      </c>
      <c r="C1081" t="s">
        <v>2218</v>
      </c>
      <c r="D1081" t="s">
        <v>40</v>
      </c>
      <c r="E1081">
        <v>1</v>
      </c>
      <c r="F1081" t="str">
        <f>VLOOKUP(Table1[[#This Row],[Customer ID]],Customers!$A$1:$I$2001,2,FALSE)</f>
        <v>Erica Ford</v>
      </c>
      <c r="G1081" t="str">
        <f>VLOOKUP(Table1[[#This Row],[Customer ID]],Customers!$A$1:$I$2001,3,FALSE)</f>
        <v>xramsey@hotmail.com</v>
      </c>
      <c r="H1081" t="str">
        <f>VLOOKUP(Table1[[#This Row],[Customer ID]],Customers!$A$1:$I$2001,7,FALSE)</f>
        <v>Canada</v>
      </c>
      <c r="I1081" t="str">
        <f>_xlfn.IFS(INDEX(Products!$A$1:$E$5,MATCH(Orders!$D1081,Products!$A$1:$A$5,0),MATCH(Orders!I$1,Products!$A$1:$E$1,0))="Esp","Espresso",INDEX(Products!$A$1:$E$5,MATCH(Orders!$D1081,Products!$A$1:$A$5,0),MATCH(Orders!I$1,Products!$A$1:$E$1,0))="Lat","Latte",INDEX(Products!$A$1:$E$5,MATCH(Orders!$D1081,Products!$A$1:$A$5,0),MATCH(Orders!I$1,Products!$A$1:$E$1,0))="Moc","Mocha",INDEX(Products!$A$1:$E$5,MATCH(Orders!$D1081,Products!$A$1:$A$5,0),MATCH(Orders!I$1,Products!$A$1:$E$1,0))="Am","Americano")</f>
        <v>Americano</v>
      </c>
      <c r="J1081" t="str">
        <f>IF(INDEX(Products!$A$1:$E$5,MATCH(Orders!$D1081,Products!$A$1:$A$5,0),MATCH(Orders!J$1,Products!$A$1:$E$1,0))="M","Medium",IF(INDEX(Products!$A$1:$E$5,MATCH(Orders!$D1081,Products!$A$1:$A$5,0),MATCH(Orders!J$1,Products!$A$1:$E$1,0))="D","Dark","Light"))</f>
        <v>Light</v>
      </c>
      <c r="K1081" s="3">
        <f>INDEX(Products!$A$1:$E$5,MATCH(Orders!$D1081,Products!$A$1:$A$5,0),MATCH(Orders!K$1,Products!$A$1:$E$1,0))</f>
        <v>1</v>
      </c>
      <c r="L1081" s="5">
        <f>INDEX(Products!$A$1:$E$5,MATCH(Orders!$D1081,Products!$A$1:$A$5,0),MATCH(Orders!L$1,Products!$A$1:$E$1,0))</f>
        <v>9.9499999999999993</v>
      </c>
      <c r="M1081" s="5">
        <f>Table1[[#This Row],[Unit Price]]*Table1[[#This Row],[Quantity]]</f>
        <v>9.9499999999999993</v>
      </c>
      <c r="N1081" t="str">
        <f>VLOOKUP(Table1[[#This Row],[Customer ID]],Customers!$A$1:$I$2001,9,FALSE)</f>
        <v>No</v>
      </c>
    </row>
    <row r="1082" spans="1:14" x14ac:dyDescent="0.35">
      <c r="A1082" t="s">
        <v>2219</v>
      </c>
      <c r="B1082" s="2">
        <v>45592</v>
      </c>
      <c r="C1082" t="s">
        <v>2220</v>
      </c>
      <c r="D1082" t="s">
        <v>21</v>
      </c>
      <c r="E1082">
        <v>4</v>
      </c>
      <c r="F1082" t="str">
        <f>VLOOKUP(Table1[[#This Row],[Customer ID]],Customers!$A$1:$I$2001,2,FALSE)</f>
        <v>Amber Alvarez</v>
      </c>
      <c r="G1082" t="str">
        <f>VLOOKUP(Table1[[#This Row],[Customer ID]],Customers!$A$1:$I$2001,3,FALSE)</f>
        <v>ijones@beard.com</v>
      </c>
      <c r="H1082" t="str">
        <f>VLOOKUP(Table1[[#This Row],[Customer ID]],Customers!$A$1:$I$2001,7,FALSE)</f>
        <v>United States</v>
      </c>
      <c r="I1082" t="str">
        <f>_xlfn.IFS(INDEX(Products!$A$1:$E$5,MATCH(Orders!$D1082,Products!$A$1:$A$5,0),MATCH(Orders!I$1,Products!$A$1:$E$1,0))="Esp","Espresso",INDEX(Products!$A$1:$E$5,MATCH(Orders!$D1082,Products!$A$1:$A$5,0),MATCH(Orders!I$1,Products!$A$1:$E$1,0))="Lat","Latte",INDEX(Products!$A$1:$E$5,MATCH(Orders!$D1082,Products!$A$1:$A$5,0),MATCH(Orders!I$1,Products!$A$1:$E$1,0))="Moc","Mocha",INDEX(Products!$A$1:$E$5,MATCH(Orders!$D1082,Products!$A$1:$A$5,0),MATCH(Orders!I$1,Products!$A$1:$E$1,0))="Am","Americano")</f>
        <v>Latte</v>
      </c>
      <c r="J1082" t="str">
        <f>IF(INDEX(Products!$A$1:$E$5,MATCH(Orders!$D1082,Products!$A$1:$A$5,0),MATCH(Orders!J$1,Products!$A$1:$E$1,0))="M","Medium",IF(INDEX(Products!$A$1:$E$5,MATCH(Orders!$D1082,Products!$A$1:$A$5,0),MATCH(Orders!J$1,Products!$A$1:$E$1,0))="D","Dark","Light"))</f>
        <v>Dark</v>
      </c>
      <c r="K1082" s="3">
        <f>INDEX(Products!$A$1:$E$5,MATCH(Orders!$D1082,Products!$A$1:$A$5,0),MATCH(Orders!K$1,Products!$A$1:$E$1,0))</f>
        <v>2</v>
      </c>
      <c r="L1082" s="5">
        <f>INDEX(Products!$A$1:$E$5,MATCH(Orders!$D1082,Products!$A$1:$A$5,0),MATCH(Orders!L$1,Products!$A$1:$E$1,0))</f>
        <v>6.79</v>
      </c>
      <c r="M1082" s="5">
        <f>Table1[[#This Row],[Unit Price]]*Table1[[#This Row],[Quantity]]</f>
        <v>27.16</v>
      </c>
      <c r="N1082" t="str">
        <f>VLOOKUP(Table1[[#This Row],[Customer ID]],Customers!$A$1:$I$2001,9,FALSE)</f>
        <v>No</v>
      </c>
    </row>
    <row r="1083" spans="1:14" x14ac:dyDescent="0.35">
      <c r="A1083" t="s">
        <v>2221</v>
      </c>
      <c r="B1083" s="2">
        <v>44739</v>
      </c>
      <c r="C1083" t="s">
        <v>2222</v>
      </c>
      <c r="D1083" t="s">
        <v>21</v>
      </c>
      <c r="E1083">
        <v>4</v>
      </c>
      <c r="F1083" t="str">
        <f>VLOOKUP(Table1[[#This Row],[Customer ID]],Customers!$A$1:$I$2001,2,FALSE)</f>
        <v>Samuel Gross</v>
      </c>
      <c r="G1083" t="str">
        <f>VLOOKUP(Table1[[#This Row],[Customer ID]],Customers!$A$1:$I$2001,3,FALSE)</f>
        <v>scott23@gmail.com</v>
      </c>
      <c r="H1083" t="str">
        <f>VLOOKUP(Table1[[#This Row],[Customer ID]],Customers!$A$1:$I$2001,7,FALSE)</f>
        <v>Australia</v>
      </c>
      <c r="I1083" t="str">
        <f>_xlfn.IFS(INDEX(Products!$A$1:$E$5,MATCH(Orders!$D1083,Products!$A$1:$A$5,0),MATCH(Orders!I$1,Products!$A$1:$E$1,0))="Esp","Espresso",INDEX(Products!$A$1:$E$5,MATCH(Orders!$D1083,Products!$A$1:$A$5,0),MATCH(Orders!I$1,Products!$A$1:$E$1,0))="Lat","Latte",INDEX(Products!$A$1:$E$5,MATCH(Orders!$D1083,Products!$A$1:$A$5,0),MATCH(Orders!I$1,Products!$A$1:$E$1,0))="Moc","Mocha",INDEX(Products!$A$1:$E$5,MATCH(Orders!$D1083,Products!$A$1:$A$5,0),MATCH(Orders!I$1,Products!$A$1:$E$1,0))="Am","Americano")</f>
        <v>Latte</v>
      </c>
      <c r="J1083" t="str">
        <f>IF(INDEX(Products!$A$1:$E$5,MATCH(Orders!$D1083,Products!$A$1:$A$5,0),MATCH(Orders!J$1,Products!$A$1:$E$1,0))="M","Medium",IF(INDEX(Products!$A$1:$E$5,MATCH(Orders!$D1083,Products!$A$1:$A$5,0),MATCH(Orders!J$1,Products!$A$1:$E$1,0))="D","Dark","Light"))</f>
        <v>Dark</v>
      </c>
      <c r="K1083" s="3">
        <f>INDEX(Products!$A$1:$E$5,MATCH(Orders!$D1083,Products!$A$1:$A$5,0),MATCH(Orders!K$1,Products!$A$1:$E$1,0))</f>
        <v>2</v>
      </c>
      <c r="L1083" s="5">
        <f>INDEX(Products!$A$1:$E$5,MATCH(Orders!$D1083,Products!$A$1:$A$5,0),MATCH(Orders!L$1,Products!$A$1:$E$1,0))</f>
        <v>6.79</v>
      </c>
      <c r="M1083" s="5">
        <f>Table1[[#This Row],[Unit Price]]*Table1[[#This Row],[Quantity]]</f>
        <v>27.16</v>
      </c>
      <c r="N1083" t="str">
        <f>VLOOKUP(Table1[[#This Row],[Customer ID]],Customers!$A$1:$I$2001,9,FALSE)</f>
        <v>No</v>
      </c>
    </row>
    <row r="1084" spans="1:14" x14ac:dyDescent="0.35">
      <c r="A1084" t="s">
        <v>2223</v>
      </c>
      <c r="B1084" s="2">
        <v>44649</v>
      </c>
      <c r="C1084" t="s">
        <v>2224</v>
      </c>
      <c r="D1084" t="s">
        <v>30</v>
      </c>
      <c r="E1084">
        <v>1</v>
      </c>
      <c r="F1084" t="str">
        <f>VLOOKUP(Table1[[#This Row],[Customer ID]],Customers!$A$1:$I$2001,2,FALSE)</f>
        <v>Kelly Morris</v>
      </c>
      <c r="G1084" t="str">
        <f>VLOOKUP(Table1[[#This Row],[Customer ID]],Customers!$A$1:$I$2001,3,FALSE)</f>
        <v>xwoods@durham.net</v>
      </c>
      <c r="H1084" t="str">
        <f>VLOOKUP(Table1[[#This Row],[Customer ID]],Customers!$A$1:$I$2001,7,FALSE)</f>
        <v>Canada</v>
      </c>
      <c r="I1084" t="str">
        <f>_xlfn.IFS(INDEX(Products!$A$1:$E$5,MATCH(Orders!$D1084,Products!$A$1:$A$5,0),MATCH(Orders!I$1,Products!$A$1:$E$1,0))="Esp","Espresso",INDEX(Products!$A$1:$E$5,MATCH(Orders!$D1084,Products!$A$1:$A$5,0),MATCH(Orders!I$1,Products!$A$1:$E$1,0))="Lat","Latte",INDEX(Products!$A$1:$E$5,MATCH(Orders!$D1084,Products!$A$1:$A$5,0),MATCH(Orders!I$1,Products!$A$1:$E$1,0))="Moc","Mocha",INDEX(Products!$A$1:$E$5,MATCH(Orders!$D1084,Products!$A$1:$A$5,0),MATCH(Orders!I$1,Products!$A$1:$E$1,0))="Am","Americano")</f>
        <v>Mocha</v>
      </c>
      <c r="J1084" t="str">
        <f>IF(INDEX(Products!$A$1:$E$5,MATCH(Orders!$D1084,Products!$A$1:$A$5,0),MATCH(Orders!J$1,Products!$A$1:$E$1,0))="M","Medium",IF(INDEX(Products!$A$1:$E$5,MATCH(Orders!$D1084,Products!$A$1:$A$5,0),MATCH(Orders!J$1,Products!$A$1:$E$1,0))="D","Dark","Light"))</f>
        <v>Medium</v>
      </c>
      <c r="K1084" s="3">
        <f>INDEX(Products!$A$1:$E$5,MATCH(Orders!$D1084,Products!$A$1:$A$5,0),MATCH(Orders!K$1,Products!$A$1:$E$1,0))</f>
        <v>2</v>
      </c>
      <c r="L1084" s="5">
        <f>INDEX(Products!$A$1:$E$5,MATCH(Orders!$D1084,Products!$A$1:$A$5,0),MATCH(Orders!L$1,Products!$A$1:$E$1,0))</f>
        <v>5.35</v>
      </c>
      <c r="M1084" s="5">
        <f>Table1[[#This Row],[Unit Price]]*Table1[[#This Row],[Quantity]]</f>
        <v>5.35</v>
      </c>
      <c r="N1084" t="str">
        <f>VLOOKUP(Table1[[#This Row],[Customer ID]],Customers!$A$1:$I$2001,9,FALSE)</f>
        <v>No</v>
      </c>
    </row>
    <row r="1085" spans="1:14" x14ac:dyDescent="0.35">
      <c r="A1085" t="s">
        <v>2225</v>
      </c>
      <c r="B1085" s="2">
        <v>45501</v>
      </c>
      <c r="C1085" t="s">
        <v>2226</v>
      </c>
      <c r="D1085" t="s">
        <v>15</v>
      </c>
      <c r="E1085">
        <v>5</v>
      </c>
      <c r="F1085" t="str">
        <f>VLOOKUP(Table1[[#This Row],[Customer ID]],Customers!$A$1:$I$2001,2,FALSE)</f>
        <v>Benjamin Martin</v>
      </c>
      <c r="G1085" t="str">
        <f>VLOOKUP(Table1[[#This Row],[Customer ID]],Customers!$A$1:$I$2001,3,FALSE)</f>
        <v>evelynhodges@gmail.com</v>
      </c>
      <c r="H1085" t="str">
        <f>VLOOKUP(Table1[[#This Row],[Customer ID]],Customers!$A$1:$I$2001,7,FALSE)</f>
        <v>Australia</v>
      </c>
      <c r="I1085" t="str">
        <f>_xlfn.IFS(INDEX(Products!$A$1:$E$5,MATCH(Orders!$D1085,Products!$A$1:$A$5,0),MATCH(Orders!I$1,Products!$A$1:$E$1,0))="Esp","Espresso",INDEX(Products!$A$1:$E$5,MATCH(Orders!$D1085,Products!$A$1:$A$5,0),MATCH(Orders!I$1,Products!$A$1:$E$1,0))="Lat","Latte",INDEX(Products!$A$1:$E$5,MATCH(Orders!$D1085,Products!$A$1:$A$5,0),MATCH(Orders!I$1,Products!$A$1:$E$1,0))="Moc","Mocha",INDEX(Products!$A$1:$E$5,MATCH(Orders!$D1085,Products!$A$1:$A$5,0),MATCH(Orders!I$1,Products!$A$1:$E$1,0))="Am","Americano")</f>
        <v>Espresso</v>
      </c>
      <c r="J1085" t="str">
        <f>IF(INDEX(Products!$A$1:$E$5,MATCH(Orders!$D1085,Products!$A$1:$A$5,0),MATCH(Orders!J$1,Products!$A$1:$E$1,0))="M","Medium",IF(INDEX(Products!$A$1:$E$5,MATCH(Orders!$D1085,Products!$A$1:$A$5,0),MATCH(Orders!J$1,Products!$A$1:$E$1,0))="D","Dark","Light"))</f>
        <v>Medium</v>
      </c>
      <c r="K1085" s="3">
        <f>INDEX(Products!$A$1:$E$5,MATCH(Orders!$D1085,Products!$A$1:$A$5,0),MATCH(Orders!K$1,Products!$A$1:$E$1,0))</f>
        <v>1.5</v>
      </c>
      <c r="L1085" s="5">
        <f>INDEX(Products!$A$1:$E$5,MATCH(Orders!$D1085,Products!$A$1:$A$5,0),MATCH(Orders!L$1,Products!$A$1:$E$1,0))</f>
        <v>8.18</v>
      </c>
      <c r="M1085" s="5">
        <f>Table1[[#This Row],[Unit Price]]*Table1[[#This Row],[Quantity]]</f>
        <v>40.9</v>
      </c>
      <c r="N1085" t="str">
        <f>VLOOKUP(Table1[[#This Row],[Customer ID]],Customers!$A$1:$I$2001,9,FALSE)</f>
        <v>Yes</v>
      </c>
    </row>
    <row r="1086" spans="1:14" x14ac:dyDescent="0.35">
      <c r="A1086" t="s">
        <v>2227</v>
      </c>
      <c r="B1086" s="2">
        <v>44677</v>
      </c>
      <c r="C1086" t="s">
        <v>2228</v>
      </c>
      <c r="D1086" t="s">
        <v>40</v>
      </c>
      <c r="E1086">
        <v>4</v>
      </c>
      <c r="F1086" t="str">
        <f>VLOOKUP(Table1[[#This Row],[Customer ID]],Customers!$A$1:$I$2001,2,FALSE)</f>
        <v>Paul Morris</v>
      </c>
      <c r="G1086" t="str">
        <f>VLOOKUP(Table1[[#This Row],[Customer ID]],Customers!$A$1:$I$2001,3,FALSE)</f>
        <v>andersonjessica@wise.com</v>
      </c>
      <c r="H1086" t="str">
        <f>VLOOKUP(Table1[[#This Row],[Customer ID]],Customers!$A$1:$I$2001,7,FALSE)</f>
        <v>Australia</v>
      </c>
      <c r="I1086" t="str">
        <f>_xlfn.IFS(INDEX(Products!$A$1:$E$5,MATCH(Orders!$D1086,Products!$A$1:$A$5,0),MATCH(Orders!I$1,Products!$A$1:$E$1,0))="Esp","Espresso",INDEX(Products!$A$1:$E$5,MATCH(Orders!$D1086,Products!$A$1:$A$5,0),MATCH(Orders!I$1,Products!$A$1:$E$1,0))="Lat","Latte",INDEX(Products!$A$1:$E$5,MATCH(Orders!$D1086,Products!$A$1:$A$5,0),MATCH(Orders!I$1,Products!$A$1:$E$1,0))="Moc","Mocha",INDEX(Products!$A$1:$E$5,MATCH(Orders!$D1086,Products!$A$1:$A$5,0),MATCH(Orders!I$1,Products!$A$1:$E$1,0))="Am","Americano")</f>
        <v>Americano</v>
      </c>
      <c r="J1086" t="str">
        <f>IF(INDEX(Products!$A$1:$E$5,MATCH(Orders!$D1086,Products!$A$1:$A$5,0),MATCH(Orders!J$1,Products!$A$1:$E$1,0))="M","Medium",IF(INDEX(Products!$A$1:$E$5,MATCH(Orders!$D1086,Products!$A$1:$A$5,0),MATCH(Orders!J$1,Products!$A$1:$E$1,0))="D","Dark","Light"))</f>
        <v>Light</v>
      </c>
      <c r="K1086" s="3">
        <f>INDEX(Products!$A$1:$E$5,MATCH(Orders!$D1086,Products!$A$1:$A$5,0),MATCH(Orders!K$1,Products!$A$1:$E$1,0))</f>
        <v>1</v>
      </c>
      <c r="L1086" s="5">
        <f>INDEX(Products!$A$1:$E$5,MATCH(Orders!$D1086,Products!$A$1:$A$5,0),MATCH(Orders!L$1,Products!$A$1:$E$1,0))</f>
        <v>9.9499999999999993</v>
      </c>
      <c r="M1086" s="5">
        <f>Table1[[#This Row],[Unit Price]]*Table1[[#This Row],[Quantity]]</f>
        <v>39.799999999999997</v>
      </c>
      <c r="N1086" t="str">
        <f>VLOOKUP(Table1[[#This Row],[Customer ID]],Customers!$A$1:$I$2001,9,FALSE)</f>
        <v>Yes</v>
      </c>
    </row>
    <row r="1087" spans="1:14" x14ac:dyDescent="0.35">
      <c r="A1087" t="s">
        <v>2229</v>
      </c>
      <c r="B1087" s="2">
        <v>45157</v>
      </c>
      <c r="C1087" t="s">
        <v>2230</v>
      </c>
      <c r="D1087" t="s">
        <v>40</v>
      </c>
      <c r="E1087">
        <v>3</v>
      </c>
      <c r="F1087" t="str">
        <f>VLOOKUP(Table1[[#This Row],[Customer ID]],Customers!$A$1:$I$2001,2,FALSE)</f>
        <v>Dana Conway</v>
      </c>
      <c r="G1087" t="str">
        <f>VLOOKUP(Table1[[#This Row],[Customer ID]],Customers!$A$1:$I$2001,3,FALSE)</f>
        <v>eburnett@lewis.net</v>
      </c>
      <c r="H1087" t="str">
        <f>VLOOKUP(Table1[[#This Row],[Customer ID]],Customers!$A$1:$I$2001,7,FALSE)</f>
        <v>Australia</v>
      </c>
      <c r="I1087" t="str">
        <f>_xlfn.IFS(INDEX(Products!$A$1:$E$5,MATCH(Orders!$D1087,Products!$A$1:$A$5,0),MATCH(Orders!I$1,Products!$A$1:$E$1,0))="Esp","Espresso",INDEX(Products!$A$1:$E$5,MATCH(Orders!$D1087,Products!$A$1:$A$5,0),MATCH(Orders!I$1,Products!$A$1:$E$1,0))="Lat","Latte",INDEX(Products!$A$1:$E$5,MATCH(Orders!$D1087,Products!$A$1:$A$5,0),MATCH(Orders!I$1,Products!$A$1:$E$1,0))="Moc","Mocha",INDEX(Products!$A$1:$E$5,MATCH(Orders!$D1087,Products!$A$1:$A$5,0),MATCH(Orders!I$1,Products!$A$1:$E$1,0))="Am","Americano")</f>
        <v>Americano</v>
      </c>
      <c r="J1087" t="str">
        <f>IF(INDEX(Products!$A$1:$E$5,MATCH(Orders!$D1087,Products!$A$1:$A$5,0),MATCH(Orders!J$1,Products!$A$1:$E$1,0))="M","Medium",IF(INDEX(Products!$A$1:$E$5,MATCH(Orders!$D1087,Products!$A$1:$A$5,0),MATCH(Orders!J$1,Products!$A$1:$E$1,0))="D","Dark","Light"))</f>
        <v>Light</v>
      </c>
      <c r="K1087" s="3">
        <f>INDEX(Products!$A$1:$E$5,MATCH(Orders!$D1087,Products!$A$1:$A$5,0),MATCH(Orders!K$1,Products!$A$1:$E$1,0))</f>
        <v>1</v>
      </c>
      <c r="L1087" s="5">
        <f>INDEX(Products!$A$1:$E$5,MATCH(Orders!$D1087,Products!$A$1:$A$5,0),MATCH(Orders!L$1,Products!$A$1:$E$1,0))</f>
        <v>9.9499999999999993</v>
      </c>
      <c r="M1087" s="5">
        <f>Table1[[#This Row],[Unit Price]]*Table1[[#This Row],[Quantity]]</f>
        <v>29.849999999999998</v>
      </c>
      <c r="N1087" t="str">
        <f>VLOOKUP(Table1[[#This Row],[Customer ID]],Customers!$A$1:$I$2001,9,FALSE)</f>
        <v>No</v>
      </c>
    </row>
    <row r="1088" spans="1:14" x14ac:dyDescent="0.35">
      <c r="A1088" t="s">
        <v>2231</v>
      </c>
      <c r="B1088" s="2">
        <v>44602</v>
      </c>
      <c r="C1088" t="s">
        <v>2232</v>
      </c>
      <c r="D1088" t="s">
        <v>21</v>
      </c>
      <c r="E1088">
        <v>1</v>
      </c>
      <c r="F1088" t="str">
        <f>VLOOKUP(Table1[[#This Row],[Customer ID]],Customers!$A$1:$I$2001,2,FALSE)</f>
        <v>Anthony Clark</v>
      </c>
      <c r="G1088" t="str">
        <f>VLOOKUP(Table1[[#This Row],[Customer ID]],Customers!$A$1:$I$2001,3,FALSE)</f>
        <v>jillianvega@gmail.com</v>
      </c>
      <c r="H1088" t="str">
        <f>VLOOKUP(Table1[[#This Row],[Customer ID]],Customers!$A$1:$I$2001,7,FALSE)</f>
        <v>Ireland</v>
      </c>
      <c r="I1088" t="str">
        <f>_xlfn.IFS(INDEX(Products!$A$1:$E$5,MATCH(Orders!$D1088,Products!$A$1:$A$5,0),MATCH(Orders!I$1,Products!$A$1:$E$1,0))="Esp","Espresso",INDEX(Products!$A$1:$E$5,MATCH(Orders!$D1088,Products!$A$1:$A$5,0),MATCH(Orders!I$1,Products!$A$1:$E$1,0))="Lat","Latte",INDEX(Products!$A$1:$E$5,MATCH(Orders!$D1088,Products!$A$1:$A$5,0),MATCH(Orders!I$1,Products!$A$1:$E$1,0))="Moc","Mocha",INDEX(Products!$A$1:$E$5,MATCH(Orders!$D1088,Products!$A$1:$A$5,0),MATCH(Orders!I$1,Products!$A$1:$E$1,0))="Am","Americano")</f>
        <v>Latte</v>
      </c>
      <c r="J1088" t="str">
        <f>IF(INDEX(Products!$A$1:$E$5,MATCH(Orders!$D1088,Products!$A$1:$A$5,0),MATCH(Orders!J$1,Products!$A$1:$E$1,0))="M","Medium",IF(INDEX(Products!$A$1:$E$5,MATCH(Orders!$D1088,Products!$A$1:$A$5,0),MATCH(Orders!J$1,Products!$A$1:$E$1,0))="D","Dark","Light"))</f>
        <v>Dark</v>
      </c>
      <c r="K1088" s="3">
        <f>INDEX(Products!$A$1:$E$5,MATCH(Orders!$D1088,Products!$A$1:$A$5,0),MATCH(Orders!K$1,Products!$A$1:$E$1,0))</f>
        <v>2</v>
      </c>
      <c r="L1088" s="5">
        <f>INDEX(Products!$A$1:$E$5,MATCH(Orders!$D1088,Products!$A$1:$A$5,0),MATCH(Orders!L$1,Products!$A$1:$E$1,0))</f>
        <v>6.79</v>
      </c>
      <c r="M1088" s="5">
        <f>Table1[[#This Row],[Unit Price]]*Table1[[#This Row],[Quantity]]</f>
        <v>6.79</v>
      </c>
      <c r="N1088" t="str">
        <f>VLOOKUP(Table1[[#This Row],[Customer ID]],Customers!$A$1:$I$2001,9,FALSE)</f>
        <v>No</v>
      </c>
    </row>
    <row r="1089" spans="1:14" x14ac:dyDescent="0.35">
      <c r="A1089" t="s">
        <v>2233</v>
      </c>
      <c r="B1089" s="2">
        <v>44768</v>
      </c>
      <c r="C1089" t="s">
        <v>2234</v>
      </c>
      <c r="D1089" t="s">
        <v>15</v>
      </c>
      <c r="E1089">
        <v>1</v>
      </c>
      <c r="F1089" t="str">
        <f>VLOOKUP(Table1[[#This Row],[Customer ID]],Customers!$A$1:$I$2001,2,FALSE)</f>
        <v>Mary Shannon</v>
      </c>
      <c r="G1089" t="str">
        <f>VLOOKUP(Table1[[#This Row],[Customer ID]],Customers!$A$1:$I$2001,3,FALSE)</f>
        <v>jennifer88@pearson-smith.com</v>
      </c>
      <c r="H1089" t="str">
        <f>VLOOKUP(Table1[[#This Row],[Customer ID]],Customers!$A$1:$I$2001,7,FALSE)</f>
        <v>United States</v>
      </c>
      <c r="I1089" t="str">
        <f>_xlfn.IFS(INDEX(Products!$A$1:$E$5,MATCH(Orders!$D1089,Products!$A$1:$A$5,0),MATCH(Orders!I$1,Products!$A$1:$E$1,0))="Esp","Espresso",INDEX(Products!$A$1:$E$5,MATCH(Orders!$D1089,Products!$A$1:$A$5,0),MATCH(Orders!I$1,Products!$A$1:$E$1,0))="Lat","Latte",INDEX(Products!$A$1:$E$5,MATCH(Orders!$D1089,Products!$A$1:$A$5,0),MATCH(Orders!I$1,Products!$A$1:$E$1,0))="Moc","Mocha",INDEX(Products!$A$1:$E$5,MATCH(Orders!$D1089,Products!$A$1:$A$5,0),MATCH(Orders!I$1,Products!$A$1:$E$1,0))="Am","Americano")</f>
        <v>Espresso</v>
      </c>
      <c r="J1089" t="str">
        <f>IF(INDEX(Products!$A$1:$E$5,MATCH(Orders!$D1089,Products!$A$1:$A$5,0),MATCH(Orders!J$1,Products!$A$1:$E$1,0))="M","Medium",IF(INDEX(Products!$A$1:$E$5,MATCH(Orders!$D1089,Products!$A$1:$A$5,0),MATCH(Orders!J$1,Products!$A$1:$E$1,0))="D","Dark","Light"))</f>
        <v>Medium</v>
      </c>
      <c r="K1089" s="3">
        <f>INDEX(Products!$A$1:$E$5,MATCH(Orders!$D1089,Products!$A$1:$A$5,0),MATCH(Orders!K$1,Products!$A$1:$E$1,0))</f>
        <v>1.5</v>
      </c>
      <c r="L1089" s="5">
        <f>INDEX(Products!$A$1:$E$5,MATCH(Orders!$D1089,Products!$A$1:$A$5,0),MATCH(Orders!L$1,Products!$A$1:$E$1,0))</f>
        <v>8.18</v>
      </c>
      <c r="M1089" s="5">
        <f>Table1[[#This Row],[Unit Price]]*Table1[[#This Row],[Quantity]]</f>
        <v>8.18</v>
      </c>
      <c r="N1089" t="str">
        <f>VLOOKUP(Table1[[#This Row],[Customer ID]],Customers!$A$1:$I$2001,9,FALSE)</f>
        <v>No</v>
      </c>
    </row>
    <row r="1090" spans="1:14" x14ac:dyDescent="0.35">
      <c r="A1090" t="s">
        <v>2235</v>
      </c>
      <c r="B1090" s="2">
        <v>44768</v>
      </c>
      <c r="C1090" t="s">
        <v>2236</v>
      </c>
      <c r="D1090" t="s">
        <v>21</v>
      </c>
      <c r="E1090">
        <v>3</v>
      </c>
      <c r="F1090" t="str">
        <f>VLOOKUP(Table1[[#This Row],[Customer ID]],Customers!$A$1:$I$2001,2,FALSE)</f>
        <v>Cameron Freeman</v>
      </c>
      <c r="G1090" t="str">
        <f>VLOOKUP(Table1[[#This Row],[Customer ID]],Customers!$A$1:$I$2001,3,FALSE)</f>
        <v>brittanyobrien@davis.biz</v>
      </c>
      <c r="H1090" t="str">
        <f>VLOOKUP(Table1[[#This Row],[Customer ID]],Customers!$A$1:$I$2001,7,FALSE)</f>
        <v>Ireland</v>
      </c>
      <c r="I1090" t="str">
        <f>_xlfn.IFS(INDEX(Products!$A$1:$E$5,MATCH(Orders!$D1090,Products!$A$1:$A$5,0),MATCH(Orders!I$1,Products!$A$1:$E$1,0))="Esp","Espresso",INDEX(Products!$A$1:$E$5,MATCH(Orders!$D1090,Products!$A$1:$A$5,0),MATCH(Orders!I$1,Products!$A$1:$E$1,0))="Lat","Latte",INDEX(Products!$A$1:$E$5,MATCH(Orders!$D1090,Products!$A$1:$A$5,0),MATCH(Orders!I$1,Products!$A$1:$E$1,0))="Moc","Mocha",INDEX(Products!$A$1:$E$5,MATCH(Orders!$D1090,Products!$A$1:$A$5,0),MATCH(Orders!I$1,Products!$A$1:$E$1,0))="Am","Americano")</f>
        <v>Latte</v>
      </c>
      <c r="J1090" t="str">
        <f>IF(INDEX(Products!$A$1:$E$5,MATCH(Orders!$D1090,Products!$A$1:$A$5,0),MATCH(Orders!J$1,Products!$A$1:$E$1,0))="M","Medium",IF(INDEX(Products!$A$1:$E$5,MATCH(Orders!$D1090,Products!$A$1:$A$5,0),MATCH(Orders!J$1,Products!$A$1:$E$1,0))="D","Dark","Light"))</f>
        <v>Dark</v>
      </c>
      <c r="K1090" s="3">
        <f>INDEX(Products!$A$1:$E$5,MATCH(Orders!$D1090,Products!$A$1:$A$5,0),MATCH(Orders!K$1,Products!$A$1:$E$1,0))</f>
        <v>2</v>
      </c>
      <c r="L1090" s="5">
        <f>INDEX(Products!$A$1:$E$5,MATCH(Orders!$D1090,Products!$A$1:$A$5,0),MATCH(Orders!L$1,Products!$A$1:$E$1,0))</f>
        <v>6.79</v>
      </c>
      <c r="M1090" s="5">
        <f>Table1[[#This Row],[Unit Price]]*Table1[[#This Row],[Quantity]]</f>
        <v>20.37</v>
      </c>
      <c r="N1090" t="str">
        <f>VLOOKUP(Table1[[#This Row],[Customer ID]],Customers!$A$1:$I$2001,9,FALSE)</f>
        <v>Yes</v>
      </c>
    </row>
    <row r="1091" spans="1:14" x14ac:dyDescent="0.35">
      <c r="A1091" t="s">
        <v>2237</v>
      </c>
      <c r="B1091" s="2">
        <v>45163</v>
      </c>
      <c r="C1091" t="s">
        <v>2238</v>
      </c>
      <c r="D1091" t="s">
        <v>21</v>
      </c>
      <c r="E1091">
        <v>4</v>
      </c>
      <c r="F1091" t="str">
        <f>VLOOKUP(Table1[[#This Row],[Customer ID]],Customers!$A$1:$I$2001,2,FALSE)</f>
        <v>Cynthia George</v>
      </c>
      <c r="G1091" t="str">
        <f>VLOOKUP(Table1[[#This Row],[Customer ID]],Customers!$A$1:$I$2001,3,FALSE)</f>
        <v>christopher16@gmail.com</v>
      </c>
      <c r="H1091" t="str">
        <f>VLOOKUP(Table1[[#This Row],[Customer ID]],Customers!$A$1:$I$2001,7,FALSE)</f>
        <v>Canada</v>
      </c>
      <c r="I1091" t="str">
        <f>_xlfn.IFS(INDEX(Products!$A$1:$E$5,MATCH(Orders!$D1091,Products!$A$1:$A$5,0),MATCH(Orders!I$1,Products!$A$1:$E$1,0))="Esp","Espresso",INDEX(Products!$A$1:$E$5,MATCH(Orders!$D1091,Products!$A$1:$A$5,0),MATCH(Orders!I$1,Products!$A$1:$E$1,0))="Lat","Latte",INDEX(Products!$A$1:$E$5,MATCH(Orders!$D1091,Products!$A$1:$A$5,0),MATCH(Orders!I$1,Products!$A$1:$E$1,0))="Moc","Mocha",INDEX(Products!$A$1:$E$5,MATCH(Orders!$D1091,Products!$A$1:$A$5,0),MATCH(Orders!I$1,Products!$A$1:$E$1,0))="Am","Americano")</f>
        <v>Latte</v>
      </c>
      <c r="J1091" t="str">
        <f>IF(INDEX(Products!$A$1:$E$5,MATCH(Orders!$D1091,Products!$A$1:$A$5,0),MATCH(Orders!J$1,Products!$A$1:$E$1,0))="M","Medium",IF(INDEX(Products!$A$1:$E$5,MATCH(Orders!$D1091,Products!$A$1:$A$5,0),MATCH(Orders!J$1,Products!$A$1:$E$1,0))="D","Dark","Light"))</f>
        <v>Dark</v>
      </c>
      <c r="K1091" s="3">
        <f>INDEX(Products!$A$1:$E$5,MATCH(Orders!$D1091,Products!$A$1:$A$5,0),MATCH(Orders!K$1,Products!$A$1:$E$1,0))</f>
        <v>2</v>
      </c>
      <c r="L1091" s="5">
        <f>INDEX(Products!$A$1:$E$5,MATCH(Orders!$D1091,Products!$A$1:$A$5,0),MATCH(Orders!L$1,Products!$A$1:$E$1,0))</f>
        <v>6.79</v>
      </c>
      <c r="M1091" s="5">
        <f>Table1[[#This Row],[Unit Price]]*Table1[[#This Row],[Quantity]]</f>
        <v>27.16</v>
      </c>
      <c r="N1091" t="str">
        <f>VLOOKUP(Table1[[#This Row],[Customer ID]],Customers!$A$1:$I$2001,9,FALSE)</f>
        <v>Yes</v>
      </c>
    </row>
    <row r="1092" spans="1:14" x14ac:dyDescent="0.35">
      <c r="A1092" t="s">
        <v>2239</v>
      </c>
      <c r="B1092" s="2">
        <v>44948</v>
      </c>
      <c r="C1092" t="s">
        <v>2240</v>
      </c>
      <c r="D1092" t="s">
        <v>30</v>
      </c>
      <c r="E1092">
        <v>2</v>
      </c>
      <c r="F1092" t="str">
        <f>VLOOKUP(Table1[[#This Row],[Customer ID]],Customers!$A$1:$I$2001,2,FALSE)</f>
        <v>Jeanette Reed</v>
      </c>
      <c r="G1092" t="str">
        <f>VLOOKUP(Table1[[#This Row],[Customer ID]],Customers!$A$1:$I$2001,3,FALSE)</f>
        <v>daniel58@hotmail.com</v>
      </c>
      <c r="H1092" t="str">
        <f>VLOOKUP(Table1[[#This Row],[Customer ID]],Customers!$A$1:$I$2001,7,FALSE)</f>
        <v>United Kingdom</v>
      </c>
      <c r="I1092" t="str">
        <f>_xlfn.IFS(INDEX(Products!$A$1:$E$5,MATCH(Orders!$D1092,Products!$A$1:$A$5,0),MATCH(Orders!I$1,Products!$A$1:$E$1,0))="Esp","Espresso",INDEX(Products!$A$1:$E$5,MATCH(Orders!$D1092,Products!$A$1:$A$5,0),MATCH(Orders!I$1,Products!$A$1:$E$1,0))="Lat","Latte",INDEX(Products!$A$1:$E$5,MATCH(Orders!$D1092,Products!$A$1:$A$5,0),MATCH(Orders!I$1,Products!$A$1:$E$1,0))="Moc","Mocha",INDEX(Products!$A$1:$E$5,MATCH(Orders!$D1092,Products!$A$1:$A$5,0),MATCH(Orders!I$1,Products!$A$1:$E$1,0))="Am","Americano")</f>
        <v>Mocha</v>
      </c>
      <c r="J1092" t="str">
        <f>IF(INDEX(Products!$A$1:$E$5,MATCH(Orders!$D1092,Products!$A$1:$A$5,0),MATCH(Orders!J$1,Products!$A$1:$E$1,0))="M","Medium",IF(INDEX(Products!$A$1:$E$5,MATCH(Orders!$D1092,Products!$A$1:$A$5,0),MATCH(Orders!J$1,Products!$A$1:$E$1,0))="D","Dark","Light"))</f>
        <v>Medium</v>
      </c>
      <c r="K1092" s="3">
        <f>INDEX(Products!$A$1:$E$5,MATCH(Orders!$D1092,Products!$A$1:$A$5,0),MATCH(Orders!K$1,Products!$A$1:$E$1,0))</f>
        <v>2</v>
      </c>
      <c r="L1092" s="5">
        <f>INDEX(Products!$A$1:$E$5,MATCH(Orders!$D1092,Products!$A$1:$A$5,0),MATCH(Orders!L$1,Products!$A$1:$E$1,0))</f>
        <v>5.35</v>
      </c>
      <c r="M1092" s="5">
        <f>Table1[[#This Row],[Unit Price]]*Table1[[#This Row],[Quantity]]</f>
        <v>10.7</v>
      </c>
      <c r="N1092" t="str">
        <f>VLOOKUP(Table1[[#This Row],[Customer ID]],Customers!$A$1:$I$2001,9,FALSE)</f>
        <v>No</v>
      </c>
    </row>
    <row r="1093" spans="1:14" x14ac:dyDescent="0.35">
      <c r="A1093" t="s">
        <v>2241</v>
      </c>
      <c r="B1093" s="2">
        <v>45259</v>
      </c>
      <c r="C1093" t="s">
        <v>2242</v>
      </c>
      <c r="D1093" t="s">
        <v>21</v>
      </c>
      <c r="E1093">
        <v>3</v>
      </c>
      <c r="F1093" t="str">
        <f>VLOOKUP(Table1[[#This Row],[Customer ID]],Customers!$A$1:$I$2001,2,FALSE)</f>
        <v>Tyler Baker</v>
      </c>
      <c r="G1093" t="str">
        <f>VLOOKUP(Table1[[#This Row],[Customer ID]],Customers!$A$1:$I$2001,3,FALSE)</f>
        <v>josephmurphy@weaver.net</v>
      </c>
      <c r="H1093" t="str">
        <f>VLOOKUP(Table1[[#This Row],[Customer ID]],Customers!$A$1:$I$2001,7,FALSE)</f>
        <v>Canada</v>
      </c>
      <c r="I1093" t="str">
        <f>_xlfn.IFS(INDEX(Products!$A$1:$E$5,MATCH(Orders!$D1093,Products!$A$1:$A$5,0),MATCH(Orders!I$1,Products!$A$1:$E$1,0))="Esp","Espresso",INDEX(Products!$A$1:$E$5,MATCH(Orders!$D1093,Products!$A$1:$A$5,0),MATCH(Orders!I$1,Products!$A$1:$E$1,0))="Lat","Latte",INDEX(Products!$A$1:$E$5,MATCH(Orders!$D1093,Products!$A$1:$A$5,0),MATCH(Orders!I$1,Products!$A$1:$E$1,0))="Moc","Mocha",INDEX(Products!$A$1:$E$5,MATCH(Orders!$D1093,Products!$A$1:$A$5,0),MATCH(Orders!I$1,Products!$A$1:$E$1,0))="Am","Americano")</f>
        <v>Latte</v>
      </c>
      <c r="J1093" t="str">
        <f>IF(INDEX(Products!$A$1:$E$5,MATCH(Orders!$D1093,Products!$A$1:$A$5,0),MATCH(Orders!J$1,Products!$A$1:$E$1,0))="M","Medium",IF(INDEX(Products!$A$1:$E$5,MATCH(Orders!$D1093,Products!$A$1:$A$5,0),MATCH(Orders!J$1,Products!$A$1:$E$1,0))="D","Dark","Light"))</f>
        <v>Dark</v>
      </c>
      <c r="K1093" s="3">
        <f>INDEX(Products!$A$1:$E$5,MATCH(Orders!$D1093,Products!$A$1:$A$5,0),MATCH(Orders!K$1,Products!$A$1:$E$1,0))</f>
        <v>2</v>
      </c>
      <c r="L1093" s="5">
        <f>INDEX(Products!$A$1:$E$5,MATCH(Orders!$D1093,Products!$A$1:$A$5,0),MATCH(Orders!L$1,Products!$A$1:$E$1,0))</f>
        <v>6.79</v>
      </c>
      <c r="M1093" s="5">
        <f>Table1[[#This Row],[Unit Price]]*Table1[[#This Row],[Quantity]]</f>
        <v>20.37</v>
      </c>
      <c r="N1093" t="str">
        <f>VLOOKUP(Table1[[#This Row],[Customer ID]],Customers!$A$1:$I$2001,9,FALSE)</f>
        <v>Yes</v>
      </c>
    </row>
    <row r="1094" spans="1:14" x14ac:dyDescent="0.35">
      <c r="A1094" t="s">
        <v>2243</v>
      </c>
      <c r="B1094" s="2">
        <v>45459</v>
      </c>
      <c r="C1094" t="s">
        <v>2244</v>
      </c>
      <c r="D1094" t="s">
        <v>30</v>
      </c>
      <c r="E1094">
        <v>3</v>
      </c>
      <c r="F1094" t="str">
        <f>VLOOKUP(Table1[[#This Row],[Customer ID]],Customers!$A$1:$I$2001,2,FALSE)</f>
        <v>Albert Jordan</v>
      </c>
      <c r="G1094" t="str">
        <f>VLOOKUP(Table1[[#This Row],[Customer ID]],Customers!$A$1:$I$2001,3,FALSE)</f>
        <v>michaelmcdonald@hotmail.com</v>
      </c>
      <c r="H1094" t="str">
        <f>VLOOKUP(Table1[[#This Row],[Customer ID]],Customers!$A$1:$I$2001,7,FALSE)</f>
        <v>Canada</v>
      </c>
      <c r="I1094" t="str">
        <f>_xlfn.IFS(INDEX(Products!$A$1:$E$5,MATCH(Orders!$D1094,Products!$A$1:$A$5,0),MATCH(Orders!I$1,Products!$A$1:$E$1,0))="Esp","Espresso",INDEX(Products!$A$1:$E$5,MATCH(Orders!$D1094,Products!$A$1:$A$5,0),MATCH(Orders!I$1,Products!$A$1:$E$1,0))="Lat","Latte",INDEX(Products!$A$1:$E$5,MATCH(Orders!$D1094,Products!$A$1:$A$5,0),MATCH(Orders!I$1,Products!$A$1:$E$1,0))="Moc","Mocha",INDEX(Products!$A$1:$E$5,MATCH(Orders!$D1094,Products!$A$1:$A$5,0),MATCH(Orders!I$1,Products!$A$1:$E$1,0))="Am","Americano")</f>
        <v>Mocha</v>
      </c>
      <c r="J1094" t="str">
        <f>IF(INDEX(Products!$A$1:$E$5,MATCH(Orders!$D1094,Products!$A$1:$A$5,0),MATCH(Orders!J$1,Products!$A$1:$E$1,0))="M","Medium",IF(INDEX(Products!$A$1:$E$5,MATCH(Orders!$D1094,Products!$A$1:$A$5,0),MATCH(Orders!J$1,Products!$A$1:$E$1,0))="D","Dark","Light"))</f>
        <v>Medium</v>
      </c>
      <c r="K1094" s="3">
        <f>INDEX(Products!$A$1:$E$5,MATCH(Orders!$D1094,Products!$A$1:$A$5,0),MATCH(Orders!K$1,Products!$A$1:$E$1,0))</f>
        <v>2</v>
      </c>
      <c r="L1094" s="5">
        <f>INDEX(Products!$A$1:$E$5,MATCH(Orders!$D1094,Products!$A$1:$A$5,0),MATCH(Orders!L$1,Products!$A$1:$E$1,0))</f>
        <v>5.35</v>
      </c>
      <c r="M1094" s="5">
        <f>Table1[[#This Row],[Unit Price]]*Table1[[#This Row],[Quantity]]</f>
        <v>16.049999999999997</v>
      </c>
      <c r="N1094" t="str">
        <f>VLOOKUP(Table1[[#This Row],[Customer ID]],Customers!$A$1:$I$2001,9,FALSE)</f>
        <v>No</v>
      </c>
    </row>
    <row r="1095" spans="1:14" x14ac:dyDescent="0.35">
      <c r="A1095" t="s">
        <v>2245</v>
      </c>
      <c r="B1095" s="2">
        <v>44887</v>
      </c>
      <c r="C1095" t="s">
        <v>2246</v>
      </c>
      <c r="D1095" t="s">
        <v>21</v>
      </c>
      <c r="E1095">
        <v>4</v>
      </c>
      <c r="F1095" t="str">
        <f>VLOOKUP(Table1[[#This Row],[Customer ID]],Customers!$A$1:$I$2001,2,FALSE)</f>
        <v>Thomas Romero</v>
      </c>
      <c r="G1095" t="str">
        <f>VLOOKUP(Table1[[#This Row],[Customer ID]],Customers!$A$1:$I$2001,3,FALSE)</f>
        <v>fwilson@rhodes.com</v>
      </c>
      <c r="H1095" t="str">
        <f>VLOOKUP(Table1[[#This Row],[Customer ID]],Customers!$A$1:$I$2001,7,FALSE)</f>
        <v>United Kingdom</v>
      </c>
      <c r="I1095" t="str">
        <f>_xlfn.IFS(INDEX(Products!$A$1:$E$5,MATCH(Orders!$D1095,Products!$A$1:$A$5,0),MATCH(Orders!I$1,Products!$A$1:$E$1,0))="Esp","Espresso",INDEX(Products!$A$1:$E$5,MATCH(Orders!$D1095,Products!$A$1:$A$5,0),MATCH(Orders!I$1,Products!$A$1:$E$1,0))="Lat","Latte",INDEX(Products!$A$1:$E$5,MATCH(Orders!$D1095,Products!$A$1:$A$5,0),MATCH(Orders!I$1,Products!$A$1:$E$1,0))="Moc","Mocha",INDEX(Products!$A$1:$E$5,MATCH(Orders!$D1095,Products!$A$1:$A$5,0),MATCH(Orders!I$1,Products!$A$1:$E$1,0))="Am","Americano")</f>
        <v>Latte</v>
      </c>
      <c r="J1095" t="str">
        <f>IF(INDEX(Products!$A$1:$E$5,MATCH(Orders!$D1095,Products!$A$1:$A$5,0),MATCH(Orders!J$1,Products!$A$1:$E$1,0))="M","Medium",IF(INDEX(Products!$A$1:$E$5,MATCH(Orders!$D1095,Products!$A$1:$A$5,0),MATCH(Orders!J$1,Products!$A$1:$E$1,0))="D","Dark","Light"))</f>
        <v>Dark</v>
      </c>
      <c r="K1095" s="3">
        <f>INDEX(Products!$A$1:$E$5,MATCH(Orders!$D1095,Products!$A$1:$A$5,0),MATCH(Orders!K$1,Products!$A$1:$E$1,0))</f>
        <v>2</v>
      </c>
      <c r="L1095" s="5">
        <f>INDEX(Products!$A$1:$E$5,MATCH(Orders!$D1095,Products!$A$1:$A$5,0),MATCH(Orders!L$1,Products!$A$1:$E$1,0))</f>
        <v>6.79</v>
      </c>
      <c r="M1095" s="5">
        <f>Table1[[#This Row],[Unit Price]]*Table1[[#This Row],[Quantity]]</f>
        <v>27.16</v>
      </c>
      <c r="N1095" t="str">
        <f>VLOOKUP(Table1[[#This Row],[Customer ID]],Customers!$A$1:$I$2001,9,FALSE)</f>
        <v>Yes</v>
      </c>
    </row>
    <row r="1096" spans="1:14" x14ac:dyDescent="0.35">
      <c r="A1096" t="s">
        <v>2247</v>
      </c>
      <c r="B1096" s="2">
        <v>44797</v>
      </c>
      <c r="C1096" t="s">
        <v>2248</v>
      </c>
      <c r="D1096" t="s">
        <v>30</v>
      </c>
      <c r="E1096">
        <v>4</v>
      </c>
      <c r="F1096" t="str">
        <f>VLOOKUP(Table1[[#This Row],[Customer ID]],Customers!$A$1:$I$2001,2,FALSE)</f>
        <v>James Watkins</v>
      </c>
      <c r="G1096" t="str">
        <f>VLOOKUP(Table1[[#This Row],[Customer ID]],Customers!$A$1:$I$2001,3,FALSE)</f>
        <v>tammyritter@hotmail.com</v>
      </c>
      <c r="H1096" t="str">
        <f>VLOOKUP(Table1[[#This Row],[Customer ID]],Customers!$A$1:$I$2001,7,FALSE)</f>
        <v>United Kingdom</v>
      </c>
      <c r="I1096" t="str">
        <f>_xlfn.IFS(INDEX(Products!$A$1:$E$5,MATCH(Orders!$D1096,Products!$A$1:$A$5,0),MATCH(Orders!I$1,Products!$A$1:$E$1,0))="Esp","Espresso",INDEX(Products!$A$1:$E$5,MATCH(Orders!$D1096,Products!$A$1:$A$5,0),MATCH(Orders!I$1,Products!$A$1:$E$1,0))="Lat","Latte",INDEX(Products!$A$1:$E$5,MATCH(Orders!$D1096,Products!$A$1:$A$5,0),MATCH(Orders!I$1,Products!$A$1:$E$1,0))="Moc","Mocha",INDEX(Products!$A$1:$E$5,MATCH(Orders!$D1096,Products!$A$1:$A$5,0),MATCH(Orders!I$1,Products!$A$1:$E$1,0))="Am","Americano")</f>
        <v>Mocha</v>
      </c>
      <c r="J1096" t="str">
        <f>IF(INDEX(Products!$A$1:$E$5,MATCH(Orders!$D1096,Products!$A$1:$A$5,0),MATCH(Orders!J$1,Products!$A$1:$E$1,0))="M","Medium",IF(INDEX(Products!$A$1:$E$5,MATCH(Orders!$D1096,Products!$A$1:$A$5,0),MATCH(Orders!J$1,Products!$A$1:$E$1,0))="D","Dark","Light"))</f>
        <v>Medium</v>
      </c>
      <c r="K1096" s="3">
        <f>INDEX(Products!$A$1:$E$5,MATCH(Orders!$D1096,Products!$A$1:$A$5,0),MATCH(Orders!K$1,Products!$A$1:$E$1,0))</f>
        <v>2</v>
      </c>
      <c r="L1096" s="5">
        <f>INDEX(Products!$A$1:$E$5,MATCH(Orders!$D1096,Products!$A$1:$A$5,0),MATCH(Orders!L$1,Products!$A$1:$E$1,0))</f>
        <v>5.35</v>
      </c>
      <c r="M1096" s="5">
        <f>Table1[[#This Row],[Unit Price]]*Table1[[#This Row],[Quantity]]</f>
        <v>21.4</v>
      </c>
      <c r="N1096" t="str">
        <f>VLOOKUP(Table1[[#This Row],[Customer ID]],Customers!$A$1:$I$2001,9,FALSE)</f>
        <v>Yes</v>
      </c>
    </row>
    <row r="1097" spans="1:14" x14ac:dyDescent="0.35">
      <c r="A1097" t="s">
        <v>2249</v>
      </c>
      <c r="B1097" s="2">
        <v>45068</v>
      </c>
      <c r="C1097" t="s">
        <v>2250</v>
      </c>
      <c r="D1097" t="s">
        <v>15</v>
      </c>
      <c r="E1097">
        <v>5</v>
      </c>
      <c r="F1097" t="str">
        <f>VLOOKUP(Table1[[#This Row],[Customer ID]],Customers!$A$1:$I$2001,2,FALSE)</f>
        <v>Sean Nixon</v>
      </c>
      <c r="G1097" t="str">
        <f>VLOOKUP(Table1[[#This Row],[Customer ID]],Customers!$A$1:$I$2001,3,FALSE)</f>
        <v>ann06@yahoo.com</v>
      </c>
      <c r="H1097" t="str">
        <f>VLOOKUP(Table1[[#This Row],[Customer ID]],Customers!$A$1:$I$2001,7,FALSE)</f>
        <v>Canada</v>
      </c>
      <c r="I1097" t="str">
        <f>_xlfn.IFS(INDEX(Products!$A$1:$E$5,MATCH(Orders!$D1097,Products!$A$1:$A$5,0),MATCH(Orders!I$1,Products!$A$1:$E$1,0))="Esp","Espresso",INDEX(Products!$A$1:$E$5,MATCH(Orders!$D1097,Products!$A$1:$A$5,0),MATCH(Orders!I$1,Products!$A$1:$E$1,0))="Lat","Latte",INDEX(Products!$A$1:$E$5,MATCH(Orders!$D1097,Products!$A$1:$A$5,0),MATCH(Orders!I$1,Products!$A$1:$E$1,0))="Moc","Mocha",INDEX(Products!$A$1:$E$5,MATCH(Orders!$D1097,Products!$A$1:$A$5,0),MATCH(Orders!I$1,Products!$A$1:$E$1,0))="Am","Americano")</f>
        <v>Espresso</v>
      </c>
      <c r="J1097" t="str">
        <f>IF(INDEX(Products!$A$1:$E$5,MATCH(Orders!$D1097,Products!$A$1:$A$5,0),MATCH(Orders!J$1,Products!$A$1:$E$1,0))="M","Medium",IF(INDEX(Products!$A$1:$E$5,MATCH(Orders!$D1097,Products!$A$1:$A$5,0),MATCH(Orders!J$1,Products!$A$1:$E$1,0))="D","Dark","Light"))</f>
        <v>Medium</v>
      </c>
      <c r="K1097" s="3">
        <f>INDEX(Products!$A$1:$E$5,MATCH(Orders!$D1097,Products!$A$1:$A$5,0),MATCH(Orders!K$1,Products!$A$1:$E$1,0))</f>
        <v>1.5</v>
      </c>
      <c r="L1097" s="5">
        <f>INDEX(Products!$A$1:$E$5,MATCH(Orders!$D1097,Products!$A$1:$A$5,0),MATCH(Orders!L$1,Products!$A$1:$E$1,0))</f>
        <v>8.18</v>
      </c>
      <c r="M1097" s="5">
        <f>Table1[[#This Row],[Unit Price]]*Table1[[#This Row],[Quantity]]</f>
        <v>40.9</v>
      </c>
      <c r="N1097" t="str">
        <f>VLOOKUP(Table1[[#This Row],[Customer ID]],Customers!$A$1:$I$2001,9,FALSE)</f>
        <v>Yes</v>
      </c>
    </row>
    <row r="1098" spans="1:14" x14ac:dyDescent="0.35">
      <c r="A1098" t="s">
        <v>2251</v>
      </c>
      <c r="B1098" s="2">
        <v>44512</v>
      </c>
      <c r="C1098" t="s">
        <v>2252</v>
      </c>
      <c r="D1098" t="s">
        <v>30</v>
      </c>
      <c r="E1098">
        <v>1</v>
      </c>
      <c r="F1098" t="str">
        <f>VLOOKUP(Table1[[#This Row],[Customer ID]],Customers!$A$1:$I$2001,2,FALSE)</f>
        <v>Katherine Ibarra</v>
      </c>
      <c r="G1098" t="str">
        <f>VLOOKUP(Table1[[#This Row],[Customer ID]],Customers!$A$1:$I$2001,3,FALSE)</f>
        <v>dbell@hotmail.com</v>
      </c>
      <c r="H1098" t="str">
        <f>VLOOKUP(Table1[[#This Row],[Customer ID]],Customers!$A$1:$I$2001,7,FALSE)</f>
        <v>Ireland</v>
      </c>
      <c r="I1098" t="str">
        <f>_xlfn.IFS(INDEX(Products!$A$1:$E$5,MATCH(Orders!$D1098,Products!$A$1:$A$5,0),MATCH(Orders!I$1,Products!$A$1:$E$1,0))="Esp","Espresso",INDEX(Products!$A$1:$E$5,MATCH(Orders!$D1098,Products!$A$1:$A$5,0),MATCH(Orders!I$1,Products!$A$1:$E$1,0))="Lat","Latte",INDEX(Products!$A$1:$E$5,MATCH(Orders!$D1098,Products!$A$1:$A$5,0),MATCH(Orders!I$1,Products!$A$1:$E$1,0))="Moc","Mocha",INDEX(Products!$A$1:$E$5,MATCH(Orders!$D1098,Products!$A$1:$A$5,0),MATCH(Orders!I$1,Products!$A$1:$E$1,0))="Am","Americano")</f>
        <v>Mocha</v>
      </c>
      <c r="J1098" t="str">
        <f>IF(INDEX(Products!$A$1:$E$5,MATCH(Orders!$D1098,Products!$A$1:$A$5,0),MATCH(Orders!J$1,Products!$A$1:$E$1,0))="M","Medium",IF(INDEX(Products!$A$1:$E$5,MATCH(Orders!$D1098,Products!$A$1:$A$5,0),MATCH(Orders!J$1,Products!$A$1:$E$1,0))="D","Dark","Light"))</f>
        <v>Medium</v>
      </c>
      <c r="K1098" s="3">
        <f>INDEX(Products!$A$1:$E$5,MATCH(Orders!$D1098,Products!$A$1:$A$5,0),MATCH(Orders!K$1,Products!$A$1:$E$1,0))</f>
        <v>2</v>
      </c>
      <c r="L1098" s="5">
        <f>INDEX(Products!$A$1:$E$5,MATCH(Orders!$D1098,Products!$A$1:$A$5,0),MATCH(Orders!L$1,Products!$A$1:$E$1,0))</f>
        <v>5.35</v>
      </c>
      <c r="M1098" s="5">
        <f>Table1[[#This Row],[Unit Price]]*Table1[[#This Row],[Quantity]]</f>
        <v>5.35</v>
      </c>
      <c r="N1098" t="str">
        <f>VLOOKUP(Table1[[#This Row],[Customer ID]],Customers!$A$1:$I$2001,9,FALSE)</f>
        <v>No</v>
      </c>
    </row>
    <row r="1099" spans="1:14" x14ac:dyDescent="0.35">
      <c r="A1099" t="s">
        <v>2253</v>
      </c>
      <c r="B1099" s="2">
        <v>45067</v>
      </c>
      <c r="C1099" t="s">
        <v>2254</v>
      </c>
      <c r="D1099" t="s">
        <v>21</v>
      </c>
      <c r="E1099">
        <v>1</v>
      </c>
      <c r="F1099" t="str">
        <f>VLOOKUP(Table1[[#This Row],[Customer ID]],Customers!$A$1:$I$2001,2,FALSE)</f>
        <v>Andrea Becker</v>
      </c>
      <c r="G1099" t="str">
        <f>VLOOKUP(Table1[[#This Row],[Customer ID]],Customers!$A$1:$I$2001,3,FALSE)</f>
        <v>andrea48@cooper.info</v>
      </c>
      <c r="H1099" t="str">
        <f>VLOOKUP(Table1[[#This Row],[Customer ID]],Customers!$A$1:$I$2001,7,FALSE)</f>
        <v>Australia</v>
      </c>
      <c r="I1099" t="str">
        <f>_xlfn.IFS(INDEX(Products!$A$1:$E$5,MATCH(Orders!$D1099,Products!$A$1:$A$5,0),MATCH(Orders!I$1,Products!$A$1:$E$1,0))="Esp","Espresso",INDEX(Products!$A$1:$E$5,MATCH(Orders!$D1099,Products!$A$1:$A$5,0),MATCH(Orders!I$1,Products!$A$1:$E$1,0))="Lat","Latte",INDEX(Products!$A$1:$E$5,MATCH(Orders!$D1099,Products!$A$1:$A$5,0),MATCH(Orders!I$1,Products!$A$1:$E$1,0))="Moc","Mocha",INDEX(Products!$A$1:$E$5,MATCH(Orders!$D1099,Products!$A$1:$A$5,0),MATCH(Orders!I$1,Products!$A$1:$E$1,0))="Am","Americano")</f>
        <v>Latte</v>
      </c>
      <c r="J1099" t="str">
        <f>IF(INDEX(Products!$A$1:$E$5,MATCH(Orders!$D1099,Products!$A$1:$A$5,0),MATCH(Orders!J$1,Products!$A$1:$E$1,0))="M","Medium",IF(INDEX(Products!$A$1:$E$5,MATCH(Orders!$D1099,Products!$A$1:$A$5,0),MATCH(Orders!J$1,Products!$A$1:$E$1,0))="D","Dark","Light"))</f>
        <v>Dark</v>
      </c>
      <c r="K1099" s="3">
        <f>INDEX(Products!$A$1:$E$5,MATCH(Orders!$D1099,Products!$A$1:$A$5,0),MATCH(Orders!K$1,Products!$A$1:$E$1,0))</f>
        <v>2</v>
      </c>
      <c r="L1099" s="5">
        <f>INDEX(Products!$A$1:$E$5,MATCH(Orders!$D1099,Products!$A$1:$A$5,0),MATCH(Orders!L$1,Products!$A$1:$E$1,0))</f>
        <v>6.79</v>
      </c>
      <c r="M1099" s="5">
        <f>Table1[[#This Row],[Unit Price]]*Table1[[#This Row],[Quantity]]</f>
        <v>6.79</v>
      </c>
      <c r="N1099" t="str">
        <f>VLOOKUP(Table1[[#This Row],[Customer ID]],Customers!$A$1:$I$2001,9,FALSE)</f>
        <v>No</v>
      </c>
    </row>
    <row r="1100" spans="1:14" x14ac:dyDescent="0.35">
      <c r="A1100" t="s">
        <v>2255</v>
      </c>
      <c r="B1100" s="2">
        <v>44782</v>
      </c>
      <c r="C1100" t="s">
        <v>2256</v>
      </c>
      <c r="D1100" t="s">
        <v>40</v>
      </c>
      <c r="E1100">
        <v>4</v>
      </c>
      <c r="F1100" t="str">
        <f>VLOOKUP(Table1[[#This Row],[Customer ID]],Customers!$A$1:$I$2001,2,FALSE)</f>
        <v>Michelle Cochran</v>
      </c>
      <c r="G1100" t="str">
        <f>VLOOKUP(Table1[[#This Row],[Customer ID]],Customers!$A$1:$I$2001,3,FALSE)</f>
        <v>keithdavid@green.com</v>
      </c>
      <c r="H1100" t="str">
        <f>VLOOKUP(Table1[[#This Row],[Customer ID]],Customers!$A$1:$I$2001,7,FALSE)</f>
        <v>Australia</v>
      </c>
      <c r="I1100" t="str">
        <f>_xlfn.IFS(INDEX(Products!$A$1:$E$5,MATCH(Orders!$D1100,Products!$A$1:$A$5,0),MATCH(Orders!I$1,Products!$A$1:$E$1,0))="Esp","Espresso",INDEX(Products!$A$1:$E$5,MATCH(Orders!$D1100,Products!$A$1:$A$5,0),MATCH(Orders!I$1,Products!$A$1:$E$1,0))="Lat","Latte",INDEX(Products!$A$1:$E$5,MATCH(Orders!$D1100,Products!$A$1:$A$5,0),MATCH(Orders!I$1,Products!$A$1:$E$1,0))="Moc","Mocha",INDEX(Products!$A$1:$E$5,MATCH(Orders!$D1100,Products!$A$1:$A$5,0),MATCH(Orders!I$1,Products!$A$1:$E$1,0))="Am","Americano")</f>
        <v>Americano</v>
      </c>
      <c r="J1100" t="str">
        <f>IF(INDEX(Products!$A$1:$E$5,MATCH(Orders!$D1100,Products!$A$1:$A$5,0),MATCH(Orders!J$1,Products!$A$1:$E$1,0))="M","Medium",IF(INDEX(Products!$A$1:$E$5,MATCH(Orders!$D1100,Products!$A$1:$A$5,0),MATCH(Orders!J$1,Products!$A$1:$E$1,0))="D","Dark","Light"))</f>
        <v>Light</v>
      </c>
      <c r="K1100" s="3">
        <f>INDEX(Products!$A$1:$E$5,MATCH(Orders!$D1100,Products!$A$1:$A$5,0),MATCH(Orders!K$1,Products!$A$1:$E$1,0))</f>
        <v>1</v>
      </c>
      <c r="L1100" s="5">
        <f>INDEX(Products!$A$1:$E$5,MATCH(Orders!$D1100,Products!$A$1:$A$5,0),MATCH(Orders!L$1,Products!$A$1:$E$1,0))</f>
        <v>9.9499999999999993</v>
      </c>
      <c r="M1100" s="5">
        <f>Table1[[#This Row],[Unit Price]]*Table1[[#This Row],[Quantity]]</f>
        <v>39.799999999999997</v>
      </c>
      <c r="N1100" t="str">
        <f>VLOOKUP(Table1[[#This Row],[Customer ID]],Customers!$A$1:$I$2001,9,FALSE)</f>
        <v>No</v>
      </c>
    </row>
    <row r="1101" spans="1:14" x14ac:dyDescent="0.35">
      <c r="A1101" t="s">
        <v>2257</v>
      </c>
      <c r="B1101" s="2">
        <v>45578</v>
      </c>
      <c r="C1101" t="s">
        <v>2258</v>
      </c>
      <c r="D1101" t="s">
        <v>21</v>
      </c>
      <c r="E1101">
        <v>5</v>
      </c>
      <c r="F1101" t="str">
        <f>VLOOKUP(Table1[[#This Row],[Customer ID]],Customers!$A$1:$I$2001,2,FALSE)</f>
        <v>Martha Morales</v>
      </c>
      <c r="G1101" t="str">
        <f>VLOOKUP(Table1[[#This Row],[Customer ID]],Customers!$A$1:$I$2001,3,FALSE)</f>
        <v>masseytina@walker-webster.com</v>
      </c>
      <c r="H1101" t="str">
        <f>VLOOKUP(Table1[[#This Row],[Customer ID]],Customers!$A$1:$I$2001,7,FALSE)</f>
        <v>Ireland</v>
      </c>
      <c r="I1101" t="str">
        <f>_xlfn.IFS(INDEX(Products!$A$1:$E$5,MATCH(Orders!$D1101,Products!$A$1:$A$5,0),MATCH(Orders!I$1,Products!$A$1:$E$1,0))="Esp","Espresso",INDEX(Products!$A$1:$E$5,MATCH(Orders!$D1101,Products!$A$1:$A$5,0),MATCH(Orders!I$1,Products!$A$1:$E$1,0))="Lat","Latte",INDEX(Products!$A$1:$E$5,MATCH(Orders!$D1101,Products!$A$1:$A$5,0),MATCH(Orders!I$1,Products!$A$1:$E$1,0))="Moc","Mocha",INDEX(Products!$A$1:$E$5,MATCH(Orders!$D1101,Products!$A$1:$A$5,0),MATCH(Orders!I$1,Products!$A$1:$E$1,0))="Am","Americano")</f>
        <v>Latte</v>
      </c>
      <c r="J1101" t="str">
        <f>IF(INDEX(Products!$A$1:$E$5,MATCH(Orders!$D1101,Products!$A$1:$A$5,0),MATCH(Orders!J$1,Products!$A$1:$E$1,0))="M","Medium",IF(INDEX(Products!$A$1:$E$5,MATCH(Orders!$D1101,Products!$A$1:$A$5,0),MATCH(Orders!J$1,Products!$A$1:$E$1,0))="D","Dark","Light"))</f>
        <v>Dark</v>
      </c>
      <c r="K1101" s="3">
        <f>INDEX(Products!$A$1:$E$5,MATCH(Orders!$D1101,Products!$A$1:$A$5,0),MATCH(Orders!K$1,Products!$A$1:$E$1,0))</f>
        <v>2</v>
      </c>
      <c r="L1101" s="5">
        <f>INDEX(Products!$A$1:$E$5,MATCH(Orders!$D1101,Products!$A$1:$A$5,0),MATCH(Orders!L$1,Products!$A$1:$E$1,0))</f>
        <v>6.79</v>
      </c>
      <c r="M1101" s="5">
        <f>Table1[[#This Row],[Unit Price]]*Table1[[#This Row],[Quantity]]</f>
        <v>33.950000000000003</v>
      </c>
      <c r="N1101" t="str">
        <f>VLOOKUP(Table1[[#This Row],[Customer ID]],Customers!$A$1:$I$2001,9,FALSE)</f>
        <v>Yes</v>
      </c>
    </row>
    <row r="1102" spans="1:14" x14ac:dyDescent="0.35">
      <c r="A1102" t="s">
        <v>2259</v>
      </c>
      <c r="B1102" s="2">
        <v>45012</v>
      </c>
      <c r="C1102" t="s">
        <v>2260</v>
      </c>
      <c r="D1102" t="s">
        <v>40</v>
      </c>
      <c r="E1102">
        <v>4</v>
      </c>
      <c r="F1102" t="str">
        <f>VLOOKUP(Table1[[#This Row],[Customer ID]],Customers!$A$1:$I$2001,2,FALSE)</f>
        <v>Laurie Marsh</v>
      </c>
      <c r="G1102" t="str">
        <f>VLOOKUP(Table1[[#This Row],[Customer ID]],Customers!$A$1:$I$2001,3,FALSE)</f>
        <v>thatfield@yahoo.com</v>
      </c>
      <c r="H1102" t="str">
        <f>VLOOKUP(Table1[[#This Row],[Customer ID]],Customers!$A$1:$I$2001,7,FALSE)</f>
        <v>Australia</v>
      </c>
      <c r="I1102" t="str">
        <f>_xlfn.IFS(INDEX(Products!$A$1:$E$5,MATCH(Orders!$D1102,Products!$A$1:$A$5,0),MATCH(Orders!I$1,Products!$A$1:$E$1,0))="Esp","Espresso",INDEX(Products!$A$1:$E$5,MATCH(Orders!$D1102,Products!$A$1:$A$5,0),MATCH(Orders!I$1,Products!$A$1:$E$1,0))="Lat","Latte",INDEX(Products!$A$1:$E$5,MATCH(Orders!$D1102,Products!$A$1:$A$5,0),MATCH(Orders!I$1,Products!$A$1:$E$1,0))="Moc","Mocha",INDEX(Products!$A$1:$E$5,MATCH(Orders!$D1102,Products!$A$1:$A$5,0),MATCH(Orders!I$1,Products!$A$1:$E$1,0))="Am","Americano")</f>
        <v>Americano</v>
      </c>
      <c r="J1102" t="str">
        <f>IF(INDEX(Products!$A$1:$E$5,MATCH(Orders!$D1102,Products!$A$1:$A$5,0),MATCH(Orders!J$1,Products!$A$1:$E$1,0))="M","Medium",IF(INDEX(Products!$A$1:$E$5,MATCH(Orders!$D1102,Products!$A$1:$A$5,0),MATCH(Orders!J$1,Products!$A$1:$E$1,0))="D","Dark","Light"))</f>
        <v>Light</v>
      </c>
      <c r="K1102" s="3">
        <f>INDEX(Products!$A$1:$E$5,MATCH(Orders!$D1102,Products!$A$1:$A$5,0),MATCH(Orders!K$1,Products!$A$1:$E$1,0))</f>
        <v>1</v>
      </c>
      <c r="L1102" s="5">
        <f>INDEX(Products!$A$1:$E$5,MATCH(Orders!$D1102,Products!$A$1:$A$5,0),MATCH(Orders!L$1,Products!$A$1:$E$1,0))</f>
        <v>9.9499999999999993</v>
      </c>
      <c r="M1102" s="5">
        <f>Table1[[#This Row],[Unit Price]]*Table1[[#This Row],[Quantity]]</f>
        <v>39.799999999999997</v>
      </c>
      <c r="N1102" t="str">
        <f>VLOOKUP(Table1[[#This Row],[Customer ID]],Customers!$A$1:$I$2001,9,FALSE)</f>
        <v>No</v>
      </c>
    </row>
    <row r="1103" spans="1:14" x14ac:dyDescent="0.35">
      <c r="A1103" t="s">
        <v>2261</v>
      </c>
      <c r="B1103" s="2">
        <v>45054</v>
      </c>
      <c r="C1103" t="s">
        <v>2262</v>
      </c>
      <c r="D1103" t="s">
        <v>40</v>
      </c>
      <c r="E1103">
        <v>4</v>
      </c>
      <c r="F1103" t="str">
        <f>VLOOKUP(Table1[[#This Row],[Customer ID]],Customers!$A$1:$I$2001,2,FALSE)</f>
        <v>Jean Smith MD</v>
      </c>
      <c r="G1103" t="str">
        <f>VLOOKUP(Table1[[#This Row],[Customer ID]],Customers!$A$1:$I$2001,3,FALSE)</f>
        <v>myersjeffrey@gmail.com</v>
      </c>
      <c r="H1103" t="str">
        <f>VLOOKUP(Table1[[#This Row],[Customer ID]],Customers!$A$1:$I$2001,7,FALSE)</f>
        <v>Ireland</v>
      </c>
      <c r="I1103" t="str">
        <f>_xlfn.IFS(INDEX(Products!$A$1:$E$5,MATCH(Orders!$D1103,Products!$A$1:$A$5,0),MATCH(Orders!I$1,Products!$A$1:$E$1,0))="Esp","Espresso",INDEX(Products!$A$1:$E$5,MATCH(Orders!$D1103,Products!$A$1:$A$5,0),MATCH(Orders!I$1,Products!$A$1:$E$1,0))="Lat","Latte",INDEX(Products!$A$1:$E$5,MATCH(Orders!$D1103,Products!$A$1:$A$5,0),MATCH(Orders!I$1,Products!$A$1:$E$1,0))="Moc","Mocha",INDEX(Products!$A$1:$E$5,MATCH(Orders!$D1103,Products!$A$1:$A$5,0),MATCH(Orders!I$1,Products!$A$1:$E$1,0))="Am","Americano")</f>
        <v>Americano</v>
      </c>
      <c r="J1103" t="str">
        <f>IF(INDEX(Products!$A$1:$E$5,MATCH(Orders!$D1103,Products!$A$1:$A$5,0),MATCH(Orders!J$1,Products!$A$1:$E$1,0))="M","Medium",IF(INDEX(Products!$A$1:$E$5,MATCH(Orders!$D1103,Products!$A$1:$A$5,0),MATCH(Orders!J$1,Products!$A$1:$E$1,0))="D","Dark","Light"))</f>
        <v>Light</v>
      </c>
      <c r="K1103" s="3">
        <f>INDEX(Products!$A$1:$E$5,MATCH(Orders!$D1103,Products!$A$1:$A$5,0),MATCH(Orders!K$1,Products!$A$1:$E$1,0))</f>
        <v>1</v>
      </c>
      <c r="L1103" s="5">
        <f>INDEX(Products!$A$1:$E$5,MATCH(Orders!$D1103,Products!$A$1:$A$5,0),MATCH(Orders!L$1,Products!$A$1:$E$1,0))</f>
        <v>9.9499999999999993</v>
      </c>
      <c r="M1103" s="5">
        <f>Table1[[#This Row],[Unit Price]]*Table1[[#This Row],[Quantity]]</f>
        <v>39.799999999999997</v>
      </c>
      <c r="N1103" t="str">
        <f>VLOOKUP(Table1[[#This Row],[Customer ID]],Customers!$A$1:$I$2001,9,FALSE)</f>
        <v>No</v>
      </c>
    </row>
    <row r="1104" spans="1:14" x14ac:dyDescent="0.35">
      <c r="A1104" t="s">
        <v>2263</v>
      </c>
      <c r="B1104" s="2">
        <v>44971</v>
      </c>
      <c r="C1104" t="s">
        <v>2264</v>
      </c>
      <c r="D1104" t="s">
        <v>21</v>
      </c>
      <c r="E1104">
        <v>1</v>
      </c>
      <c r="F1104" t="str">
        <f>VLOOKUP(Table1[[#This Row],[Customer ID]],Customers!$A$1:$I$2001,2,FALSE)</f>
        <v>Brooke Simpson</v>
      </c>
      <c r="G1104" t="str">
        <f>VLOOKUP(Table1[[#This Row],[Customer ID]],Customers!$A$1:$I$2001,3,FALSE)</f>
        <v>rachel16@morgan-berry.biz</v>
      </c>
      <c r="H1104" t="str">
        <f>VLOOKUP(Table1[[#This Row],[Customer ID]],Customers!$A$1:$I$2001,7,FALSE)</f>
        <v>United Kingdom</v>
      </c>
      <c r="I1104" t="str">
        <f>_xlfn.IFS(INDEX(Products!$A$1:$E$5,MATCH(Orders!$D1104,Products!$A$1:$A$5,0),MATCH(Orders!I$1,Products!$A$1:$E$1,0))="Esp","Espresso",INDEX(Products!$A$1:$E$5,MATCH(Orders!$D1104,Products!$A$1:$A$5,0),MATCH(Orders!I$1,Products!$A$1:$E$1,0))="Lat","Latte",INDEX(Products!$A$1:$E$5,MATCH(Orders!$D1104,Products!$A$1:$A$5,0),MATCH(Orders!I$1,Products!$A$1:$E$1,0))="Moc","Mocha",INDEX(Products!$A$1:$E$5,MATCH(Orders!$D1104,Products!$A$1:$A$5,0),MATCH(Orders!I$1,Products!$A$1:$E$1,0))="Am","Americano")</f>
        <v>Latte</v>
      </c>
      <c r="J1104" t="str">
        <f>IF(INDEX(Products!$A$1:$E$5,MATCH(Orders!$D1104,Products!$A$1:$A$5,0),MATCH(Orders!J$1,Products!$A$1:$E$1,0))="M","Medium",IF(INDEX(Products!$A$1:$E$5,MATCH(Orders!$D1104,Products!$A$1:$A$5,0),MATCH(Orders!J$1,Products!$A$1:$E$1,0))="D","Dark","Light"))</f>
        <v>Dark</v>
      </c>
      <c r="K1104" s="3">
        <f>INDEX(Products!$A$1:$E$5,MATCH(Orders!$D1104,Products!$A$1:$A$5,0),MATCH(Orders!K$1,Products!$A$1:$E$1,0))</f>
        <v>2</v>
      </c>
      <c r="L1104" s="5">
        <f>INDEX(Products!$A$1:$E$5,MATCH(Orders!$D1104,Products!$A$1:$A$5,0),MATCH(Orders!L$1,Products!$A$1:$E$1,0))</f>
        <v>6.79</v>
      </c>
      <c r="M1104" s="5">
        <f>Table1[[#This Row],[Unit Price]]*Table1[[#This Row],[Quantity]]</f>
        <v>6.79</v>
      </c>
      <c r="N1104" t="str">
        <f>VLOOKUP(Table1[[#This Row],[Customer ID]],Customers!$A$1:$I$2001,9,FALSE)</f>
        <v>Yes</v>
      </c>
    </row>
    <row r="1105" spans="1:14" x14ac:dyDescent="0.35">
      <c r="A1105" t="s">
        <v>2265</v>
      </c>
      <c r="B1105" s="2">
        <v>45305</v>
      </c>
      <c r="C1105" t="s">
        <v>2266</v>
      </c>
      <c r="D1105" t="s">
        <v>15</v>
      </c>
      <c r="E1105">
        <v>3</v>
      </c>
      <c r="F1105" t="str">
        <f>VLOOKUP(Table1[[#This Row],[Customer ID]],Customers!$A$1:$I$2001,2,FALSE)</f>
        <v>Dorothy Patterson</v>
      </c>
      <c r="G1105" t="str">
        <f>VLOOKUP(Table1[[#This Row],[Customer ID]],Customers!$A$1:$I$2001,3,FALSE)</f>
        <v>williamsjohn@hotmail.com</v>
      </c>
      <c r="H1105" t="str">
        <f>VLOOKUP(Table1[[#This Row],[Customer ID]],Customers!$A$1:$I$2001,7,FALSE)</f>
        <v>United Kingdom</v>
      </c>
      <c r="I1105" t="str">
        <f>_xlfn.IFS(INDEX(Products!$A$1:$E$5,MATCH(Orders!$D1105,Products!$A$1:$A$5,0),MATCH(Orders!I$1,Products!$A$1:$E$1,0))="Esp","Espresso",INDEX(Products!$A$1:$E$5,MATCH(Orders!$D1105,Products!$A$1:$A$5,0),MATCH(Orders!I$1,Products!$A$1:$E$1,0))="Lat","Latte",INDEX(Products!$A$1:$E$5,MATCH(Orders!$D1105,Products!$A$1:$A$5,0),MATCH(Orders!I$1,Products!$A$1:$E$1,0))="Moc","Mocha",INDEX(Products!$A$1:$E$5,MATCH(Orders!$D1105,Products!$A$1:$A$5,0),MATCH(Orders!I$1,Products!$A$1:$E$1,0))="Am","Americano")</f>
        <v>Espresso</v>
      </c>
      <c r="J1105" t="str">
        <f>IF(INDEX(Products!$A$1:$E$5,MATCH(Orders!$D1105,Products!$A$1:$A$5,0),MATCH(Orders!J$1,Products!$A$1:$E$1,0))="M","Medium",IF(INDEX(Products!$A$1:$E$5,MATCH(Orders!$D1105,Products!$A$1:$A$5,0),MATCH(Orders!J$1,Products!$A$1:$E$1,0))="D","Dark","Light"))</f>
        <v>Medium</v>
      </c>
      <c r="K1105" s="3">
        <f>INDEX(Products!$A$1:$E$5,MATCH(Orders!$D1105,Products!$A$1:$A$5,0),MATCH(Orders!K$1,Products!$A$1:$E$1,0))</f>
        <v>1.5</v>
      </c>
      <c r="L1105" s="5">
        <f>INDEX(Products!$A$1:$E$5,MATCH(Orders!$D1105,Products!$A$1:$A$5,0),MATCH(Orders!L$1,Products!$A$1:$E$1,0))</f>
        <v>8.18</v>
      </c>
      <c r="M1105" s="5">
        <f>Table1[[#This Row],[Unit Price]]*Table1[[#This Row],[Quantity]]</f>
        <v>24.54</v>
      </c>
      <c r="N1105" t="str">
        <f>VLOOKUP(Table1[[#This Row],[Customer ID]],Customers!$A$1:$I$2001,9,FALSE)</f>
        <v>No</v>
      </c>
    </row>
    <row r="1106" spans="1:14" x14ac:dyDescent="0.35">
      <c r="A1106" t="s">
        <v>2267</v>
      </c>
      <c r="B1106" s="2">
        <v>44645</v>
      </c>
      <c r="C1106" t="s">
        <v>2268</v>
      </c>
      <c r="D1106" t="s">
        <v>15</v>
      </c>
      <c r="E1106">
        <v>4</v>
      </c>
      <c r="F1106" t="str">
        <f>VLOOKUP(Table1[[#This Row],[Customer ID]],Customers!$A$1:$I$2001,2,FALSE)</f>
        <v>Sarah Harris</v>
      </c>
      <c r="G1106" t="str">
        <f>VLOOKUP(Table1[[#This Row],[Customer ID]],Customers!$A$1:$I$2001,3,FALSE)</f>
        <v>sweeneywilliam@johnson-vargas.biz</v>
      </c>
      <c r="H1106" t="str">
        <f>VLOOKUP(Table1[[#This Row],[Customer ID]],Customers!$A$1:$I$2001,7,FALSE)</f>
        <v>United Kingdom</v>
      </c>
      <c r="I1106" t="str">
        <f>_xlfn.IFS(INDEX(Products!$A$1:$E$5,MATCH(Orders!$D1106,Products!$A$1:$A$5,0),MATCH(Orders!I$1,Products!$A$1:$E$1,0))="Esp","Espresso",INDEX(Products!$A$1:$E$5,MATCH(Orders!$D1106,Products!$A$1:$A$5,0),MATCH(Orders!I$1,Products!$A$1:$E$1,0))="Lat","Latte",INDEX(Products!$A$1:$E$5,MATCH(Orders!$D1106,Products!$A$1:$A$5,0),MATCH(Orders!I$1,Products!$A$1:$E$1,0))="Moc","Mocha",INDEX(Products!$A$1:$E$5,MATCH(Orders!$D1106,Products!$A$1:$A$5,0),MATCH(Orders!I$1,Products!$A$1:$E$1,0))="Am","Americano")</f>
        <v>Espresso</v>
      </c>
      <c r="J1106" t="str">
        <f>IF(INDEX(Products!$A$1:$E$5,MATCH(Orders!$D1106,Products!$A$1:$A$5,0),MATCH(Orders!J$1,Products!$A$1:$E$1,0))="M","Medium",IF(INDEX(Products!$A$1:$E$5,MATCH(Orders!$D1106,Products!$A$1:$A$5,0),MATCH(Orders!J$1,Products!$A$1:$E$1,0))="D","Dark","Light"))</f>
        <v>Medium</v>
      </c>
      <c r="K1106" s="3">
        <f>INDEX(Products!$A$1:$E$5,MATCH(Orders!$D1106,Products!$A$1:$A$5,0),MATCH(Orders!K$1,Products!$A$1:$E$1,0))</f>
        <v>1.5</v>
      </c>
      <c r="L1106" s="5">
        <f>INDEX(Products!$A$1:$E$5,MATCH(Orders!$D1106,Products!$A$1:$A$5,0),MATCH(Orders!L$1,Products!$A$1:$E$1,0))</f>
        <v>8.18</v>
      </c>
      <c r="M1106" s="5">
        <f>Table1[[#This Row],[Unit Price]]*Table1[[#This Row],[Quantity]]</f>
        <v>32.72</v>
      </c>
      <c r="N1106" t="str">
        <f>VLOOKUP(Table1[[#This Row],[Customer ID]],Customers!$A$1:$I$2001,9,FALSE)</f>
        <v>No</v>
      </c>
    </row>
    <row r="1107" spans="1:14" x14ac:dyDescent="0.35">
      <c r="A1107" t="s">
        <v>2269</v>
      </c>
      <c r="B1107" s="2">
        <v>44683</v>
      </c>
      <c r="C1107" t="s">
        <v>2270</v>
      </c>
      <c r="D1107" t="s">
        <v>21</v>
      </c>
      <c r="E1107">
        <v>5</v>
      </c>
      <c r="F1107" t="str">
        <f>VLOOKUP(Table1[[#This Row],[Customer ID]],Customers!$A$1:$I$2001,2,FALSE)</f>
        <v>Benjamin Carpenter</v>
      </c>
      <c r="G1107" t="str">
        <f>VLOOKUP(Table1[[#This Row],[Customer ID]],Customers!$A$1:$I$2001,3,FALSE)</f>
        <v>ryansaunders@brown.com</v>
      </c>
      <c r="H1107" t="str">
        <f>VLOOKUP(Table1[[#This Row],[Customer ID]],Customers!$A$1:$I$2001,7,FALSE)</f>
        <v>Australia</v>
      </c>
      <c r="I1107" t="str">
        <f>_xlfn.IFS(INDEX(Products!$A$1:$E$5,MATCH(Orders!$D1107,Products!$A$1:$A$5,0),MATCH(Orders!I$1,Products!$A$1:$E$1,0))="Esp","Espresso",INDEX(Products!$A$1:$E$5,MATCH(Orders!$D1107,Products!$A$1:$A$5,0),MATCH(Orders!I$1,Products!$A$1:$E$1,0))="Lat","Latte",INDEX(Products!$A$1:$E$5,MATCH(Orders!$D1107,Products!$A$1:$A$5,0),MATCH(Orders!I$1,Products!$A$1:$E$1,0))="Moc","Mocha",INDEX(Products!$A$1:$E$5,MATCH(Orders!$D1107,Products!$A$1:$A$5,0),MATCH(Orders!I$1,Products!$A$1:$E$1,0))="Am","Americano")</f>
        <v>Latte</v>
      </c>
      <c r="J1107" t="str">
        <f>IF(INDEX(Products!$A$1:$E$5,MATCH(Orders!$D1107,Products!$A$1:$A$5,0),MATCH(Orders!J$1,Products!$A$1:$E$1,0))="M","Medium",IF(INDEX(Products!$A$1:$E$5,MATCH(Orders!$D1107,Products!$A$1:$A$5,0),MATCH(Orders!J$1,Products!$A$1:$E$1,0))="D","Dark","Light"))</f>
        <v>Dark</v>
      </c>
      <c r="K1107" s="3">
        <f>INDEX(Products!$A$1:$E$5,MATCH(Orders!$D1107,Products!$A$1:$A$5,0),MATCH(Orders!K$1,Products!$A$1:$E$1,0))</f>
        <v>2</v>
      </c>
      <c r="L1107" s="5">
        <f>INDEX(Products!$A$1:$E$5,MATCH(Orders!$D1107,Products!$A$1:$A$5,0),MATCH(Orders!L$1,Products!$A$1:$E$1,0))</f>
        <v>6.79</v>
      </c>
      <c r="M1107" s="5">
        <f>Table1[[#This Row],[Unit Price]]*Table1[[#This Row],[Quantity]]</f>
        <v>33.950000000000003</v>
      </c>
      <c r="N1107" t="str">
        <f>VLOOKUP(Table1[[#This Row],[Customer ID]],Customers!$A$1:$I$2001,9,FALSE)</f>
        <v>Yes</v>
      </c>
    </row>
    <row r="1108" spans="1:14" x14ac:dyDescent="0.35">
      <c r="A1108" t="s">
        <v>2271</v>
      </c>
      <c r="B1108" s="2">
        <v>44963</v>
      </c>
      <c r="C1108" t="s">
        <v>2272</v>
      </c>
      <c r="D1108" t="s">
        <v>15</v>
      </c>
      <c r="E1108">
        <v>5</v>
      </c>
      <c r="F1108" t="str">
        <f>VLOOKUP(Table1[[#This Row],[Customer ID]],Customers!$A$1:$I$2001,2,FALSE)</f>
        <v>Elijah Gibson</v>
      </c>
      <c r="G1108" t="str">
        <f>VLOOKUP(Table1[[#This Row],[Customer ID]],Customers!$A$1:$I$2001,3,FALSE)</f>
        <v>goodmanjennifer@sims-collins.biz</v>
      </c>
      <c r="H1108" t="str">
        <f>VLOOKUP(Table1[[#This Row],[Customer ID]],Customers!$A$1:$I$2001,7,FALSE)</f>
        <v>United Kingdom</v>
      </c>
      <c r="I1108" t="str">
        <f>_xlfn.IFS(INDEX(Products!$A$1:$E$5,MATCH(Orders!$D1108,Products!$A$1:$A$5,0),MATCH(Orders!I$1,Products!$A$1:$E$1,0))="Esp","Espresso",INDEX(Products!$A$1:$E$5,MATCH(Orders!$D1108,Products!$A$1:$A$5,0),MATCH(Orders!I$1,Products!$A$1:$E$1,0))="Lat","Latte",INDEX(Products!$A$1:$E$5,MATCH(Orders!$D1108,Products!$A$1:$A$5,0),MATCH(Orders!I$1,Products!$A$1:$E$1,0))="Moc","Mocha",INDEX(Products!$A$1:$E$5,MATCH(Orders!$D1108,Products!$A$1:$A$5,0),MATCH(Orders!I$1,Products!$A$1:$E$1,0))="Am","Americano")</f>
        <v>Espresso</v>
      </c>
      <c r="J1108" t="str">
        <f>IF(INDEX(Products!$A$1:$E$5,MATCH(Orders!$D1108,Products!$A$1:$A$5,0),MATCH(Orders!J$1,Products!$A$1:$E$1,0))="M","Medium",IF(INDEX(Products!$A$1:$E$5,MATCH(Orders!$D1108,Products!$A$1:$A$5,0),MATCH(Orders!J$1,Products!$A$1:$E$1,0))="D","Dark","Light"))</f>
        <v>Medium</v>
      </c>
      <c r="K1108" s="3">
        <f>INDEX(Products!$A$1:$E$5,MATCH(Orders!$D1108,Products!$A$1:$A$5,0),MATCH(Orders!K$1,Products!$A$1:$E$1,0))</f>
        <v>1.5</v>
      </c>
      <c r="L1108" s="5">
        <f>INDEX(Products!$A$1:$E$5,MATCH(Orders!$D1108,Products!$A$1:$A$5,0),MATCH(Orders!L$1,Products!$A$1:$E$1,0))</f>
        <v>8.18</v>
      </c>
      <c r="M1108" s="5">
        <f>Table1[[#This Row],[Unit Price]]*Table1[[#This Row],[Quantity]]</f>
        <v>40.9</v>
      </c>
      <c r="N1108" t="str">
        <f>VLOOKUP(Table1[[#This Row],[Customer ID]],Customers!$A$1:$I$2001,9,FALSE)</f>
        <v>Yes</v>
      </c>
    </row>
    <row r="1109" spans="1:14" x14ac:dyDescent="0.35">
      <c r="A1109" t="s">
        <v>2273</v>
      </c>
      <c r="B1109" s="2">
        <v>45465</v>
      </c>
      <c r="C1109" t="s">
        <v>2274</v>
      </c>
      <c r="D1109" t="s">
        <v>15</v>
      </c>
      <c r="E1109">
        <v>4</v>
      </c>
      <c r="F1109" t="str">
        <f>VLOOKUP(Table1[[#This Row],[Customer ID]],Customers!$A$1:$I$2001,2,FALSE)</f>
        <v>Monique French</v>
      </c>
      <c r="G1109" t="str">
        <f>VLOOKUP(Table1[[#This Row],[Customer ID]],Customers!$A$1:$I$2001,3,FALSE)</f>
        <v>sarah14@palmer.org</v>
      </c>
      <c r="H1109" t="str">
        <f>VLOOKUP(Table1[[#This Row],[Customer ID]],Customers!$A$1:$I$2001,7,FALSE)</f>
        <v>Canada</v>
      </c>
      <c r="I1109" t="str">
        <f>_xlfn.IFS(INDEX(Products!$A$1:$E$5,MATCH(Orders!$D1109,Products!$A$1:$A$5,0),MATCH(Orders!I$1,Products!$A$1:$E$1,0))="Esp","Espresso",INDEX(Products!$A$1:$E$5,MATCH(Orders!$D1109,Products!$A$1:$A$5,0),MATCH(Orders!I$1,Products!$A$1:$E$1,0))="Lat","Latte",INDEX(Products!$A$1:$E$5,MATCH(Orders!$D1109,Products!$A$1:$A$5,0),MATCH(Orders!I$1,Products!$A$1:$E$1,0))="Moc","Mocha",INDEX(Products!$A$1:$E$5,MATCH(Orders!$D1109,Products!$A$1:$A$5,0),MATCH(Orders!I$1,Products!$A$1:$E$1,0))="Am","Americano")</f>
        <v>Espresso</v>
      </c>
      <c r="J1109" t="str">
        <f>IF(INDEX(Products!$A$1:$E$5,MATCH(Orders!$D1109,Products!$A$1:$A$5,0),MATCH(Orders!J$1,Products!$A$1:$E$1,0))="M","Medium",IF(INDEX(Products!$A$1:$E$5,MATCH(Orders!$D1109,Products!$A$1:$A$5,0),MATCH(Orders!J$1,Products!$A$1:$E$1,0))="D","Dark","Light"))</f>
        <v>Medium</v>
      </c>
      <c r="K1109" s="3">
        <f>INDEX(Products!$A$1:$E$5,MATCH(Orders!$D1109,Products!$A$1:$A$5,0),MATCH(Orders!K$1,Products!$A$1:$E$1,0))</f>
        <v>1.5</v>
      </c>
      <c r="L1109" s="5">
        <f>INDEX(Products!$A$1:$E$5,MATCH(Orders!$D1109,Products!$A$1:$A$5,0),MATCH(Orders!L$1,Products!$A$1:$E$1,0))</f>
        <v>8.18</v>
      </c>
      <c r="M1109" s="5">
        <f>Table1[[#This Row],[Unit Price]]*Table1[[#This Row],[Quantity]]</f>
        <v>32.72</v>
      </c>
      <c r="N1109" t="str">
        <f>VLOOKUP(Table1[[#This Row],[Customer ID]],Customers!$A$1:$I$2001,9,FALSE)</f>
        <v>Yes</v>
      </c>
    </row>
    <row r="1110" spans="1:14" x14ac:dyDescent="0.35">
      <c r="A1110" t="s">
        <v>2275</v>
      </c>
      <c r="B1110" s="2">
        <v>45136</v>
      </c>
      <c r="C1110" t="s">
        <v>2276</v>
      </c>
      <c r="D1110" t="s">
        <v>40</v>
      </c>
      <c r="E1110">
        <v>5</v>
      </c>
      <c r="F1110" t="str">
        <f>VLOOKUP(Table1[[#This Row],[Customer ID]],Customers!$A$1:$I$2001,2,FALSE)</f>
        <v>Nathaniel Garcia</v>
      </c>
      <c r="G1110" t="str">
        <f>VLOOKUP(Table1[[#This Row],[Customer ID]],Customers!$A$1:$I$2001,3,FALSE)</f>
        <v>owalker@yahoo.com</v>
      </c>
      <c r="H1110" t="str">
        <f>VLOOKUP(Table1[[#This Row],[Customer ID]],Customers!$A$1:$I$2001,7,FALSE)</f>
        <v>Canada</v>
      </c>
      <c r="I1110" t="str">
        <f>_xlfn.IFS(INDEX(Products!$A$1:$E$5,MATCH(Orders!$D1110,Products!$A$1:$A$5,0),MATCH(Orders!I$1,Products!$A$1:$E$1,0))="Esp","Espresso",INDEX(Products!$A$1:$E$5,MATCH(Orders!$D1110,Products!$A$1:$A$5,0),MATCH(Orders!I$1,Products!$A$1:$E$1,0))="Lat","Latte",INDEX(Products!$A$1:$E$5,MATCH(Orders!$D1110,Products!$A$1:$A$5,0),MATCH(Orders!I$1,Products!$A$1:$E$1,0))="Moc","Mocha",INDEX(Products!$A$1:$E$5,MATCH(Orders!$D1110,Products!$A$1:$A$5,0),MATCH(Orders!I$1,Products!$A$1:$E$1,0))="Am","Americano")</f>
        <v>Americano</v>
      </c>
      <c r="J1110" t="str">
        <f>IF(INDEX(Products!$A$1:$E$5,MATCH(Orders!$D1110,Products!$A$1:$A$5,0),MATCH(Orders!J$1,Products!$A$1:$E$1,0))="M","Medium",IF(INDEX(Products!$A$1:$E$5,MATCH(Orders!$D1110,Products!$A$1:$A$5,0),MATCH(Orders!J$1,Products!$A$1:$E$1,0))="D","Dark","Light"))</f>
        <v>Light</v>
      </c>
      <c r="K1110" s="3">
        <f>INDEX(Products!$A$1:$E$5,MATCH(Orders!$D1110,Products!$A$1:$A$5,0),MATCH(Orders!K$1,Products!$A$1:$E$1,0))</f>
        <v>1</v>
      </c>
      <c r="L1110" s="5">
        <f>INDEX(Products!$A$1:$E$5,MATCH(Orders!$D1110,Products!$A$1:$A$5,0),MATCH(Orders!L$1,Products!$A$1:$E$1,0))</f>
        <v>9.9499999999999993</v>
      </c>
      <c r="M1110" s="5">
        <f>Table1[[#This Row],[Unit Price]]*Table1[[#This Row],[Quantity]]</f>
        <v>49.75</v>
      </c>
      <c r="N1110" t="str">
        <f>VLOOKUP(Table1[[#This Row],[Customer ID]],Customers!$A$1:$I$2001,9,FALSE)</f>
        <v>Yes</v>
      </c>
    </row>
    <row r="1111" spans="1:14" x14ac:dyDescent="0.35">
      <c r="A1111" t="s">
        <v>2277</v>
      </c>
      <c r="B1111" s="2">
        <v>44997</v>
      </c>
      <c r="C1111" t="s">
        <v>2278</v>
      </c>
      <c r="D1111" t="s">
        <v>40</v>
      </c>
      <c r="E1111">
        <v>4</v>
      </c>
      <c r="F1111" t="str">
        <f>VLOOKUP(Table1[[#This Row],[Customer ID]],Customers!$A$1:$I$2001,2,FALSE)</f>
        <v>Denise King</v>
      </c>
      <c r="G1111" t="str">
        <f>VLOOKUP(Table1[[#This Row],[Customer ID]],Customers!$A$1:$I$2001,3,FALSE)</f>
        <v>ybrown@yahoo.com</v>
      </c>
      <c r="H1111" t="str">
        <f>VLOOKUP(Table1[[#This Row],[Customer ID]],Customers!$A$1:$I$2001,7,FALSE)</f>
        <v>Australia</v>
      </c>
      <c r="I1111" t="str">
        <f>_xlfn.IFS(INDEX(Products!$A$1:$E$5,MATCH(Orders!$D1111,Products!$A$1:$A$5,0),MATCH(Orders!I$1,Products!$A$1:$E$1,0))="Esp","Espresso",INDEX(Products!$A$1:$E$5,MATCH(Orders!$D1111,Products!$A$1:$A$5,0),MATCH(Orders!I$1,Products!$A$1:$E$1,0))="Lat","Latte",INDEX(Products!$A$1:$E$5,MATCH(Orders!$D1111,Products!$A$1:$A$5,0),MATCH(Orders!I$1,Products!$A$1:$E$1,0))="Moc","Mocha",INDEX(Products!$A$1:$E$5,MATCH(Orders!$D1111,Products!$A$1:$A$5,0),MATCH(Orders!I$1,Products!$A$1:$E$1,0))="Am","Americano")</f>
        <v>Americano</v>
      </c>
      <c r="J1111" t="str">
        <f>IF(INDEX(Products!$A$1:$E$5,MATCH(Orders!$D1111,Products!$A$1:$A$5,0),MATCH(Orders!J$1,Products!$A$1:$E$1,0))="M","Medium",IF(INDEX(Products!$A$1:$E$5,MATCH(Orders!$D1111,Products!$A$1:$A$5,0),MATCH(Orders!J$1,Products!$A$1:$E$1,0))="D","Dark","Light"))</f>
        <v>Light</v>
      </c>
      <c r="K1111" s="3">
        <f>INDEX(Products!$A$1:$E$5,MATCH(Orders!$D1111,Products!$A$1:$A$5,0),MATCH(Orders!K$1,Products!$A$1:$E$1,0))</f>
        <v>1</v>
      </c>
      <c r="L1111" s="5">
        <f>INDEX(Products!$A$1:$E$5,MATCH(Orders!$D1111,Products!$A$1:$A$5,0),MATCH(Orders!L$1,Products!$A$1:$E$1,0))</f>
        <v>9.9499999999999993</v>
      </c>
      <c r="M1111" s="5">
        <f>Table1[[#This Row],[Unit Price]]*Table1[[#This Row],[Quantity]]</f>
        <v>39.799999999999997</v>
      </c>
      <c r="N1111" t="str">
        <f>VLOOKUP(Table1[[#This Row],[Customer ID]],Customers!$A$1:$I$2001,9,FALSE)</f>
        <v>Yes</v>
      </c>
    </row>
    <row r="1112" spans="1:14" x14ac:dyDescent="0.35">
      <c r="A1112" t="s">
        <v>2279</v>
      </c>
      <c r="B1112" s="2">
        <v>45448</v>
      </c>
      <c r="C1112" t="s">
        <v>2280</v>
      </c>
      <c r="D1112" t="s">
        <v>30</v>
      </c>
      <c r="E1112">
        <v>2</v>
      </c>
      <c r="F1112" t="str">
        <f>VLOOKUP(Table1[[#This Row],[Customer ID]],Customers!$A$1:$I$2001,2,FALSE)</f>
        <v>Carol Ward</v>
      </c>
      <c r="G1112" t="str">
        <f>VLOOKUP(Table1[[#This Row],[Customer ID]],Customers!$A$1:$I$2001,3,FALSE)</f>
        <v>cwilliams@patrick-snyder.com</v>
      </c>
      <c r="H1112" t="str">
        <f>VLOOKUP(Table1[[#This Row],[Customer ID]],Customers!$A$1:$I$2001,7,FALSE)</f>
        <v>United Kingdom</v>
      </c>
      <c r="I1112" t="str">
        <f>_xlfn.IFS(INDEX(Products!$A$1:$E$5,MATCH(Orders!$D1112,Products!$A$1:$A$5,0),MATCH(Orders!I$1,Products!$A$1:$E$1,0))="Esp","Espresso",INDEX(Products!$A$1:$E$5,MATCH(Orders!$D1112,Products!$A$1:$A$5,0),MATCH(Orders!I$1,Products!$A$1:$E$1,0))="Lat","Latte",INDEX(Products!$A$1:$E$5,MATCH(Orders!$D1112,Products!$A$1:$A$5,0),MATCH(Orders!I$1,Products!$A$1:$E$1,0))="Moc","Mocha",INDEX(Products!$A$1:$E$5,MATCH(Orders!$D1112,Products!$A$1:$A$5,0),MATCH(Orders!I$1,Products!$A$1:$E$1,0))="Am","Americano")</f>
        <v>Mocha</v>
      </c>
      <c r="J1112" t="str">
        <f>IF(INDEX(Products!$A$1:$E$5,MATCH(Orders!$D1112,Products!$A$1:$A$5,0),MATCH(Orders!J$1,Products!$A$1:$E$1,0))="M","Medium",IF(INDEX(Products!$A$1:$E$5,MATCH(Orders!$D1112,Products!$A$1:$A$5,0),MATCH(Orders!J$1,Products!$A$1:$E$1,0))="D","Dark","Light"))</f>
        <v>Medium</v>
      </c>
      <c r="K1112" s="3">
        <f>INDEX(Products!$A$1:$E$5,MATCH(Orders!$D1112,Products!$A$1:$A$5,0),MATCH(Orders!K$1,Products!$A$1:$E$1,0))</f>
        <v>2</v>
      </c>
      <c r="L1112" s="5">
        <f>INDEX(Products!$A$1:$E$5,MATCH(Orders!$D1112,Products!$A$1:$A$5,0),MATCH(Orders!L$1,Products!$A$1:$E$1,0))</f>
        <v>5.35</v>
      </c>
      <c r="M1112" s="5">
        <f>Table1[[#This Row],[Unit Price]]*Table1[[#This Row],[Quantity]]</f>
        <v>10.7</v>
      </c>
      <c r="N1112" t="str">
        <f>VLOOKUP(Table1[[#This Row],[Customer ID]],Customers!$A$1:$I$2001,9,FALSE)</f>
        <v>Yes</v>
      </c>
    </row>
    <row r="1113" spans="1:14" x14ac:dyDescent="0.35">
      <c r="A1113" t="s">
        <v>2281</v>
      </c>
      <c r="B1113" s="2">
        <v>44644</v>
      </c>
      <c r="C1113" t="s">
        <v>2282</v>
      </c>
      <c r="D1113" t="s">
        <v>30</v>
      </c>
      <c r="E1113">
        <v>2</v>
      </c>
      <c r="F1113" t="str">
        <f>VLOOKUP(Table1[[#This Row],[Customer ID]],Customers!$A$1:$I$2001,2,FALSE)</f>
        <v>Angela Chan</v>
      </c>
      <c r="G1113" t="str">
        <f>VLOOKUP(Table1[[#This Row],[Customer ID]],Customers!$A$1:$I$2001,3,FALSE)</f>
        <v>hillcameron@hotmail.com</v>
      </c>
      <c r="H1113" t="str">
        <f>VLOOKUP(Table1[[#This Row],[Customer ID]],Customers!$A$1:$I$2001,7,FALSE)</f>
        <v>United States</v>
      </c>
      <c r="I1113" t="str">
        <f>_xlfn.IFS(INDEX(Products!$A$1:$E$5,MATCH(Orders!$D1113,Products!$A$1:$A$5,0),MATCH(Orders!I$1,Products!$A$1:$E$1,0))="Esp","Espresso",INDEX(Products!$A$1:$E$5,MATCH(Orders!$D1113,Products!$A$1:$A$5,0),MATCH(Orders!I$1,Products!$A$1:$E$1,0))="Lat","Latte",INDEX(Products!$A$1:$E$5,MATCH(Orders!$D1113,Products!$A$1:$A$5,0),MATCH(Orders!I$1,Products!$A$1:$E$1,0))="Moc","Mocha",INDEX(Products!$A$1:$E$5,MATCH(Orders!$D1113,Products!$A$1:$A$5,0),MATCH(Orders!I$1,Products!$A$1:$E$1,0))="Am","Americano")</f>
        <v>Mocha</v>
      </c>
      <c r="J1113" t="str">
        <f>IF(INDEX(Products!$A$1:$E$5,MATCH(Orders!$D1113,Products!$A$1:$A$5,0),MATCH(Orders!J$1,Products!$A$1:$E$1,0))="M","Medium",IF(INDEX(Products!$A$1:$E$5,MATCH(Orders!$D1113,Products!$A$1:$A$5,0),MATCH(Orders!J$1,Products!$A$1:$E$1,0))="D","Dark","Light"))</f>
        <v>Medium</v>
      </c>
      <c r="K1113" s="3">
        <f>INDEX(Products!$A$1:$E$5,MATCH(Orders!$D1113,Products!$A$1:$A$5,0),MATCH(Orders!K$1,Products!$A$1:$E$1,0))</f>
        <v>2</v>
      </c>
      <c r="L1113" s="5">
        <f>INDEX(Products!$A$1:$E$5,MATCH(Orders!$D1113,Products!$A$1:$A$5,0),MATCH(Orders!L$1,Products!$A$1:$E$1,0))</f>
        <v>5.35</v>
      </c>
      <c r="M1113" s="5">
        <f>Table1[[#This Row],[Unit Price]]*Table1[[#This Row],[Quantity]]</f>
        <v>10.7</v>
      </c>
      <c r="N1113" t="str">
        <f>VLOOKUP(Table1[[#This Row],[Customer ID]],Customers!$A$1:$I$2001,9,FALSE)</f>
        <v>No</v>
      </c>
    </row>
    <row r="1114" spans="1:14" x14ac:dyDescent="0.35">
      <c r="A1114" t="s">
        <v>2283</v>
      </c>
      <c r="B1114" s="2">
        <v>44857</v>
      </c>
      <c r="C1114" t="s">
        <v>2284</v>
      </c>
      <c r="D1114" t="s">
        <v>21</v>
      </c>
      <c r="E1114">
        <v>5</v>
      </c>
      <c r="F1114" t="str">
        <f>VLOOKUP(Table1[[#This Row],[Customer ID]],Customers!$A$1:$I$2001,2,FALSE)</f>
        <v>Thomas Reyes</v>
      </c>
      <c r="G1114" t="str">
        <f>VLOOKUP(Table1[[#This Row],[Customer ID]],Customers!$A$1:$I$2001,3,FALSE)</f>
        <v>laurenorr@yahoo.com</v>
      </c>
      <c r="H1114" t="str">
        <f>VLOOKUP(Table1[[#This Row],[Customer ID]],Customers!$A$1:$I$2001,7,FALSE)</f>
        <v>United Kingdom</v>
      </c>
      <c r="I1114" t="str">
        <f>_xlfn.IFS(INDEX(Products!$A$1:$E$5,MATCH(Orders!$D1114,Products!$A$1:$A$5,0),MATCH(Orders!I$1,Products!$A$1:$E$1,0))="Esp","Espresso",INDEX(Products!$A$1:$E$5,MATCH(Orders!$D1114,Products!$A$1:$A$5,0),MATCH(Orders!I$1,Products!$A$1:$E$1,0))="Lat","Latte",INDEX(Products!$A$1:$E$5,MATCH(Orders!$D1114,Products!$A$1:$A$5,0),MATCH(Orders!I$1,Products!$A$1:$E$1,0))="Moc","Mocha",INDEX(Products!$A$1:$E$5,MATCH(Orders!$D1114,Products!$A$1:$A$5,0),MATCH(Orders!I$1,Products!$A$1:$E$1,0))="Am","Americano")</f>
        <v>Latte</v>
      </c>
      <c r="J1114" t="str">
        <f>IF(INDEX(Products!$A$1:$E$5,MATCH(Orders!$D1114,Products!$A$1:$A$5,0),MATCH(Orders!J$1,Products!$A$1:$E$1,0))="M","Medium",IF(INDEX(Products!$A$1:$E$5,MATCH(Orders!$D1114,Products!$A$1:$A$5,0),MATCH(Orders!J$1,Products!$A$1:$E$1,0))="D","Dark","Light"))</f>
        <v>Dark</v>
      </c>
      <c r="K1114" s="3">
        <f>INDEX(Products!$A$1:$E$5,MATCH(Orders!$D1114,Products!$A$1:$A$5,0),MATCH(Orders!K$1,Products!$A$1:$E$1,0))</f>
        <v>2</v>
      </c>
      <c r="L1114" s="5">
        <f>INDEX(Products!$A$1:$E$5,MATCH(Orders!$D1114,Products!$A$1:$A$5,0),MATCH(Orders!L$1,Products!$A$1:$E$1,0))</f>
        <v>6.79</v>
      </c>
      <c r="M1114" s="5">
        <f>Table1[[#This Row],[Unit Price]]*Table1[[#This Row],[Quantity]]</f>
        <v>33.950000000000003</v>
      </c>
      <c r="N1114" t="str">
        <f>VLOOKUP(Table1[[#This Row],[Customer ID]],Customers!$A$1:$I$2001,9,FALSE)</f>
        <v>No</v>
      </c>
    </row>
    <row r="1115" spans="1:14" x14ac:dyDescent="0.35">
      <c r="A1115" t="s">
        <v>2285</v>
      </c>
      <c r="B1115" s="2">
        <v>45534</v>
      </c>
      <c r="C1115" t="s">
        <v>2286</v>
      </c>
      <c r="D1115" t="s">
        <v>30</v>
      </c>
      <c r="E1115">
        <v>5</v>
      </c>
      <c r="F1115" t="str">
        <f>VLOOKUP(Table1[[#This Row],[Customer ID]],Customers!$A$1:$I$2001,2,FALSE)</f>
        <v>Kimberly Miller</v>
      </c>
      <c r="G1115" t="str">
        <f>VLOOKUP(Table1[[#This Row],[Customer ID]],Customers!$A$1:$I$2001,3,FALSE)</f>
        <v>rneal@hernandez-stokes.com</v>
      </c>
      <c r="H1115" t="str">
        <f>VLOOKUP(Table1[[#This Row],[Customer ID]],Customers!$A$1:$I$2001,7,FALSE)</f>
        <v>Australia</v>
      </c>
      <c r="I1115" t="str">
        <f>_xlfn.IFS(INDEX(Products!$A$1:$E$5,MATCH(Orders!$D1115,Products!$A$1:$A$5,0),MATCH(Orders!I$1,Products!$A$1:$E$1,0))="Esp","Espresso",INDEX(Products!$A$1:$E$5,MATCH(Orders!$D1115,Products!$A$1:$A$5,0),MATCH(Orders!I$1,Products!$A$1:$E$1,0))="Lat","Latte",INDEX(Products!$A$1:$E$5,MATCH(Orders!$D1115,Products!$A$1:$A$5,0),MATCH(Orders!I$1,Products!$A$1:$E$1,0))="Moc","Mocha",INDEX(Products!$A$1:$E$5,MATCH(Orders!$D1115,Products!$A$1:$A$5,0),MATCH(Orders!I$1,Products!$A$1:$E$1,0))="Am","Americano")</f>
        <v>Mocha</v>
      </c>
      <c r="J1115" t="str">
        <f>IF(INDEX(Products!$A$1:$E$5,MATCH(Orders!$D1115,Products!$A$1:$A$5,0),MATCH(Orders!J$1,Products!$A$1:$E$1,0))="M","Medium",IF(INDEX(Products!$A$1:$E$5,MATCH(Orders!$D1115,Products!$A$1:$A$5,0),MATCH(Orders!J$1,Products!$A$1:$E$1,0))="D","Dark","Light"))</f>
        <v>Medium</v>
      </c>
      <c r="K1115" s="3">
        <f>INDEX(Products!$A$1:$E$5,MATCH(Orders!$D1115,Products!$A$1:$A$5,0),MATCH(Orders!K$1,Products!$A$1:$E$1,0))</f>
        <v>2</v>
      </c>
      <c r="L1115" s="5">
        <f>INDEX(Products!$A$1:$E$5,MATCH(Orders!$D1115,Products!$A$1:$A$5,0),MATCH(Orders!L$1,Products!$A$1:$E$1,0))</f>
        <v>5.35</v>
      </c>
      <c r="M1115" s="5">
        <f>Table1[[#This Row],[Unit Price]]*Table1[[#This Row],[Quantity]]</f>
        <v>26.75</v>
      </c>
      <c r="N1115" t="str">
        <f>VLOOKUP(Table1[[#This Row],[Customer ID]],Customers!$A$1:$I$2001,9,FALSE)</f>
        <v>No</v>
      </c>
    </row>
    <row r="1116" spans="1:14" x14ac:dyDescent="0.35">
      <c r="A1116" t="s">
        <v>2287</v>
      </c>
      <c r="B1116" s="2">
        <v>44543</v>
      </c>
      <c r="C1116" t="s">
        <v>2288</v>
      </c>
      <c r="D1116" t="s">
        <v>40</v>
      </c>
      <c r="E1116">
        <v>5</v>
      </c>
      <c r="F1116" t="str">
        <f>VLOOKUP(Table1[[#This Row],[Customer ID]],Customers!$A$1:$I$2001,2,FALSE)</f>
        <v>Christopher Schroeder</v>
      </c>
      <c r="G1116" t="str">
        <f>VLOOKUP(Table1[[#This Row],[Customer ID]],Customers!$A$1:$I$2001,3,FALSE)</f>
        <v>tcastro@gmail.com</v>
      </c>
      <c r="H1116" t="str">
        <f>VLOOKUP(Table1[[#This Row],[Customer ID]],Customers!$A$1:$I$2001,7,FALSE)</f>
        <v>Australia</v>
      </c>
      <c r="I1116" t="str">
        <f>_xlfn.IFS(INDEX(Products!$A$1:$E$5,MATCH(Orders!$D1116,Products!$A$1:$A$5,0),MATCH(Orders!I$1,Products!$A$1:$E$1,0))="Esp","Espresso",INDEX(Products!$A$1:$E$5,MATCH(Orders!$D1116,Products!$A$1:$A$5,0),MATCH(Orders!I$1,Products!$A$1:$E$1,0))="Lat","Latte",INDEX(Products!$A$1:$E$5,MATCH(Orders!$D1116,Products!$A$1:$A$5,0),MATCH(Orders!I$1,Products!$A$1:$E$1,0))="Moc","Mocha",INDEX(Products!$A$1:$E$5,MATCH(Orders!$D1116,Products!$A$1:$A$5,0),MATCH(Orders!I$1,Products!$A$1:$E$1,0))="Am","Americano")</f>
        <v>Americano</v>
      </c>
      <c r="J1116" t="str">
        <f>IF(INDEX(Products!$A$1:$E$5,MATCH(Orders!$D1116,Products!$A$1:$A$5,0),MATCH(Orders!J$1,Products!$A$1:$E$1,0))="M","Medium",IF(INDEX(Products!$A$1:$E$5,MATCH(Orders!$D1116,Products!$A$1:$A$5,0),MATCH(Orders!J$1,Products!$A$1:$E$1,0))="D","Dark","Light"))</f>
        <v>Light</v>
      </c>
      <c r="K1116" s="3">
        <f>INDEX(Products!$A$1:$E$5,MATCH(Orders!$D1116,Products!$A$1:$A$5,0),MATCH(Orders!K$1,Products!$A$1:$E$1,0))</f>
        <v>1</v>
      </c>
      <c r="L1116" s="5">
        <f>INDEX(Products!$A$1:$E$5,MATCH(Orders!$D1116,Products!$A$1:$A$5,0),MATCH(Orders!L$1,Products!$A$1:$E$1,0))</f>
        <v>9.9499999999999993</v>
      </c>
      <c r="M1116" s="5">
        <f>Table1[[#This Row],[Unit Price]]*Table1[[#This Row],[Quantity]]</f>
        <v>49.75</v>
      </c>
      <c r="N1116" t="str">
        <f>VLOOKUP(Table1[[#This Row],[Customer ID]],Customers!$A$1:$I$2001,9,FALSE)</f>
        <v>Yes</v>
      </c>
    </row>
    <row r="1117" spans="1:14" x14ac:dyDescent="0.35">
      <c r="A1117" t="s">
        <v>2289</v>
      </c>
      <c r="B1117" s="2">
        <v>45347</v>
      </c>
      <c r="C1117" t="s">
        <v>2290</v>
      </c>
      <c r="D1117" t="s">
        <v>40</v>
      </c>
      <c r="E1117">
        <v>4</v>
      </c>
      <c r="F1117" t="str">
        <f>VLOOKUP(Table1[[#This Row],[Customer ID]],Customers!$A$1:$I$2001,2,FALSE)</f>
        <v>Kenneth Moore</v>
      </c>
      <c r="G1117" t="str">
        <f>VLOOKUP(Table1[[#This Row],[Customer ID]],Customers!$A$1:$I$2001,3,FALSE)</f>
        <v>stephanie17@golden.com</v>
      </c>
      <c r="H1117" t="str">
        <f>VLOOKUP(Table1[[#This Row],[Customer ID]],Customers!$A$1:$I$2001,7,FALSE)</f>
        <v>Ireland</v>
      </c>
      <c r="I1117" t="str">
        <f>_xlfn.IFS(INDEX(Products!$A$1:$E$5,MATCH(Orders!$D1117,Products!$A$1:$A$5,0),MATCH(Orders!I$1,Products!$A$1:$E$1,0))="Esp","Espresso",INDEX(Products!$A$1:$E$5,MATCH(Orders!$D1117,Products!$A$1:$A$5,0),MATCH(Orders!I$1,Products!$A$1:$E$1,0))="Lat","Latte",INDEX(Products!$A$1:$E$5,MATCH(Orders!$D1117,Products!$A$1:$A$5,0),MATCH(Orders!I$1,Products!$A$1:$E$1,0))="Moc","Mocha",INDEX(Products!$A$1:$E$5,MATCH(Orders!$D1117,Products!$A$1:$A$5,0),MATCH(Orders!I$1,Products!$A$1:$E$1,0))="Am","Americano")</f>
        <v>Americano</v>
      </c>
      <c r="J1117" t="str">
        <f>IF(INDEX(Products!$A$1:$E$5,MATCH(Orders!$D1117,Products!$A$1:$A$5,0),MATCH(Orders!J$1,Products!$A$1:$E$1,0))="M","Medium",IF(INDEX(Products!$A$1:$E$5,MATCH(Orders!$D1117,Products!$A$1:$A$5,0),MATCH(Orders!J$1,Products!$A$1:$E$1,0))="D","Dark","Light"))</f>
        <v>Light</v>
      </c>
      <c r="K1117" s="3">
        <f>INDEX(Products!$A$1:$E$5,MATCH(Orders!$D1117,Products!$A$1:$A$5,0),MATCH(Orders!K$1,Products!$A$1:$E$1,0))</f>
        <v>1</v>
      </c>
      <c r="L1117" s="5">
        <f>INDEX(Products!$A$1:$E$5,MATCH(Orders!$D1117,Products!$A$1:$A$5,0),MATCH(Orders!L$1,Products!$A$1:$E$1,0))</f>
        <v>9.9499999999999993</v>
      </c>
      <c r="M1117" s="5">
        <f>Table1[[#This Row],[Unit Price]]*Table1[[#This Row],[Quantity]]</f>
        <v>39.799999999999997</v>
      </c>
      <c r="N1117" t="str">
        <f>VLOOKUP(Table1[[#This Row],[Customer ID]],Customers!$A$1:$I$2001,9,FALSE)</f>
        <v>Yes</v>
      </c>
    </row>
    <row r="1118" spans="1:14" x14ac:dyDescent="0.35">
      <c r="A1118" t="s">
        <v>2291</v>
      </c>
      <c r="B1118" s="2">
        <v>45479</v>
      </c>
      <c r="C1118" t="s">
        <v>2292</v>
      </c>
      <c r="D1118" t="s">
        <v>40</v>
      </c>
      <c r="E1118">
        <v>2</v>
      </c>
      <c r="F1118" t="str">
        <f>VLOOKUP(Table1[[#This Row],[Customer ID]],Customers!$A$1:$I$2001,2,FALSE)</f>
        <v>Ryan Hale</v>
      </c>
      <c r="G1118" t="str">
        <f>VLOOKUP(Table1[[#This Row],[Customer ID]],Customers!$A$1:$I$2001,3,FALSE)</f>
        <v>cynthia21@parker.com</v>
      </c>
      <c r="H1118" t="str">
        <f>VLOOKUP(Table1[[#This Row],[Customer ID]],Customers!$A$1:$I$2001,7,FALSE)</f>
        <v>Australia</v>
      </c>
      <c r="I1118" t="str">
        <f>_xlfn.IFS(INDEX(Products!$A$1:$E$5,MATCH(Orders!$D1118,Products!$A$1:$A$5,0),MATCH(Orders!I$1,Products!$A$1:$E$1,0))="Esp","Espresso",INDEX(Products!$A$1:$E$5,MATCH(Orders!$D1118,Products!$A$1:$A$5,0),MATCH(Orders!I$1,Products!$A$1:$E$1,0))="Lat","Latte",INDEX(Products!$A$1:$E$5,MATCH(Orders!$D1118,Products!$A$1:$A$5,0),MATCH(Orders!I$1,Products!$A$1:$E$1,0))="Moc","Mocha",INDEX(Products!$A$1:$E$5,MATCH(Orders!$D1118,Products!$A$1:$A$5,0),MATCH(Orders!I$1,Products!$A$1:$E$1,0))="Am","Americano")</f>
        <v>Americano</v>
      </c>
      <c r="J1118" t="str">
        <f>IF(INDEX(Products!$A$1:$E$5,MATCH(Orders!$D1118,Products!$A$1:$A$5,0),MATCH(Orders!J$1,Products!$A$1:$E$1,0))="M","Medium",IF(INDEX(Products!$A$1:$E$5,MATCH(Orders!$D1118,Products!$A$1:$A$5,0),MATCH(Orders!J$1,Products!$A$1:$E$1,0))="D","Dark","Light"))</f>
        <v>Light</v>
      </c>
      <c r="K1118" s="3">
        <f>INDEX(Products!$A$1:$E$5,MATCH(Orders!$D1118,Products!$A$1:$A$5,0),MATCH(Orders!K$1,Products!$A$1:$E$1,0))</f>
        <v>1</v>
      </c>
      <c r="L1118" s="5">
        <f>INDEX(Products!$A$1:$E$5,MATCH(Orders!$D1118,Products!$A$1:$A$5,0),MATCH(Orders!L$1,Products!$A$1:$E$1,0))</f>
        <v>9.9499999999999993</v>
      </c>
      <c r="M1118" s="5">
        <f>Table1[[#This Row],[Unit Price]]*Table1[[#This Row],[Quantity]]</f>
        <v>19.899999999999999</v>
      </c>
      <c r="N1118" t="str">
        <f>VLOOKUP(Table1[[#This Row],[Customer ID]],Customers!$A$1:$I$2001,9,FALSE)</f>
        <v>No</v>
      </c>
    </row>
    <row r="1119" spans="1:14" x14ac:dyDescent="0.35">
      <c r="A1119" t="s">
        <v>2293</v>
      </c>
      <c r="B1119" s="2">
        <v>44628</v>
      </c>
      <c r="C1119" t="s">
        <v>2294</v>
      </c>
      <c r="D1119" t="s">
        <v>21</v>
      </c>
      <c r="E1119">
        <v>2</v>
      </c>
      <c r="F1119" t="str">
        <f>VLOOKUP(Table1[[#This Row],[Customer ID]],Customers!$A$1:$I$2001,2,FALSE)</f>
        <v>Mia Lawson</v>
      </c>
      <c r="G1119" t="str">
        <f>VLOOKUP(Table1[[#This Row],[Customer ID]],Customers!$A$1:$I$2001,3,FALSE)</f>
        <v>leeamanda@yahoo.com</v>
      </c>
      <c r="H1119" t="str">
        <f>VLOOKUP(Table1[[#This Row],[Customer ID]],Customers!$A$1:$I$2001,7,FALSE)</f>
        <v>United Kingdom</v>
      </c>
      <c r="I1119" t="str">
        <f>_xlfn.IFS(INDEX(Products!$A$1:$E$5,MATCH(Orders!$D1119,Products!$A$1:$A$5,0),MATCH(Orders!I$1,Products!$A$1:$E$1,0))="Esp","Espresso",INDEX(Products!$A$1:$E$5,MATCH(Orders!$D1119,Products!$A$1:$A$5,0),MATCH(Orders!I$1,Products!$A$1:$E$1,0))="Lat","Latte",INDEX(Products!$A$1:$E$5,MATCH(Orders!$D1119,Products!$A$1:$A$5,0),MATCH(Orders!I$1,Products!$A$1:$E$1,0))="Moc","Mocha",INDEX(Products!$A$1:$E$5,MATCH(Orders!$D1119,Products!$A$1:$A$5,0),MATCH(Orders!I$1,Products!$A$1:$E$1,0))="Am","Americano")</f>
        <v>Latte</v>
      </c>
      <c r="J1119" t="str">
        <f>IF(INDEX(Products!$A$1:$E$5,MATCH(Orders!$D1119,Products!$A$1:$A$5,0),MATCH(Orders!J$1,Products!$A$1:$E$1,0))="M","Medium",IF(INDEX(Products!$A$1:$E$5,MATCH(Orders!$D1119,Products!$A$1:$A$5,0),MATCH(Orders!J$1,Products!$A$1:$E$1,0))="D","Dark","Light"))</f>
        <v>Dark</v>
      </c>
      <c r="K1119" s="3">
        <f>INDEX(Products!$A$1:$E$5,MATCH(Orders!$D1119,Products!$A$1:$A$5,0),MATCH(Orders!K$1,Products!$A$1:$E$1,0))</f>
        <v>2</v>
      </c>
      <c r="L1119" s="5">
        <f>INDEX(Products!$A$1:$E$5,MATCH(Orders!$D1119,Products!$A$1:$A$5,0),MATCH(Orders!L$1,Products!$A$1:$E$1,0))</f>
        <v>6.79</v>
      </c>
      <c r="M1119" s="5">
        <f>Table1[[#This Row],[Unit Price]]*Table1[[#This Row],[Quantity]]</f>
        <v>13.58</v>
      </c>
      <c r="N1119" t="str">
        <f>VLOOKUP(Table1[[#This Row],[Customer ID]],Customers!$A$1:$I$2001,9,FALSE)</f>
        <v>Yes</v>
      </c>
    </row>
    <row r="1120" spans="1:14" x14ac:dyDescent="0.35">
      <c r="A1120" t="s">
        <v>2295</v>
      </c>
      <c r="B1120" s="2">
        <v>45490</v>
      </c>
      <c r="C1120" t="s">
        <v>2296</v>
      </c>
      <c r="D1120" t="s">
        <v>30</v>
      </c>
      <c r="E1120">
        <v>1</v>
      </c>
      <c r="F1120" t="str">
        <f>VLOOKUP(Table1[[#This Row],[Customer ID]],Customers!$A$1:$I$2001,2,FALSE)</f>
        <v>Tyler Parks</v>
      </c>
      <c r="G1120" t="str">
        <f>VLOOKUP(Table1[[#This Row],[Customer ID]],Customers!$A$1:$I$2001,3,FALSE)</f>
        <v>christensencole@watson.com</v>
      </c>
      <c r="H1120" t="str">
        <f>VLOOKUP(Table1[[#This Row],[Customer ID]],Customers!$A$1:$I$2001,7,FALSE)</f>
        <v>United States</v>
      </c>
      <c r="I1120" t="str">
        <f>_xlfn.IFS(INDEX(Products!$A$1:$E$5,MATCH(Orders!$D1120,Products!$A$1:$A$5,0),MATCH(Orders!I$1,Products!$A$1:$E$1,0))="Esp","Espresso",INDEX(Products!$A$1:$E$5,MATCH(Orders!$D1120,Products!$A$1:$A$5,0),MATCH(Orders!I$1,Products!$A$1:$E$1,0))="Lat","Latte",INDEX(Products!$A$1:$E$5,MATCH(Orders!$D1120,Products!$A$1:$A$5,0),MATCH(Orders!I$1,Products!$A$1:$E$1,0))="Moc","Mocha",INDEX(Products!$A$1:$E$5,MATCH(Orders!$D1120,Products!$A$1:$A$5,0),MATCH(Orders!I$1,Products!$A$1:$E$1,0))="Am","Americano")</f>
        <v>Mocha</v>
      </c>
      <c r="J1120" t="str">
        <f>IF(INDEX(Products!$A$1:$E$5,MATCH(Orders!$D1120,Products!$A$1:$A$5,0),MATCH(Orders!J$1,Products!$A$1:$E$1,0))="M","Medium",IF(INDEX(Products!$A$1:$E$5,MATCH(Orders!$D1120,Products!$A$1:$A$5,0),MATCH(Orders!J$1,Products!$A$1:$E$1,0))="D","Dark","Light"))</f>
        <v>Medium</v>
      </c>
      <c r="K1120" s="3">
        <f>INDEX(Products!$A$1:$E$5,MATCH(Orders!$D1120,Products!$A$1:$A$5,0),MATCH(Orders!K$1,Products!$A$1:$E$1,0))</f>
        <v>2</v>
      </c>
      <c r="L1120" s="5">
        <f>INDEX(Products!$A$1:$E$5,MATCH(Orders!$D1120,Products!$A$1:$A$5,0),MATCH(Orders!L$1,Products!$A$1:$E$1,0))</f>
        <v>5.35</v>
      </c>
      <c r="M1120" s="5">
        <f>Table1[[#This Row],[Unit Price]]*Table1[[#This Row],[Quantity]]</f>
        <v>5.35</v>
      </c>
      <c r="N1120" t="str">
        <f>VLOOKUP(Table1[[#This Row],[Customer ID]],Customers!$A$1:$I$2001,9,FALSE)</f>
        <v>Yes</v>
      </c>
    </row>
    <row r="1121" spans="1:14" x14ac:dyDescent="0.35">
      <c r="A1121" t="s">
        <v>2297</v>
      </c>
      <c r="B1121" s="2">
        <v>45396</v>
      </c>
      <c r="C1121" t="s">
        <v>2298</v>
      </c>
      <c r="D1121" t="s">
        <v>21</v>
      </c>
      <c r="E1121">
        <v>2</v>
      </c>
      <c r="F1121" t="str">
        <f>VLOOKUP(Table1[[#This Row],[Customer ID]],Customers!$A$1:$I$2001,2,FALSE)</f>
        <v>Mr. Jeff Green Jr.</v>
      </c>
      <c r="G1121" t="str">
        <f>VLOOKUP(Table1[[#This Row],[Customer ID]],Customers!$A$1:$I$2001,3,FALSE)</f>
        <v>ybernard@saunders.com</v>
      </c>
      <c r="H1121" t="str">
        <f>VLOOKUP(Table1[[#This Row],[Customer ID]],Customers!$A$1:$I$2001,7,FALSE)</f>
        <v>Australia</v>
      </c>
      <c r="I1121" t="str">
        <f>_xlfn.IFS(INDEX(Products!$A$1:$E$5,MATCH(Orders!$D1121,Products!$A$1:$A$5,0),MATCH(Orders!I$1,Products!$A$1:$E$1,0))="Esp","Espresso",INDEX(Products!$A$1:$E$5,MATCH(Orders!$D1121,Products!$A$1:$A$5,0),MATCH(Orders!I$1,Products!$A$1:$E$1,0))="Lat","Latte",INDEX(Products!$A$1:$E$5,MATCH(Orders!$D1121,Products!$A$1:$A$5,0),MATCH(Orders!I$1,Products!$A$1:$E$1,0))="Moc","Mocha",INDEX(Products!$A$1:$E$5,MATCH(Orders!$D1121,Products!$A$1:$A$5,0),MATCH(Orders!I$1,Products!$A$1:$E$1,0))="Am","Americano")</f>
        <v>Latte</v>
      </c>
      <c r="J1121" t="str">
        <f>IF(INDEX(Products!$A$1:$E$5,MATCH(Orders!$D1121,Products!$A$1:$A$5,0),MATCH(Orders!J$1,Products!$A$1:$E$1,0))="M","Medium",IF(INDEX(Products!$A$1:$E$5,MATCH(Orders!$D1121,Products!$A$1:$A$5,0),MATCH(Orders!J$1,Products!$A$1:$E$1,0))="D","Dark","Light"))</f>
        <v>Dark</v>
      </c>
      <c r="K1121" s="3">
        <f>INDEX(Products!$A$1:$E$5,MATCH(Orders!$D1121,Products!$A$1:$A$5,0),MATCH(Orders!K$1,Products!$A$1:$E$1,0))</f>
        <v>2</v>
      </c>
      <c r="L1121" s="5">
        <f>INDEX(Products!$A$1:$E$5,MATCH(Orders!$D1121,Products!$A$1:$A$5,0),MATCH(Orders!L$1,Products!$A$1:$E$1,0))</f>
        <v>6.79</v>
      </c>
      <c r="M1121" s="5">
        <f>Table1[[#This Row],[Unit Price]]*Table1[[#This Row],[Quantity]]</f>
        <v>13.58</v>
      </c>
      <c r="N1121" t="str">
        <f>VLOOKUP(Table1[[#This Row],[Customer ID]],Customers!$A$1:$I$2001,9,FALSE)</f>
        <v>Yes</v>
      </c>
    </row>
    <row r="1122" spans="1:14" x14ac:dyDescent="0.35">
      <c r="A1122" t="s">
        <v>2299</v>
      </c>
      <c r="B1122" s="2">
        <v>44972</v>
      </c>
      <c r="C1122" t="s">
        <v>2300</v>
      </c>
      <c r="D1122" t="s">
        <v>30</v>
      </c>
      <c r="E1122">
        <v>4</v>
      </c>
      <c r="F1122" t="str">
        <f>VLOOKUP(Table1[[#This Row],[Customer ID]],Customers!$A$1:$I$2001,2,FALSE)</f>
        <v>Christopher Morgan</v>
      </c>
      <c r="G1122" t="str">
        <f>VLOOKUP(Table1[[#This Row],[Customer ID]],Customers!$A$1:$I$2001,3,FALSE)</f>
        <v>amanda59@barajas.com</v>
      </c>
      <c r="H1122" t="str">
        <f>VLOOKUP(Table1[[#This Row],[Customer ID]],Customers!$A$1:$I$2001,7,FALSE)</f>
        <v>United Kingdom</v>
      </c>
      <c r="I1122" t="str">
        <f>_xlfn.IFS(INDEX(Products!$A$1:$E$5,MATCH(Orders!$D1122,Products!$A$1:$A$5,0),MATCH(Orders!I$1,Products!$A$1:$E$1,0))="Esp","Espresso",INDEX(Products!$A$1:$E$5,MATCH(Orders!$D1122,Products!$A$1:$A$5,0),MATCH(Orders!I$1,Products!$A$1:$E$1,0))="Lat","Latte",INDEX(Products!$A$1:$E$5,MATCH(Orders!$D1122,Products!$A$1:$A$5,0),MATCH(Orders!I$1,Products!$A$1:$E$1,0))="Moc","Mocha",INDEX(Products!$A$1:$E$5,MATCH(Orders!$D1122,Products!$A$1:$A$5,0),MATCH(Orders!I$1,Products!$A$1:$E$1,0))="Am","Americano")</f>
        <v>Mocha</v>
      </c>
      <c r="J1122" t="str">
        <f>IF(INDEX(Products!$A$1:$E$5,MATCH(Orders!$D1122,Products!$A$1:$A$5,0),MATCH(Orders!J$1,Products!$A$1:$E$1,0))="M","Medium",IF(INDEX(Products!$A$1:$E$5,MATCH(Orders!$D1122,Products!$A$1:$A$5,0),MATCH(Orders!J$1,Products!$A$1:$E$1,0))="D","Dark","Light"))</f>
        <v>Medium</v>
      </c>
      <c r="K1122" s="3">
        <f>INDEX(Products!$A$1:$E$5,MATCH(Orders!$D1122,Products!$A$1:$A$5,0),MATCH(Orders!K$1,Products!$A$1:$E$1,0))</f>
        <v>2</v>
      </c>
      <c r="L1122" s="5">
        <f>INDEX(Products!$A$1:$E$5,MATCH(Orders!$D1122,Products!$A$1:$A$5,0),MATCH(Orders!L$1,Products!$A$1:$E$1,0))</f>
        <v>5.35</v>
      </c>
      <c r="M1122" s="5">
        <f>Table1[[#This Row],[Unit Price]]*Table1[[#This Row],[Quantity]]</f>
        <v>21.4</v>
      </c>
      <c r="N1122" t="str">
        <f>VLOOKUP(Table1[[#This Row],[Customer ID]],Customers!$A$1:$I$2001,9,FALSE)</f>
        <v>Yes</v>
      </c>
    </row>
    <row r="1123" spans="1:14" x14ac:dyDescent="0.35">
      <c r="A1123" t="s">
        <v>2301</v>
      </c>
      <c r="B1123" s="2">
        <v>44952</v>
      </c>
      <c r="C1123" t="s">
        <v>2302</v>
      </c>
      <c r="D1123" t="s">
        <v>30</v>
      </c>
      <c r="E1123">
        <v>5</v>
      </c>
      <c r="F1123" t="str">
        <f>VLOOKUP(Table1[[#This Row],[Customer ID]],Customers!$A$1:$I$2001,2,FALSE)</f>
        <v>Elizabeth Schneider</v>
      </c>
      <c r="G1123" t="str">
        <f>VLOOKUP(Table1[[#This Row],[Customer ID]],Customers!$A$1:$I$2001,3,FALSE)</f>
        <v>daviskathy@gmail.com</v>
      </c>
      <c r="H1123" t="str">
        <f>VLOOKUP(Table1[[#This Row],[Customer ID]],Customers!$A$1:$I$2001,7,FALSE)</f>
        <v>Australia</v>
      </c>
      <c r="I1123" t="str">
        <f>_xlfn.IFS(INDEX(Products!$A$1:$E$5,MATCH(Orders!$D1123,Products!$A$1:$A$5,0),MATCH(Orders!I$1,Products!$A$1:$E$1,0))="Esp","Espresso",INDEX(Products!$A$1:$E$5,MATCH(Orders!$D1123,Products!$A$1:$A$5,0),MATCH(Orders!I$1,Products!$A$1:$E$1,0))="Lat","Latte",INDEX(Products!$A$1:$E$5,MATCH(Orders!$D1123,Products!$A$1:$A$5,0),MATCH(Orders!I$1,Products!$A$1:$E$1,0))="Moc","Mocha",INDEX(Products!$A$1:$E$5,MATCH(Orders!$D1123,Products!$A$1:$A$5,0),MATCH(Orders!I$1,Products!$A$1:$E$1,0))="Am","Americano")</f>
        <v>Mocha</v>
      </c>
      <c r="J1123" t="str">
        <f>IF(INDEX(Products!$A$1:$E$5,MATCH(Orders!$D1123,Products!$A$1:$A$5,0),MATCH(Orders!J$1,Products!$A$1:$E$1,0))="M","Medium",IF(INDEX(Products!$A$1:$E$5,MATCH(Orders!$D1123,Products!$A$1:$A$5,0),MATCH(Orders!J$1,Products!$A$1:$E$1,0))="D","Dark","Light"))</f>
        <v>Medium</v>
      </c>
      <c r="K1123" s="3">
        <f>INDEX(Products!$A$1:$E$5,MATCH(Orders!$D1123,Products!$A$1:$A$5,0),MATCH(Orders!K$1,Products!$A$1:$E$1,0))</f>
        <v>2</v>
      </c>
      <c r="L1123" s="5">
        <f>INDEX(Products!$A$1:$E$5,MATCH(Orders!$D1123,Products!$A$1:$A$5,0),MATCH(Orders!L$1,Products!$A$1:$E$1,0))</f>
        <v>5.35</v>
      </c>
      <c r="M1123" s="5">
        <f>Table1[[#This Row],[Unit Price]]*Table1[[#This Row],[Quantity]]</f>
        <v>26.75</v>
      </c>
      <c r="N1123" t="str">
        <f>VLOOKUP(Table1[[#This Row],[Customer ID]],Customers!$A$1:$I$2001,9,FALSE)</f>
        <v>No</v>
      </c>
    </row>
    <row r="1124" spans="1:14" x14ac:dyDescent="0.35">
      <c r="A1124" t="s">
        <v>2303</v>
      </c>
      <c r="B1124" s="2">
        <v>44598</v>
      </c>
      <c r="C1124" t="s">
        <v>2304</v>
      </c>
      <c r="D1124" t="s">
        <v>40</v>
      </c>
      <c r="E1124">
        <v>4</v>
      </c>
      <c r="F1124" t="str">
        <f>VLOOKUP(Table1[[#This Row],[Customer ID]],Customers!$A$1:$I$2001,2,FALSE)</f>
        <v>Scott Perez Jr.</v>
      </c>
      <c r="G1124" t="str">
        <f>VLOOKUP(Table1[[#This Row],[Customer ID]],Customers!$A$1:$I$2001,3,FALSE)</f>
        <v>mcbridestacy@gmail.com</v>
      </c>
      <c r="H1124" t="str">
        <f>VLOOKUP(Table1[[#This Row],[Customer ID]],Customers!$A$1:$I$2001,7,FALSE)</f>
        <v>Australia</v>
      </c>
      <c r="I1124" t="str">
        <f>_xlfn.IFS(INDEX(Products!$A$1:$E$5,MATCH(Orders!$D1124,Products!$A$1:$A$5,0),MATCH(Orders!I$1,Products!$A$1:$E$1,0))="Esp","Espresso",INDEX(Products!$A$1:$E$5,MATCH(Orders!$D1124,Products!$A$1:$A$5,0),MATCH(Orders!I$1,Products!$A$1:$E$1,0))="Lat","Latte",INDEX(Products!$A$1:$E$5,MATCH(Orders!$D1124,Products!$A$1:$A$5,0),MATCH(Orders!I$1,Products!$A$1:$E$1,0))="Moc","Mocha",INDEX(Products!$A$1:$E$5,MATCH(Orders!$D1124,Products!$A$1:$A$5,0),MATCH(Orders!I$1,Products!$A$1:$E$1,0))="Am","Americano")</f>
        <v>Americano</v>
      </c>
      <c r="J1124" t="str">
        <f>IF(INDEX(Products!$A$1:$E$5,MATCH(Orders!$D1124,Products!$A$1:$A$5,0),MATCH(Orders!J$1,Products!$A$1:$E$1,0))="M","Medium",IF(INDEX(Products!$A$1:$E$5,MATCH(Orders!$D1124,Products!$A$1:$A$5,0),MATCH(Orders!J$1,Products!$A$1:$E$1,0))="D","Dark","Light"))</f>
        <v>Light</v>
      </c>
      <c r="K1124" s="3">
        <f>INDEX(Products!$A$1:$E$5,MATCH(Orders!$D1124,Products!$A$1:$A$5,0),MATCH(Orders!K$1,Products!$A$1:$E$1,0))</f>
        <v>1</v>
      </c>
      <c r="L1124" s="5">
        <f>INDEX(Products!$A$1:$E$5,MATCH(Orders!$D1124,Products!$A$1:$A$5,0),MATCH(Orders!L$1,Products!$A$1:$E$1,0))</f>
        <v>9.9499999999999993</v>
      </c>
      <c r="M1124" s="5">
        <f>Table1[[#This Row],[Unit Price]]*Table1[[#This Row],[Quantity]]</f>
        <v>39.799999999999997</v>
      </c>
      <c r="N1124" t="str">
        <f>VLOOKUP(Table1[[#This Row],[Customer ID]],Customers!$A$1:$I$2001,9,FALSE)</f>
        <v>Yes</v>
      </c>
    </row>
    <row r="1125" spans="1:14" x14ac:dyDescent="0.35">
      <c r="A1125" t="s">
        <v>2305</v>
      </c>
      <c r="B1125" s="2">
        <v>44976</v>
      </c>
      <c r="C1125" t="s">
        <v>2306</v>
      </c>
      <c r="D1125" t="s">
        <v>21</v>
      </c>
      <c r="E1125">
        <v>4</v>
      </c>
      <c r="F1125" t="str">
        <f>VLOOKUP(Table1[[#This Row],[Customer ID]],Customers!$A$1:$I$2001,2,FALSE)</f>
        <v>William Robinson</v>
      </c>
      <c r="G1125" t="str">
        <f>VLOOKUP(Table1[[#This Row],[Customer ID]],Customers!$A$1:$I$2001,3,FALSE)</f>
        <v>jessica17@morris-edwards.com</v>
      </c>
      <c r="H1125" t="str">
        <f>VLOOKUP(Table1[[#This Row],[Customer ID]],Customers!$A$1:$I$2001,7,FALSE)</f>
        <v>United States</v>
      </c>
      <c r="I1125" t="str">
        <f>_xlfn.IFS(INDEX(Products!$A$1:$E$5,MATCH(Orders!$D1125,Products!$A$1:$A$5,0),MATCH(Orders!I$1,Products!$A$1:$E$1,0))="Esp","Espresso",INDEX(Products!$A$1:$E$5,MATCH(Orders!$D1125,Products!$A$1:$A$5,0),MATCH(Orders!I$1,Products!$A$1:$E$1,0))="Lat","Latte",INDEX(Products!$A$1:$E$5,MATCH(Orders!$D1125,Products!$A$1:$A$5,0),MATCH(Orders!I$1,Products!$A$1:$E$1,0))="Moc","Mocha",INDEX(Products!$A$1:$E$5,MATCH(Orders!$D1125,Products!$A$1:$A$5,0),MATCH(Orders!I$1,Products!$A$1:$E$1,0))="Am","Americano")</f>
        <v>Latte</v>
      </c>
      <c r="J1125" t="str">
        <f>IF(INDEX(Products!$A$1:$E$5,MATCH(Orders!$D1125,Products!$A$1:$A$5,0),MATCH(Orders!J$1,Products!$A$1:$E$1,0))="M","Medium",IF(INDEX(Products!$A$1:$E$5,MATCH(Orders!$D1125,Products!$A$1:$A$5,0),MATCH(Orders!J$1,Products!$A$1:$E$1,0))="D","Dark","Light"))</f>
        <v>Dark</v>
      </c>
      <c r="K1125" s="3">
        <f>INDEX(Products!$A$1:$E$5,MATCH(Orders!$D1125,Products!$A$1:$A$5,0),MATCH(Orders!K$1,Products!$A$1:$E$1,0))</f>
        <v>2</v>
      </c>
      <c r="L1125" s="5">
        <f>INDEX(Products!$A$1:$E$5,MATCH(Orders!$D1125,Products!$A$1:$A$5,0),MATCH(Orders!L$1,Products!$A$1:$E$1,0))</f>
        <v>6.79</v>
      </c>
      <c r="M1125" s="5">
        <f>Table1[[#This Row],[Unit Price]]*Table1[[#This Row],[Quantity]]</f>
        <v>27.16</v>
      </c>
      <c r="N1125" t="str">
        <f>VLOOKUP(Table1[[#This Row],[Customer ID]],Customers!$A$1:$I$2001,9,FALSE)</f>
        <v>Yes</v>
      </c>
    </row>
    <row r="1126" spans="1:14" x14ac:dyDescent="0.35">
      <c r="A1126" t="s">
        <v>2307</v>
      </c>
      <c r="B1126" s="2">
        <v>44514</v>
      </c>
      <c r="C1126" t="s">
        <v>2308</v>
      </c>
      <c r="D1126" t="s">
        <v>40</v>
      </c>
      <c r="E1126">
        <v>3</v>
      </c>
      <c r="F1126" t="str">
        <f>VLOOKUP(Table1[[#This Row],[Customer ID]],Customers!$A$1:$I$2001,2,FALSE)</f>
        <v>James Wagner</v>
      </c>
      <c r="G1126" t="str">
        <f>VLOOKUP(Table1[[#This Row],[Customer ID]],Customers!$A$1:$I$2001,3,FALSE)</f>
        <v>michael83@hotmail.com</v>
      </c>
      <c r="H1126" t="str">
        <f>VLOOKUP(Table1[[#This Row],[Customer ID]],Customers!$A$1:$I$2001,7,FALSE)</f>
        <v>Ireland</v>
      </c>
      <c r="I1126" t="str">
        <f>_xlfn.IFS(INDEX(Products!$A$1:$E$5,MATCH(Orders!$D1126,Products!$A$1:$A$5,0),MATCH(Orders!I$1,Products!$A$1:$E$1,0))="Esp","Espresso",INDEX(Products!$A$1:$E$5,MATCH(Orders!$D1126,Products!$A$1:$A$5,0),MATCH(Orders!I$1,Products!$A$1:$E$1,0))="Lat","Latte",INDEX(Products!$A$1:$E$5,MATCH(Orders!$D1126,Products!$A$1:$A$5,0),MATCH(Orders!I$1,Products!$A$1:$E$1,0))="Moc","Mocha",INDEX(Products!$A$1:$E$5,MATCH(Orders!$D1126,Products!$A$1:$A$5,0),MATCH(Orders!I$1,Products!$A$1:$E$1,0))="Am","Americano")</f>
        <v>Americano</v>
      </c>
      <c r="J1126" t="str">
        <f>IF(INDEX(Products!$A$1:$E$5,MATCH(Orders!$D1126,Products!$A$1:$A$5,0),MATCH(Orders!J$1,Products!$A$1:$E$1,0))="M","Medium",IF(INDEX(Products!$A$1:$E$5,MATCH(Orders!$D1126,Products!$A$1:$A$5,0),MATCH(Orders!J$1,Products!$A$1:$E$1,0))="D","Dark","Light"))</f>
        <v>Light</v>
      </c>
      <c r="K1126" s="3">
        <f>INDEX(Products!$A$1:$E$5,MATCH(Orders!$D1126,Products!$A$1:$A$5,0),MATCH(Orders!K$1,Products!$A$1:$E$1,0))</f>
        <v>1</v>
      </c>
      <c r="L1126" s="5">
        <f>INDEX(Products!$A$1:$E$5,MATCH(Orders!$D1126,Products!$A$1:$A$5,0),MATCH(Orders!L$1,Products!$A$1:$E$1,0))</f>
        <v>9.9499999999999993</v>
      </c>
      <c r="M1126" s="5">
        <f>Table1[[#This Row],[Unit Price]]*Table1[[#This Row],[Quantity]]</f>
        <v>29.849999999999998</v>
      </c>
      <c r="N1126" t="str">
        <f>VLOOKUP(Table1[[#This Row],[Customer ID]],Customers!$A$1:$I$2001,9,FALSE)</f>
        <v>No</v>
      </c>
    </row>
    <row r="1127" spans="1:14" x14ac:dyDescent="0.35">
      <c r="A1127" t="s">
        <v>2309</v>
      </c>
      <c r="B1127" s="2">
        <v>45379</v>
      </c>
      <c r="C1127" t="s">
        <v>2310</v>
      </c>
      <c r="D1127" t="s">
        <v>30</v>
      </c>
      <c r="E1127">
        <v>3</v>
      </c>
      <c r="F1127" t="str">
        <f>VLOOKUP(Table1[[#This Row],[Customer ID]],Customers!$A$1:$I$2001,2,FALSE)</f>
        <v>Alison Baird</v>
      </c>
      <c r="G1127" t="str">
        <f>VLOOKUP(Table1[[#This Row],[Customer ID]],Customers!$A$1:$I$2001,3,FALSE)</f>
        <v>wwilliams@chavez.com</v>
      </c>
      <c r="H1127" t="str">
        <f>VLOOKUP(Table1[[#This Row],[Customer ID]],Customers!$A$1:$I$2001,7,FALSE)</f>
        <v>Australia</v>
      </c>
      <c r="I1127" t="str">
        <f>_xlfn.IFS(INDEX(Products!$A$1:$E$5,MATCH(Orders!$D1127,Products!$A$1:$A$5,0),MATCH(Orders!I$1,Products!$A$1:$E$1,0))="Esp","Espresso",INDEX(Products!$A$1:$E$5,MATCH(Orders!$D1127,Products!$A$1:$A$5,0),MATCH(Orders!I$1,Products!$A$1:$E$1,0))="Lat","Latte",INDEX(Products!$A$1:$E$5,MATCH(Orders!$D1127,Products!$A$1:$A$5,0),MATCH(Orders!I$1,Products!$A$1:$E$1,0))="Moc","Mocha",INDEX(Products!$A$1:$E$5,MATCH(Orders!$D1127,Products!$A$1:$A$5,0),MATCH(Orders!I$1,Products!$A$1:$E$1,0))="Am","Americano")</f>
        <v>Mocha</v>
      </c>
      <c r="J1127" t="str">
        <f>IF(INDEX(Products!$A$1:$E$5,MATCH(Orders!$D1127,Products!$A$1:$A$5,0),MATCH(Orders!J$1,Products!$A$1:$E$1,0))="M","Medium",IF(INDEX(Products!$A$1:$E$5,MATCH(Orders!$D1127,Products!$A$1:$A$5,0),MATCH(Orders!J$1,Products!$A$1:$E$1,0))="D","Dark","Light"))</f>
        <v>Medium</v>
      </c>
      <c r="K1127" s="3">
        <f>INDEX(Products!$A$1:$E$5,MATCH(Orders!$D1127,Products!$A$1:$A$5,0),MATCH(Orders!K$1,Products!$A$1:$E$1,0))</f>
        <v>2</v>
      </c>
      <c r="L1127" s="5">
        <f>INDEX(Products!$A$1:$E$5,MATCH(Orders!$D1127,Products!$A$1:$A$5,0),MATCH(Orders!L$1,Products!$A$1:$E$1,0))</f>
        <v>5.35</v>
      </c>
      <c r="M1127" s="5">
        <f>Table1[[#This Row],[Unit Price]]*Table1[[#This Row],[Quantity]]</f>
        <v>16.049999999999997</v>
      </c>
      <c r="N1127" t="str">
        <f>VLOOKUP(Table1[[#This Row],[Customer ID]],Customers!$A$1:$I$2001,9,FALSE)</f>
        <v>No</v>
      </c>
    </row>
    <row r="1128" spans="1:14" x14ac:dyDescent="0.35">
      <c r="A1128" t="s">
        <v>2311</v>
      </c>
      <c r="B1128" s="2">
        <v>45396</v>
      </c>
      <c r="C1128" t="s">
        <v>2312</v>
      </c>
      <c r="D1128" t="s">
        <v>30</v>
      </c>
      <c r="E1128">
        <v>1</v>
      </c>
      <c r="F1128" t="str">
        <f>VLOOKUP(Table1[[#This Row],[Customer ID]],Customers!$A$1:$I$2001,2,FALSE)</f>
        <v>Peter Mendoza</v>
      </c>
      <c r="G1128" t="str">
        <f>VLOOKUP(Table1[[#This Row],[Customer ID]],Customers!$A$1:$I$2001,3,FALSE)</f>
        <v>karencabrera@hotmail.com</v>
      </c>
      <c r="H1128" t="str">
        <f>VLOOKUP(Table1[[#This Row],[Customer ID]],Customers!$A$1:$I$2001,7,FALSE)</f>
        <v>United States</v>
      </c>
      <c r="I1128" t="str">
        <f>_xlfn.IFS(INDEX(Products!$A$1:$E$5,MATCH(Orders!$D1128,Products!$A$1:$A$5,0),MATCH(Orders!I$1,Products!$A$1:$E$1,0))="Esp","Espresso",INDEX(Products!$A$1:$E$5,MATCH(Orders!$D1128,Products!$A$1:$A$5,0),MATCH(Orders!I$1,Products!$A$1:$E$1,0))="Lat","Latte",INDEX(Products!$A$1:$E$5,MATCH(Orders!$D1128,Products!$A$1:$A$5,0),MATCH(Orders!I$1,Products!$A$1:$E$1,0))="Moc","Mocha",INDEX(Products!$A$1:$E$5,MATCH(Orders!$D1128,Products!$A$1:$A$5,0),MATCH(Orders!I$1,Products!$A$1:$E$1,0))="Am","Americano")</f>
        <v>Mocha</v>
      </c>
      <c r="J1128" t="str">
        <f>IF(INDEX(Products!$A$1:$E$5,MATCH(Orders!$D1128,Products!$A$1:$A$5,0),MATCH(Orders!J$1,Products!$A$1:$E$1,0))="M","Medium",IF(INDEX(Products!$A$1:$E$5,MATCH(Orders!$D1128,Products!$A$1:$A$5,0),MATCH(Orders!J$1,Products!$A$1:$E$1,0))="D","Dark","Light"))</f>
        <v>Medium</v>
      </c>
      <c r="K1128" s="3">
        <f>INDEX(Products!$A$1:$E$5,MATCH(Orders!$D1128,Products!$A$1:$A$5,0),MATCH(Orders!K$1,Products!$A$1:$E$1,0))</f>
        <v>2</v>
      </c>
      <c r="L1128" s="5">
        <f>INDEX(Products!$A$1:$E$5,MATCH(Orders!$D1128,Products!$A$1:$A$5,0),MATCH(Orders!L$1,Products!$A$1:$E$1,0))</f>
        <v>5.35</v>
      </c>
      <c r="M1128" s="5">
        <f>Table1[[#This Row],[Unit Price]]*Table1[[#This Row],[Quantity]]</f>
        <v>5.35</v>
      </c>
      <c r="N1128" t="str">
        <f>VLOOKUP(Table1[[#This Row],[Customer ID]],Customers!$A$1:$I$2001,9,FALSE)</f>
        <v>Yes</v>
      </c>
    </row>
    <row r="1129" spans="1:14" x14ac:dyDescent="0.35">
      <c r="A1129" t="s">
        <v>2313</v>
      </c>
      <c r="B1129" s="2">
        <v>44516</v>
      </c>
      <c r="C1129" t="s">
        <v>2314</v>
      </c>
      <c r="D1129" t="s">
        <v>40</v>
      </c>
      <c r="E1129">
        <v>4</v>
      </c>
      <c r="F1129" t="str">
        <f>VLOOKUP(Table1[[#This Row],[Customer ID]],Customers!$A$1:$I$2001,2,FALSE)</f>
        <v>Sarah Duran</v>
      </c>
      <c r="G1129" t="str">
        <f>VLOOKUP(Table1[[#This Row],[Customer ID]],Customers!$A$1:$I$2001,3,FALSE)</f>
        <v>lrodriguez@gmail.com</v>
      </c>
      <c r="H1129" t="str">
        <f>VLOOKUP(Table1[[#This Row],[Customer ID]],Customers!$A$1:$I$2001,7,FALSE)</f>
        <v>Canada</v>
      </c>
      <c r="I1129" t="str">
        <f>_xlfn.IFS(INDEX(Products!$A$1:$E$5,MATCH(Orders!$D1129,Products!$A$1:$A$5,0),MATCH(Orders!I$1,Products!$A$1:$E$1,0))="Esp","Espresso",INDEX(Products!$A$1:$E$5,MATCH(Orders!$D1129,Products!$A$1:$A$5,0),MATCH(Orders!I$1,Products!$A$1:$E$1,0))="Lat","Latte",INDEX(Products!$A$1:$E$5,MATCH(Orders!$D1129,Products!$A$1:$A$5,0),MATCH(Orders!I$1,Products!$A$1:$E$1,0))="Moc","Mocha",INDEX(Products!$A$1:$E$5,MATCH(Orders!$D1129,Products!$A$1:$A$5,0),MATCH(Orders!I$1,Products!$A$1:$E$1,0))="Am","Americano")</f>
        <v>Americano</v>
      </c>
      <c r="J1129" t="str">
        <f>IF(INDEX(Products!$A$1:$E$5,MATCH(Orders!$D1129,Products!$A$1:$A$5,0),MATCH(Orders!J$1,Products!$A$1:$E$1,0))="M","Medium",IF(INDEX(Products!$A$1:$E$5,MATCH(Orders!$D1129,Products!$A$1:$A$5,0),MATCH(Orders!J$1,Products!$A$1:$E$1,0))="D","Dark","Light"))</f>
        <v>Light</v>
      </c>
      <c r="K1129" s="3">
        <f>INDEX(Products!$A$1:$E$5,MATCH(Orders!$D1129,Products!$A$1:$A$5,0),MATCH(Orders!K$1,Products!$A$1:$E$1,0))</f>
        <v>1</v>
      </c>
      <c r="L1129" s="5">
        <f>INDEX(Products!$A$1:$E$5,MATCH(Orders!$D1129,Products!$A$1:$A$5,0),MATCH(Orders!L$1,Products!$A$1:$E$1,0))</f>
        <v>9.9499999999999993</v>
      </c>
      <c r="M1129" s="5">
        <f>Table1[[#This Row],[Unit Price]]*Table1[[#This Row],[Quantity]]</f>
        <v>39.799999999999997</v>
      </c>
      <c r="N1129" t="str">
        <f>VLOOKUP(Table1[[#This Row],[Customer ID]],Customers!$A$1:$I$2001,9,FALSE)</f>
        <v>Yes</v>
      </c>
    </row>
    <row r="1130" spans="1:14" x14ac:dyDescent="0.35">
      <c r="A1130" t="s">
        <v>2315</v>
      </c>
      <c r="B1130" s="2">
        <v>45155</v>
      </c>
      <c r="C1130" t="s">
        <v>2316</v>
      </c>
      <c r="D1130" t="s">
        <v>30</v>
      </c>
      <c r="E1130">
        <v>5</v>
      </c>
      <c r="F1130" t="str">
        <f>VLOOKUP(Table1[[#This Row],[Customer ID]],Customers!$A$1:$I$2001,2,FALSE)</f>
        <v>John Moore</v>
      </c>
      <c r="G1130" t="str">
        <f>VLOOKUP(Table1[[#This Row],[Customer ID]],Customers!$A$1:$I$2001,3,FALSE)</f>
        <v>umartin@yahoo.com</v>
      </c>
      <c r="H1130" t="str">
        <f>VLOOKUP(Table1[[#This Row],[Customer ID]],Customers!$A$1:$I$2001,7,FALSE)</f>
        <v>Ireland</v>
      </c>
      <c r="I1130" t="str">
        <f>_xlfn.IFS(INDEX(Products!$A$1:$E$5,MATCH(Orders!$D1130,Products!$A$1:$A$5,0),MATCH(Orders!I$1,Products!$A$1:$E$1,0))="Esp","Espresso",INDEX(Products!$A$1:$E$5,MATCH(Orders!$D1130,Products!$A$1:$A$5,0),MATCH(Orders!I$1,Products!$A$1:$E$1,0))="Lat","Latte",INDEX(Products!$A$1:$E$5,MATCH(Orders!$D1130,Products!$A$1:$A$5,0),MATCH(Orders!I$1,Products!$A$1:$E$1,0))="Moc","Mocha",INDEX(Products!$A$1:$E$5,MATCH(Orders!$D1130,Products!$A$1:$A$5,0),MATCH(Orders!I$1,Products!$A$1:$E$1,0))="Am","Americano")</f>
        <v>Mocha</v>
      </c>
      <c r="J1130" t="str">
        <f>IF(INDEX(Products!$A$1:$E$5,MATCH(Orders!$D1130,Products!$A$1:$A$5,0),MATCH(Orders!J$1,Products!$A$1:$E$1,0))="M","Medium",IF(INDEX(Products!$A$1:$E$5,MATCH(Orders!$D1130,Products!$A$1:$A$5,0),MATCH(Orders!J$1,Products!$A$1:$E$1,0))="D","Dark","Light"))</f>
        <v>Medium</v>
      </c>
      <c r="K1130" s="3">
        <f>INDEX(Products!$A$1:$E$5,MATCH(Orders!$D1130,Products!$A$1:$A$5,0),MATCH(Orders!K$1,Products!$A$1:$E$1,0))</f>
        <v>2</v>
      </c>
      <c r="L1130" s="5">
        <f>INDEX(Products!$A$1:$E$5,MATCH(Orders!$D1130,Products!$A$1:$A$5,0),MATCH(Orders!L$1,Products!$A$1:$E$1,0))</f>
        <v>5.35</v>
      </c>
      <c r="M1130" s="5">
        <f>Table1[[#This Row],[Unit Price]]*Table1[[#This Row],[Quantity]]</f>
        <v>26.75</v>
      </c>
      <c r="N1130" t="str">
        <f>VLOOKUP(Table1[[#This Row],[Customer ID]],Customers!$A$1:$I$2001,9,FALSE)</f>
        <v>Yes</v>
      </c>
    </row>
    <row r="1131" spans="1:14" x14ac:dyDescent="0.35">
      <c r="A1131" t="s">
        <v>2317</v>
      </c>
      <c r="B1131" s="2">
        <v>45465</v>
      </c>
      <c r="C1131" t="s">
        <v>2318</v>
      </c>
      <c r="D1131" t="s">
        <v>40</v>
      </c>
      <c r="E1131">
        <v>1</v>
      </c>
      <c r="F1131" t="str">
        <f>VLOOKUP(Table1[[#This Row],[Customer ID]],Customers!$A$1:$I$2001,2,FALSE)</f>
        <v>Russell Spears</v>
      </c>
      <c r="G1131" t="str">
        <f>VLOOKUP(Table1[[#This Row],[Customer ID]],Customers!$A$1:$I$2001,3,FALSE)</f>
        <v>tchapman@smith.com</v>
      </c>
      <c r="H1131" t="str">
        <f>VLOOKUP(Table1[[#This Row],[Customer ID]],Customers!$A$1:$I$2001,7,FALSE)</f>
        <v>Ireland</v>
      </c>
      <c r="I1131" t="str">
        <f>_xlfn.IFS(INDEX(Products!$A$1:$E$5,MATCH(Orders!$D1131,Products!$A$1:$A$5,0),MATCH(Orders!I$1,Products!$A$1:$E$1,0))="Esp","Espresso",INDEX(Products!$A$1:$E$5,MATCH(Orders!$D1131,Products!$A$1:$A$5,0),MATCH(Orders!I$1,Products!$A$1:$E$1,0))="Lat","Latte",INDEX(Products!$A$1:$E$5,MATCH(Orders!$D1131,Products!$A$1:$A$5,0),MATCH(Orders!I$1,Products!$A$1:$E$1,0))="Moc","Mocha",INDEX(Products!$A$1:$E$5,MATCH(Orders!$D1131,Products!$A$1:$A$5,0),MATCH(Orders!I$1,Products!$A$1:$E$1,0))="Am","Americano")</f>
        <v>Americano</v>
      </c>
      <c r="J1131" t="str">
        <f>IF(INDEX(Products!$A$1:$E$5,MATCH(Orders!$D1131,Products!$A$1:$A$5,0),MATCH(Orders!J$1,Products!$A$1:$E$1,0))="M","Medium",IF(INDEX(Products!$A$1:$E$5,MATCH(Orders!$D1131,Products!$A$1:$A$5,0),MATCH(Orders!J$1,Products!$A$1:$E$1,0))="D","Dark","Light"))</f>
        <v>Light</v>
      </c>
      <c r="K1131" s="3">
        <f>INDEX(Products!$A$1:$E$5,MATCH(Orders!$D1131,Products!$A$1:$A$5,0),MATCH(Orders!K$1,Products!$A$1:$E$1,0))</f>
        <v>1</v>
      </c>
      <c r="L1131" s="5">
        <f>INDEX(Products!$A$1:$E$5,MATCH(Orders!$D1131,Products!$A$1:$A$5,0),MATCH(Orders!L$1,Products!$A$1:$E$1,0))</f>
        <v>9.9499999999999993</v>
      </c>
      <c r="M1131" s="5">
        <f>Table1[[#This Row],[Unit Price]]*Table1[[#This Row],[Quantity]]</f>
        <v>9.9499999999999993</v>
      </c>
      <c r="N1131" t="str">
        <f>VLOOKUP(Table1[[#This Row],[Customer ID]],Customers!$A$1:$I$2001,9,FALSE)</f>
        <v>Yes</v>
      </c>
    </row>
    <row r="1132" spans="1:14" x14ac:dyDescent="0.35">
      <c r="A1132" t="s">
        <v>2319</v>
      </c>
      <c r="B1132" s="2">
        <v>44560</v>
      </c>
      <c r="C1132" t="s">
        <v>2320</v>
      </c>
      <c r="D1132" t="s">
        <v>40</v>
      </c>
      <c r="E1132">
        <v>3</v>
      </c>
      <c r="F1132" t="str">
        <f>VLOOKUP(Table1[[#This Row],[Customer ID]],Customers!$A$1:$I$2001,2,FALSE)</f>
        <v>Kiara Davis</v>
      </c>
      <c r="G1132" t="str">
        <f>VLOOKUP(Table1[[#This Row],[Customer ID]],Customers!$A$1:$I$2001,3,FALSE)</f>
        <v>teresacollins@yahoo.com</v>
      </c>
      <c r="H1132" t="str">
        <f>VLOOKUP(Table1[[#This Row],[Customer ID]],Customers!$A$1:$I$2001,7,FALSE)</f>
        <v>United Kingdom</v>
      </c>
      <c r="I1132" t="str">
        <f>_xlfn.IFS(INDEX(Products!$A$1:$E$5,MATCH(Orders!$D1132,Products!$A$1:$A$5,0),MATCH(Orders!I$1,Products!$A$1:$E$1,0))="Esp","Espresso",INDEX(Products!$A$1:$E$5,MATCH(Orders!$D1132,Products!$A$1:$A$5,0),MATCH(Orders!I$1,Products!$A$1:$E$1,0))="Lat","Latte",INDEX(Products!$A$1:$E$5,MATCH(Orders!$D1132,Products!$A$1:$A$5,0),MATCH(Orders!I$1,Products!$A$1:$E$1,0))="Moc","Mocha",INDEX(Products!$A$1:$E$5,MATCH(Orders!$D1132,Products!$A$1:$A$5,0),MATCH(Orders!I$1,Products!$A$1:$E$1,0))="Am","Americano")</f>
        <v>Americano</v>
      </c>
      <c r="J1132" t="str">
        <f>IF(INDEX(Products!$A$1:$E$5,MATCH(Orders!$D1132,Products!$A$1:$A$5,0),MATCH(Orders!J$1,Products!$A$1:$E$1,0))="M","Medium",IF(INDEX(Products!$A$1:$E$5,MATCH(Orders!$D1132,Products!$A$1:$A$5,0),MATCH(Orders!J$1,Products!$A$1:$E$1,0))="D","Dark","Light"))</f>
        <v>Light</v>
      </c>
      <c r="K1132" s="3">
        <f>INDEX(Products!$A$1:$E$5,MATCH(Orders!$D1132,Products!$A$1:$A$5,0),MATCH(Orders!K$1,Products!$A$1:$E$1,0))</f>
        <v>1</v>
      </c>
      <c r="L1132" s="5">
        <f>INDEX(Products!$A$1:$E$5,MATCH(Orders!$D1132,Products!$A$1:$A$5,0),MATCH(Orders!L$1,Products!$A$1:$E$1,0))</f>
        <v>9.9499999999999993</v>
      </c>
      <c r="M1132" s="5">
        <f>Table1[[#This Row],[Unit Price]]*Table1[[#This Row],[Quantity]]</f>
        <v>29.849999999999998</v>
      </c>
      <c r="N1132" t="str">
        <f>VLOOKUP(Table1[[#This Row],[Customer ID]],Customers!$A$1:$I$2001,9,FALSE)</f>
        <v>Yes</v>
      </c>
    </row>
    <row r="1133" spans="1:14" x14ac:dyDescent="0.35">
      <c r="A1133" t="s">
        <v>2321</v>
      </c>
      <c r="B1133" s="2">
        <v>44745</v>
      </c>
      <c r="C1133" t="s">
        <v>2322</v>
      </c>
      <c r="D1133" t="s">
        <v>30</v>
      </c>
      <c r="E1133">
        <v>1</v>
      </c>
      <c r="F1133" t="str">
        <f>VLOOKUP(Table1[[#This Row],[Customer ID]],Customers!$A$1:$I$2001,2,FALSE)</f>
        <v>Lisa Knox</v>
      </c>
      <c r="G1133" t="str">
        <f>VLOOKUP(Table1[[#This Row],[Customer ID]],Customers!$A$1:$I$2001,3,FALSE)</f>
        <v>benjamin03@yahoo.com</v>
      </c>
      <c r="H1133" t="str">
        <f>VLOOKUP(Table1[[#This Row],[Customer ID]],Customers!$A$1:$I$2001,7,FALSE)</f>
        <v>Canada</v>
      </c>
      <c r="I1133" t="str">
        <f>_xlfn.IFS(INDEX(Products!$A$1:$E$5,MATCH(Orders!$D1133,Products!$A$1:$A$5,0),MATCH(Orders!I$1,Products!$A$1:$E$1,0))="Esp","Espresso",INDEX(Products!$A$1:$E$5,MATCH(Orders!$D1133,Products!$A$1:$A$5,0),MATCH(Orders!I$1,Products!$A$1:$E$1,0))="Lat","Latte",INDEX(Products!$A$1:$E$5,MATCH(Orders!$D1133,Products!$A$1:$A$5,0),MATCH(Orders!I$1,Products!$A$1:$E$1,0))="Moc","Mocha",INDEX(Products!$A$1:$E$5,MATCH(Orders!$D1133,Products!$A$1:$A$5,0),MATCH(Orders!I$1,Products!$A$1:$E$1,0))="Am","Americano")</f>
        <v>Mocha</v>
      </c>
      <c r="J1133" t="str">
        <f>IF(INDEX(Products!$A$1:$E$5,MATCH(Orders!$D1133,Products!$A$1:$A$5,0),MATCH(Orders!J$1,Products!$A$1:$E$1,0))="M","Medium",IF(INDEX(Products!$A$1:$E$5,MATCH(Orders!$D1133,Products!$A$1:$A$5,0),MATCH(Orders!J$1,Products!$A$1:$E$1,0))="D","Dark","Light"))</f>
        <v>Medium</v>
      </c>
      <c r="K1133" s="3">
        <f>INDEX(Products!$A$1:$E$5,MATCH(Orders!$D1133,Products!$A$1:$A$5,0),MATCH(Orders!K$1,Products!$A$1:$E$1,0))</f>
        <v>2</v>
      </c>
      <c r="L1133" s="5">
        <f>INDEX(Products!$A$1:$E$5,MATCH(Orders!$D1133,Products!$A$1:$A$5,0),MATCH(Orders!L$1,Products!$A$1:$E$1,0))</f>
        <v>5.35</v>
      </c>
      <c r="M1133" s="5">
        <f>Table1[[#This Row],[Unit Price]]*Table1[[#This Row],[Quantity]]</f>
        <v>5.35</v>
      </c>
      <c r="N1133" t="str">
        <f>VLOOKUP(Table1[[#This Row],[Customer ID]],Customers!$A$1:$I$2001,9,FALSE)</f>
        <v>Yes</v>
      </c>
    </row>
    <row r="1134" spans="1:14" x14ac:dyDescent="0.35">
      <c r="A1134" t="s">
        <v>2323</v>
      </c>
      <c r="B1134" s="2">
        <v>45580</v>
      </c>
      <c r="C1134" t="s">
        <v>2324</v>
      </c>
      <c r="D1134" t="s">
        <v>40</v>
      </c>
      <c r="E1134">
        <v>5</v>
      </c>
      <c r="F1134" t="str">
        <f>VLOOKUP(Table1[[#This Row],[Customer ID]],Customers!$A$1:$I$2001,2,FALSE)</f>
        <v>Colton Carson</v>
      </c>
      <c r="G1134" t="str">
        <f>VLOOKUP(Table1[[#This Row],[Customer ID]],Customers!$A$1:$I$2001,3,FALSE)</f>
        <v>marianovak@thomas.com</v>
      </c>
      <c r="H1134" t="str">
        <f>VLOOKUP(Table1[[#This Row],[Customer ID]],Customers!$A$1:$I$2001,7,FALSE)</f>
        <v>Australia</v>
      </c>
      <c r="I1134" t="str">
        <f>_xlfn.IFS(INDEX(Products!$A$1:$E$5,MATCH(Orders!$D1134,Products!$A$1:$A$5,0),MATCH(Orders!I$1,Products!$A$1:$E$1,0))="Esp","Espresso",INDEX(Products!$A$1:$E$5,MATCH(Orders!$D1134,Products!$A$1:$A$5,0),MATCH(Orders!I$1,Products!$A$1:$E$1,0))="Lat","Latte",INDEX(Products!$A$1:$E$5,MATCH(Orders!$D1134,Products!$A$1:$A$5,0),MATCH(Orders!I$1,Products!$A$1:$E$1,0))="Moc","Mocha",INDEX(Products!$A$1:$E$5,MATCH(Orders!$D1134,Products!$A$1:$A$5,0),MATCH(Orders!I$1,Products!$A$1:$E$1,0))="Am","Americano")</f>
        <v>Americano</v>
      </c>
      <c r="J1134" t="str">
        <f>IF(INDEX(Products!$A$1:$E$5,MATCH(Orders!$D1134,Products!$A$1:$A$5,0),MATCH(Orders!J$1,Products!$A$1:$E$1,0))="M","Medium",IF(INDEX(Products!$A$1:$E$5,MATCH(Orders!$D1134,Products!$A$1:$A$5,0),MATCH(Orders!J$1,Products!$A$1:$E$1,0))="D","Dark","Light"))</f>
        <v>Light</v>
      </c>
      <c r="K1134" s="3">
        <f>INDEX(Products!$A$1:$E$5,MATCH(Orders!$D1134,Products!$A$1:$A$5,0),MATCH(Orders!K$1,Products!$A$1:$E$1,0))</f>
        <v>1</v>
      </c>
      <c r="L1134" s="5">
        <f>INDEX(Products!$A$1:$E$5,MATCH(Orders!$D1134,Products!$A$1:$A$5,0),MATCH(Orders!L$1,Products!$A$1:$E$1,0))</f>
        <v>9.9499999999999993</v>
      </c>
      <c r="M1134" s="5">
        <f>Table1[[#This Row],[Unit Price]]*Table1[[#This Row],[Quantity]]</f>
        <v>49.75</v>
      </c>
      <c r="N1134" t="str">
        <f>VLOOKUP(Table1[[#This Row],[Customer ID]],Customers!$A$1:$I$2001,9,FALSE)</f>
        <v>Yes</v>
      </c>
    </row>
    <row r="1135" spans="1:14" x14ac:dyDescent="0.35">
      <c r="A1135" t="s">
        <v>2325</v>
      </c>
      <c r="B1135" s="2">
        <v>44996</v>
      </c>
      <c r="C1135" t="s">
        <v>2326</v>
      </c>
      <c r="D1135" t="s">
        <v>21</v>
      </c>
      <c r="E1135">
        <v>3</v>
      </c>
      <c r="F1135" t="str">
        <f>VLOOKUP(Table1[[#This Row],[Customer ID]],Customers!$A$1:$I$2001,2,FALSE)</f>
        <v>Jon Calhoun</v>
      </c>
      <c r="G1135" t="str">
        <f>VLOOKUP(Table1[[#This Row],[Customer ID]],Customers!$A$1:$I$2001,3,FALSE)</f>
        <v>kstanley@gmail.com</v>
      </c>
      <c r="H1135" t="str">
        <f>VLOOKUP(Table1[[#This Row],[Customer ID]],Customers!$A$1:$I$2001,7,FALSE)</f>
        <v>Canada</v>
      </c>
      <c r="I1135" t="str">
        <f>_xlfn.IFS(INDEX(Products!$A$1:$E$5,MATCH(Orders!$D1135,Products!$A$1:$A$5,0),MATCH(Orders!I$1,Products!$A$1:$E$1,0))="Esp","Espresso",INDEX(Products!$A$1:$E$5,MATCH(Orders!$D1135,Products!$A$1:$A$5,0),MATCH(Orders!I$1,Products!$A$1:$E$1,0))="Lat","Latte",INDEX(Products!$A$1:$E$5,MATCH(Orders!$D1135,Products!$A$1:$A$5,0),MATCH(Orders!I$1,Products!$A$1:$E$1,0))="Moc","Mocha",INDEX(Products!$A$1:$E$5,MATCH(Orders!$D1135,Products!$A$1:$A$5,0),MATCH(Orders!I$1,Products!$A$1:$E$1,0))="Am","Americano")</f>
        <v>Latte</v>
      </c>
      <c r="J1135" t="str">
        <f>IF(INDEX(Products!$A$1:$E$5,MATCH(Orders!$D1135,Products!$A$1:$A$5,0),MATCH(Orders!J$1,Products!$A$1:$E$1,0))="M","Medium",IF(INDEX(Products!$A$1:$E$5,MATCH(Orders!$D1135,Products!$A$1:$A$5,0),MATCH(Orders!J$1,Products!$A$1:$E$1,0))="D","Dark","Light"))</f>
        <v>Dark</v>
      </c>
      <c r="K1135" s="3">
        <f>INDEX(Products!$A$1:$E$5,MATCH(Orders!$D1135,Products!$A$1:$A$5,0),MATCH(Orders!K$1,Products!$A$1:$E$1,0))</f>
        <v>2</v>
      </c>
      <c r="L1135" s="5">
        <f>INDEX(Products!$A$1:$E$5,MATCH(Orders!$D1135,Products!$A$1:$A$5,0),MATCH(Orders!L$1,Products!$A$1:$E$1,0))</f>
        <v>6.79</v>
      </c>
      <c r="M1135" s="5">
        <f>Table1[[#This Row],[Unit Price]]*Table1[[#This Row],[Quantity]]</f>
        <v>20.37</v>
      </c>
      <c r="N1135" t="str">
        <f>VLOOKUP(Table1[[#This Row],[Customer ID]],Customers!$A$1:$I$2001,9,FALSE)</f>
        <v>Yes</v>
      </c>
    </row>
    <row r="1136" spans="1:14" x14ac:dyDescent="0.35">
      <c r="A1136" t="s">
        <v>2327</v>
      </c>
      <c r="B1136" s="2">
        <v>44967</v>
      </c>
      <c r="C1136" t="s">
        <v>2328</v>
      </c>
      <c r="D1136" t="s">
        <v>40</v>
      </c>
      <c r="E1136">
        <v>2</v>
      </c>
      <c r="F1136" t="str">
        <f>VLOOKUP(Table1[[#This Row],[Customer ID]],Customers!$A$1:$I$2001,2,FALSE)</f>
        <v>Belinda Chambers</v>
      </c>
      <c r="G1136" t="str">
        <f>VLOOKUP(Table1[[#This Row],[Customer ID]],Customers!$A$1:$I$2001,3,FALSE)</f>
        <v>jmcgee@mueller.org</v>
      </c>
      <c r="H1136" t="str">
        <f>VLOOKUP(Table1[[#This Row],[Customer ID]],Customers!$A$1:$I$2001,7,FALSE)</f>
        <v>Canada</v>
      </c>
      <c r="I1136" t="str">
        <f>_xlfn.IFS(INDEX(Products!$A$1:$E$5,MATCH(Orders!$D1136,Products!$A$1:$A$5,0),MATCH(Orders!I$1,Products!$A$1:$E$1,0))="Esp","Espresso",INDEX(Products!$A$1:$E$5,MATCH(Orders!$D1136,Products!$A$1:$A$5,0),MATCH(Orders!I$1,Products!$A$1:$E$1,0))="Lat","Latte",INDEX(Products!$A$1:$E$5,MATCH(Orders!$D1136,Products!$A$1:$A$5,0),MATCH(Orders!I$1,Products!$A$1:$E$1,0))="Moc","Mocha",INDEX(Products!$A$1:$E$5,MATCH(Orders!$D1136,Products!$A$1:$A$5,0),MATCH(Orders!I$1,Products!$A$1:$E$1,0))="Am","Americano")</f>
        <v>Americano</v>
      </c>
      <c r="J1136" t="str">
        <f>IF(INDEX(Products!$A$1:$E$5,MATCH(Orders!$D1136,Products!$A$1:$A$5,0),MATCH(Orders!J$1,Products!$A$1:$E$1,0))="M","Medium",IF(INDEX(Products!$A$1:$E$5,MATCH(Orders!$D1136,Products!$A$1:$A$5,0),MATCH(Orders!J$1,Products!$A$1:$E$1,0))="D","Dark","Light"))</f>
        <v>Light</v>
      </c>
      <c r="K1136" s="3">
        <f>INDEX(Products!$A$1:$E$5,MATCH(Orders!$D1136,Products!$A$1:$A$5,0),MATCH(Orders!K$1,Products!$A$1:$E$1,0))</f>
        <v>1</v>
      </c>
      <c r="L1136" s="5">
        <f>INDEX(Products!$A$1:$E$5,MATCH(Orders!$D1136,Products!$A$1:$A$5,0),MATCH(Orders!L$1,Products!$A$1:$E$1,0))</f>
        <v>9.9499999999999993</v>
      </c>
      <c r="M1136" s="5">
        <f>Table1[[#This Row],[Unit Price]]*Table1[[#This Row],[Quantity]]</f>
        <v>19.899999999999999</v>
      </c>
      <c r="N1136" t="str">
        <f>VLOOKUP(Table1[[#This Row],[Customer ID]],Customers!$A$1:$I$2001,9,FALSE)</f>
        <v>No</v>
      </c>
    </row>
    <row r="1137" spans="1:14" x14ac:dyDescent="0.35">
      <c r="A1137" t="s">
        <v>2329</v>
      </c>
      <c r="B1137" s="2">
        <v>44689</v>
      </c>
      <c r="C1137" t="s">
        <v>2330</v>
      </c>
      <c r="D1137" t="s">
        <v>40</v>
      </c>
      <c r="E1137">
        <v>3</v>
      </c>
      <c r="F1137" t="str">
        <f>VLOOKUP(Table1[[#This Row],[Customer ID]],Customers!$A$1:$I$2001,2,FALSE)</f>
        <v>Mary Miller</v>
      </c>
      <c r="G1137" t="str">
        <f>VLOOKUP(Table1[[#This Row],[Customer ID]],Customers!$A$1:$I$2001,3,FALSE)</f>
        <v>brownchristopher@garcia.com</v>
      </c>
      <c r="H1137" t="str">
        <f>VLOOKUP(Table1[[#This Row],[Customer ID]],Customers!$A$1:$I$2001,7,FALSE)</f>
        <v>Canada</v>
      </c>
      <c r="I1137" t="str">
        <f>_xlfn.IFS(INDEX(Products!$A$1:$E$5,MATCH(Orders!$D1137,Products!$A$1:$A$5,0),MATCH(Orders!I$1,Products!$A$1:$E$1,0))="Esp","Espresso",INDEX(Products!$A$1:$E$5,MATCH(Orders!$D1137,Products!$A$1:$A$5,0),MATCH(Orders!I$1,Products!$A$1:$E$1,0))="Lat","Latte",INDEX(Products!$A$1:$E$5,MATCH(Orders!$D1137,Products!$A$1:$A$5,0),MATCH(Orders!I$1,Products!$A$1:$E$1,0))="Moc","Mocha",INDEX(Products!$A$1:$E$5,MATCH(Orders!$D1137,Products!$A$1:$A$5,0),MATCH(Orders!I$1,Products!$A$1:$E$1,0))="Am","Americano")</f>
        <v>Americano</v>
      </c>
      <c r="J1137" t="str">
        <f>IF(INDEX(Products!$A$1:$E$5,MATCH(Orders!$D1137,Products!$A$1:$A$5,0),MATCH(Orders!J$1,Products!$A$1:$E$1,0))="M","Medium",IF(INDEX(Products!$A$1:$E$5,MATCH(Orders!$D1137,Products!$A$1:$A$5,0),MATCH(Orders!J$1,Products!$A$1:$E$1,0))="D","Dark","Light"))</f>
        <v>Light</v>
      </c>
      <c r="K1137" s="3">
        <f>INDEX(Products!$A$1:$E$5,MATCH(Orders!$D1137,Products!$A$1:$A$5,0),MATCH(Orders!K$1,Products!$A$1:$E$1,0))</f>
        <v>1</v>
      </c>
      <c r="L1137" s="5">
        <f>INDEX(Products!$A$1:$E$5,MATCH(Orders!$D1137,Products!$A$1:$A$5,0),MATCH(Orders!L$1,Products!$A$1:$E$1,0))</f>
        <v>9.9499999999999993</v>
      </c>
      <c r="M1137" s="5">
        <f>Table1[[#This Row],[Unit Price]]*Table1[[#This Row],[Quantity]]</f>
        <v>29.849999999999998</v>
      </c>
      <c r="N1137" t="str">
        <f>VLOOKUP(Table1[[#This Row],[Customer ID]],Customers!$A$1:$I$2001,9,FALSE)</f>
        <v>Yes</v>
      </c>
    </row>
    <row r="1138" spans="1:14" x14ac:dyDescent="0.35">
      <c r="A1138" t="s">
        <v>2331</v>
      </c>
      <c r="B1138" s="2">
        <v>45043</v>
      </c>
      <c r="C1138" t="s">
        <v>2332</v>
      </c>
      <c r="D1138" t="s">
        <v>15</v>
      </c>
      <c r="E1138">
        <v>1</v>
      </c>
      <c r="F1138" t="str">
        <f>VLOOKUP(Table1[[#This Row],[Customer ID]],Customers!$A$1:$I$2001,2,FALSE)</f>
        <v>Jorge Briggs</v>
      </c>
      <c r="G1138" t="str">
        <f>VLOOKUP(Table1[[#This Row],[Customer ID]],Customers!$A$1:$I$2001,3,FALSE)</f>
        <v>bcox@gmail.com</v>
      </c>
      <c r="H1138" t="str">
        <f>VLOOKUP(Table1[[#This Row],[Customer ID]],Customers!$A$1:$I$2001,7,FALSE)</f>
        <v>United Kingdom</v>
      </c>
      <c r="I1138" t="str">
        <f>_xlfn.IFS(INDEX(Products!$A$1:$E$5,MATCH(Orders!$D1138,Products!$A$1:$A$5,0),MATCH(Orders!I$1,Products!$A$1:$E$1,0))="Esp","Espresso",INDEX(Products!$A$1:$E$5,MATCH(Orders!$D1138,Products!$A$1:$A$5,0),MATCH(Orders!I$1,Products!$A$1:$E$1,0))="Lat","Latte",INDEX(Products!$A$1:$E$5,MATCH(Orders!$D1138,Products!$A$1:$A$5,0),MATCH(Orders!I$1,Products!$A$1:$E$1,0))="Moc","Mocha",INDEX(Products!$A$1:$E$5,MATCH(Orders!$D1138,Products!$A$1:$A$5,0),MATCH(Orders!I$1,Products!$A$1:$E$1,0))="Am","Americano")</f>
        <v>Espresso</v>
      </c>
      <c r="J1138" t="str">
        <f>IF(INDEX(Products!$A$1:$E$5,MATCH(Orders!$D1138,Products!$A$1:$A$5,0),MATCH(Orders!J$1,Products!$A$1:$E$1,0))="M","Medium",IF(INDEX(Products!$A$1:$E$5,MATCH(Orders!$D1138,Products!$A$1:$A$5,0),MATCH(Orders!J$1,Products!$A$1:$E$1,0))="D","Dark","Light"))</f>
        <v>Medium</v>
      </c>
      <c r="K1138" s="3">
        <f>INDEX(Products!$A$1:$E$5,MATCH(Orders!$D1138,Products!$A$1:$A$5,0),MATCH(Orders!K$1,Products!$A$1:$E$1,0))</f>
        <v>1.5</v>
      </c>
      <c r="L1138" s="5">
        <f>INDEX(Products!$A$1:$E$5,MATCH(Orders!$D1138,Products!$A$1:$A$5,0),MATCH(Orders!L$1,Products!$A$1:$E$1,0))</f>
        <v>8.18</v>
      </c>
      <c r="M1138" s="5">
        <f>Table1[[#This Row],[Unit Price]]*Table1[[#This Row],[Quantity]]</f>
        <v>8.18</v>
      </c>
      <c r="N1138" t="str">
        <f>VLOOKUP(Table1[[#This Row],[Customer ID]],Customers!$A$1:$I$2001,9,FALSE)</f>
        <v>Yes</v>
      </c>
    </row>
    <row r="1139" spans="1:14" x14ac:dyDescent="0.35">
      <c r="A1139" t="s">
        <v>2333</v>
      </c>
      <c r="B1139" s="2">
        <v>44879</v>
      </c>
      <c r="C1139" t="s">
        <v>2334</v>
      </c>
      <c r="D1139" t="s">
        <v>30</v>
      </c>
      <c r="E1139">
        <v>2</v>
      </c>
      <c r="F1139" t="str">
        <f>VLOOKUP(Table1[[#This Row],[Customer ID]],Customers!$A$1:$I$2001,2,FALSE)</f>
        <v>Jennifer Young</v>
      </c>
      <c r="G1139" t="str">
        <f>VLOOKUP(Table1[[#This Row],[Customer ID]],Customers!$A$1:$I$2001,3,FALSE)</f>
        <v>btaylor@berry-miller.com</v>
      </c>
      <c r="H1139" t="str">
        <f>VLOOKUP(Table1[[#This Row],[Customer ID]],Customers!$A$1:$I$2001,7,FALSE)</f>
        <v>United States</v>
      </c>
      <c r="I1139" t="str">
        <f>_xlfn.IFS(INDEX(Products!$A$1:$E$5,MATCH(Orders!$D1139,Products!$A$1:$A$5,0),MATCH(Orders!I$1,Products!$A$1:$E$1,0))="Esp","Espresso",INDEX(Products!$A$1:$E$5,MATCH(Orders!$D1139,Products!$A$1:$A$5,0),MATCH(Orders!I$1,Products!$A$1:$E$1,0))="Lat","Latte",INDEX(Products!$A$1:$E$5,MATCH(Orders!$D1139,Products!$A$1:$A$5,0),MATCH(Orders!I$1,Products!$A$1:$E$1,0))="Moc","Mocha",INDEX(Products!$A$1:$E$5,MATCH(Orders!$D1139,Products!$A$1:$A$5,0),MATCH(Orders!I$1,Products!$A$1:$E$1,0))="Am","Americano")</f>
        <v>Mocha</v>
      </c>
      <c r="J1139" t="str">
        <f>IF(INDEX(Products!$A$1:$E$5,MATCH(Orders!$D1139,Products!$A$1:$A$5,0),MATCH(Orders!J$1,Products!$A$1:$E$1,0))="M","Medium",IF(INDEX(Products!$A$1:$E$5,MATCH(Orders!$D1139,Products!$A$1:$A$5,0),MATCH(Orders!J$1,Products!$A$1:$E$1,0))="D","Dark","Light"))</f>
        <v>Medium</v>
      </c>
      <c r="K1139" s="3">
        <f>INDEX(Products!$A$1:$E$5,MATCH(Orders!$D1139,Products!$A$1:$A$5,0),MATCH(Orders!K$1,Products!$A$1:$E$1,0))</f>
        <v>2</v>
      </c>
      <c r="L1139" s="5">
        <f>INDEX(Products!$A$1:$E$5,MATCH(Orders!$D1139,Products!$A$1:$A$5,0),MATCH(Orders!L$1,Products!$A$1:$E$1,0))</f>
        <v>5.35</v>
      </c>
      <c r="M1139" s="5">
        <f>Table1[[#This Row],[Unit Price]]*Table1[[#This Row],[Quantity]]</f>
        <v>10.7</v>
      </c>
      <c r="N1139" t="str">
        <f>VLOOKUP(Table1[[#This Row],[Customer ID]],Customers!$A$1:$I$2001,9,FALSE)</f>
        <v>Yes</v>
      </c>
    </row>
    <row r="1140" spans="1:14" x14ac:dyDescent="0.35">
      <c r="A1140" t="s">
        <v>2335</v>
      </c>
      <c r="B1140" s="2">
        <v>44767</v>
      </c>
      <c r="C1140" t="s">
        <v>2336</v>
      </c>
      <c r="D1140" t="s">
        <v>21</v>
      </c>
      <c r="E1140">
        <v>3</v>
      </c>
      <c r="F1140" t="str">
        <f>VLOOKUP(Table1[[#This Row],[Customer ID]],Customers!$A$1:$I$2001,2,FALSE)</f>
        <v>Michael Maddox</v>
      </c>
      <c r="G1140" t="str">
        <f>VLOOKUP(Table1[[#This Row],[Customer ID]],Customers!$A$1:$I$2001,3,FALSE)</f>
        <v>vasqueztroy@ramirez.com</v>
      </c>
      <c r="H1140" t="str">
        <f>VLOOKUP(Table1[[#This Row],[Customer ID]],Customers!$A$1:$I$2001,7,FALSE)</f>
        <v>Australia</v>
      </c>
      <c r="I1140" t="str">
        <f>_xlfn.IFS(INDEX(Products!$A$1:$E$5,MATCH(Orders!$D1140,Products!$A$1:$A$5,0),MATCH(Orders!I$1,Products!$A$1:$E$1,0))="Esp","Espresso",INDEX(Products!$A$1:$E$5,MATCH(Orders!$D1140,Products!$A$1:$A$5,0),MATCH(Orders!I$1,Products!$A$1:$E$1,0))="Lat","Latte",INDEX(Products!$A$1:$E$5,MATCH(Orders!$D1140,Products!$A$1:$A$5,0),MATCH(Orders!I$1,Products!$A$1:$E$1,0))="Moc","Mocha",INDEX(Products!$A$1:$E$5,MATCH(Orders!$D1140,Products!$A$1:$A$5,0),MATCH(Orders!I$1,Products!$A$1:$E$1,0))="Am","Americano")</f>
        <v>Latte</v>
      </c>
      <c r="J1140" t="str">
        <f>IF(INDEX(Products!$A$1:$E$5,MATCH(Orders!$D1140,Products!$A$1:$A$5,0),MATCH(Orders!J$1,Products!$A$1:$E$1,0))="M","Medium",IF(INDEX(Products!$A$1:$E$5,MATCH(Orders!$D1140,Products!$A$1:$A$5,0),MATCH(Orders!J$1,Products!$A$1:$E$1,0))="D","Dark","Light"))</f>
        <v>Dark</v>
      </c>
      <c r="K1140" s="3">
        <f>INDEX(Products!$A$1:$E$5,MATCH(Orders!$D1140,Products!$A$1:$A$5,0),MATCH(Orders!K$1,Products!$A$1:$E$1,0))</f>
        <v>2</v>
      </c>
      <c r="L1140" s="5">
        <f>INDEX(Products!$A$1:$E$5,MATCH(Orders!$D1140,Products!$A$1:$A$5,0),MATCH(Orders!L$1,Products!$A$1:$E$1,0))</f>
        <v>6.79</v>
      </c>
      <c r="M1140" s="5">
        <f>Table1[[#This Row],[Unit Price]]*Table1[[#This Row],[Quantity]]</f>
        <v>20.37</v>
      </c>
      <c r="N1140" t="str">
        <f>VLOOKUP(Table1[[#This Row],[Customer ID]],Customers!$A$1:$I$2001,9,FALSE)</f>
        <v>No</v>
      </c>
    </row>
    <row r="1141" spans="1:14" x14ac:dyDescent="0.35">
      <c r="A1141" t="s">
        <v>2337</v>
      </c>
      <c r="B1141" s="2">
        <v>45188</v>
      </c>
      <c r="C1141" t="s">
        <v>2338</v>
      </c>
      <c r="D1141" t="s">
        <v>15</v>
      </c>
      <c r="E1141">
        <v>2</v>
      </c>
      <c r="F1141" t="str">
        <f>VLOOKUP(Table1[[#This Row],[Customer ID]],Customers!$A$1:$I$2001,2,FALSE)</f>
        <v>Julia Stein</v>
      </c>
      <c r="G1141" t="str">
        <f>VLOOKUP(Table1[[#This Row],[Customer ID]],Customers!$A$1:$I$2001,3,FALSE)</f>
        <v>smithashley@cooley.info</v>
      </c>
      <c r="H1141" t="str">
        <f>VLOOKUP(Table1[[#This Row],[Customer ID]],Customers!$A$1:$I$2001,7,FALSE)</f>
        <v>United States</v>
      </c>
      <c r="I1141" t="str">
        <f>_xlfn.IFS(INDEX(Products!$A$1:$E$5,MATCH(Orders!$D1141,Products!$A$1:$A$5,0),MATCH(Orders!I$1,Products!$A$1:$E$1,0))="Esp","Espresso",INDEX(Products!$A$1:$E$5,MATCH(Orders!$D1141,Products!$A$1:$A$5,0),MATCH(Orders!I$1,Products!$A$1:$E$1,0))="Lat","Latte",INDEX(Products!$A$1:$E$5,MATCH(Orders!$D1141,Products!$A$1:$A$5,0),MATCH(Orders!I$1,Products!$A$1:$E$1,0))="Moc","Mocha",INDEX(Products!$A$1:$E$5,MATCH(Orders!$D1141,Products!$A$1:$A$5,0),MATCH(Orders!I$1,Products!$A$1:$E$1,0))="Am","Americano")</f>
        <v>Espresso</v>
      </c>
      <c r="J1141" t="str">
        <f>IF(INDEX(Products!$A$1:$E$5,MATCH(Orders!$D1141,Products!$A$1:$A$5,0),MATCH(Orders!J$1,Products!$A$1:$E$1,0))="M","Medium",IF(INDEX(Products!$A$1:$E$5,MATCH(Orders!$D1141,Products!$A$1:$A$5,0),MATCH(Orders!J$1,Products!$A$1:$E$1,0))="D","Dark","Light"))</f>
        <v>Medium</v>
      </c>
      <c r="K1141" s="3">
        <f>INDEX(Products!$A$1:$E$5,MATCH(Orders!$D1141,Products!$A$1:$A$5,0),MATCH(Orders!K$1,Products!$A$1:$E$1,0))</f>
        <v>1.5</v>
      </c>
      <c r="L1141" s="5">
        <f>INDEX(Products!$A$1:$E$5,MATCH(Orders!$D1141,Products!$A$1:$A$5,0),MATCH(Orders!L$1,Products!$A$1:$E$1,0))</f>
        <v>8.18</v>
      </c>
      <c r="M1141" s="5">
        <f>Table1[[#This Row],[Unit Price]]*Table1[[#This Row],[Quantity]]</f>
        <v>16.36</v>
      </c>
      <c r="N1141" t="str">
        <f>VLOOKUP(Table1[[#This Row],[Customer ID]],Customers!$A$1:$I$2001,9,FALSE)</f>
        <v>No</v>
      </c>
    </row>
    <row r="1142" spans="1:14" x14ac:dyDescent="0.35">
      <c r="A1142" t="s">
        <v>2339</v>
      </c>
      <c r="B1142" s="2">
        <v>45506</v>
      </c>
      <c r="C1142" t="s">
        <v>2340</v>
      </c>
      <c r="D1142" t="s">
        <v>15</v>
      </c>
      <c r="E1142">
        <v>2</v>
      </c>
      <c r="F1142" t="str">
        <f>VLOOKUP(Table1[[#This Row],[Customer ID]],Customers!$A$1:$I$2001,2,FALSE)</f>
        <v>Anthony Grant</v>
      </c>
      <c r="G1142" t="str">
        <f>VLOOKUP(Table1[[#This Row],[Customer ID]],Customers!$A$1:$I$2001,3,FALSE)</f>
        <v>nbooker@lowe-kirby.org</v>
      </c>
      <c r="H1142" t="str">
        <f>VLOOKUP(Table1[[#This Row],[Customer ID]],Customers!$A$1:$I$2001,7,FALSE)</f>
        <v>Canada</v>
      </c>
      <c r="I1142" t="str">
        <f>_xlfn.IFS(INDEX(Products!$A$1:$E$5,MATCH(Orders!$D1142,Products!$A$1:$A$5,0),MATCH(Orders!I$1,Products!$A$1:$E$1,0))="Esp","Espresso",INDEX(Products!$A$1:$E$5,MATCH(Orders!$D1142,Products!$A$1:$A$5,0),MATCH(Orders!I$1,Products!$A$1:$E$1,0))="Lat","Latte",INDEX(Products!$A$1:$E$5,MATCH(Orders!$D1142,Products!$A$1:$A$5,0),MATCH(Orders!I$1,Products!$A$1:$E$1,0))="Moc","Mocha",INDEX(Products!$A$1:$E$5,MATCH(Orders!$D1142,Products!$A$1:$A$5,0),MATCH(Orders!I$1,Products!$A$1:$E$1,0))="Am","Americano")</f>
        <v>Espresso</v>
      </c>
      <c r="J1142" t="str">
        <f>IF(INDEX(Products!$A$1:$E$5,MATCH(Orders!$D1142,Products!$A$1:$A$5,0),MATCH(Orders!J$1,Products!$A$1:$E$1,0))="M","Medium",IF(INDEX(Products!$A$1:$E$5,MATCH(Orders!$D1142,Products!$A$1:$A$5,0),MATCH(Orders!J$1,Products!$A$1:$E$1,0))="D","Dark","Light"))</f>
        <v>Medium</v>
      </c>
      <c r="K1142" s="3">
        <f>INDEX(Products!$A$1:$E$5,MATCH(Orders!$D1142,Products!$A$1:$A$5,0),MATCH(Orders!K$1,Products!$A$1:$E$1,0))</f>
        <v>1.5</v>
      </c>
      <c r="L1142" s="5">
        <f>INDEX(Products!$A$1:$E$5,MATCH(Orders!$D1142,Products!$A$1:$A$5,0),MATCH(Orders!L$1,Products!$A$1:$E$1,0))</f>
        <v>8.18</v>
      </c>
      <c r="M1142" s="5">
        <f>Table1[[#This Row],[Unit Price]]*Table1[[#This Row],[Quantity]]</f>
        <v>16.36</v>
      </c>
      <c r="N1142" t="str">
        <f>VLOOKUP(Table1[[#This Row],[Customer ID]],Customers!$A$1:$I$2001,9,FALSE)</f>
        <v>Yes</v>
      </c>
    </row>
    <row r="1143" spans="1:14" x14ac:dyDescent="0.35">
      <c r="A1143" t="s">
        <v>2341</v>
      </c>
      <c r="B1143" s="2">
        <v>45202</v>
      </c>
      <c r="C1143" t="s">
        <v>2342</v>
      </c>
      <c r="D1143" t="s">
        <v>40</v>
      </c>
      <c r="E1143">
        <v>3</v>
      </c>
      <c r="F1143" t="str">
        <f>VLOOKUP(Table1[[#This Row],[Customer ID]],Customers!$A$1:$I$2001,2,FALSE)</f>
        <v>Paul Thompson</v>
      </c>
      <c r="G1143" t="str">
        <f>VLOOKUP(Table1[[#This Row],[Customer ID]],Customers!$A$1:$I$2001,3,FALSE)</f>
        <v>hgreen@hotmail.com</v>
      </c>
      <c r="H1143" t="str">
        <f>VLOOKUP(Table1[[#This Row],[Customer ID]],Customers!$A$1:$I$2001,7,FALSE)</f>
        <v>Canada</v>
      </c>
      <c r="I1143" t="str">
        <f>_xlfn.IFS(INDEX(Products!$A$1:$E$5,MATCH(Orders!$D1143,Products!$A$1:$A$5,0),MATCH(Orders!I$1,Products!$A$1:$E$1,0))="Esp","Espresso",INDEX(Products!$A$1:$E$5,MATCH(Orders!$D1143,Products!$A$1:$A$5,0),MATCH(Orders!I$1,Products!$A$1:$E$1,0))="Lat","Latte",INDEX(Products!$A$1:$E$5,MATCH(Orders!$D1143,Products!$A$1:$A$5,0),MATCH(Orders!I$1,Products!$A$1:$E$1,0))="Moc","Mocha",INDEX(Products!$A$1:$E$5,MATCH(Orders!$D1143,Products!$A$1:$A$5,0),MATCH(Orders!I$1,Products!$A$1:$E$1,0))="Am","Americano")</f>
        <v>Americano</v>
      </c>
      <c r="J1143" t="str">
        <f>IF(INDEX(Products!$A$1:$E$5,MATCH(Orders!$D1143,Products!$A$1:$A$5,0),MATCH(Orders!J$1,Products!$A$1:$E$1,0))="M","Medium",IF(INDEX(Products!$A$1:$E$5,MATCH(Orders!$D1143,Products!$A$1:$A$5,0),MATCH(Orders!J$1,Products!$A$1:$E$1,0))="D","Dark","Light"))</f>
        <v>Light</v>
      </c>
      <c r="K1143" s="3">
        <f>INDEX(Products!$A$1:$E$5,MATCH(Orders!$D1143,Products!$A$1:$A$5,0),MATCH(Orders!K$1,Products!$A$1:$E$1,0))</f>
        <v>1</v>
      </c>
      <c r="L1143" s="5">
        <f>INDEX(Products!$A$1:$E$5,MATCH(Orders!$D1143,Products!$A$1:$A$5,0),MATCH(Orders!L$1,Products!$A$1:$E$1,0))</f>
        <v>9.9499999999999993</v>
      </c>
      <c r="M1143" s="5">
        <f>Table1[[#This Row],[Unit Price]]*Table1[[#This Row],[Quantity]]</f>
        <v>29.849999999999998</v>
      </c>
      <c r="N1143" t="str">
        <f>VLOOKUP(Table1[[#This Row],[Customer ID]],Customers!$A$1:$I$2001,9,FALSE)</f>
        <v>No</v>
      </c>
    </row>
    <row r="1144" spans="1:14" x14ac:dyDescent="0.35">
      <c r="A1144" t="s">
        <v>2343</v>
      </c>
      <c r="B1144" s="2">
        <v>44769</v>
      </c>
      <c r="C1144" t="s">
        <v>2344</v>
      </c>
      <c r="D1144" t="s">
        <v>15</v>
      </c>
      <c r="E1144">
        <v>5</v>
      </c>
      <c r="F1144" t="str">
        <f>VLOOKUP(Table1[[#This Row],[Customer ID]],Customers!$A$1:$I$2001,2,FALSE)</f>
        <v>Brianna Larson</v>
      </c>
      <c r="G1144" t="str">
        <f>VLOOKUP(Table1[[#This Row],[Customer ID]],Customers!$A$1:$I$2001,3,FALSE)</f>
        <v>nancy20@gmail.com</v>
      </c>
      <c r="H1144" t="str">
        <f>VLOOKUP(Table1[[#This Row],[Customer ID]],Customers!$A$1:$I$2001,7,FALSE)</f>
        <v>Australia</v>
      </c>
      <c r="I1144" t="str">
        <f>_xlfn.IFS(INDEX(Products!$A$1:$E$5,MATCH(Orders!$D1144,Products!$A$1:$A$5,0),MATCH(Orders!I$1,Products!$A$1:$E$1,0))="Esp","Espresso",INDEX(Products!$A$1:$E$5,MATCH(Orders!$D1144,Products!$A$1:$A$5,0),MATCH(Orders!I$1,Products!$A$1:$E$1,0))="Lat","Latte",INDEX(Products!$A$1:$E$5,MATCH(Orders!$D1144,Products!$A$1:$A$5,0),MATCH(Orders!I$1,Products!$A$1:$E$1,0))="Moc","Mocha",INDEX(Products!$A$1:$E$5,MATCH(Orders!$D1144,Products!$A$1:$A$5,0),MATCH(Orders!I$1,Products!$A$1:$E$1,0))="Am","Americano")</f>
        <v>Espresso</v>
      </c>
      <c r="J1144" t="str">
        <f>IF(INDEX(Products!$A$1:$E$5,MATCH(Orders!$D1144,Products!$A$1:$A$5,0),MATCH(Orders!J$1,Products!$A$1:$E$1,0))="M","Medium",IF(INDEX(Products!$A$1:$E$5,MATCH(Orders!$D1144,Products!$A$1:$A$5,0),MATCH(Orders!J$1,Products!$A$1:$E$1,0))="D","Dark","Light"))</f>
        <v>Medium</v>
      </c>
      <c r="K1144" s="3">
        <f>INDEX(Products!$A$1:$E$5,MATCH(Orders!$D1144,Products!$A$1:$A$5,0),MATCH(Orders!K$1,Products!$A$1:$E$1,0))</f>
        <v>1.5</v>
      </c>
      <c r="L1144" s="5">
        <f>INDEX(Products!$A$1:$E$5,MATCH(Orders!$D1144,Products!$A$1:$A$5,0),MATCH(Orders!L$1,Products!$A$1:$E$1,0))</f>
        <v>8.18</v>
      </c>
      <c r="M1144" s="5">
        <f>Table1[[#This Row],[Unit Price]]*Table1[[#This Row],[Quantity]]</f>
        <v>40.9</v>
      </c>
      <c r="N1144" t="str">
        <f>VLOOKUP(Table1[[#This Row],[Customer ID]],Customers!$A$1:$I$2001,9,FALSE)</f>
        <v>Yes</v>
      </c>
    </row>
    <row r="1145" spans="1:14" x14ac:dyDescent="0.35">
      <c r="A1145" t="s">
        <v>2345</v>
      </c>
      <c r="B1145" s="2">
        <v>44709</v>
      </c>
      <c r="C1145" t="s">
        <v>2346</v>
      </c>
      <c r="D1145" t="s">
        <v>15</v>
      </c>
      <c r="E1145">
        <v>1</v>
      </c>
      <c r="F1145" t="str">
        <f>VLOOKUP(Table1[[#This Row],[Customer ID]],Customers!$A$1:$I$2001,2,FALSE)</f>
        <v>Brenda Harrington</v>
      </c>
      <c r="G1145" t="str">
        <f>VLOOKUP(Table1[[#This Row],[Customer ID]],Customers!$A$1:$I$2001,3,FALSE)</f>
        <v>jamierobinson@hotmail.com</v>
      </c>
      <c r="H1145" t="str">
        <f>VLOOKUP(Table1[[#This Row],[Customer ID]],Customers!$A$1:$I$2001,7,FALSE)</f>
        <v>Australia</v>
      </c>
      <c r="I1145" t="str">
        <f>_xlfn.IFS(INDEX(Products!$A$1:$E$5,MATCH(Orders!$D1145,Products!$A$1:$A$5,0),MATCH(Orders!I$1,Products!$A$1:$E$1,0))="Esp","Espresso",INDEX(Products!$A$1:$E$5,MATCH(Orders!$D1145,Products!$A$1:$A$5,0),MATCH(Orders!I$1,Products!$A$1:$E$1,0))="Lat","Latte",INDEX(Products!$A$1:$E$5,MATCH(Orders!$D1145,Products!$A$1:$A$5,0),MATCH(Orders!I$1,Products!$A$1:$E$1,0))="Moc","Mocha",INDEX(Products!$A$1:$E$5,MATCH(Orders!$D1145,Products!$A$1:$A$5,0),MATCH(Orders!I$1,Products!$A$1:$E$1,0))="Am","Americano")</f>
        <v>Espresso</v>
      </c>
      <c r="J1145" t="str">
        <f>IF(INDEX(Products!$A$1:$E$5,MATCH(Orders!$D1145,Products!$A$1:$A$5,0),MATCH(Orders!J$1,Products!$A$1:$E$1,0))="M","Medium",IF(INDEX(Products!$A$1:$E$5,MATCH(Orders!$D1145,Products!$A$1:$A$5,0),MATCH(Orders!J$1,Products!$A$1:$E$1,0))="D","Dark","Light"))</f>
        <v>Medium</v>
      </c>
      <c r="K1145" s="3">
        <f>INDEX(Products!$A$1:$E$5,MATCH(Orders!$D1145,Products!$A$1:$A$5,0),MATCH(Orders!K$1,Products!$A$1:$E$1,0))</f>
        <v>1.5</v>
      </c>
      <c r="L1145" s="5">
        <f>INDEX(Products!$A$1:$E$5,MATCH(Orders!$D1145,Products!$A$1:$A$5,0),MATCH(Orders!L$1,Products!$A$1:$E$1,0))</f>
        <v>8.18</v>
      </c>
      <c r="M1145" s="5">
        <f>Table1[[#This Row],[Unit Price]]*Table1[[#This Row],[Quantity]]</f>
        <v>8.18</v>
      </c>
      <c r="N1145" t="str">
        <f>VLOOKUP(Table1[[#This Row],[Customer ID]],Customers!$A$1:$I$2001,9,FALSE)</f>
        <v>Yes</v>
      </c>
    </row>
    <row r="1146" spans="1:14" x14ac:dyDescent="0.35">
      <c r="A1146" t="s">
        <v>2347</v>
      </c>
      <c r="B1146" s="2">
        <v>45204</v>
      </c>
      <c r="C1146" t="s">
        <v>2348</v>
      </c>
      <c r="D1146" t="s">
        <v>21</v>
      </c>
      <c r="E1146">
        <v>3</v>
      </c>
      <c r="F1146" t="str">
        <f>VLOOKUP(Table1[[#This Row],[Customer ID]],Customers!$A$1:$I$2001,2,FALSE)</f>
        <v>Wendy Martin</v>
      </c>
      <c r="G1146" t="str">
        <f>VLOOKUP(Table1[[#This Row],[Customer ID]],Customers!$A$1:$I$2001,3,FALSE)</f>
        <v>erin89@gmail.com</v>
      </c>
      <c r="H1146" t="str">
        <f>VLOOKUP(Table1[[#This Row],[Customer ID]],Customers!$A$1:$I$2001,7,FALSE)</f>
        <v>United Kingdom</v>
      </c>
      <c r="I1146" t="str">
        <f>_xlfn.IFS(INDEX(Products!$A$1:$E$5,MATCH(Orders!$D1146,Products!$A$1:$A$5,0),MATCH(Orders!I$1,Products!$A$1:$E$1,0))="Esp","Espresso",INDEX(Products!$A$1:$E$5,MATCH(Orders!$D1146,Products!$A$1:$A$5,0),MATCH(Orders!I$1,Products!$A$1:$E$1,0))="Lat","Latte",INDEX(Products!$A$1:$E$5,MATCH(Orders!$D1146,Products!$A$1:$A$5,0),MATCH(Orders!I$1,Products!$A$1:$E$1,0))="Moc","Mocha",INDEX(Products!$A$1:$E$5,MATCH(Orders!$D1146,Products!$A$1:$A$5,0),MATCH(Orders!I$1,Products!$A$1:$E$1,0))="Am","Americano")</f>
        <v>Latte</v>
      </c>
      <c r="J1146" t="str">
        <f>IF(INDEX(Products!$A$1:$E$5,MATCH(Orders!$D1146,Products!$A$1:$A$5,0),MATCH(Orders!J$1,Products!$A$1:$E$1,0))="M","Medium",IF(INDEX(Products!$A$1:$E$5,MATCH(Orders!$D1146,Products!$A$1:$A$5,0),MATCH(Orders!J$1,Products!$A$1:$E$1,0))="D","Dark","Light"))</f>
        <v>Dark</v>
      </c>
      <c r="K1146" s="3">
        <f>INDEX(Products!$A$1:$E$5,MATCH(Orders!$D1146,Products!$A$1:$A$5,0),MATCH(Orders!K$1,Products!$A$1:$E$1,0))</f>
        <v>2</v>
      </c>
      <c r="L1146" s="5">
        <f>INDEX(Products!$A$1:$E$5,MATCH(Orders!$D1146,Products!$A$1:$A$5,0),MATCH(Orders!L$1,Products!$A$1:$E$1,0))</f>
        <v>6.79</v>
      </c>
      <c r="M1146" s="5">
        <f>Table1[[#This Row],[Unit Price]]*Table1[[#This Row],[Quantity]]</f>
        <v>20.37</v>
      </c>
      <c r="N1146" t="str">
        <f>VLOOKUP(Table1[[#This Row],[Customer ID]],Customers!$A$1:$I$2001,9,FALSE)</f>
        <v>No</v>
      </c>
    </row>
    <row r="1147" spans="1:14" x14ac:dyDescent="0.35">
      <c r="A1147" t="s">
        <v>2349</v>
      </c>
      <c r="B1147" s="2">
        <v>44515</v>
      </c>
      <c r="C1147" t="s">
        <v>2350</v>
      </c>
      <c r="D1147" t="s">
        <v>15</v>
      </c>
      <c r="E1147">
        <v>3</v>
      </c>
      <c r="F1147" t="str">
        <f>VLOOKUP(Table1[[#This Row],[Customer ID]],Customers!$A$1:$I$2001,2,FALSE)</f>
        <v>Daniel Lane</v>
      </c>
      <c r="G1147" t="str">
        <f>VLOOKUP(Table1[[#This Row],[Customer ID]],Customers!$A$1:$I$2001,3,FALSE)</f>
        <v>popewilliam@hotmail.com</v>
      </c>
      <c r="H1147" t="str">
        <f>VLOOKUP(Table1[[#This Row],[Customer ID]],Customers!$A$1:$I$2001,7,FALSE)</f>
        <v>United States</v>
      </c>
      <c r="I1147" t="str">
        <f>_xlfn.IFS(INDEX(Products!$A$1:$E$5,MATCH(Orders!$D1147,Products!$A$1:$A$5,0),MATCH(Orders!I$1,Products!$A$1:$E$1,0))="Esp","Espresso",INDEX(Products!$A$1:$E$5,MATCH(Orders!$D1147,Products!$A$1:$A$5,0),MATCH(Orders!I$1,Products!$A$1:$E$1,0))="Lat","Latte",INDEX(Products!$A$1:$E$5,MATCH(Orders!$D1147,Products!$A$1:$A$5,0),MATCH(Orders!I$1,Products!$A$1:$E$1,0))="Moc","Mocha",INDEX(Products!$A$1:$E$5,MATCH(Orders!$D1147,Products!$A$1:$A$5,0),MATCH(Orders!I$1,Products!$A$1:$E$1,0))="Am","Americano")</f>
        <v>Espresso</v>
      </c>
      <c r="J1147" t="str">
        <f>IF(INDEX(Products!$A$1:$E$5,MATCH(Orders!$D1147,Products!$A$1:$A$5,0),MATCH(Orders!J$1,Products!$A$1:$E$1,0))="M","Medium",IF(INDEX(Products!$A$1:$E$5,MATCH(Orders!$D1147,Products!$A$1:$A$5,0),MATCH(Orders!J$1,Products!$A$1:$E$1,0))="D","Dark","Light"))</f>
        <v>Medium</v>
      </c>
      <c r="K1147" s="3">
        <f>INDEX(Products!$A$1:$E$5,MATCH(Orders!$D1147,Products!$A$1:$A$5,0),MATCH(Orders!K$1,Products!$A$1:$E$1,0))</f>
        <v>1.5</v>
      </c>
      <c r="L1147" s="5">
        <f>INDEX(Products!$A$1:$E$5,MATCH(Orders!$D1147,Products!$A$1:$A$5,0),MATCH(Orders!L$1,Products!$A$1:$E$1,0))</f>
        <v>8.18</v>
      </c>
      <c r="M1147" s="5">
        <f>Table1[[#This Row],[Unit Price]]*Table1[[#This Row],[Quantity]]</f>
        <v>24.54</v>
      </c>
      <c r="N1147" t="str">
        <f>VLOOKUP(Table1[[#This Row],[Customer ID]],Customers!$A$1:$I$2001,9,FALSE)</f>
        <v>No</v>
      </c>
    </row>
    <row r="1148" spans="1:14" x14ac:dyDescent="0.35">
      <c r="A1148" t="s">
        <v>2351</v>
      </c>
      <c r="B1148" s="2">
        <v>45367</v>
      </c>
      <c r="C1148" t="s">
        <v>2352</v>
      </c>
      <c r="D1148" t="s">
        <v>15</v>
      </c>
      <c r="E1148">
        <v>3</v>
      </c>
      <c r="F1148" t="str">
        <f>VLOOKUP(Table1[[#This Row],[Customer ID]],Customers!$A$1:$I$2001,2,FALSE)</f>
        <v>Michelle Macias</v>
      </c>
      <c r="G1148" t="str">
        <f>VLOOKUP(Table1[[#This Row],[Customer ID]],Customers!$A$1:$I$2001,3,FALSE)</f>
        <v>kelly75@patrick.com</v>
      </c>
      <c r="H1148" t="str">
        <f>VLOOKUP(Table1[[#This Row],[Customer ID]],Customers!$A$1:$I$2001,7,FALSE)</f>
        <v>Ireland</v>
      </c>
      <c r="I1148" t="str">
        <f>_xlfn.IFS(INDEX(Products!$A$1:$E$5,MATCH(Orders!$D1148,Products!$A$1:$A$5,0),MATCH(Orders!I$1,Products!$A$1:$E$1,0))="Esp","Espresso",INDEX(Products!$A$1:$E$5,MATCH(Orders!$D1148,Products!$A$1:$A$5,0),MATCH(Orders!I$1,Products!$A$1:$E$1,0))="Lat","Latte",INDEX(Products!$A$1:$E$5,MATCH(Orders!$D1148,Products!$A$1:$A$5,0),MATCH(Orders!I$1,Products!$A$1:$E$1,0))="Moc","Mocha",INDEX(Products!$A$1:$E$5,MATCH(Orders!$D1148,Products!$A$1:$A$5,0),MATCH(Orders!I$1,Products!$A$1:$E$1,0))="Am","Americano")</f>
        <v>Espresso</v>
      </c>
      <c r="J1148" t="str">
        <f>IF(INDEX(Products!$A$1:$E$5,MATCH(Orders!$D1148,Products!$A$1:$A$5,0),MATCH(Orders!J$1,Products!$A$1:$E$1,0))="M","Medium",IF(INDEX(Products!$A$1:$E$5,MATCH(Orders!$D1148,Products!$A$1:$A$5,0),MATCH(Orders!J$1,Products!$A$1:$E$1,0))="D","Dark","Light"))</f>
        <v>Medium</v>
      </c>
      <c r="K1148" s="3">
        <f>INDEX(Products!$A$1:$E$5,MATCH(Orders!$D1148,Products!$A$1:$A$5,0),MATCH(Orders!K$1,Products!$A$1:$E$1,0))</f>
        <v>1.5</v>
      </c>
      <c r="L1148" s="5">
        <f>INDEX(Products!$A$1:$E$5,MATCH(Orders!$D1148,Products!$A$1:$A$5,0),MATCH(Orders!L$1,Products!$A$1:$E$1,0))</f>
        <v>8.18</v>
      </c>
      <c r="M1148" s="5">
        <f>Table1[[#This Row],[Unit Price]]*Table1[[#This Row],[Quantity]]</f>
        <v>24.54</v>
      </c>
      <c r="N1148" t="str">
        <f>VLOOKUP(Table1[[#This Row],[Customer ID]],Customers!$A$1:$I$2001,9,FALSE)</f>
        <v>Yes</v>
      </c>
    </row>
    <row r="1149" spans="1:14" x14ac:dyDescent="0.35">
      <c r="A1149" t="s">
        <v>2353</v>
      </c>
      <c r="B1149" s="2">
        <v>45134</v>
      </c>
      <c r="C1149" t="s">
        <v>2354</v>
      </c>
      <c r="D1149" t="s">
        <v>40</v>
      </c>
      <c r="E1149">
        <v>2</v>
      </c>
      <c r="F1149" t="str">
        <f>VLOOKUP(Table1[[#This Row],[Customer ID]],Customers!$A$1:$I$2001,2,FALSE)</f>
        <v>Alicia Roberts</v>
      </c>
      <c r="G1149" t="str">
        <f>VLOOKUP(Table1[[#This Row],[Customer ID]],Customers!$A$1:$I$2001,3,FALSE)</f>
        <v>ylewis@johnson.com</v>
      </c>
      <c r="H1149" t="str">
        <f>VLOOKUP(Table1[[#This Row],[Customer ID]],Customers!$A$1:$I$2001,7,FALSE)</f>
        <v>Australia</v>
      </c>
      <c r="I1149" t="str">
        <f>_xlfn.IFS(INDEX(Products!$A$1:$E$5,MATCH(Orders!$D1149,Products!$A$1:$A$5,0),MATCH(Orders!I$1,Products!$A$1:$E$1,0))="Esp","Espresso",INDEX(Products!$A$1:$E$5,MATCH(Orders!$D1149,Products!$A$1:$A$5,0),MATCH(Orders!I$1,Products!$A$1:$E$1,0))="Lat","Latte",INDEX(Products!$A$1:$E$5,MATCH(Orders!$D1149,Products!$A$1:$A$5,0),MATCH(Orders!I$1,Products!$A$1:$E$1,0))="Moc","Mocha",INDEX(Products!$A$1:$E$5,MATCH(Orders!$D1149,Products!$A$1:$A$5,0),MATCH(Orders!I$1,Products!$A$1:$E$1,0))="Am","Americano")</f>
        <v>Americano</v>
      </c>
      <c r="J1149" t="str">
        <f>IF(INDEX(Products!$A$1:$E$5,MATCH(Orders!$D1149,Products!$A$1:$A$5,0),MATCH(Orders!J$1,Products!$A$1:$E$1,0))="M","Medium",IF(INDEX(Products!$A$1:$E$5,MATCH(Orders!$D1149,Products!$A$1:$A$5,0),MATCH(Orders!J$1,Products!$A$1:$E$1,0))="D","Dark","Light"))</f>
        <v>Light</v>
      </c>
      <c r="K1149" s="3">
        <f>INDEX(Products!$A$1:$E$5,MATCH(Orders!$D1149,Products!$A$1:$A$5,0),MATCH(Orders!K$1,Products!$A$1:$E$1,0))</f>
        <v>1</v>
      </c>
      <c r="L1149" s="5">
        <f>INDEX(Products!$A$1:$E$5,MATCH(Orders!$D1149,Products!$A$1:$A$5,0),MATCH(Orders!L$1,Products!$A$1:$E$1,0))</f>
        <v>9.9499999999999993</v>
      </c>
      <c r="M1149" s="5">
        <f>Table1[[#This Row],[Unit Price]]*Table1[[#This Row],[Quantity]]</f>
        <v>19.899999999999999</v>
      </c>
      <c r="N1149" t="str">
        <f>VLOOKUP(Table1[[#This Row],[Customer ID]],Customers!$A$1:$I$2001,9,FALSE)</f>
        <v>No</v>
      </c>
    </row>
    <row r="1150" spans="1:14" x14ac:dyDescent="0.35">
      <c r="A1150" t="s">
        <v>2355</v>
      </c>
      <c r="B1150" s="2">
        <v>45324</v>
      </c>
      <c r="C1150" t="s">
        <v>2356</v>
      </c>
      <c r="D1150" t="s">
        <v>15</v>
      </c>
      <c r="E1150">
        <v>1</v>
      </c>
      <c r="F1150" t="str">
        <f>VLOOKUP(Table1[[#This Row],[Customer ID]],Customers!$A$1:$I$2001,2,FALSE)</f>
        <v>Cindy Jones</v>
      </c>
      <c r="G1150" t="str">
        <f>VLOOKUP(Table1[[#This Row],[Customer ID]],Customers!$A$1:$I$2001,3,FALSE)</f>
        <v>anthonymonica@gmail.com</v>
      </c>
      <c r="H1150" t="str">
        <f>VLOOKUP(Table1[[#This Row],[Customer ID]],Customers!$A$1:$I$2001,7,FALSE)</f>
        <v>Australia</v>
      </c>
      <c r="I1150" t="str">
        <f>_xlfn.IFS(INDEX(Products!$A$1:$E$5,MATCH(Orders!$D1150,Products!$A$1:$A$5,0),MATCH(Orders!I$1,Products!$A$1:$E$1,0))="Esp","Espresso",INDEX(Products!$A$1:$E$5,MATCH(Orders!$D1150,Products!$A$1:$A$5,0),MATCH(Orders!I$1,Products!$A$1:$E$1,0))="Lat","Latte",INDEX(Products!$A$1:$E$5,MATCH(Orders!$D1150,Products!$A$1:$A$5,0),MATCH(Orders!I$1,Products!$A$1:$E$1,0))="Moc","Mocha",INDEX(Products!$A$1:$E$5,MATCH(Orders!$D1150,Products!$A$1:$A$5,0),MATCH(Orders!I$1,Products!$A$1:$E$1,0))="Am","Americano")</f>
        <v>Espresso</v>
      </c>
      <c r="J1150" t="str">
        <f>IF(INDEX(Products!$A$1:$E$5,MATCH(Orders!$D1150,Products!$A$1:$A$5,0),MATCH(Orders!J$1,Products!$A$1:$E$1,0))="M","Medium",IF(INDEX(Products!$A$1:$E$5,MATCH(Orders!$D1150,Products!$A$1:$A$5,0),MATCH(Orders!J$1,Products!$A$1:$E$1,0))="D","Dark","Light"))</f>
        <v>Medium</v>
      </c>
      <c r="K1150" s="3">
        <f>INDEX(Products!$A$1:$E$5,MATCH(Orders!$D1150,Products!$A$1:$A$5,0),MATCH(Orders!K$1,Products!$A$1:$E$1,0))</f>
        <v>1.5</v>
      </c>
      <c r="L1150" s="5">
        <f>INDEX(Products!$A$1:$E$5,MATCH(Orders!$D1150,Products!$A$1:$A$5,0),MATCH(Orders!L$1,Products!$A$1:$E$1,0))</f>
        <v>8.18</v>
      </c>
      <c r="M1150" s="5">
        <f>Table1[[#This Row],[Unit Price]]*Table1[[#This Row],[Quantity]]</f>
        <v>8.18</v>
      </c>
      <c r="N1150" t="str">
        <f>VLOOKUP(Table1[[#This Row],[Customer ID]],Customers!$A$1:$I$2001,9,FALSE)</f>
        <v>Yes</v>
      </c>
    </row>
    <row r="1151" spans="1:14" x14ac:dyDescent="0.35">
      <c r="A1151" t="s">
        <v>2357</v>
      </c>
      <c r="B1151" s="2">
        <v>45124</v>
      </c>
      <c r="C1151" t="s">
        <v>2358</v>
      </c>
      <c r="D1151" t="s">
        <v>30</v>
      </c>
      <c r="E1151">
        <v>4</v>
      </c>
      <c r="F1151" t="str">
        <f>VLOOKUP(Table1[[#This Row],[Customer ID]],Customers!$A$1:$I$2001,2,FALSE)</f>
        <v>Pedro Keller</v>
      </c>
      <c r="G1151" t="str">
        <f>VLOOKUP(Table1[[#This Row],[Customer ID]],Customers!$A$1:$I$2001,3,FALSE)</f>
        <v>marygentry@kelley-sims.info</v>
      </c>
      <c r="H1151" t="str">
        <f>VLOOKUP(Table1[[#This Row],[Customer ID]],Customers!$A$1:$I$2001,7,FALSE)</f>
        <v>United States</v>
      </c>
      <c r="I1151" t="str">
        <f>_xlfn.IFS(INDEX(Products!$A$1:$E$5,MATCH(Orders!$D1151,Products!$A$1:$A$5,0),MATCH(Orders!I$1,Products!$A$1:$E$1,0))="Esp","Espresso",INDEX(Products!$A$1:$E$5,MATCH(Orders!$D1151,Products!$A$1:$A$5,0),MATCH(Orders!I$1,Products!$A$1:$E$1,0))="Lat","Latte",INDEX(Products!$A$1:$E$5,MATCH(Orders!$D1151,Products!$A$1:$A$5,0),MATCH(Orders!I$1,Products!$A$1:$E$1,0))="Moc","Mocha",INDEX(Products!$A$1:$E$5,MATCH(Orders!$D1151,Products!$A$1:$A$5,0),MATCH(Orders!I$1,Products!$A$1:$E$1,0))="Am","Americano")</f>
        <v>Mocha</v>
      </c>
      <c r="J1151" t="str">
        <f>IF(INDEX(Products!$A$1:$E$5,MATCH(Orders!$D1151,Products!$A$1:$A$5,0),MATCH(Orders!J$1,Products!$A$1:$E$1,0))="M","Medium",IF(INDEX(Products!$A$1:$E$5,MATCH(Orders!$D1151,Products!$A$1:$A$5,0),MATCH(Orders!J$1,Products!$A$1:$E$1,0))="D","Dark","Light"))</f>
        <v>Medium</v>
      </c>
      <c r="K1151" s="3">
        <f>INDEX(Products!$A$1:$E$5,MATCH(Orders!$D1151,Products!$A$1:$A$5,0),MATCH(Orders!K$1,Products!$A$1:$E$1,0))</f>
        <v>2</v>
      </c>
      <c r="L1151" s="5">
        <f>INDEX(Products!$A$1:$E$5,MATCH(Orders!$D1151,Products!$A$1:$A$5,0),MATCH(Orders!L$1,Products!$A$1:$E$1,0))</f>
        <v>5.35</v>
      </c>
      <c r="M1151" s="5">
        <f>Table1[[#This Row],[Unit Price]]*Table1[[#This Row],[Quantity]]</f>
        <v>21.4</v>
      </c>
      <c r="N1151" t="str">
        <f>VLOOKUP(Table1[[#This Row],[Customer ID]],Customers!$A$1:$I$2001,9,FALSE)</f>
        <v>No</v>
      </c>
    </row>
    <row r="1152" spans="1:14" x14ac:dyDescent="0.35">
      <c r="A1152" t="s">
        <v>2359</v>
      </c>
      <c r="B1152" s="2">
        <v>45076</v>
      </c>
      <c r="C1152" t="s">
        <v>2360</v>
      </c>
      <c r="D1152" t="s">
        <v>30</v>
      </c>
      <c r="E1152">
        <v>3</v>
      </c>
      <c r="F1152" t="str">
        <f>VLOOKUP(Table1[[#This Row],[Customer ID]],Customers!$A$1:$I$2001,2,FALSE)</f>
        <v>Jason Cruz</v>
      </c>
      <c r="G1152" t="str">
        <f>VLOOKUP(Table1[[#This Row],[Customer ID]],Customers!$A$1:$I$2001,3,FALSE)</f>
        <v>nicholsonmark@baker.com</v>
      </c>
      <c r="H1152" t="str">
        <f>VLOOKUP(Table1[[#This Row],[Customer ID]],Customers!$A$1:$I$2001,7,FALSE)</f>
        <v>United Kingdom</v>
      </c>
      <c r="I1152" t="str">
        <f>_xlfn.IFS(INDEX(Products!$A$1:$E$5,MATCH(Orders!$D1152,Products!$A$1:$A$5,0),MATCH(Orders!I$1,Products!$A$1:$E$1,0))="Esp","Espresso",INDEX(Products!$A$1:$E$5,MATCH(Orders!$D1152,Products!$A$1:$A$5,0),MATCH(Orders!I$1,Products!$A$1:$E$1,0))="Lat","Latte",INDEX(Products!$A$1:$E$5,MATCH(Orders!$D1152,Products!$A$1:$A$5,0),MATCH(Orders!I$1,Products!$A$1:$E$1,0))="Moc","Mocha",INDEX(Products!$A$1:$E$5,MATCH(Orders!$D1152,Products!$A$1:$A$5,0),MATCH(Orders!I$1,Products!$A$1:$E$1,0))="Am","Americano")</f>
        <v>Mocha</v>
      </c>
      <c r="J1152" t="str">
        <f>IF(INDEX(Products!$A$1:$E$5,MATCH(Orders!$D1152,Products!$A$1:$A$5,0),MATCH(Orders!J$1,Products!$A$1:$E$1,0))="M","Medium",IF(INDEX(Products!$A$1:$E$5,MATCH(Orders!$D1152,Products!$A$1:$A$5,0),MATCH(Orders!J$1,Products!$A$1:$E$1,0))="D","Dark","Light"))</f>
        <v>Medium</v>
      </c>
      <c r="K1152" s="3">
        <f>INDEX(Products!$A$1:$E$5,MATCH(Orders!$D1152,Products!$A$1:$A$5,0),MATCH(Orders!K$1,Products!$A$1:$E$1,0))</f>
        <v>2</v>
      </c>
      <c r="L1152" s="5">
        <f>INDEX(Products!$A$1:$E$5,MATCH(Orders!$D1152,Products!$A$1:$A$5,0),MATCH(Orders!L$1,Products!$A$1:$E$1,0))</f>
        <v>5.35</v>
      </c>
      <c r="M1152" s="5">
        <f>Table1[[#This Row],[Unit Price]]*Table1[[#This Row],[Quantity]]</f>
        <v>16.049999999999997</v>
      </c>
      <c r="N1152" t="str">
        <f>VLOOKUP(Table1[[#This Row],[Customer ID]],Customers!$A$1:$I$2001,9,FALSE)</f>
        <v>No</v>
      </c>
    </row>
    <row r="1153" spans="1:14" x14ac:dyDescent="0.35">
      <c r="A1153" t="s">
        <v>2361</v>
      </c>
      <c r="B1153" s="2">
        <v>45540</v>
      </c>
      <c r="C1153" t="s">
        <v>2362</v>
      </c>
      <c r="D1153" t="s">
        <v>21</v>
      </c>
      <c r="E1153">
        <v>2</v>
      </c>
      <c r="F1153" t="str">
        <f>VLOOKUP(Table1[[#This Row],[Customer ID]],Customers!$A$1:$I$2001,2,FALSE)</f>
        <v>Ricky Wells</v>
      </c>
      <c r="G1153" t="str">
        <f>VLOOKUP(Table1[[#This Row],[Customer ID]],Customers!$A$1:$I$2001,3,FALSE)</f>
        <v>amyalvarez@byrd-brooks.com</v>
      </c>
      <c r="H1153" t="str">
        <f>VLOOKUP(Table1[[#This Row],[Customer ID]],Customers!$A$1:$I$2001,7,FALSE)</f>
        <v>Canada</v>
      </c>
      <c r="I1153" t="str">
        <f>_xlfn.IFS(INDEX(Products!$A$1:$E$5,MATCH(Orders!$D1153,Products!$A$1:$A$5,0),MATCH(Orders!I$1,Products!$A$1:$E$1,0))="Esp","Espresso",INDEX(Products!$A$1:$E$5,MATCH(Orders!$D1153,Products!$A$1:$A$5,0),MATCH(Orders!I$1,Products!$A$1:$E$1,0))="Lat","Latte",INDEX(Products!$A$1:$E$5,MATCH(Orders!$D1153,Products!$A$1:$A$5,0),MATCH(Orders!I$1,Products!$A$1:$E$1,0))="Moc","Mocha",INDEX(Products!$A$1:$E$5,MATCH(Orders!$D1153,Products!$A$1:$A$5,0),MATCH(Orders!I$1,Products!$A$1:$E$1,0))="Am","Americano")</f>
        <v>Latte</v>
      </c>
      <c r="J1153" t="str">
        <f>IF(INDEX(Products!$A$1:$E$5,MATCH(Orders!$D1153,Products!$A$1:$A$5,0),MATCH(Orders!J$1,Products!$A$1:$E$1,0))="M","Medium",IF(INDEX(Products!$A$1:$E$5,MATCH(Orders!$D1153,Products!$A$1:$A$5,0),MATCH(Orders!J$1,Products!$A$1:$E$1,0))="D","Dark","Light"))</f>
        <v>Dark</v>
      </c>
      <c r="K1153" s="3">
        <f>INDEX(Products!$A$1:$E$5,MATCH(Orders!$D1153,Products!$A$1:$A$5,0),MATCH(Orders!K$1,Products!$A$1:$E$1,0))</f>
        <v>2</v>
      </c>
      <c r="L1153" s="5">
        <f>INDEX(Products!$A$1:$E$5,MATCH(Orders!$D1153,Products!$A$1:$A$5,0),MATCH(Orders!L$1,Products!$A$1:$E$1,0))</f>
        <v>6.79</v>
      </c>
      <c r="M1153" s="5">
        <f>Table1[[#This Row],[Unit Price]]*Table1[[#This Row],[Quantity]]</f>
        <v>13.58</v>
      </c>
      <c r="N1153" t="str">
        <f>VLOOKUP(Table1[[#This Row],[Customer ID]],Customers!$A$1:$I$2001,9,FALSE)</f>
        <v>Yes</v>
      </c>
    </row>
    <row r="1154" spans="1:14" x14ac:dyDescent="0.35">
      <c r="A1154" t="s">
        <v>2363</v>
      </c>
      <c r="B1154" s="2">
        <v>45156</v>
      </c>
      <c r="C1154" t="s">
        <v>2364</v>
      </c>
      <c r="D1154" t="s">
        <v>21</v>
      </c>
      <c r="E1154">
        <v>2</v>
      </c>
      <c r="F1154" t="str">
        <f>VLOOKUP(Table1[[#This Row],[Customer ID]],Customers!$A$1:$I$2001,2,FALSE)</f>
        <v>Dillon Mullen</v>
      </c>
      <c r="G1154" t="str">
        <f>VLOOKUP(Table1[[#This Row],[Customer ID]],Customers!$A$1:$I$2001,3,FALSE)</f>
        <v>hector54@hotmail.com</v>
      </c>
      <c r="H1154" t="str">
        <f>VLOOKUP(Table1[[#This Row],[Customer ID]],Customers!$A$1:$I$2001,7,FALSE)</f>
        <v>United States</v>
      </c>
      <c r="I1154" t="str">
        <f>_xlfn.IFS(INDEX(Products!$A$1:$E$5,MATCH(Orders!$D1154,Products!$A$1:$A$5,0),MATCH(Orders!I$1,Products!$A$1:$E$1,0))="Esp","Espresso",INDEX(Products!$A$1:$E$5,MATCH(Orders!$D1154,Products!$A$1:$A$5,0),MATCH(Orders!I$1,Products!$A$1:$E$1,0))="Lat","Latte",INDEX(Products!$A$1:$E$5,MATCH(Orders!$D1154,Products!$A$1:$A$5,0),MATCH(Orders!I$1,Products!$A$1:$E$1,0))="Moc","Mocha",INDEX(Products!$A$1:$E$5,MATCH(Orders!$D1154,Products!$A$1:$A$5,0),MATCH(Orders!I$1,Products!$A$1:$E$1,0))="Am","Americano")</f>
        <v>Latte</v>
      </c>
      <c r="J1154" t="str">
        <f>IF(INDEX(Products!$A$1:$E$5,MATCH(Orders!$D1154,Products!$A$1:$A$5,0),MATCH(Orders!J$1,Products!$A$1:$E$1,0))="M","Medium",IF(INDEX(Products!$A$1:$E$5,MATCH(Orders!$D1154,Products!$A$1:$A$5,0),MATCH(Orders!J$1,Products!$A$1:$E$1,0))="D","Dark","Light"))</f>
        <v>Dark</v>
      </c>
      <c r="K1154" s="3">
        <f>INDEX(Products!$A$1:$E$5,MATCH(Orders!$D1154,Products!$A$1:$A$5,0),MATCH(Orders!K$1,Products!$A$1:$E$1,0))</f>
        <v>2</v>
      </c>
      <c r="L1154" s="5">
        <f>INDEX(Products!$A$1:$E$5,MATCH(Orders!$D1154,Products!$A$1:$A$5,0),MATCH(Orders!L$1,Products!$A$1:$E$1,0))</f>
        <v>6.79</v>
      </c>
      <c r="M1154" s="5">
        <f>Table1[[#This Row],[Unit Price]]*Table1[[#This Row],[Quantity]]</f>
        <v>13.58</v>
      </c>
      <c r="N1154" t="str">
        <f>VLOOKUP(Table1[[#This Row],[Customer ID]],Customers!$A$1:$I$2001,9,FALSE)</f>
        <v>Yes</v>
      </c>
    </row>
    <row r="1155" spans="1:14" x14ac:dyDescent="0.35">
      <c r="A1155" t="s">
        <v>2365</v>
      </c>
      <c r="B1155" s="2">
        <v>45600</v>
      </c>
      <c r="C1155" t="s">
        <v>2366</v>
      </c>
      <c r="D1155" t="s">
        <v>15</v>
      </c>
      <c r="E1155">
        <v>5</v>
      </c>
      <c r="F1155" t="str">
        <f>VLOOKUP(Table1[[#This Row],[Customer ID]],Customers!$A$1:$I$2001,2,FALSE)</f>
        <v>Kyle Green</v>
      </c>
      <c r="G1155" t="str">
        <f>VLOOKUP(Table1[[#This Row],[Customer ID]],Customers!$A$1:$I$2001,3,FALSE)</f>
        <v>tamilogan@reynolds.com</v>
      </c>
      <c r="H1155" t="str">
        <f>VLOOKUP(Table1[[#This Row],[Customer ID]],Customers!$A$1:$I$2001,7,FALSE)</f>
        <v>United States</v>
      </c>
      <c r="I1155" t="str">
        <f>_xlfn.IFS(INDEX(Products!$A$1:$E$5,MATCH(Orders!$D1155,Products!$A$1:$A$5,0),MATCH(Orders!I$1,Products!$A$1:$E$1,0))="Esp","Espresso",INDEX(Products!$A$1:$E$5,MATCH(Orders!$D1155,Products!$A$1:$A$5,0),MATCH(Orders!I$1,Products!$A$1:$E$1,0))="Lat","Latte",INDEX(Products!$A$1:$E$5,MATCH(Orders!$D1155,Products!$A$1:$A$5,0),MATCH(Orders!I$1,Products!$A$1:$E$1,0))="Moc","Mocha",INDEX(Products!$A$1:$E$5,MATCH(Orders!$D1155,Products!$A$1:$A$5,0),MATCH(Orders!I$1,Products!$A$1:$E$1,0))="Am","Americano")</f>
        <v>Espresso</v>
      </c>
      <c r="J1155" t="str">
        <f>IF(INDEX(Products!$A$1:$E$5,MATCH(Orders!$D1155,Products!$A$1:$A$5,0),MATCH(Orders!J$1,Products!$A$1:$E$1,0))="M","Medium",IF(INDEX(Products!$A$1:$E$5,MATCH(Orders!$D1155,Products!$A$1:$A$5,0),MATCH(Orders!J$1,Products!$A$1:$E$1,0))="D","Dark","Light"))</f>
        <v>Medium</v>
      </c>
      <c r="K1155" s="3">
        <f>INDEX(Products!$A$1:$E$5,MATCH(Orders!$D1155,Products!$A$1:$A$5,0),MATCH(Orders!K$1,Products!$A$1:$E$1,0))</f>
        <v>1.5</v>
      </c>
      <c r="L1155" s="5">
        <f>INDEX(Products!$A$1:$E$5,MATCH(Orders!$D1155,Products!$A$1:$A$5,0),MATCH(Orders!L$1,Products!$A$1:$E$1,0))</f>
        <v>8.18</v>
      </c>
      <c r="M1155" s="5">
        <f>Table1[[#This Row],[Unit Price]]*Table1[[#This Row],[Quantity]]</f>
        <v>40.9</v>
      </c>
      <c r="N1155" t="str">
        <f>VLOOKUP(Table1[[#This Row],[Customer ID]],Customers!$A$1:$I$2001,9,FALSE)</f>
        <v>No</v>
      </c>
    </row>
    <row r="1156" spans="1:14" x14ac:dyDescent="0.35">
      <c r="A1156" t="s">
        <v>2367</v>
      </c>
      <c r="B1156" s="2">
        <v>44574</v>
      </c>
      <c r="C1156" t="s">
        <v>2368</v>
      </c>
      <c r="D1156" t="s">
        <v>30</v>
      </c>
      <c r="E1156">
        <v>2</v>
      </c>
      <c r="F1156" t="str">
        <f>VLOOKUP(Table1[[#This Row],[Customer ID]],Customers!$A$1:$I$2001,2,FALSE)</f>
        <v>Charles David</v>
      </c>
      <c r="G1156" t="str">
        <f>VLOOKUP(Table1[[#This Row],[Customer ID]],Customers!$A$1:$I$2001,3,FALSE)</f>
        <v>veronicabaldwin@hotmail.com</v>
      </c>
      <c r="H1156" t="str">
        <f>VLOOKUP(Table1[[#This Row],[Customer ID]],Customers!$A$1:$I$2001,7,FALSE)</f>
        <v>United States</v>
      </c>
      <c r="I1156" t="str">
        <f>_xlfn.IFS(INDEX(Products!$A$1:$E$5,MATCH(Orders!$D1156,Products!$A$1:$A$5,0),MATCH(Orders!I$1,Products!$A$1:$E$1,0))="Esp","Espresso",INDEX(Products!$A$1:$E$5,MATCH(Orders!$D1156,Products!$A$1:$A$5,0),MATCH(Orders!I$1,Products!$A$1:$E$1,0))="Lat","Latte",INDEX(Products!$A$1:$E$5,MATCH(Orders!$D1156,Products!$A$1:$A$5,0),MATCH(Orders!I$1,Products!$A$1:$E$1,0))="Moc","Mocha",INDEX(Products!$A$1:$E$5,MATCH(Orders!$D1156,Products!$A$1:$A$5,0),MATCH(Orders!I$1,Products!$A$1:$E$1,0))="Am","Americano")</f>
        <v>Mocha</v>
      </c>
      <c r="J1156" t="str">
        <f>IF(INDEX(Products!$A$1:$E$5,MATCH(Orders!$D1156,Products!$A$1:$A$5,0),MATCH(Orders!J$1,Products!$A$1:$E$1,0))="M","Medium",IF(INDEX(Products!$A$1:$E$5,MATCH(Orders!$D1156,Products!$A$1:$A$5,0),MATCH(Orders!J$1,Products!$A$1:$E$1,0))="D","Dark","Light"))</f>
        <v>Medium</v>
      </c>
      <c r="K1156" s="3">
        <f>INDEX(Products!$A$1:$E$5,MATCH(Orders!$D1156,Products!$A$1:$A$5,0),MATCH(Orders!K$1,Products!$A$1:$E$1,0))</f>
        <v>2</v>
      </c>
      <c r="L1156" s="5">
        <f>INDEX(Products!$A$1:$E$5,MATCH(Orders!$D1156,Products!$A$1:$A$5,0),MATCH(Orders!L$1,Products!$A$1:$E$1,0))</f>
        <v>5.35</v>
      </c>
      <c r="M1156" s="5">
        <f>Table1[[#This Row],[Unit Price]]*Table1[[#This Row],[Quantity]]</f>
        <v>10.7</v>
      </c>
      <c r="N1156" t="str">
        <f>VLOOKUP(Table1[[#This Row],[Customer ID]],Customers!$A$1:$I$2001,9,FALSE)</f>
        <v>Yes</v>
      </c>
    </row>
    <row r="1157" spans="1:14" x14ac:dyDescent="0.35">
      <c r="A1157" t="s">
        <v>2369</v>
      </c>
      <c r="B1157" s="2">
        <v>45054</v>
      </c>
      <c r="C1157" t="s">
        <v>2370</v>
      </c>
      <c r="D1157" t="s">
        <v>40</v>
      </c>
      <c r="E1157">
        <v>2</v>
      </c>
      <c r="F1157" t="str">
        <f>VLOOKUP(Table1[[#This Row],[Customer ID]],Customers!$A$1:$I$2001,2,FALSE)</f>
        <v>Billy Carney</v>
      </c>
      <c r="G1157" t="str">
        <f>VLOOKUP(Table1[[#This Row],[Customer ID]],Customers!$A$1:$I$2001,3,FALSE)</f>
        <v>walterperez@hotmail.com</v>
      </c>
      <c r="H1157" t="str">
        <f>VLOOKUP(Table1[[#This Row],[Customer ID]],Customers!$A$1:$I$2001,7,FALSE)</f>
        <v>United Kingdom</v>
      </c>
      <c r="I1157" t="str">
        <f>_xlfn.IFS(INDEX(Products!$A$1:$E$5,MATCH(Orders!$D1157,Products!$A$1:$A$5,0),MATCH(Orders!I$1,Products!$A$1:$E$1,0))="Esp","Espresso",INDEX(Products!$A$1:$E$5,MATCH(Orders!$D1157,Products!$A$1:$A$5,0),MATCH(Orders!I$1,Products!$A$1:$E$1,0))="Lat","Latte",INDEX(Products!$A$1:$E$5,MATCH(Orders!$D1157,Products!$A$1:$A$5,0),MATCH(Orders!I$1,Products!$A$1:$E$1,0))="Moc","Mocha",INDEX(Products!$A$1:$E$5,MATCH(Orders!$D1157,Products!$A$1:$A$5,0),MATCH(Orders!I$1,Products!$A$1:$E$1,0))="Am","Americano")</f>
        <v>Americano</v>
      </c>
      <c r="J1157" t="str">
        <f>IF(INDEX(Products!$A$1:$E$5,MATCH(Orders!$D1157,Products!$A$1:$A$5,0),MATCH(Orders!J$1,Products!$A$1:$E$1,0))="M","Medium",IF(INDEX(Products!$A$1:$E$5,MATCH(Orders!$D1157,Products!$A$1:$A$5,0),MATCH(Orders!J$1,Products!$A$1:$E$1,0))="D","Dark","Light"))</f>
        <v>Light</v>
      </c>
      <c r="K1157" s="3">
        <f>INDEX(Products!$A$1:$E$5,MATCH(Orders!$D1157,Products!$A$1:$A$5,0),MATCH(Orders!K$1,Products!$A$1:$E$1,0))</f>
        <v>1</v>
      </c>
      <c r="L1157" s="5">
        <f>INDEX(Products!$A$1:$E$5,MATCH(Orders!$D1157,Products!$A$1:$A$5,0),MATCH(Orders!L$1,Products!$A$1:$E$1,0))</f>
        <v>9.9499999999999993</v>
      </c>
      <c r="M1157" s="5">
        <f>Table1[[#This Row],[Unit Price]]*Table1[[#This Row],[Quantity]]</f>
        <v>19.899999999999999</v>
      </c>
      <c r="N1157" t="str">
        <f>VLOOKUP(Table1[[#This Row],[Customer ID]],Customers!$A$1:$I$2001,9,FALSE)</f>
        <v>No</v>
      </c>
    </row>
    <row r="1158" spans="1:14" x14ac:dyDescent="0.35">
      <c r="A1158" t="s">
        <v>2371</v>
      </c>
      <c r="B1158" s="2">
        <v>44904</v>
      </c>
      <c r="C1158" t="s">
        <v>2372</v>
      </c>
      <c r="D1158" t="s">
        <v>40</v>
      </c>
      <c r="E1158">
        <v>2</v>
      </c>
      <c r="F1158" t="str">
        <f>VLOOKUP(Table1[[#This Row],[Customer ID]],Customers!$A$1:$I$2001,2,FALSE)</f>
        <v>Holly Crawford</v>
      </c>
      <c r="G1158" t="str">
        <f>VLOOKUP(Table1[[#This Row],[Customer ID]],Customers!$A$1:$I$2001,3,FALSE)</f>
        <v>acherry@anderson-rivera.com</v>
      </c>
      <c r="H1158" t="str">
        <f>VLOOKUP(Table1[[#This Row],[Customer ID]],Customers!$A$1:$I$2001,7,FALSE)</f>
        <v>United States</v>
      </c>
      <c r="I1158" t="str">
        <f>_xlfn.IFS(INDEX(Products!$A$1:$E$5,MATCH(Orders!$D1158,Products!$A$1:$A$5,0),MATCH(Orders!I$1,Products!$A$1:$E$1,0))="Esp","Espresso",INDEX(Products!$A$1:$E$5,MATCH(Orders!$D1158,Products!$A$1:$A$5,0),MATCH(Orders!I$1,Products!$A$1:$E$1,0))="Lat","Latte",INDEX(Products!$A$1:$E$5,MATCH(Orders!$D1158,Products!$A$1:$A$5,0),MATCH(Orders!I$1,Products!$A$1:$E$1,0))="Moc","Mocha",INDEX(Products!$A$1:$E$5,MATCH(Orders!$D1158,Products!$A$1:$A$5,0),MATCH(Orders!I$1,Products!$A$1:$E$1,0))="Am","Americano")</f>
        <v>Americano</v>
      </c>
      <c r="J1158" t="str">
        <f>IF(INDEX(Products!$A$1:$E$5,MATCH(Orders!$D1158,Products!$A$1:$A$5,0),MATCH(Orders!J$1,Products!$A$1:$E$1,0))="M","Medium",IF(INDEX(Products!$A$1:$E$5,MATCH(Orders!$D1158,Products!$A$1:$A$5,0),MATCH(Orders!J$1,Products!$A$1:$E$1,0))="D","Dark","Light"))</f>
        <v>Light</v>
      </c>
      <c r="K1158" s="3">
        <f>INDEX(Products!$A$1:$E$5,MATCH(Orders!$D1158,Products!$A$1:$A$5,0),MATCH(Orders!K$1,Products!$A$1:$E$1,0))</f>
        <v>1</v>
      </c>
      <c r="L1158" s="5">
        <f>INDEX(Products!$A$1:$E$5,MATCH(Orders!$D1158,Products!$A$1:$A$5,0),MATCH(Orders!L$1,Products!$A$1:$E$1,0))</f>
        <v>9.9499999999999993</v>
      </c>
      <c r="M1158" s="5">
        <f>Table1[[#This Row],[Unit Price]]*Table1[[#This Row],[Quantity]]</f>
        <v>19.899999999999999</v>
      </c>
      <c r="N1158" t="str">
        <f>VLOOKUP(Table1[[#This Row],[Customer ID]],Customers!$A$1:$I$2001,9,FALSE)</f>
        <v>No</v>
      </c>
    </row>
    <row r="1159" spans="1:14" x14ac:dyDescent="0.35">
      <c r="A1159" t="s">
        <v>2373</v>
      </c>
      <c r="B1159" s="2">
        <v>45543</v>
      </c>
      <c r="C1159" t="s">
        <v>2374</v>
      </c>
      <c r="D1159" t="s">
        <v>21</v>
      </c>
      <c r="E1159">
        <v>4</v>
      </c>
      <c r="F1159" t="str">
        <f>VLOOKUP(Table1[[#This Row],[Customer ID]],Customers!$A$1:$I$2001,2,FALSE)</f>
        <v>Robert Bowers</v>
      </c>
      <c r="G1159" t="str">
        <f>VLOOKUP(Table1[[#This Row],[Customer ID]],Customers!$A$1:$I$2001,3,FALSE)</f>
        <v>lgriffin@gmail.com</v>
      </c>
      <c r="H1159" t="str">
        <f>VLOOKUP(Table1[[#This Row],[Customer ID]],Customers!$A$1:$I$2001,7,FALSE)</f>
        <v>United States</v>
      </c>
      <c r="I1159" t="str">
        <f>_xlfn.IFS(INDEX(Products!$A$1:$E$5,MATCH(Orders!$D1159,Products!$A$1:$A$5,0),MATCH(Orders!I$1,Products!$A$1:$E$1,0))="Esp","Espresso",INDEX(Products!$A$1:$E$5,MATCH(Orders!$D1159,Products!$A$1:$A$5,0),MATCH(Orders!I$1,Products!$A$1:$E$1,0))="Lat","Latte",INDEX(Products!$A$1:$E$5,MATCH(Orders!$D1159,Products!$A$1:$A$5,0),MATCH(Orders!I$1,Products!$A$1:$E$1,0))="Moc","Mocha",INDEX(Products!$A$1:$E$5,MATCH(Orders!$D1159,Products!$A$1:$A$5,0),MATCH(Orders!I$1,Products!$A$1:$E$1,0))="Am","Americano")</f>
        <v>Latte</v>
      </c>
      <c r="J1159" t="str">
        <f>IF(INDEX(Products!$A$1:$E$5,MATCH(Orders!$D1159,Products!$A$1:$A$5,0),MATCH(Orders!J$1,Products!$A$1:$E$1,0))="M","Medium",IF(INDEX(Products!$A$1:$E$5,MATCH(Orders!$D1159,Products!$A$1:$A$5,0),MATCH(Orders!J$1,Products!$A$1:$E$1,0))="D","Dark","Light"))</f>
        <v>Dark</v>
      </c>
      <c r="K1159" s="3">
        <f>INDEX(Products!$A$1:$E$5,MATCH(Orders!$D1159,Products!$A$1:$A$5,0),MATCH(Orders!K$1,Products!$A$1:$E$1,0))</f>
        <v>2</v>
      </c>
      <c r="L1159" s="5">
        <f>INDEX(Products!$A$1:$E$5,MATCH(Orders!$D1159,Products!$A$1:$A$5,0),MATCH(Orders!L$1,Products!$A$1:$E$1,0))</f>
        <v>6.79</v>
      </c>
      <c r="M1159" s="5">
        <f>Table1[[#This Row],[Unit Price]]*Table1[[#This Row],[Quantity]]</f>
        <v>27.16</v>
      </c>
      <c r="N1159" t="str">
        <f>VLOOKUP(Table1[[#This Row],[Customer ID]],Customers!$A$1:$I$2001,9,FALSE)</f>
        <v>No</v>
      </c>
    </row>
    <row r="1160" spans="1:14" x14ac:dyDescent="0.35">
      <c r="A1160" t="s">
        <v>2375</v>
      </c>
      <c r="B1160" s="2">
        <v>44903</v>
      </c>
      <c r="C1160" t="s">
        <v>2376</v>
      </c>
      <c r="D1160" t="s">
        <v>40</v>
      </c>
      <c r="E1160">
        <v>3</v>
      </c>
      <c r="F1160" t="str">
        <f>VLOOKUP(Table1[[#This Row],[Customer ID]],Customers!$A$1:$I$2001,2,FALSE)</f>
        <v>Ashley Henry</v>
      </c>
      <c r="G1160" t="str">
        <f>VLOOKUP(Table1[[#This Row],[Customer ID]],Customers!$A$1:$I$2001,3,FALSE)</f>
        <v>brennanpaige@manning-shelton.com</v>
      </c>
      <c r="H1160" t="str">
        <f>VLOOKUP(Table1[[#This Row],[Customer ID]],Customers!$A$1:$I$2001,7,FALSE)</f>
        <v>United Kingdom</v>
      </c>
      <c r="I1160" t="str">
        <f>_xlfn.IFS(INDEX(Products!$A$1:$E$5,MATCH(Orders!$D1160,Products!$A$1:$A$5,0),MATCH(Orders!I$1,Products!$A$1:$E$1,0))="Esp","Espresso",INDEX(Products!$A$1:$E$5,MATCH(Orders!$D1160,Products!$A$1:$A$5,0),MATCH(Orders!I$1,Products!$A$1:$E$1,0))="Lat","Latte",INDEX(Products!$A$1:$E$5,MATCH(Orders!$D1160,Products!$A$1:$A$5,0),MATCH(Orders!I$1,Products!$A$1:$E$1,0))="Moc","Mocha",INDEX(Products!$A$1:$E$5,MATCH(Orders!$D1160,Products!$A$1:$A$5,0),MATCH(Orders!I$1,Products!$A$1:$E$1,0))="Am","Americano")</f>
        <v>Americano</v>
      </c>
      <c r="J1160" t="str">
        <f>IF(INDEX(Products!$A$1:$E$5,MATCH(Orders!$D1160,Products!$A$1:$A$5,0),MATCH(Orders!J$1,Products!$A$1:$E$1,0))="M","Medium",IF(INDEX(Products!$A$1:$E$5,MATCH(Orders!$D1160,Products!$A$1:$A$5,0),MATCH(Orders!J$1,Products!$A$1:$E$1,0))="D","Dark","Light"))</f>
        <v>Light</v>
      </c>
      <c r="K1160" s="3">
        <f>INDEX(Products!$A$1:$E$5,MATCH(Orders!$D1160,Products!$A$1:$A$5,0),MATCH(Orders!K$1,Products!$A$1:$E$1,0))</f>
        <v>1</v>
      </c>
      <c r="L1160" s="5">
        <f>INDEX(Products!$A$1:$E$5,MATCH(Orders!$D1160,Products!$A$1:$A$5,0),MATCH(Orders!L$1,Products!$A$1:$E$1,0))</f>
        <v>9.9499999999999993</v>
      </c>
      <c r="M1160" s="5">
        <f>Table1[[#This Row],[Unit Price]]*Table1[[#This Row],[Quantity]]</f>
        <v>29.849999999999998</v>
      </c>
      <c r="N1160" t="str">
        <f>VLOOKUP(Table1[[#This Row],[Customer ID]],Customers!$A$1:$I$2001,9,FALSE)</f>
        <v>No</v>
      </c>
    </row>
    <row r="1161" spans="1:14" x14ac:dyDescent="0.35">
      <c r="A1161" t="s">
        <v>2377</v>
      </c>
      <c r="B1161" s="2">
        <v>45231</v>
      </c>
      <c r="C1161" t="s">
        <v>2378</v>
      </c>
      <c r="D1161" t="s">
        <v>21</v>
      </c>
      <c r="E1161">
        <v>5</v>
      </c>
      <c r="F1161" t="str">
        <f>VLOOKUP(Table1[[#This Row],[Customer ID]],Customers!$A$1:$I$2001,2,FALSE)</f>
        <v>Tracy Kemp</v>
      </c>
      <c r="G1161" t="str">
        <f>VLOOKUP(Table1[[#This Row],[Customer ID]],Customers!$A$1:$I$2001,3,FALSE)</f>
        <v>harrisbrooke@haynes-jones.com</v>
      </c>
      <c r="H1161" t="str">
        <f>VLOOKUP(Table1[[#This Row],[Customer ID]],Customers!$A$1:$I$2001,7,FALSE)</f>
        <v>United Kingdom</v>
      </c>
      <c r="I1161" t="str">
        <f>_xlfn.IFS(INDEX(Products!$A$1:$E$5,MATCH(Orders!$D1161,Products!$A$1:$A$5,0),MATCH(Orders!I$1,Products!$A$1:$E$1,0))="Esp","Espresso",INDEX(Products!$A$1:$E$5,MATCH(Orders!$D1161,Products!$A$1:$A$5,0),MATCH(Orders!I$1,Products!$A$1:$E$1,0))="Lat","Latte",INDEX(Products!$A$1:$E$5,MATCH(Orders!$D1161,Products!$A$1:$A$5,0),MATCH(Orders!I$1,Products!$A$1:$E$1,0))="Moc","Mocha",INDEX(Products!$A$1:$E$5,MATCH(Orders!$D1161,Products!$A$1:$A$5,0),MATCH(Orders!I$1,Products!$A$1:$E$1,0))="Am","Americano")</f>
        <v>Latte</v>
      </c>
      <c r="J1161" t="str">
        <f>IF(INDEX(Products!$A$1:$E$5,MATCH(Orders!$D1161,Products!$A$1:$A$5,0),MATCH(Orders!J$1,Products!$A$1:$E$1,0))="M","Medium",IF(INDEX(Products!$A$1:$E$5,MATCH(Orders!$D1161,Products!$A$1:$A$5,0),MATCH(Orders!J$1,Products!$A$1:$E$1,0))="D","Dark","Light"))</f>
        <v>Dark</v>
      </c>
      <c r="K1161" s="3">
        <f>INDEX(Products!$A$1:$E$5,MATCH(Orders!$D1161,Products!$A$1:$A$5,0),MATCH(Orders!K$1,Products!$A$1:$E$1,0))</f>
        <v>2</v>
      </c>
      <c r="L1161" s="5">
        <f>INDEX(Products!$A$1:$E$5,MATCH(Orders!$D1161,Products!$A$1:$A$5,0),MATCH(Orders!L$1,Products!$A$1:$E$1,0))</f>
        <v>6.79</v>
      </c>
      <c r="M1161" s="5">
        <f>Table1[[#This Row],[Unit Price]]*Table1[[#This Row],[Quantity]]</f>
        <v>33.950000000000003</v>
      </c>
      <c r="N1161" t="str">
        <f>VLOOKUP(Table1[[#This Row],[Customer ID]],Customers!$A$1:$I$2001,9,FALSE)</f>
        <v>No</v>
      </c>
    </row>
    <row r="1162" spans="1:14" x14ac:dyDescent="0.35">
      <c r="A1162" t="s">
        <v>2379</v>
      </c>
      <c r="B1162" s="2">
        <v>45157</v>
      </c>
      <c r="C1162" t="s">
        <v>2380</v>
      </c>
      <c r="D1162" t="s">
        <v>30</v>
      </c>
      <c r="E1162">
        <v>1</v>
      </c>
      <c r="F1162" t="str">
        <f>VLOOKUP(Table1[[#This Row],[Customer ID]],Customers!$A$1:$I$2001,2,FALSE)</f>
        <v>Michael Martinez</v>
      </c>
      <c r="G1162" t="str">
        <f>VLOOKUP(Table1[[#This Row],[Customer ID]],Customers!$A$1:$I$2001,3,FALSE)</f>
        <v>howardlisa@yahoo.com</v>
      </c>
      <c r="H1162" t="str">
        <f>VLOOKUP(Table1[[#This Row],[Customer ID]],Customers!$A$1:$I$2001,7,FALSE)</f>
        <v>United States</v>
      </c>
      <c r="I1162" t="str">
        <f>_xlfn.IFS(INDEX(Products!$A$1:$E$5,MATCH(Orders!$D1162,Products!$A$1:$A$5,0),MATCH(Orders!I$1,Products!$A$1:$E$1,0))="Esp","Espresso",INDEX(Products!$A$1:$E$5,MATCH(Orders!$D1162,Products!$A$1:$A$5,0),MATCH(Orders!I$1,Products!$A$1:$E$1,0))="Lat","Latte",INDEX(Products!$A$1:$E$5,MATCH(Orders!$D1162,Products!$A$1:$A$5,0),MATCH(Orders!I$1,Products!$A$1:$E$1,0))="Moc","Mocha",INDEX(Products!$A$1:$E$5,MATCH(Orders!$D1162,Products!$A$1:$A$5,0),MATCH(Orders!I$1,Products!$A$1:$E$1,0))="Am","Americano")</f>
        <v>Mocha</v>
      </c>
      <c r="J1162" t="str">
        <f>IF(INDEX(Products!$A$1:$E$5,MATCH(Orders!$D1162,Products!$A$1:$A$5,0),MATCH(Orders!J$1,Products!$A$1:$E$1,0))="M","Medium",IF(INDEX(Products!$A$1:$E$5,MATCH(Orders!$D1162,Products!$A$1:$A$5,0),MATCH(Orders!J$1,Products!$A$1:$E$1,0))="D","Dark","Light"))</f>
        <v>Medium</v>
      </c>
      <c r="K1162" s="3">
        <f>INDEX(Products!$A$1:$E$5,MATCH(Orders!$D1162,Products!$A$1:$A$5,0),MATCH(Orders!K$1,Products!$A$1:$E$1,0))</f>
        <v>2</v>
      </c>
      <c r="L1162" s="5">
        <f>INDEX(Products!$A$1:$E$5,MATCH(Orders!$D1162,Products!$A$1:$A$5,0),MATCH(Orders!L$1,Products!$A$1:$E$1,0))</f>
        <v>5.35</v>
      </c>
      <c r="M1162" s="5">
        <f>Table1[[#This Row],[Unit Price]]*Table1[[#This Row],[Quantity]]</f>
        <v>5.35</v>
      </c>
      <c r="N1162" t="str">
        <f>VLOOKUP(Table1[[#This Row],[Customer ID]],Customers!$A$1:$I$2001,9,FALSE)</f>
        <v>Yes</v>
      </c>
    </row>
    <row r="1163" spans="1:14" x14ac:dyDescent="0.35">
      <c r="A1163" t="s">
        <v>2381</v>
      </c>
      <c r="B1163" s="2">
        <v>44557</v>
      </c>
      <c r="C1163" t="s">
        <v>2382</v>
      </c>
      <c r="D1163" t="s">
        <v>30</v>
      </c>
      <c r="E1163">
        <v>2</v>
      </c>
      <c r="F1163" t="str">
        <f>VLOOKUP(Table1[[#This Row],[Customer ID]],Customers!$A$1:$I$2001,2,FALSE)</f>
        <v>Christopher Foster</v>
      </c>
      <c r="G1163" t="str">
        <f>VLOOKUP(Table1[[#This Row],[Customer ID]],Customers!$A$1:$I$2001,3,FALSE)</f>
        <v>amber58@yahoo.com</v>
      </c>
      <c r="H1163" t="str">
        <f>VLOOKUP(Table1[[#This Row],[Customer ID]],Customers!$A$1:$I$2001,7,FALSE)</f>
        <v>Canada</v>
      </c>
      <c r="I1163" t="str">
        <f>_xlfn.IFS(INDEX(Products!$A$1:$E$5,MATCH(Orders!$D1163,Products!$A$1:$A$5,0),MATCH(Orders!I$1,Products!$A$1:$E$1,0))="Esp","Espresso",INDEX(Products!$A$1:$E$5,MATCH(Orders!$D1163,Products!$A$1:$A$5,0),MATCH(Orders!I$1,Products!$A$1:$E$1,0))="Lat","Latte",INDEX(Products!$A$1:$E$5,MATCH(Orders!$D1163,Products!$A$1:$A$5,0),MATCH(Orders!I$1,Products!$A$1:$E$1,0))="Moc","Mocha",INDEX(Products!$A$1:$E$5,MATCH(Orders!$D1163,Products!$A$1:$A$5,0),MATCH(Orders!I$1,Products!$A$1:$E$1,0))="Am","Americano")</f>
        <v>Mocha</v>
      </c>
      <c r="J1163" t="str">
        <f>IF(INDEX(Products!$A$1:$E$5,MATCH(Orders!$D1163,Products!$A$1:$A$5,0),MATCH(Orders!J$1,Products!$A$1:$E$1,0))="M","Medium",IF(INDEX(Products!$A$1:$E$5,MATCH(Orders!$D1163,Products!$A$1:$A$5,0),MATCH(Orders!J$1,Products!$A$1:$E$1,0))="D","Dark","Light"))</f>
        <v>Medium</v>
      </c>
      <c r="K1163" s="3">
        <f>INDEX(Products!$A$1:$E$5,MATCH(Orders!$D1163,Products!$A$1:$A$5,0),MATCH(Orders!K$1,Products!$A$1:$E$1,0))</f>
        <v>2</v>
      </c>
      <c r="L1163" s="5">
        <f>INDEX(Products!$A$1:$E$5,MATCH(Orders!$D1163,Products!$A$1:$A$5,0),MATCH(Orders!L$1,Products!$A$1:$E$1,0))</f>
        <v>5.35</v>
      </c>
      <c r="M1163" s="5">
        <f>Table1[[#This Row],[Unit Price]]*Table1[[#This Row],[Quantity]]</f>
        <v>10.7</v>
      </c>
      <c r="N1163" t="str">
        <f>VLOOKUP(Table1[[#This Row],[Customer ID]],Customers!$A$1:$I$2001,9,FALSE)</f>
        <v>No</v>
      </c>
    </row>
    <row r="1164" spans="1:14" x14ac:dyDescent="0.35">
      <c r="A1164" t="s">
        <v>2383</v>
      </c>
      <c r="B1164" s="2">
        <v>44594</v>
      </c>
      <c r="C1164" t="s">
        <v>2384</v>
      </c>
      <c r="D1164" t="s">
        <v>15</v>
      </c>
      <c r="E1164">
        <v>5</v>
      </c>
      <c r="F1164" t="str">
        <f>VLOOKUP(Table1[[#This Row],[Customer ID]],Customers!$A$1:$I$2001,2,FALSE)</f>
        <v>Kevin Williams</v>
      </c>
      <c r="G1164" t="str">
        <f>VLOOKUP(Table1[[#This Row],[Customer ID]],Customers!$A$1:$I$2001,3,FALSE)</f>
        <v>nvega@yahoo.com</v>
      </c>
      <c r="H1164" t="str">
        <f>VLOOKUP(Table1[[#This Row],[Customer ID]],Customers!$A$1:$I$2001,7,FALSE)</f>
        <v>United Kingdom</v>
      </c>
      <c r="I1164" t="str">
        <f>_xlfn.IFS(INDEX(Products!$A$1:$E$5,MATCH(Orders!$D1164,Products!$A$1:$A$5,0),MATCH(Orders!I$1,Products!$A$1:$E$1,0))="Esp","Espresso",INDEX(Products!$A$1:$E$5,MATCH(Orders!$D1164,Products!$A$1:$A$5,0),MATCH(Orders!I$1,Products!$A$1:$E$1,0))="Lat","Latte",INDEX(Products!$A$1:$E$5,MATCH(Orders!$D1164,Products!$A$1:$A$5,0),MATCH(Orders!I$1,Products!$A$1:$E$1,0))="Moc","Mocha",INDEX(Products!$A$1:$E$5,MATCH(Orders!$D1164,Products!$A$1:$A$5,0),MATCH(Orders!I$1,Products!$A$1:$E$1,0))="Am","Americano")</f>
        <v>Espresso</v>
      </c>
      <c r="J1164" t="str">
        <f>IF(INDEX(Products!$A$1:$E$5,MATCH(Orders!$D1164,Products!$A$1:$A$5,0),MATCH(Orders!J$1,Products!$A$1:$E$1,0))="M","Medium",IF(INDEX(Products!$A$1:$E$5,MATCH(Orders!$D1164,Products!$A$1:$A$5,0),MATCH(Orders!J$1,Products!$A$1:$E$1,0))="D","Dark","Light"))</f>
        <v>Medium</v>
      </c>
      <c r="K1164" s="3">
        <f>INDEX(Products!$A$1:$E$5,MATCH(Orders!$D1164,Products!$A$1:$A$5,0),MATCH(Orders!K$1,Products!$A$1:$E$1,0))</f>
        <v>1.5</v>
      </c>
      <c r="L1164" s="5">
        <f>INDEX(Products!$A$1:$E$5,MATCH(Orders!$D1164,Products!$A$1:$A$5,0),MATCH(Orders!L$1,Products!$A$1:$E$1,0))</f>
        <v>8.18</v>
      </c>
      <c r="M1164" s="5">
        <f>Table1[[#This Row],[Unit Price]]*Table1[[#This Row],[Quantity]]</f>
        <v>40.9</v>
      </c>
      <c r="N1164" t="str">
        <f>VLOOKUP(Table1[[#This Row],[Customer ID]],Customers!$A$1:$I$2001,9,FALSE)</f>
        <v>No</v>
      </c>
    </row>
    <row r="1165" spans="1:14" x14ac:dyDescent="0.35">
      <c r="A1165" t="s">
        <v>2385</v>
      </c>
      <c r="B1165" s="2">
        <v>45345</v>
      </c>
      <c r="C1165" t="s">
        <v>2386</v>
      </c>
      <c r="D1165" t="s">
        <v>21</v>
      </c>
      <c r="E1165">
        <v>5</v>
      </c>
      <c r="F1165" t="str">
        <f>VLOOKUP(Table1[[#This Row],[Customer ID]],Customers!$A$1:$I$2001,2,FALSE)</f>
        <v>Terry Durham</v>
      </c>
      <c r="G1165" t="str">
        <f>VLOOKUP(Table1[[#This Row],[Customer ID]],Customers!$A$1:$I$2001,3,FALSE)</f>
        <v>rhodges@jones-spencer.com</v>
      </c>
      <c r="H1165" t="str">
        <f>VLOOKUP(Table1[[#This Row],[Customer ID]],Customers!$A$1:$I$2001,7,FALSE)</f>
        <v>United Kingdom</v>
      </c>
      <c r="I1165" t="str">
        <f>_xlfn.IFS(INDEX(Products!$A$1:$E$5,MATCH(Orders!$D1165,Products!$A$1:$A$5,0),MATCH(Orders!I$1,Products!$A$1:$E$1,0))="Esp","Espresso",INDEX(Products!$A$1:$E$5,MATCH(Orders!$D1165,Products!$A$1:$A$5,0),MATCH(Orders!I$1,Products!$A$1:$E$1,0))="Lat","Latte",INDEX(Products!$A$1:$E$5,MATCH(Orders!$D1165,Products!$A$1:$A$5,0),MATCH(Orders!I$1,Products!$A$1:$E$1,0))="Moc","Mocha",INDEX(Products!$A$1:$E$5,MATCH(Orders!$D1165,Products!$A$1:$A$5,0),MATCH(Orders!I$1,Products!$A$1:$E$1,0))="Am","Americano")</f>
        <v>Latte</v>
      </c>
      <c r="J1165" t="str">
        <f>IF(INDEX(Products!$A$1:$E$5,MATCH(Orders!$D1165,Products!$A$1:$A$5,0),MATCH(Orders!J$1,Products!$A$1:$E$1,0))="M","Medium",IF(INDEX(Products!$A$1:$E$5,MATCH(Orders!$D1165,Products!$A$1:$A$5,0),MATCH(Orders!J$1,Products!$A$1:$E$1,0))="D","Dark","Light"))</f>
        <v>Dark</v>
      </c>
      <c r="K1165" s="3">
        <f>INDEX(Products!$A$1:$E$5,MATCH(Orders!$D1165,Products!$A$1:$A$5,0),MATCH(Orders!K$1,Products!$A$1:$E$1,0))</f>
        <v>2</v>
      </c>
      <c r="L1165" s="5">
        <f>INDEX(Products!$A$1:$E$5,MATCH(Orders!$D1165,Products!$A$1:$A$5,0),MATCH(Orders!L$1,Products!$A$1:$E$1,0))</f>
        <v>6.79</v>
      </c>
      <c r="M1165" s="5">
        <f>Table1[[#This Row],[Unit Price]]*Table1[[#This Row],[Quantity]]</f>
        <v>33.950000000000003</v>
      </c>
      <c r="N1165" t="str">
        <f>VLOOKUP(Table1[[#This Row],[Customer ID]],Customers!$A$1:$I$2001,9,FALSE)</f>
        <v>No</v>
      </c>
    </row>
    <row r="1166" spans="1:14" x14ac:dyDescent="0.35">
      <c r="A1166" t="s">
        <v>2387</v>
      </c>
      <c r="B1166" s="2">
        <v>44508</v>
      </c>
      <c r="C1166" t="s">
        <v>2388</v>
      </c>
      <c r="D1166" t="s">
        <v>15</v>
      </c>
      <c r="E1166">
        <v>3</v>
      </c>
      <c r="F1166" t="str">
        <f>VLOOKUP(Table1[[#This Row],[Customer ID]],Customers!$A$1:$I$2001,2,FALSE)</f>
        <v>Jeffery Zavala</v>
      </c>
      <c r="G1166" t="str">
        <f>VLOOKUP(Table1[[#This Row],[Customer ID]],Customers!$A$1:$I$2001,3,FALSE)</f>
        <v>johnsonjustin@yahoo.com</v>
      </c>
      <c r="H1166" t="str">
        <f>VLOOKUP(Table1[[#This Row],[Customer ID]],Customers!$A$1:$I$2001,7,FALSE)</f>
        <v>Ireland</v>
      </c>
      <c r="I1166" t="str">
        <f>_xlfn.IFS(INDEX(Products!$A$1:$E$5,MATCH(Orders!$D1166,Products!$A$1:$A$5,0),MATCH(Orders!I$1,Products!$A$1:$E$1,0))="Esp","Espresso",INDEX(Products!$A$1:$E$5,MATCH(Orders!$D1166,Products!$A$1:$A$5,0),MATCH(Orders!I$1,Products!$A$1:$E$1,0))="Lat","Latte",INDEX(Products!$A$1:$E$5,MATCH(Orders!$D1166,Products!$A$1:$A$5,0),MATCH(Orders!I$1,Products!$A$1:$E$1,0))="Moc","Mocha",INDEX(Products!$A$1:$E$5,MATCH(Orders!$D1166,Products!$A$1:$A$5,0),MATCH(Orders!I$1,Products!$A$1:$E$1,0))="Am","Americano")</f>
        <v>Espresso</v>
      </c>
      <c r="J1166" t="str">
        <f>IF(INDEX(Products!$A$1:$E$5,MATCH(Orders!$D1166,Products!$A$1:$A$5,0),MATCH(Orders!J$1,Products!$A$1:$E$1,0))="M","Medium",IF(INDEX(Products!$A$1:$E$5,MATCH(Orders!$D1166,Products!$A$1:$A$5,0),MATCH(Orders!J$1,Products!$A$1:$E$1,0))="D","Dark","Light"))</f>
        <v>Medium</v>
      </c>
      <c r="K1166" s="3">
        <f>INDEX(Products!$A$1:$E$5,MATCH(Orders!$D1166,Products!$A$1:$A$5,0),MATCH(Orders!K$1,Products!$A$1:$E$1,0))</f>
        <v>1.5</v>
      </c>
      <c r="L1166" s="5">
        <f>INDEX(Products!$A$1:$E$5,MATCH(Orders!$D1166,Products!$A$1:$A$5,0),MATCH(Orders!L$1,Products!$A$1:$E$1,0))</f>
        <v>8.18</v>
      </c>
      <c r="M1166" s="5">
        <f>Table1[[#This Row],[Unit Price]]*Table1[[#This Row],[Quantity]]</f>
        <v>24.54</v>
      </c>
      <c r="N1166" t="str">
        <f>VLOOKUP(Table1[[#This Row],[Customer ID]],Customers!$A$1:$I$2001,9,FALSE)</f>
        <v>No</v>
      </c>
    </row>
    <row r="1167" spans="1:14" x14ac:dyDescent="0.35">
      <c r="A1167" t="s">
        <v>2389</v>
      </c>
      <c r="B1167" s="2">
        <v>45062</v>
      </c>
      <c r="C1167" t="s">
        <v>2390</v>
      </c>
      <c r="D1167" t="s">
        <v>15</v>
      </c>
      <c r="E1167">
        <v>4</v>
      </c>
      <c r="F1167" t="str">
        <f>VLOOKUP(Table1[[#This Row],[Customer ID]],Customers!$A$1:$I$2001,2,FALSE)</f>
        <v>Anthony Conrad</v>
      </c>
      <c r="G1167" t="str">
        <f>VLOOKUP(Table1[[#This Row],[Customer ID]],Customers!$A$1:$I$2001,3,FALSE)</f>
        <v>patty80@vargas.net</v>
      </c>
      <c r="H1167" t="str">
        <f>VLOOKUP(Table1[[#This Row],[Customer ID]],Customers!$A$1:$I$2001,7,FALSE)</f>
        <v>Ireland</v>
      </c>
      <c r="I1167" t="str">
        <f>_xlfn.IFS(INDEX(Products!$A$1:$E$5,MATCH(Orders!$D1167,Products!$A$1:$A$5,0),MATCH(Orders!I$1,Products!$A$1:$E$1,0))="Esp","Espresso",INDEX(Products!$A$1:$E$5,MATCH(Orders!$D1167,Products!$A$1:$A$5,0),MATCH(Orders!I$1,Products!$A$1:$E$1,0))="Lat","Latte",INDEX(Products!$A$1:$E$5,MATCH(Orders!$D1167,Products!$A$1:$A$5,0),MATCH(Orders!I$1,Products!$A$1:$E$1,0))="Moc","Mocha",INDEX(Products!$A$1:$E$5,MATCH(Orders!$D1167,Products!$A$1:$A$5,0),MATCH(Orders!I$1,Products!$A$1:$E$1,0))="Am","Americano")</f>
        <v>Espresso</v>
      </c>
      <c r="J1167" t="str">
        <f>IF(INDEX(Products!$A$1:$E$5,MATCH(Orders!$D1167,Products!$A$1:$A$5,0),MATCH(Orders!J$1,Products!$A$1:$E$1,0))="M","Medium",IF(INDEX(Products!$A$1:$E$5,MATCH(Orders!$D1167,Products!$A$1:$A$5,0),MATCH(Orders!J$1,Products!$A$1:$E$1,0))="D","Dark","Light"))</f>
        <v>Medium</v>
      </c>
      <c r="K1167" s="3">
        <f>INDEX(Products!$A$1:$E$5,MATCH(Orders!$D1167,Products!$A$1:$A$5,0),MATCH(Orders!K$1,Products!$A$1:$E$1,0))</f>
        <v>1.5</v>
      </c>
      <c r="L1167" s="5">
        <f>INDEX(Products!$A$1:$E$5,MATCH(Orders!$D1167,Products!$A$1:$A$5,0),MATCH(Orders!L$1,Products!$A$1:$E$1,0))</f>
        <v>8.18</v>
      </c>
      <c r="M1167" s="5">
        <f>Table1[[#This Row],[Unit Price]]*Table1[[#This Row],[Quantity]]</f>
        <v>32.72</v>
      </c>
      <c r="N1167" t="str">
        <f>VLOOKUP(Table1[[#This Row],[Customer ID]],Customers!$A$1:$I$2001,9,FALSE)</f>
        <v>Yes</v>
      </c>
    </row>
    <row r="1168" spans="1:14" x14ac:dyDescent="0.35">
      <c r="A1168" t="s">
        <v>2391</v>
      </c>
      <c r="B1168" s="2">
        <v>44904</v>
      </c>
      <c r="C1168" t="s">
        <v>2392</v>
      </c>
      <c r="D1168" t="s">
        <v>15</v>
      </c>
      <c r="E1168">
        <v>2</v>
      </c>
      <c r="F1168" t="str">
        <f>VLOOKUP(Table1[[#This Row],[Customer ID]],Customers!$A$1:$I$2001,2,FALSE)</f>
        <v>Joe Ford</v>
      </c>
      <c r="G1168" t="str">
        <f>VLOOKUP(Table1[[#This Row],[Customer ID]],Customers!$A$1:$I$2001,3,FALSE)</f>
        <v>shawn33@ramirez.info</v>
      </c>
      <c r="H1168" t="str">
        <f>VLOOKUP(Table1[[#This Row],[Customer ID]],Customers!$A$1:$I$2001,7,FALSE)</f>
        <v>United Kingdom</v>
      </c>
      <c r="I1168" t="str">
        <f>_xlfn.IFS(INDEX(Products!$A$1:$E$5,MATCH(Orders!$D1168,Products!$A$1:$A$5,0),MATCH(Orders!I$1,Products!$A$1:$E$1,0))="Esp","Espresso",INDEX(Products!$A$1:$E$5,MATCH(Orders!$D1168,Products!$A$1:$A$5,0),MATCH(Orders!I$1,Products!$A$1:$E$1,0))="Lat","Latte",INDEX(Products!$A$1:$E$5,MATCH(Orders!$D1168,Products!$A$1:$A$5,0),MATCH(Orders!I$1,Products!$A$1:$E$1,0))="Moc","Mocha",INDEX(Products!$A$1:$E$5,MATCH(Orders!$D1168,Products!$A$1:$A$5,0),MATCH(Orders!I$1,Products!$A$1:$E$1,0))="Am","Americano")</f>
        <v>Espresso</v>
      </c>
      <c r="J1168" t="str">
        <f>IF(INDEX(Products!$A$1:$E$5,MATCH(Orders!$D1168,Products!$A$1:$A$5,0),MATCH(Orders!J$1,Products!$A$1:$E$1,0))="M","Medium",IF(INDEX(Products!$A$1:$E$5,MATCH(Orders!$D1168,Products!$A$1:$A$5,0),MATCH(Orders!J$1,Products!$A$1:$E$1,0))="D","Dark","Light"))</f>
        <v>Medium</v>
      </c>
      <c r="K1168" s="3">
        <f>INDEX(Products!$A$1:$E$5,MATCH(Orders!$D1168,Products!$A$1:$A$5,0),MATCH(Orders!K$1,Products!$A$1:$E$1,0))</f>
        <v>1.5</v>
      </c>
      <c r="L1168" s="5">
        <f>INDEX(Products!$A$1:$E$5,MATCH(Orders!$D1168,Products!$A$1:$A$5,0),MATCH(Orders!L$1,Products!$A$1:$E$1,0))</f>
        <v>8.18</v>
      </c>
      <c r="M1168" s="5">
        <f>Table1[[#This Row],[Unit Price]]*Table1[[#This Row],[Quantity]]</f>
        <v>16.36</v>
      </c>
      <c r="N1168" t="str">
        <f>VLOOKUP(Table1[[#This Row],[Customer ID]],Customers!$A$1:$I$2001,9,FALSE)</f>
        <v>No</v>
      </c>
    </row>
    <row r="1169" spans="1:14" x14ac:dyDescent="0.35">
      <c r="A1169" t="s">
        <v>2393</v>
      </c>
      <c r="B1169" s="2">
        <v>44745</v>
      </c>
      <c r="C1169" t="s">
        <v>2394</v>
      </c>
      <c r="D1169" t="s">
        <v>30</v>
      </c>
      <c r="E1169">
        <v>2</v>
      </c>
      <c r="F1169" t="str">
        <f>VLOOKUP(Table1[[#This Row],[Customer ID]],Customers!$A$1:$I$2001,2,FALSE)</f>
        <v>Sydney Steele</v>
      </c>
      <c r="G1169" t="str">
        <f>VLOOKUP(Table1[[#This Row],[Customer ID]],Customers!$A$1:$I$2001,3,FALSE)</f>
        <v>michaelnewman@ross.com</v>
      </c>
      <c r="H1169" t="str">
        <f>VLOOKUP(Table1[[#This Row],[Customer ID]],Customers!$A$1:$I$2001,7,FALSE)</f>
        <v>Australia</v>
      </c>
      <c r="I1169" t="str">
        <f>_xlfn.IFS(INDEX(Products!$A$1:$E$5,MATCH(Orders!$D1169,Products!$A$1:$A$5,0),MATCH(Orders!I$1,Products!$A$1:$E$1,0))="Esp","Espresso",INDEX(Products!$A$1:$E$5,MATCH(Orders!$D1169,Products!$A$1:$A$5,0),MATCH(Orders!I$1,Products!$A$1:$E$1,0))="Lat","Latte",INDEX(Products!$A$1:$E$5,MATCH(Orders!$D1169,Products!$A$1:$A$5,0),MATCH(Orders!I$1,Products!$A$1:$E$1,0))="Moc","Mocha",INDEX(Products!$A$1:$E$5,MATCH(Orders!$D1169,Products!$A$1:$A$5,0),MATCH(Orders!I$1,Products!$A$1:$E$1,0))="Am","Americano")</f>
        <v>Mocha</v>
      </c>
      <c r="J1169" t="str">
        <f>IF(INDEX(Products!$A$1:$E$5,MATCH(Orders!$D1169,Products!$A$1:$A$5,0),MATCH(Orders!J$1,Products!$A$1:$E$1,0))="M","Medium",IF(INDEX(Products!$A$1:$E$5,MATCH(Orders!$D1169,Products!$A$1:$A$5,0),MATCH(Orders!J$1,Products!$A$1:$E$1,0))="D","Dark","Light"))</f>
        <v>Medium</v>
      </c>
      <c r="K1169" s="3">
        <f>INDEX(Products!$A$1:$E$5,MATCH(Orders!$D1169,Products!$A$1:$A$5,0),MATCH(Orders!K$1,Products!$A$1:$E$1,0))</f>
        <v>2</v>
      </c>
      <c r="L1169" s="5">
        <f>INDEX(Products!$A$1:$E$5,MATCH(Orders!$D1169,Products!$A$1:$A$5,0),MATCH(Orders!L$1,Products!$A$1:$E$1,0))</f>
        <v>5.35</v>
      </c>
      <c r="M1169" s="5">
        <f>Table1[[#This Row],[Unit Price]]*Table1[[#This Row],[Quantity]]</f>
        <v>10.7</v>
      </c>
      <c r="N1169" t="str">
        <f>VLOOKUP(Table1[[#This Row],[Customer ID]],Customers!$A$1:$I$2001,9,FALSE)</f>
        <v>No</v>
      </c>
    </row>
    <row r="1170" spans="1:14" x14ac:dyDescent="0.35">
      <c r="A1170" t="s">
        <v>2395</v>
      </c>
      <c r="B1170" s="2">
        <v>45506</v>
      </c>
      <c r="C1170" t="s">
        <v>2396</v>
      </c>
      <c r="D1170" t="s">
        <v>30</v>
      </c>
      <c r="E1170">
        <v>3</v>
      </c>
      <c r="F1170" t="str">
        <f>VLOOKUP(Table1[[#This Row],[Customer ID]],Customers!$A$1:$I$2001,2,FALSE)</f>
        <v>Matthew Thompson</v>
      </c>
      <c r="G1170" t="str">
        <f>VLOOKUP(Table1[[#This Row],[Customer ID]],Customers!$A$1:$I$2001,3,FALSE)</f>
        <v>ncox@yahoo.com</v>
      </c>
      <c r="H1170" t="str">
        <f>VLOOKUP(Table1[[#This Row],[Customer ID]],Customers!$A$1:$I$2001,7,FALSE)</f>
        <v>United States</v>
      </c>
      <c r="I1170" t="str">
        <f>_xlfn.IFS(INDEX(Products!$A$1:$E$5,MATCH(Orders!$D1170,Products!$A$1:$A$5,0),MATCH(Orders!I$1,Products!$A$1:$E$1,0))="Esp","Espresso",INDEX(Products!$A$1:$E$5,MATCH(Orders!$D1170,Products!$A$1:$A$5,0),MATCH(Orders!I$1,Products!$A$1:$E$1,0))="Lat","Latte",INDEX(Products!$A$1:$E$5,MATCH(Orders!$D1170,Products!$A$1:$A$5,0),MATCH(Orders!I$1,Products!$A$1:$E$1,0))="Moc","Mocha",INDEX(Products!$A$1:$E$5,MATCH(Orders!$D1170,Products!$A$1:$A$5,0),MATCH(Orders!I$1,Products!$A$1:$E$1,0))="Am","Americano")</f>
        <v>Mocha</v>
      </c>
      <c r="J1170" t="str">
        <f>IF(INDEX(Products!$A$1:$E$5,MATCH(Orders!$D1170,Products!$A$1:$A$5,0),MATCH(Orders!J$1,Products!$A$1:$E$1,0))="M","Medium",IF(INDEX(Products!$A$1:$E$5,MATCH(Orders!$D1170,Products!$A$1:$A$5,0),MATCH(Orders!J$1,Products!$A$1:$E$1,0))="D","Dark","Light"))</f>
        <v>Medium</v>
      </c>
      <c r="K1170" s="3">
        <f>INDEX(Products!$A$1:$E$5,MATCH(Orders!$D1170,Products!$A$1:$A$5,0),MATCH(Orders!K$1,Products!$A$1:$E$1,0))</f>
        <v>2</v>
      </c>
      <c r="L1170" s="5">
        <f>INDEX(Products!$A$1:$E$5,MATCH(Orders!$D1170,Products!$A$1:$A$5,0),MATCH(Orders!L$1,Products!$A$1:$E$1,0))</f>
        <v>5.35</v>
      </c>
      <c r="M1170" s="5">
        <f>Table1[[#This Row],[Unit Price]]*Table1[[#This Row],[Quantity]]</f>
        <v>16.049999999999997</v>
      </c>
      <c r="N1170" t="str">
        <f>VLOOKUP(Table1[[#This Row],[Customer ID]],Customers!$A$1:$I$2001,9,FALSE)</f>
        <v>Yes</v>
      </c>
    </row>
    <row r="1171" spans="1:14" x14ac:dyDescent="0.35">
      <c r="A1171" t="s">
        <v>2397</v>
      </c>
      <c r="B1171" s="2">
        <v>44653</v>
      </c>
      <c r="C1171" t="s">
        <v>2398</v>
      </c>
      <c r="D1171" t="s">
        <v>15</v>
      </c>
      <c r="E1171">
        <v>5</v>
      </c>
      <c r="F1171" t="str">
        <f>VLOOKUP(Table1[[#This Row],[Customer ID]],Customers!$A$1:$I$2001,2,FALSE)</f>
        <v>Laura Hansen</v>
      </c>
      <c r="G1171" t="str">
        <f>VLOOKUP(Table1[[#This Row],[Customer ID]],Customers!$A$1:$I$2001,3,FALSE)</f>
        <v>xlopez@hotmail.com</v>
      </c>
      <c r="H1171" t="str">
        <f>VLOOKUP(Table1[[#This Row],[Customer ID]],Customers!$A$1:$I$2001,7,FALSE)</f>
        <v>United States</v>
      </c>
      <c r="I1171" t="str">
        <f>_xlfn.IFS(INDEX(Products!$A$1:$E$5,MATCH(Orders!$D1171,Products!$A$1:$A$5,0),MATCH(Orders!I$1,Products!$A$1:$E$1,0))="Esp","Espresso",INDEX(Products!$A$1:$E$5,MATCH(Orders!$D1171,Products!$A$1:$A$5,0),MATCH(Orders!I$1,Products!$A$1:$E$1,0))="Lat","Latte",INDEX(Products!$A$1:$E$5,MATCH(Orders!$D1171,Products!$A$1:$A$5,0),MATCH(Orders!I$1,Products!$A$1:$E$1,0))="Moc","Mocha",INDEX(Products!$A$1:$E$5,MATCH(Orders!$D1171,Products!$A$1:$A$5,0),MATCH(Orders!I$1,Products!$A$1:$E$1,0))="Am","Americano")</f>
        <v>Espresso</v>
      </c>
      <c r="J1171" t="str">
        <f>IF(INDEX(Products!$A$1:$E$5,MATCH(Orders!$D1171,Products!$A$1:$A$5,0),MATCH(Orders!J$1,Products!$A$1:$E$1,0))="M","Medium",IF(INDEX(Products!$A$1:$E$5,MATCH(Orders!$D1171,Products!$A$1:$A$5,0),MATCH(Orders!J$1,Products!$A$1:$E$1,0))="D","Dark","Light"))</f>
        <v>Medium</v>
      </c>
      <c r="K1171" s="3">
        <f>INDEX(Products!$A$1:$E$5,MATCH(Orders!$D1171,Products!$A$1:$A$5,0),MATCH(Orders!K$1,Products!$A$1:$E$1,0))</f>
        <v>1.5</v>
      </c>
      <c r="L1171" s="5">
        <f>INDEX(Products!$A$1:$E$5,MATCH(Orders!$D1171,Products!$A$1:$A$5,0),MATCH(Orders!L$1,Products!$A$1:$E$1,0))</f>
        <v>8.18</v>
      </c>
      <c r="M1171" s="5">
        <f>Table1[[#This Row],[Unit Price]]*Table1[[#This Row],[Quantity]]</f>
        <v>40.9</v>
      </c>
      <c r="N1171" t="str">
        <f>VLOOKUP(Table1[[#This Row],[Customer ID]],Customers!$A$1:$I$2001,9,FALSE)</f>
        <v>No</v>
      </c>
    </row>
    <row r="1172" spans="1:14" x14ac:dyDescent="0.35">
      <c r="A1172" t="s">
        <v>2399</v>
      </c>
      <c r="B1172" s="2">
        <v>44856</v>
      </c>
      <c r="C1172" t="s">
        <v>2400</v>
      </c>
      <c r="D1172" t="s">
        <v>40</v>
      </c>
      <c r="E1172">
        <v>4</v>
      </c>
      <c r="F1172" t="str">
        <f>VLOOKUP(Table1[[#This Row],[Customer ID]],Customers!$A$1:$I$2001,2,FALSE)</f>
        <v>Amanda Neal</v>
      </c>
      <c r="G1172" t="str">
        <f>VLOOKUP(Table1[[#This Row],[Customer ID]],Customers!$A$1:$I$2001,3,FALSE)</f>
        <v>roy67@gmail.com</v>
      </c>
      <c r="H1172" t="str">
        <f>VLOOKUP(Table1[[#This Row],[Customer ID]],Customers!$A$1:$I$2001,7,FALSE)</f>
        <v>Canada</v>
      </c>
      <c r="I1172" t="str">
        <f>_xlfn.IFS(INDEX(Products!$A$1:$E$5,MATCH(Orders!$D1172,Products!$A$1:$A$5,0),MATCH(Orders!I$1,Products!$A$1:$E$1,0))="Esp","Espresso",INDEX(Products!$A$1:$E$5,MATCH(Orders!$D1172,Products!$A$1:$A$5,0),MATCH(Orders!I$1,Products!$A$1:$E$1,0))="Lat","Latte",INDEX(Products!$A$1:$E$5,MATCH(Orders!$D1172,Products!$A$1:$A$5,0),MATCH(Orders!I$1,Products!$A$1:$E$1,0))="Moc","Mocha",INDEX(Products!$A$1:$E$5,MATCH(Orders!$D1172,Products!$A$1:$A$5,0),MATCH(Orders!I$1,Products!$A$1:$E$1,0))="Am","Americano")</f>
        <v>Americano</v>
      </c>
      <c r="J1172" t="str">
        <f>IF(INDEX(Products!$A$1:$E$5,MATCH(Orders!$D1172,Products!$A$1:$A$5,0),MATCH(Orders!J$1,Products!$A$1:$E$1,0))="M","Medium",IF(INDEX(Products!$A$1:$E$5,MATCH(Orders!$D1172,Products!$A$1:$A$5,0),MATCH(Orders!J$1,Products!$A$1:$E$1,0))="D","Dark","Light"))</f>
        <v>Light</v>
      </c>
      <c r="K1172" s="3">
        <f>INDEX(Products!$A$1:$E$5,MATCH(Orders!$D1172,Products!$A$1:$A$5,0),MATCH(Orders!K$1,Products!$A$1:$E$1,0))</f>
        <v>1</v>
      </c>
      <c r="L1172" s="5">
        <f>INDEX(Products!$A$1:$E$5,MATCH(Orders!$D1172,Products!$A$1:$A$5,0),MATCH(Orders!L$1,Products!$A$1:$E$1,0))</f>
        <v>9.9499999999999993</v>
      </c>
      <c r="M1172" s="5">
        <f>Table1[[#This Row],[Unit Price]]*Table1[[#This Row],[Quantity]]</f>
        <v>39.799999999999997</v>
      </c>
      <c r="N1172" t="str">
        <f>VLOOKUP(Table1[[#This Row],[Customer ID]],Customers!$A$1:$I$2001,9,FALSE)</f>
        <v>Yes</v>
      </c>
    </row>
    <row r="1173" spans="1:14" x14ac:dyDescent="0.35">
      <c r="A1173" t="s">
        <v>2401</v>
      </c>
      <c r="B1173" s="2">
        <v>45389</v>
      </c>
      <c r="C1173" t="s">
        <v>2402</v>
      </c>
      <c r="D1173" t="s">
        <v>21</v>
      </c>
      <c r="E1173">
        <v>1</v>
      </c>
      <c r="F1173" t="str">
        <f>VLOOKUP(Table1[[#This Row],[Customer ID]],Customers!$A$1:$I$2001,2,FALSE)</f>
        <v>Terry Hernandez</v>
      </c>
      <c r="G1173" t="str">
        <f>VLOOKUP(Table1[[#This Row],[Customer ID]],Customers!$A$1:$I$2001,3,FALSE)</f>
        <v>kathleenbartlett@chapman.com</v>
      </c>
      <c r="H1173" t="str">
        <f>VLOOKUP(Table1[[#This Row],[Customer ID]],Customers!$A$1:$I$2001,7,FALSE)</f>
        <v>United Kingdom</v>
      </c>
      <c r="I1173" t="str">
        <f>_xlfn.IFS(INDEX(Products!$A$1:$E$5,MATCH(Orders!$D1173,Products!$A$1:$A$5,0),MATCH(Orders!I$1,Products!$A$1:$E$1,0))="Esp","Espresso",INDEX(Products!$A$1:$E$5,MATCH(Orders!$D1173,Products!$A$1:$A$5,0),MATCH(Orders!I$1,Products!$A$1:$E$1,0))="Lat","Latte",INDEX(Products!$A$1:$E$5,MATCH(Orders!$D1173,Products!$A$1:$A$5,0),MATCH(Orders!I$1,Products!$A$1:$E$1,0))="Moc","Mocha",INDEX(Products!$A$1:$E$5,MATCH(Orders!$D1173,Products!$A$1:$A$5,0),MATCH(Orders!I$1,Products!$A$1:$E$1,0))="Am","Americano")</f>
        <v>Latte</v>
      </c>
      <c r="J1173" t="str">
        <f>IF(INDEX(Products!$A$1:$E$5,MATCH(Orders!$D1173,Products!$A$1:$A$5,0),MATCH(Orders!J$1,Products!$A$1:$E$1,0))="M","Medium",IF(INDEX(Products!$A$1:$E$5,MATCH(Orders!$D1173,Products!$A$1:$A$5,0),MATCH(Orders!J$1,Products!$A$1:$E$1,0))="D","Dark","Light"))</f>
        <v>Dark</v>
      </c>
      <c r="K1173" s="3">
        <f>INDEX(Products!$A$1:$E$5,MATCH(Orders!$D1173,Products!$A$1:$A$5,0),MATCH(Orders!K$1,Products!$A$1:$E$1,0))</f>
        <v>2</v>
      </c>
      <c r="L1173" s="5">
        <f>INDEX(Products!$A$1:$E$5,MATCH(Orders!$D1173,Products!$A$1:$A$5,0),MATCH(Orders!L$1,Products!$A$1:$E$1,0))</f>
        <v>6.79</v>
      </c>
      <c r="M1173" s="5">
        <f>Table1[[#This Row],[Unit Price]]*Table1[[#This Row],[Quantity]]</f>
        <v>6.79</v>
      </c>
      <c r="N1173" t="str">
        <f>VLOOKUP(Table1[[#This Row],[Customer ID]],Customers!$A$1:$I$2001,9,FALSE)</f>
        <v>No</v>
      </c>
    </row>
    <row r="1174" spans="1:14" x14ac:dyDescent="0.35">
      <c r="A1174" t="s">
        <v>2403</v>
      </c>
      <c r="B1174" s="2">
        <v>45554</v>
      </c>
      <c r="C1174" t="s">
        <v>2404</v>
      </c>
      <c r="D1174" t="s">
        <v>30</v>
      </c>
      <c r="E1174">
        <v>5</v>
      </c>
      <c r="F1174" t="str">
        <f>VLOOKUP(Table1[[#This Row],[Customer ID]],Customers!$A$1:$I$2001,2,FALSE)</f>
        <v>Devin Jones</v>
      </c>
      <c r="G1174" t="str">
        <f>VLOOKUP(Table1[[#This Row],[Customer ID]],Customers!$A$1:$I$2001,3,FALSE)</f>
        <v>bellnicole@yahoo.com</v>
      </c>
      <c r="H1174" t="str">
        <f>VLOOKUP(Table1[[#This Row],[Customer ID]],Customers!$A$1:$I$2001,7,FALSE)</f>
        <v>United States</v>
      </c>
      <c r="I1174" t="str">
        <f>_xlfn.IFS(INDEX(Products!$A$1:$E$5,MATCH(Orders!$D1174,Products!$A$1:$A$5,0),MATCH(Orders!I$1,Products!$A$1:$E$1,0))="Esp","Espresso",INDEX(Products!$A$1:$E$5,MATCH(Orders!$D1174,Products!$A$1:$A$5,0),MATCH(Orders!I$1,Products!$A$1:$E$1,0))="Lat","Latte",INDEX(Products!$A$1:$E$5,MATCH(Orders!$D1174,Products!$A$1:$A$5,0),MATCH(Orders!I$1,Products!$A$1:$E$1,0))="Moc","Mocha",INDEX(Products!$A$1:$E$5,MATCH(Orders!$D1174,Products!$A$1:$A$5,0),MATCH(Orders!I$1,Products!$A$1:$E$1,0))="Am","Americano")</f>
        <v>Mocha</v>
      </c>
      <c r="J1174" t="str">
        <f>IF(INDEX(Products!$A$1:$E$5,MATCH(Orders!$D1174,Products!$A$1:$A$5,0),MATCH(Orders!J$1,Products!$A$1:$E$1,0))="M","Medium",IF(INDEX(Products!$A$1:$E$5,MATCH(Orders!$D1174,Products!$A$1:$A$5,0),MATCH(Orders!J$1,Products!$A$1:$E$1,0))="D","Dark","Light"))</f>
        <v>Medium</v>
      </c>
      <c r="K1174" s="3">
        <f>INDEX(Products!$A$1:$E$5,MATCH(Orders!$D1174,Products!$A$1:$A$5,0),MATCH(Orders!K$1,Products!$A$1:$E$1,0))</f>
        <v>2</v>
      </c>
      <c r="L1174" s="5">
        <f>INDEX(Products!$A$1:$E$5,MATCH(Orders!$D1174,Products!$A$1:$A$5,0),MATCH(Orders!L$1,Products!$A$1:$E$1,0))</f>
        <v>5.35</v>
      </c>
      <c r="M1174" s="5">
        <f>Table1[[#This Row],[Unit Price]]*Table1[[#This Row],[Quantity]]</f>
        <v>26.75</v>
      </c>
      <c r="N1174" t="str">
        <f>VLOOKUP(Table1[[#This Row],[Customer ID]],Customers!$A$1:$I$2001,9,FALSE)</f>
        <v>No</v>
      </c>
    </row>
    <row r="1175" spans="1:14" x14ac:dyDescent="0.35">
      <c r="A1175" t="s">
        <v>2405</v>
      </c>
      <c r="B1175" s="2">
        <v>45105</v>
      </c>
      <c r="C1175" t="s">
        <v>2406</v>
      </c>
      <c r="D1175" t="s">
        <v>40</v>
      </c>
      <c r="E1175">
        <v>2</v>
      </c>
      <c r="F1175" t="str">
        <f>VLOOKUP(Table1[[#This Row],[Customer ID]],Customers!$A$1:$I$2001,2,FALSE)</f>
        <v>Kathy Meyers</v>
      </c>
      <c r="G1175" t="str">
        <f>VLOOKUP(Table1[[#This Row],[Customer ID]],Customers!$A$1:$I$2001,3,FALSE)</f>
        <v>macdonalddavid@hotmail.com</v>
      </c>
      <c r="H1175" t="str">
        <f>VLOOKUP(Table1[[#This Row],[Customer ID]],Customers!$A$1:$I$2001,7,FALSE)</f>
        <v>United States</v>
      </c>
      <c r="I1175" t="str">
        <f>_xlfn.IFS(INDEX(Products!$A$1:$E$5,MATCH(Orders!$D1175,Products!$A$1:$A$5,0),MATCH(Orders!I$1,Products!$A$1:$E$1,0))="Esp","Espresso",INDEX(Products!$A$1:$E$5,MATCH(Orders!$D1175,Products!$A$1:$A$5,0),MATCH(Orders!I$1,Products!$A$1:$E$1,0))="Lat","Latte",INDEX(Products!$A$1:$E$5,MATCH(Orders!$D1175,Products!$A$1:$A$5,0),MATCH(Orders!I$1,Products!$A$1:$E$1,0))="Moc","Mocha",INDEX(Products!$A$1:$E$5,MATCH(Orders!$D1175,Products!$A$1:$A$5,0),MATCH(Orders!I$1,Products!$A$1:$E$1,0))="Am","Americano")</f>
        <v>Americano</v>
      </c>
      <c r="J1175" t="str">
        <f>IF(INDEX(Products!$A$1:$E$5,MATCH(Orders!$D1175,Products!$A$1:$A$5,0),MATCH(Orders!J$1,Products!$A$1:$E$1,0))="M","Medium",IF(INDEX(Products!$A$1:$E$5,MATCH(Orders!$D1175,Products!$A$1:$A$5,0),MATCH(Orders!J$1,Products!$A$1:$E$1,0))="D","Dark","Light"))</f>
        <v>Light</v>
      </c>
      <c r="K1175" s="3">
        <f>INDEX(Products!$A$1:$E$5,MATCH(Orders!$D1175,Products!$A$1:$A$5,0),MATCH(Orders!K$1,Products!$A$1:$E$1,0))</f>
        <v>1</v>
      </c>
      <c r="L1175" s="5">
        <f>INDEX(Products!$A$1:$E$5,MATCH(Orders!$D1175,Products!$A$1:$A$5,0),MATCH(Orders!L$1,Products!$A$1:$E$1,0))</f>
        <v>9.9499999999999993</v>
      </c>
      <c r="M1175" s="5">
        <f>Table1[[#This Row],[Unit Price]]*Table1[[#This Row],[Quantity]]</f>
        <v>19.899999999999999</v>
      </c>
      <c r="N1175" t="str">
        <f>VLOOKUP(Table1[[#This Row],[Customer ID]],Customers!$A$1:$I$2001,9,FALSE)</f>
        <v>Yes</v>
      </c>
    </row>
    <row r="1176" spans="1:14" x14ac:dyDescent="0.35">
      <c r="A1176" t="s">
        <v>2407</v>
      </c>
      <c r="B1176" s="2">
        <v>45237</v>
      </c>
      <c r="C1176" t="s">
        <v>2408</v>
      </c>
      <c r="D1176" t="s">
        <v>15</v>
      </c>
      <c r="E1176">
        <v>5</v>
      </c>
      <c r="F1176" t="str">
        <f>VLOOKUP(Table1[[#This Row],[Customer ID]],Customers!$A$1:$I$2001,2,FALSE)</f>
        <v>Nicole Robinson</v>
      </c>
      <c r="G1176" t="str">
        <f>VLOOKUP(Table1[[#This Row],[Customer ID]],Customers!$A$1:$I$2001,3,FALSE)</f>
        <v>kingjames@gmail.com</v>
      </c>
      <c r="H1176" t="str">
        <f>VLOOKUP(Table1[[#This Row],[Customer ID]],Customers!$A$1:$I$2001,7,FALSE)</f>
        <v>United Kingdom</v>
      </c>
      <c r="I1176" t="str">
        <f>_xlfn.IFS(INDEX(Products!$A$1:$E$5,MATCH(Orders!$D1176,Products!$A$1:$A$5,0),MATCH(Orders!I$1,Products!$A$1:$E$1,0))="Esp","Espresso",INDEX(Products!$A$1:$E$5,MATCH(Orders!$D1176,Products!$A$1:$A$5,0),MATCH(Orders!I$1,Products!$A$1:$E$1,0))="Lat","Latte",INDEX(Products!$A$1:$E$5,MATCH(Orders!$D1176,Products!$A$1:$A$5,0),MATCH(Orders!I$1,Products!$A$1:$E$1,0))="Moc","Mocha",INDEX(Products!$A$1:$E$5,MATCH(Orders!$D1176,Products!$A$1:$A$5,0),MATCH(Orders!I$1,Products!$A$1:$E$1,0))="Am","Americano")</f>
        <v>Espresso</v>
      </c>
      <c r="J1176" t="str">
        <f>IF(INDEX(Products!$A$1:$E$5,MATCH(Orders!$D1176,Products!$A$1:$A$5,0),MATCH(Orders!J$1,Products!$A$1:$E$1,0))="M","Medium",IF(INDEX(Products!$A$1:$E$5,MATCH(Orders!$D1176,Products!$A$1:$A$5,0),MATCH(Orders!J$1,Products!$A$1:$E$1,0))="D","Dark","Light"))</f>
        <v>Medium</v>
      </c>
      <c r="K1176" s="3">
        <f>INDEX(Products!$A$1:$E$5,MATCH(Orders!$D1176,Products!$A$1:$A$5,0),MATCH(Orders!K$1,Products!$A$1:$E$1,0))</f>
        <v>1.5</v>
      </c>
      <c r="L1176" s="5">
        <f>INDEX(Products!$A$1:$E$5,MATCH(Orders!$D1176,Products!$A$1:$A$5,0),MATCH(Orders!L$1,Products!$A$1:$E$1,0))</f>
        <v>8.18</v>
      </c>
      <c r="M1176" s="5">
        <f>Table1[[#This Row],[Unit Price]]*Table1[[#This Row],[Quantity]]</f>
        <v>40.9</v>
      </c>
      <c r="N1176" t="str">
        <f>VLOOKUP(Table1[[#This Row],[Customer ID]],Customers!$A$1:$I$2001,9,FALSE)</f>
        <v>No</v>
      </c>
    </row>
    <row r="1177" spans="1:14" x14ac:dyDescent="0.35">
      <c r="A1177" t="s">
        <v>2409</v>
      </c>
      <c r="B1177" s="2">
        <v>45555</v>
      </c>
      <c r="C1177" t="s">
        <v>2410</v>
      </c>
      <c r="D1177" t="s">
        <v>40</v>
      </c>
      <c r="E1177">
        <v>5</v>
      </c>
      <c r="F1177" t="str">
        <f>VLOOKUP(Table1[[#This Row],[Customer ID]],Customers!$A$1:$I$2001,2,FALSE)</f>
        <v>Jeffrey Cole</v>
      </c>
      <c r="G1177" t="str">
        <f>VLOOKUP(Table1[[#This Row],[Customer ID]],Customers!$A$1:$I$2001,3,FALSE)</f>
        <v>johnsonkara@yahoo.com</v>
      </c>
      <c r="H1177" t="str">
        <f>VLOOKUP(Table1[[#This Row],[Customer ID]],Customers!$A$1:$I$2001,7,FALSE)</f>
        <v>United States</v>
      </c>
      <c r="I1177" t="str">
        <f>_xlfn.IFS(INDEX(Products!$A$1:$E$5,MATCH(Orders!$D1177,Products!$A$1:$A$5,0),MATCH(Orders!I$1,Products!$A$1:$E$1,0))="Esp","Espresso",INDEX(Products!$A$1:$E$5,MATCH(Orders!$D1177,Products!$A$1:$A$5,0),MATCH(Orders!I$1,Products!$A$1:$E$1,0))="Lat","Latte",INDEX(Products!$A$1:$E$5,MATCH(Orders!$D1177,Products!$A$1:$A$5,0),MATCH(Orders!I$1,Products!$A$1:$E$1,0))="Moc","Mocha",INDEX(Products!$A$1:$E$5,MATCH(Orders!$D1177,Products!$A$1:$A$5,0),MATCH(Orders!I$1,Products!$A$1:$E$1,0))="Am","Americano")</f>
        <v>Americano</v>
      </c>
      <c r="J1177" t="str">
        <f>IF(INDEX(Products!$A$1:$E$5,MATCH(Orders!$D1177,Products!$A$1:$A$5,0),MATCH(Orders!J$1,Products!$A$1:$E$1,0))="M","Medium",IF(INDEX(Products!$A$1:$E$5,MATCH(Orders!$D1177,Products!$A$1:$A$5,0),MATCH(Orders!J$1,Products!$A$1:$E$1,0))="D","Dark","Light"))</f>
        <v>Light</v>
      </c>
      <c r="K1177" s="3">
        <f>INDEX(Products!$A$1:$E$5,MATCH(Orders!$D1177,Products!$A$1:$A$5,0),MATCH(Orders!K$1,Products!$A$1:$E$1,0))</f>
        <v>1</v>
      </c>
      <c r="L1177" s="5">
        <f>INDEX(Products!$A$1:$E$5,MATCH(Orders!$D1177,Products!$A$1:$A$5,0),MATCH(Orders!L$1,Products!$A$1:$E$1,0))</f>
        <v>9.9499999999999993</v>
      </c>
      <c r="M1177" s="5">
        <f>Table1[[#This Row],[Unit Price]]*Table1[[#This Row],[Quantity]]</f>
        <v>49.75</v>
      </c>
      <c r="N1177" t="str">
        <f>VLOOKUP(Table1[[#This Row],[Customer ID]],Customers!$A$1:$I$2001,9,FALSE)</f>
        <v>No</v>
      </c>
    </row>
    <row r="1178" spans="1:14" x14ac:dyDescent="0.35">
      <c r="A1178" t="s">
        <v>2411</v>
      </c>
      <c r="B1178" s="2">
        <v>45197</v>
      </c>
      <c r="C1178" t="s">
        <v>2412</v>
      </c>
      <c r="D1178" t="s">
        <v>30</v>
      </c>
      <c r="E1178">
        <v>5</v>
      </c>
      <c r="F1178" t="str">
        <f>VLOOKUP(Table1[[#This Row],[Customer ID]],Customers!$A$1:$I$2001,2,FALSE)</f>
        <v>Danny Anderson</v>
      </c>
      <c r="G1178" t="str">
        <f>VLOOKUP(Table1[[#This Row],[Customer ID]],Customers!$A$1:$I$2001,3,FALSE)</f>
        <v>lrodriguez@hotmail.com</v>
      </c>
      <c r="H1178" t="str">
        <f>VLOOKUP(Table1[[#This Row],[Customer ID]],Customers!$A$1:$I$2001,7,FALSE)</f>
        <v>United States</v>
      </c>
      <c r="I1178" t="str">
        <f>_xlfn.IFS(INDEX(Products!$A$1:$E$5,MATCH(Orders!$D1178,Products!$A$1:$A$5,0),MATCH(Orders!I$1,Products!$A$1:$E$1,0))="Esp","Espresso",INDEX(Products!$A$1:$E$5,MATCH(Orders!$D1178,Products!$A$1:$A$5,0),MATCH(Orders!I$1,Products!$A$1:$E$1,0))="Lat","Latte",INDEX(Products!$A$1:$E$5,MATCH(Orders!$D1178,Products!$A$1:$A$5,0),MATCH(Orders!I$1,Products!$A$1:$E$1,0))="Moc","Mocha",INDEX(Products!$A$1:$E$5,MATCH(Orders!$D1178,Products!$A$1:$A$5,0),MATCH(Orders!I$1,Products!$A$1:$E$1,0))="Am","Americano")</f>
        <v>Mocha</v>
      </c>
      <c r="J1178" t="str">
        <f>IF(INDEX(Products!$A$1:$E$5,MATCH(Orders!$D1178,Products!$A$1:$A$5,0),MATCH(Orders!J$1,Products!$A$1:$E$1,0))="M","Medium",IF(INDEX(Products!$A$1:$E$5,MATCH(Orders!$D1178,Products!$A$1:$A$5,0),MATCH(Orders!J$1,Products!$A$1:$E$1,0))="D","Dark","Light"))</f>
        <v>Medium</v>
      </c>
      <c r="K1178" s="3">
        <f>INDEX(Products!$A$1:$E$5,MATCH(Orders!$D1178,Products!$A$1:$A$5,0),MATCH(Orders!K$1,Products!$A$1:$E$1,0))</f>
        <v>2</v>
      </c>
      <c r="L1178" s="5">
        <f>INDEX(Products!$A$1:$E$5,MATCH(Orders!$D1178,Products!$A$1:$A$5,0),MATCH(Orders!L$1,Products!$A$1:$E$1,0))</f>
        <v>5.35</v>
      </c>
      <c r="M1178" s="5">
        <f>Table1[[#This Row],[Unit Price]]*Table1[[#This Row],[Quantity]]</f>
        <v>26.75</v>
      </c>
      <c r="N1178" t="str">
        <f>VLOOKUP(Table1[[#This Row],[Customer ID]],Customers!$A$1:$I$2001,9,FALSE)</f>
        <v>No</v>
      </c>
    </row>
    <row r="1179" spans="1:14" x14ac:dyDescent="0.35">
      <c r="A1179" t="s">
        <v>2413</v>
      </c>
      <c r="B1179" s="2">
        <v>44835</v>
      </c>
      <c r="C1179" t="s">
        <v>2414</v>
      </c>
      <c r="D1179" t="s">
        <v>30</v>
      </c>
      <c r="E1179">
        <v>1</v>
      </c>
      <c r="F1179" t="str">
        <f>VLOOKUP(Table1[[#This Row],[Customer ID]],Customers!$A$1:$I$2001,2,FALSE)</f>
        <v>Michael Thomas</v>
      </c>
      <c r="G1179" t="str">
        <f>VLOOKUP(Table1[[#This Row],[Customer ID]],Customers!$A$1:$I$2001,3,FALSE)</f>
        <v>hawkinskaren@thomas.net</v>
      </c>
      <c r="H1179" t="str">
        <f>VLOOKUP(Table1[[#This Row],[Customer ID]],Customers!$A$1:$I$2001,7,FALSE)</f>
        <v>United Kingdom</v>
      </c>
      <c r="I1179" t="str">
        <f>_xlfn.IFS(INDEX(Products!$A$1:$E$5,MATCH(Orders!$D1179,Products!$A$1:$A$5,0),MATCH(Orders!I$1,Products!$A$1:$E$1,0))="Esp","Espresso",INDEX(Products!$A$1:$E$5,MATCH(Orders!$D1179,Products!$A$1:$A$5,0),MATCH(Orders!I$1,Products!$A$1:$E$1,0))="Lat","Latte",INDEX(Products!$A$1:$E$5,MATCH(Orders!$D1179,Products!$A$1:$A$5,0),MATCH(Orders!I$1,Products!$A$1:$E$1,0))="Moc","Mocha",INDEX(Products!$A$1:$E$5,MATCH(Orders!$D1179,Products!$A$1:$A$5,0),MATCH(Orders!I$1,Products!$A$1:$E$1,0))="Am","Americano")</f>
        <v>Mocha</v>
      </c>
      <c r="J1179" t="str">
        <f>IF(INDEX(Products!$A$1:$E$5,MATCH(Orders!$D1179,Products!$A$1:$A$5,0),MATCH(Orders!J$1,Products!$A$1:$E$1,0))="M","Medium",IF(INDEX(Products!$A$1:$E$5,MATCH(Orders!$D1179,Products!$A$1:$A$5,0),MATCH(Orders!J$1,Products!$A$1:$E$1,0))="D","Dark","Light"))</f>
        <v>Medium</v>
      </c>
      <c r="K1179" s="3">
        <f>INDEX(Products!$A$1:$E$5,MATCH(Orders!$D1179,Products!$A$1:$A$5,0),MATCH(Orders!K$1,Products!$A$1:$E$1,0))</f>
        <v>2</v>
      </c>
      <c r="L1179" s="5">
        <f>INDEX(Products!$A$1:$E$5,MATCH(Orders!$D1179,Products!$A$1:$A$5,0),MATCH(Orders!L$1,Products!$A$1:$E$1,0))</f>
        <v>5.35</v>
      </c>
      <c r="M1179" s="5">
        <f>Table1[[#This Row],[Unit Price]]*Table1[[#This Row],[Quantity]]</f>
        <v>5.35</v>
      </c>
      <c r="N1179" t="str">
        <f>VLOOKUP(Table1[[#This Row],[Customer ID]],Customers!$A$1:$I$2001,9,FALSE)</f>
        <v>No</v>
      </c>
    </row>
    <row r="1180" spans="1:14" x14ac:dyDescent="0.35">
      <c r="A1180" t="s">
        <v>2415</v>
      </c>
      <c r="B1180" s="2">
        <v>44753</v>
      </c>
      <c r="C1180" t="s">
        <v>2416</v>
      </c>
      <c r="D1180" t="s">
        <v>30</v>
      </c>
      <c r="E1180">
        <v>4</v>
      </c>
      <c r="F1180" t="str">
        <f>VLOOKUP(Table1[[#This Row],[Customer ID]],Customers!$A$1:$I$2001,2,FALSE)</f>
        <v>Tammie Sawyer</v>
      </c>
      <c r="G1180" t="str">
        <f>VLOOKUP(Table1[[#This Row],[Customer ID]],Customers!$A$1:$I$2001,3,FALSE)</f>
        <v>nmorris@yahoo.com</v>
      </c>
      <c r="H1180" t="str">
        <f>VLOOKUP(Table1[[#This Row],[Customer ID]],Customers!$A$1:$I$2001,7,FALSE)</f>
        <v>Ireland</v>
      </c>
      <c r="I1180" t="str">
        <f>_xlfn.IFS(INDEX(Products!$A$1:$E$5,MATCH(Orders!$D1180,Products!$A$1:$A$5,0),MATCH(Orders!I$1,Products!$A$1:$E$1,0))="Esp","Espresso",INDEX(Products!$A$1:$E$5,MATCH(Orders!$D1180,Products!$A$1:$A$5,0),MATCH(Orders!I$1,Products!$A$1:$E$1,0))="Lat","Latte",INDEX(Products!$A$1:$E$5,MATCH(Orders!$D1180,Products!$A$1:$A$5,0),MATCH(Orders!I$1,Products!$A$1:$E$1,0))="Moc","Mocha",INDEX(Products!$A$1:$E$5,MATCH(Orders!$D1180,Products!$A$1:$A$5,0),MATCH(Orders!I$1,Products!$A$1:$E$1,0))="Am","Americano")</f>
        <v>Mocha</v>
      </c>
      <c r="J1180" t="str">
        <f>IF(INDEX(Products!$A$1:$E$5,MATCH(Orders!$D1180,Products!$A$1:$A$5,0),MATCH(Orders!J$1,Products!$A$1:$E$1,0))="M","Medium",IF(INDEX(Products!$A$1:$E$5,MATCH(Orders!$D1180,Products!$A$1:$A$5,0),MATCH(Orders!J$1,Products!$A$1:$E$1,0))="D","Dark","Light"))</f>
        <v>Medium</v>
      </c>
      <c r="K1180" s="3">
        <f>INDEX(Products!$A$1:$E$5,MATCH(Orders!$D1180,Products!$A$1:$A$5,0),MATCH(Orders!K$1,Products!$A$1:$E$1,0))</f>
        <v>2</v>
      </c>
      <c r="L1180" s="5">
        <f>INDEX(Products!$A$1:$E$5,MATCH(Orders!$D1180,Products!$A$1:$A$5,0),MATCH(Orders!L$1,Products!$A$1:$E$1,0))</f>
        <v>5.35</v>
      </c>
      <c r="M1180" s="5">
        <f>Table1[[#This Row],[Unit Price]]*Table1[[#This Row],[Quantity]]</f>
        <v>21.4</v>
      </c>
      <c r="N1180" t="str">
        <f>VLOOKUP(Table1[[#This Row],[Customer ID]],Customers!$A$1:$I$2001,9,FALSE)</f>
        <v>Yes</v>
      </c>
    </row>
    <row r="1181" spans="1:14" x14ac:dyDescent="0.35">
      <c r="A1181" t="s">
        <v>2417</v>
      </c>
      <c r="B1181" s="2">
        <v>45484</v>
      </c>
      <c r="C1181" t="s">
        <v>2418</v>
      </c>
      <c r="D1181" t="s">
        <v>21</v>
      </c>
      <c r="E1181">
        <v>3</v>
      </c>
      <c r="F1181" t="str">
        <f>VLOOKUP(Table1[[#This Row],[Customer ID]],Customers!$A$1:$I$2001,2,FALSE)</f>
        <v>Jennifer Lewis</v>
      </c>
      <c r="G1181" t="str">
        <f>VLOOKUP(Table1[[#This Row],[Customer ID]],Customers!$A$1:$I$2001,3,FALSE)</f>
        <v>kelly29@gmail.com</v>
      </c>
      <c r="H1181" t="str">
        <f>VLOOKUP(Table1[[#This Row],[Customer ID]],Customers!$A$1:$I$2001,7,FALSE)</f>
        <v>Canada</v>
      </c>
      <c r="I1181" t="str">
        <f>_xlfn.IFS(INDEX(Products!$A$1:$E$5,MATCH(Orders!$D1181,Products!$A$1:$A$5,0),MATCH(Orders!I$1,Products!$A$1:$E$1,0))="Esp","Espresso",INDEX(Products!$A$1:$E$5,MATCH(Orders!$D1181,Products!$A$1:$A$5,0),MATCH(Orders!I$1,Products!$A$1:$E$1,0))="Lat","Latte",INDEX(Products!$A$1:$E$5,MATCH(Orders!$D1181,Products!$A$1:$A$5,0),MATCH(Orders!I$1,Products!$A$1:$E$1,0))="Moc","Mocha",INDEX(Products!$A$1:$E$5,MATCH(Orders!$D1181,Products!$A$1:$A$5,0),MATCH(Orders!I$1,Products!$A$1:$E$1,0))="Am","Americano")</f>
        <v>Latte</v>
      </c>
      <c r="J1181" t="str">
        <f>IF(INDEX(Products!$A$1:$E$5,MATCH(Orders!$D1181,Products!$A$1:$A$5,0),MATCH(Orders!J$1,Products!$A$1:$E$1,0))="M","Medium",IF(INDEX(Products!$A$1:$E$5,MATCH(Orders!$D1181,Products!$A$1:$A$5,0),MATCH(Orders!J$1,Products!$A$1:$E$1,0))="D","Dark","Light"))</f>
        <v>Dark</v>
      </c>
      <c r="K1181" s="3">
        <f>INDEX(Products!$A$1:$E$5,MATCH(Orders!$D1181,Products!$A$1:$A$5,0),MATCH(Orders!K$1,Products!$A$1:$E$1,0))</f>
        <v>2</v>
      </c>
      <c r="L1181" s="5">
        <f>INDEX(Products!$A$1:$E$5,MATCH(Orders!$D1181,Products!$A$1:$A$5,0),MATCH(Orders!L$1,Products!$A$1:$E$1,0))</f>
        <v>6.79</v>
      </c>
      <c r="M1181" s="5">
        <f>Table1[[#This Row],[Unit Price]]*Table1[[#This Row],[Quantity]]</f>
        <v>20.37</v>
      </c>
      <c r="N1181" t="str">
        <f>VLOOKUP(Table1[[#This Row],[Customer ID]],Customers!$A$1:$I$2001,9,FALSE)</f>
        <v>Yes</v>
      </c>
    </row>
    <row r="1182" spans="1:14" x14ac:dyDescent="0.35">
      <c r="A1182" t="s">
        <v>2419</v>
      </c>
      <c r="B1182" s="2">
        <v>45172</v>
      </c>
      <c r="C1182" t="s">
        <v>2420</v>
      </c>
      <c r="D1182" t="s">
        <v>40</v>
      </c>
      <c r="E1182">
        <v>4</v>
      </c>
      <c r="F1182" t="str">
        <f>VLOOKUP(Table1[[#This Row],[Customer ID]],Customers!$A$1:$I$2001,2,FALSE)</f>
        <v>David Hill</v>
      </c>
      <c r="G1182" t="str">
        <f>VLOOKUP(Table1[[#This Row],[Customer ID]],Customers!$A$1:$I$2001,3,FALSE)</f>
        <v>garyadkins@hamilton.com</v>
      </c>
      <c r="H1182" t="str">
        <f>VLOOKUP(Table1[[#This Row],[Customer ID]],Customers!$A$1:$I$2001,7,FALSE)</f>
        <v>United Kingdom</v>
      </c>
      <c r="I1182" t="str">
        <f>_xlfn.IFS(INDEX(Products!$A$1:$E$5,MATCH(Orders!$D1182,Products!$A$1:$A$5,0),MATCH(Orders!I$1,Products!$A$1:$E$1,0))="Esp","Espresso",INDEX(Products!$A$1:$E$5,MATCH(Orders!$D1182,Products!$A$1:$A$5,0),MATCH(Orders!I$1,Products!$A$1:$E$1,0))="Lat","Latte",INDEX(Products!$A$1:$E$5,MATCH(Orders!$D1182,Products!$A$1:$A$5,0),MATCH(Orders!I$1,Products!$A$1:$E$1,0))="Moc","Mocha",INDEX(Products!$A$1:$E$5,MATCH(Orders!$D1182,Products!$A$1:$A$5,0),MATCH(Orders!I$1,Products!$A$1:$E$1,0))="Am","Americano")</f>
        <v>Americano</v>
      </c>
      <c r="J1182" t="str">
        <f>IF(INDEX(Products!$A$1:$E$5,MATCH(Orders!$D1182,Products!$A$1:$A$5,0),MATCH(Orders!J$1,Products!$A$1:$E$1,0))="M","Medium",IF(INDEX(Products!$A$1:$E$5,MATCH(Orders!$D1182,Products!$A$1:$A$5,0),MATCH(Orders!J$1,Products!$A$1:$E$1,0))="D","Dark","Light"))</f>
        <v>Light</v>
      </c>
      <c r="K1182" s="3">
        <f>INDEX(Products!$A$1:$E$5,MATCH(Orders!$D1182,Products!$A$1:$A$5,0),MATCH(Orders!K$1,Products!$A$1:$E$1,0))</f>
        <v>1</v>
      </c>
      <c r="L1182" s="5">
        <f>INDEX(Products!$A$1:$E$5,MATCH(Orders!$D1182,Products!$A$1:$A$5,0),MATCH(Orders!L$1,Products!$A$1:$E$1,0))</f>
        <v>9.9499999999999993</v>
      </c>
      <c r="M1182" s="5">
        <f>Table1[[#This Row],[Unit Price]]*Table1[[#This Row],[Quantity]]</f>
        <v>39.799999999999997</v>
      </c>
      <c r="N1182" t="str">
        <f>VLOOKUP(Table1[[#This Row],[Customer ID]],Customers!$A$1:$I$2001,9,FALSE)</f>
        <v>No</v>
      </c>
    </row>
    <row r="1183" spans="1:14" x14ac:dyDescent="0.35">
      <c r="A1183" t="s">
        <v>2421</v>
      </c>
      <c r="B1183" s="2">
        <v>45391</v>
      </c>
      <c r="C1183" t="s">
        <v>2422</v>
      </c>
      <c r="D1183" t="s">
        <v>15</v>
      </c>
      <c r="E1183">
        <v>1</v>
      </c>
      <c r="F1183" t="str">
        <f>VLOOKUP(Table1[[#This Row],[Customer ID]],Customers!$A$1:$I$2001,2,FALSE)</f>
        <v>David Howard</v>
      </c>
      <c r="G1183" t="str">
        <f>VLOOKUP(Table1[[#This Row],[Customer ID]],Customers!$A$1:$I$2001,3,FALSE)</f>
        <v>tara02@yahoo.com</v>
      </c>
      <c r="H1183" t="str">
        <f>VLOOKUP(Table1[[#This Row],[Customer ID]],Customers!$A$1:$I$2001,7,FALSE)</f>
        <v>Australia</v>
      </c>
      <c r="I1183" t="str">
        <f>_xlfn.IFS(INDEX(Products!$A$1:$E$5,MATCH(Orders!$D1183,Products!$A$1:$A$5,0),MATCH(Orders!I$1,Products!$A$1:$E$1,0))="Esp","Espresso",INDEX(Products!$A$1:$E$5,MATCH(Orders!$D1183,Products!$A$1:$A$5,0),MATCH(Orders!I$1,Products!$A$1:$E$1,0))="Lat","Latte",INDEX(Products!$A$1:$E$5,MATCH(Orders!$D1183,Products!$A$1:$A$5,0),MATCH(Orders!I$1,Products!$A$1:$E$1,0))="Moc","Mocha",INDEX(Products!$A$1:$E$5,MATCH(Orders!$D1183,Products!$A$1:$A$5,0),MATCH(Orders!I$1,Products!$A$1:$E$1,0))="Am","Americano")</f>
        <v>Espresso</v>
      </c>
      <c r="J1183" t="str">
        <f>IF(INDEX(Products!$A$1:$E$5,MATCH(Orders!$D1183,Products!$A$1:$A$5,0),MATCH(Orders!J$1,Products!$A$1:$E$1,0))="M","Medium",IF(INDEX(Products!$A$1:$E$5,MATCH(Orders!$D1183,Products!$A$1:$A$5,0),MATCH(Orders!J$1,Products!$A$1:$E$1,0))="D","Dark","Light"))</f>
        <v>Medium</v>
      </c>
      <c r="K1183" s="3">
        <f>INDEX(Products!$A$1:$E$5,MATCH(Orders!$D1183,Products!$A$1:$A$5,0),MATCH(Orders!K$1,Products!$A$1:$E$1,0))</f>
        <v>1.5</v>
      </c>
      <c r="L1183" s="5">
        <f>INDEX(Products!$A$1:$E$5,MATCH(Orders!$D1183,Products!$A$1:$A$5,0),MATCH(Orders!L$1,Products!$A$1:$E$1,0))</f>
        <v>8.18</v>
      </c>
      <c r="M1183" s="5">
        <f>Table1[[#This Row],[Unit Price]]*Table1[[#This Row],[Quantity]]</f>
        <v>8.18</v>
      </c>
      <c r="N1183" t="str">
        <f>VLOOKUP(Table1[[#This Row],[Customer ID]],Customers!$A$1:$I$2001,9,FALSE)</f>
        <v>No</v>
      </c>
    </row>
    <row r="1184" spans="1:14" x14ac:dyDescent="0.35">
      <c r="A1184" t="s">
        <v>2423</v>
      </c>
      <c r="B1184" s="2">
        <v>45450</v>
      </c>
      <c r="C1184" t="s">
        <v>2424</v>
      </c>
      <c r="D1184" t="s">
        <v>30</v>
      </c>
      <c r="E1184">
        <v>2</v>
      </c>
      <c r="F1184" t="str">
        <f>VLOOKUP(Table1[[#This Row],[Customer ID]],Customers!$A$1:$I$2001,2,FALSE)</f>
        <v>Katherine Adams</v>
      </c>
      <c r="G1184" t="str">
        <f>VLOOKUP(Table1[[#This Row],[Customer ID]],Customers!$A$1:$I$2001,3,FALSE)</f>
        <v>rosejoshua@hotmail.com</v>
      </c>
      <c r="H1184" t="str">
        <f>VLOOKUP(Table1[[#This Row],[Customer ID]],Customers!$A$1:$I$2001,7,FALSE)</f>
        <v>Canada</v>
      </c>
      <c r="I1184" t="str">
        <f>_xlfn.IFS(INDEX(Products!$A$1:$E$5,MATCH(Orders!$D1184,Products!$A$1:$A$5,0),MATCH(Orders!I$1,Products!$A$1:$E$1,0))="Esp","Espresso",INDEX(Products!$A$1:$E$5,MATCH(Orders!$D1184,Products!$A$1:$A$5,0),MATCH(Orders!I$1,Products!$A$1:$E$1,0))="Lat","Latte",INDEX(Products!$A$1:$E$5,MATCH(Orders!$D1184,Products!$A$1:$A$5,0),MATCH(Orders!I$1,Products!$A$1:$E$1,0))="Moc","Mocha",INDEX(Products!$A$1:$E$5,MATCH(Orders!$D1184,Products!$A$1:$A$5,0),MATCH(Orders!I$1,Products!$A$1:$E$1,0))="Am","Americano")</f>
        <v>Mocha</v>
      </c>
      <c r="J1184" t="str">
        <f>IF(INDEX(Products!$A$1:$E$5,MATCH(Orders!$D1184,Products!$A$1:$A$5,0),MATCH(Orders!J$1,Products!$A$1:$E$1,0))="M","Medium",IF(INDEX(Products!$A$1:$E$5,MATCH(Orders!$D1184,Products!$A$1:$A$5,0),MATCH(Orders!J$1,Products!$A$1:$E$1,0))="D","Dark","Light"))</f>
        <v>Medium</v>
      </c>
      <c r="K1184" s="3">
        <f>INDEX(Products!$A$1:$E$5,MATCH(Orders!$D1184,Products!$A$1:$A$5,0),MATCH(Orders!K$1,Products!$A$1:$E$1,0))</f>
        <v>2</v>
      </c>
      <c r="L1184" s="5">
        <f>INDEX(Products!$A$1:$E$5,MATCH(Orders!$D1184,Products!$A$1:$A$5,0),MATCH(Orders!L$1,Products!$A$1:$E$1,0))</f>
        <v>5.35</v>
      </c>
      <c r="M1184" s="5">
        <f>Table1[[#This Row],[Unit Price]]*Table1[[#This Row],[Quantity]]</f>
        <v>10.7</v>
      </c>
      <c r="N1184" t="str">
        <f>VLOOKUP(Table1[[#This Row],[Customer ID]],Customers!$A$1:$I$2001,9,FALSE)</f>
        <v>No</v>
      </c>
    </row>
    <row r="1185" spans="1:14" x14ac:dyDescent="0.35">
      <c r="A1185" t="s">
        <v>2425</v>
      </c>
      <c r="B1185" s="2">
        <v>45168</v>
      </c>
      <c r="C1185" t="s">
        <v>2426</v>
      </c>
      <c r="D1185" t="s">
        <v>30</v>
      </c>
      <c r="E1185">
        <v>3</v>
      </c>
      <c r="F1185" t="str">
        <f>VLOOKUP(Table1[[#This Row],[Customer ID]],Customers!$A$1:$I$2001,2,FALSE)</f>
        <v>Douglas Bates</v>
      </c>
      <c r="G1185" t="str">
        <f>VLOOKUP(Table1[[#This Row],[Customer ID]],Customers!$A$1:$I$2001,3,FALSE)</f>
        <v>ytrujillo@gmail.com</v>
      </c>
      <c r="H1185" t="str">
        <f>VLOOKUP(Table1[[#This Row],[Customer ID]],Customers!$A$1:$I$2001,7,FALSE)</f>
        <v>Ireland</v>
      </c>
      <c r="I1185" t="str">
        <f>_xlfn.IFS(INDEX(Products!$A$1:$E$5,MATCH(Orders!$D1185,Products!$A$1:$A$5,0),MATCH(Orders!I$1,Products!$A$1:$E$1,0))="Esp","Espresso",INDEX(Products!$A$1:$E$5,MATCH(Orders!$D1185,Products!$A$1:$A$5,0),MATCH(Orders!I$1,Products!$A$1:$E$1,0))="Lat","Latte",INDEX(Products!$A$1:$E$5,MATCH(Orders!$D1185,Products!$A$1:$A$5,0),MATCH(Orders!I$1,Products!$A$1:$E$1,0))="Moc","Mocha",INDEX(Products!$A$1:$E$5,MATCH(Orders!$D1185,Products!$A$1:$A$5,0),MATCH(Orders!I$1,Products!$A$1:$E$1,0))="Am","Americano")</f>
        <v>Mocha</v>
      </c>
      <c r="J1185" t="str">
        <f>IF(INDEX(Products!$A$1:$E$5,MATCH(Orders!$D1185,Products!$A$1:$A$5,0),MATCH(Orders!J$1,Products!$A$1:$E$1,0))="M","Medium",IF(INDEX(Products!$A$1:$E$5,MATCH(Orders!$D1185,Products!$A$1:$A$5,0),MATCH(Orders!J$1,Products!$A$1:$E$1,0))="D","Dark","Light"))</f>
        <v>Medium</v>
      </c>
      <c r="K1185" s="3">
        <f>INDEX(Products!$A$1:$E$5,MATCH(Orders!$D1185,Products!$A$1:$A$5,0),MATCH(Orders!K$1,Products!$A$1:$E$1,0))</f>
        <v>2</v>
      </c>
      <c r="L1185" s="5">
        <f>INDEX(Products!$A$1:$E$5,MATCH(Orders!$D1185,Products!$A$1:$A$5,0),MATCH(Orders!L$1,Products!$A$1:$E$1,0))</f>
        <v>5.35</v>
      </c>
      <c r="M1185" s="5">
        <f>Table1[[#This Row],[Unit Price]]*Table1[[#This Row],[Quantity]]</f>
        <v>16.049999999999997</v>
      </c>
      <c r="N1185" t="str">
        <f>VLOOKUP(Table1[[#This Row],[Customer ID]],Customers!$A$1:$I$2001,9,FALSE)</f>
        <v>Yes</v>
      </c>
    </row>
    <row r="1186" spans="1:14" x14ac:dyDescent="0.35">
      <c r="A1186" t="s">
        <v>2427</v>
      </c>
      <c r="B1186" s="2">
        <v>45307</v>
      </c>
      <c r="C1186" t="s">
        <v>2428</v>
      </c>
      <c r="D1186" t="s">
        <v>40</v>
      </c>
      <c r="E1186">
        <v>3</v>
      </c>
      <c r="F1186" t="str">
        <f>VLOOKUP(Table1[[#This Row],[Customer ID]],Customers!$A$1:$I$2001,2,FALSE)</f>
        <v>Dawn Nash</v>
      </c>
      <c r="G1186" t="str">
        <f>VLOOKUP(Table1[[#This Row],[Customer ID]],Customers!$A$1:$I$2001,3,FALSE)</f>
        <v>amanda47@yahoo.com</v>
      </c>
      <c r="H1186" t="str">
        <f>VLOOKUP(Table1[[#This Row],[Customer ID]],Customers!$A$1:$I$2001,7,FALSE)</f>
        <v>United Kingdom</v>
      </c>
      <c r="I1186" t="str">
        <f>_xlfn.IFS(INDEX(Products!$A$1:$E$5,MATCH(Orders!$D1186,Products!$A$1:$A$5,0),MATCH(Orders!I$1,Products!$A$1:$E$1,0))="Esp","Espresso",INDEX(Products!$A$1:$E$5,MATCH(Orders!$D1186,Products!$A$1:$A$5,0),MATCH(Orders!I$1,Products!$A$1:$E$1,0))="Lat","Latte",INDEX(Products!$A$1:$E$5,MATCH(Orders!$D1186,Products!$A$1:$A$5,0),MATCH(Orders!I$1,Products!$A$1:$E$1,0))="Moc","Mocha",INDEX(Products!$A$1:$E$5,MATCH(Orders!$D1186,Products!$A$1:$A$5,0),MATCH(Orders!I$1,Products!$A$1:$E$1,0))="Am","Americano")</f>
        <v>Americano</v>
      </c>
      <c r="J1186" t="str">
        <f>IF(INDEX(Products!$A$1:$E$5,MATCH(Orders!$D1186,Products!$A$1:$A$5,0),MATCH(Orders!J$1,Products!$A$1:$E$1,0))="M","Medium",IF(INDEX(Products!$A$1:$E$5,MATCH(Orders!$D1186,Products!$A$1:$A$5,0),MATCH(Orders!J$1,Products!$A$1:$E$1,0))="D","Dark","Light"))</f>
        <v>Light</v>
      </c>
      <c r="K1186" s="3">
        <f>INDEX(Products!$A$1:$E$5,MATCH(Orders!$D1186,Products!$A$1:$A$5,0),MATCH(Orders!K$1,Products!$A$1:$E$1,0))</f>
        <v>1</v>
      </c>
      <c r="L1186" s="5">
        <f>INDEX(Products!$A$1:$E$5,MATCH(Orders!$D1186,Products!$A$1:$A$5,0),MATCH(Orders!L$1,Products!$A$1:$E$1,0))</f>
        <v>9.9499999999999993</v>
      </c>
      <c r="M1186" s="5">
        <f>Table1[[#This Row],[Unit Price]]*Table1[[#This Row],[Quantity]]</f>
        <v>29.849999999999998</v>
      </c>
      <c r="N1186" t="str">
        <f>VLOOKUP(Table1[[#This Row],[Customer ID]],Customers!$A$1:$I$2001,9,FALSE)</f>
        <v>Yes</v>
      </c>
    </row>
    <row r="1187" spans="1:14" x14ac:dyDescent="0.35">
      <c r="A1187" t="s">
        <v>2429</v>
      </c>
      <c r="B1187" s="2">
        <v>45065</v>
      </c>
      <c r="C1187" t="s">
        <v>2430</v>
      </c>
      <c r="D1187" t="s">
        <v>30</v>
      </c>
      <c r="E1187">
        <v>1</v>
      </c>
      <c r="F1187" t="str">
        <f>VLOOKUP(Table1[[#This Row],[Customer ID]],Customers!$A$1:$I$2001,2,FALSE)</f>
        <v>Benjamin Ward</v>
      </c>
      <c r="G1187" t="str">
        <f>VLOOKUP(Table1[[#This Row],[Customer ID]],Customers!$A$1:$I$2001,3,FALSE)</f>
        <v>zjohnson@jones.com</v>
      </c>
      <c r="H1187" t="str">
        <f>VLOOKUP(Table1[[#This Row],[Customer ID]],Customers!$A$1:$I$2001,7,FALSE)</f>
        <v>Australia</v>
      </c>
      <c r="I1187" t="str">
        <f>_xlfn.IFS(INDEX(Products!$A$1:$E$5,MATCH(Orders!$D1187,Products!$A$1:$A$5,0),MATCH(Orders!I$1,Products!$A$1:$E$1,0))="Esp","Espresso",INDEX(Products!$A$1:$E$5,MATCH(Orders!$D1187,Products!$A$1:$A$5,0),MATCH(Orders!I$1,Products!$A$1:$E$1,0))="Lat","Latte",INDEX(Products!$A$1:$E$5,MATCH(Orders!$D1187,Products!$A$1:$A$5,0),MATCH(Orders!I$1,Products!$A$1:$E$1,0))="Moc","Mocha",INDEX(Products!$A$1:$E$5,MATCH(Orders!$D1187,Products!$A$1:$A$5,0),MATCH(Orders!I$1,Products!$A$1:$E$1,0))="Am","Americano")</f>
        <v>Mocha</v>
      </c>
      <c r="J1187" t="str">
        <f>IF(INDEX(Products!$A$1:$E$5,MATCH(Orders!$D1187,Products!$A$1:$A$5,0),MATCH(Orders!J$1,Products!$A$1:$E$1,0))="M","Medium",IF(INDEX(Products!$A$1:$E$5,MATCH(Orders!$D1187,Products!$A$1:$A$5,0),MATCH(Orders!J$1,Products!$A$1:$E$1,0))="D","Dark","Light"))</f>
        <v>Medium</v>
      </c>
      <c r="K1187" s="3">
        <f>INDEX(Products!$A$1:$E$5,MATCH(Orders!$D1187,Products!$A$1:$A$5,0),MATCH(Orders!K$1,Products!$A$1:$E$1,0))</f>
        <v>2</v>
      </c>
      <c r="L1187" s="5">
        <f>INDEX(Products!$A$1:$E$5,MATCH(Orders!$D1187,Products!$A$1:$A$5,0),MATCH(Orders!L$1,Products!$A$1:$E$1,0))</f>
        <v>5.35</v>
      </c>
      <c r="M1187" s="5">
        <f>Table1[[#This Row],[Unit Price]]*Table1[[#This Row],[Quantity]]</f>
        <v>5.35</v>
      </c>
      <c r="N1187" t="str">
        <f>VLOOKUP(Table1[[#This Row],[Customer ID]],Customers!$A$1:$I$2001,9,FALSE)</f>
        <v>Yes</v>
      </c>
    </row>
    <row r="1188" spans="1:14" x14ac:dyDescent="0.35">
      <c r="A1188" t="s">
        <v>2431</v>
      </c>
      <c r="B1188" s="2">
        <v>45220</v>
      </c>
      <c r="C1188" t="s">
        <v>2432</v>
      </c>
      <c r="D1188" t="s">
        <v>21</v>
      </c>
      <c r="E1188">
        <v>2</v>
      </c>
      <c r="F1188" t="str">
        <f>VLOOKUP(Table1[[#This Row],[Customer ID]],Customers!$A$1:$I$2001,2,FALSE)</f>
        <v>Robert Hernandez</v>
      </c>
      <c r="G1188" t="str">
        <f>VLOOKUP(Table1[[#This Row],[Customer ID]],Customers!$A$1:$I$2001,3,FALSE)</f>
        <v>michellehall@yahoo.com</v>
      </c>
      <c r="H1188" t="str">
        <f>VLOOKUP(Table1[[#This Row],[Customer ID]],Customers!$A$1:$I$2001,7,FALSE)</f>
        <v>Canada</v>
      </c>
      <c r="I1188" t="str">
        <f>_xlfn.IFS(INDEX(Products!$A$1:$E$5,MATCH(Orders!$D1188,Products!$A$1:$A$5,0),MATCH(Orders!I$1,Products!$A$1:$E$1,0))="Esp","Espresso",INDEX(Products!$A$1:$E$5,MATCH(Orders!$D1188,Products!$A$1:$A$5,0),MATCH(Orders!I$1,Products!$A$1:$E$1,0))="Lat","Latte",INDEX(Products!$A$1:$E$5,MATCH(Orders!$D1188,Products!$A$1:$A$5,0),MATCH(Orders!I$1,Products!$A$1:$E$1,0))="Moc","Mocha",INDEX(Products!$A$1:$E$5,MATCH(Orders!$D1188,Products!$A$1:$A$5,0),MATCH(Orders!I$1,Products!$A$1:$E$1,0))="Am","Americano")</f>
        <v>Latte</v>
      </c>
      <c r="J1188" t="str">
        <f>IF(INDEX(Products!$A$1:$E$5,MATCH(Orders!$D1188,Products!$A$1:$A$5,0),MATCH(Orders!J$1,Products!$A$1:$E$1,0))="M","Medium",IF(INDEX(Products!$A$1:$E$5,MATCH(Orders!$D1188,Products!$A$1:$A$5,0),MATCH(Orders!J$1,Products!$A$1:$E$1,0))="D","Dark","Light"))</f>
        <v>Dark</v>
      </c>
      <c r="K1188" s="3">
        <f>INDEX(Products!$A$1:$E$5,MATCH(Orders!$D1188,Products!$A$1:$A$5,0),MATCH(Orders!K$1,Products!$A$1:$E$1,0))</f>
        <v>2</v>
      </c>
      <c r="L1188" s="5">
        <f>INDEX(Products!$A$1:$E$5,MATCH(Orders!$D1188,Products!$A$1:$A$5,0),MATCH(Orders!L$1,Products!$A$1:$E$1,0))</f>
        <v>6.79</v>
      </c>
      <c r="M1188" s="5">
        <f>Table1[[#This Row],[Unit Price]]*Table1[[#This Row],[Quantity]]</f>
        <v>13.58</v>
      </c>
      <c r="N1188" t="str">
        <f>VLOOKUP(Table1[[#This Row],[Customer ID]],Customers!$A$1:$I$2001,9,FALSE)</f>
        <v>No</v>
      </c>
    </row>
    <row r="1189" spans="1:14" x14ac:dyDescent="0.35">
      <c r="A1189" t="s">
        <v>2433</v>
      </c>
      <c r="B1189" s="2">
        <v>45161</v>
      </c>
      <c r="C1189" t="s">
        <v>2434</v>
      </c>
      <c r="D1189" t="s">
        <v>30</v>
      </c>
      <c r="E1189">
        <v>3</v>
      </c>
      <c r="F1189" t="str">
        <f>VLOOKUP(Table1[[#This Row],[Customer ID]],Customers!$A$1:$I$2001,2,FALSE)</f>
        <v>Amanda Weaver</v>
      </c>
      <c r="G1189" t="str">
        <f>VLOOKUP(Table1[[#This Row],[Customer ID]],Customers!$A$1:$I$2001,3,FALSE)</f>
        <v>dnewton@hotmail.com</v>
      </c>
      <c r="H1189" t="str">
        <f>VLOOKUP(Table1[[#This Row],[Customer ID]],Customers!$A$1:$I$2001,7,FALSE)</f>
        <v>Canada</v>
      </c>
      <c r="I1189" t="str">
        <f>_xlfn.IFS(INDEX(Products!$A$1:$E$5,MATCH(Orders!$D1189,Products!$A$1:$A$5,0),MATCH(Orders!I$1,Products!$A$1:$E$1,0))="Esp","Espresso",INDEX(Products!$A$1:$E$5,MATCH(Orders!$D1189,Products!$A$1:$A$5,0),MATCH(Orders!I$1,Products!$A$1:$E$1,0))="Lat","Latte",INDEX(Products!$A$1:$E$5,MATCH(Orders!$D1189,Products!$A$1:$A$5,0),MATCH(Orders!I$1,Products!$A$1:$E$1,0))="Moc","Mocha",INDEX(Products!$A$1:$E$5,MATCH(Orders!$D1189,Products!$A$1:$A$5,0),MATCH(Orders!I$1,Products!$A$1:$E$1,0))="Am","Americano")</f>
        <v>Mocha</v>
      </c>
      <c r="J1189" t="str">
        <f>IF(INDEX(Products!$A$1:$E$5,MATCH(Orders!$D1189,Products!$A$1:$A$5,0),MATCH(Orders!J$1,Products!$A$1:$E$1,0))="M","Medium",IF(INDEX(Products!$A$1:$E$5,MATCH(Orders!$D1189,Products!$A$1:$A$5,0),MATCH(Orders!J$1,Products!$A$1:$E$1,0))="D","Dark","Light"))</f>
        <v>Medium</v>
      </c>
      <c r="K1189" s="3">
        <f>INDEX(Products!$A$1:$E$5,MATCH(Orders!$D1189,Products!$A$1:$A$5,0),MATCH(Orders!K$1,Products!$A$1:$E$1,0))</f>
        <v>2</v>
      </c>
      <c r="L1189" s="5">
        <f>INDEX(Products!$A$1:$E$5,MATCH(Orders!$D1189,Products!$A$1:$A$5,0),MATCH(Orders!L$1,Products!$A$1:$E$1,0))</f>
        <v>5.35</v>
      </c>
      <c r="M1189" s="5">
        <f>Table1[[#This Row],[Unit Price]]*Table1[[#This Row],[Quantity]]</f>
        <v>16.049999999999997</v>
      </c>
      <c r="N1189" t="str">
        <f>VLOOKUP(Table1[[#This Row],[Customer ID]],Customers!$A$1:$I$2001,9,FALSE)</f>
        <v>Yes</v>
      </c>
    </row>
    <row r="1190" spans="1:14" x14ac:dyDescent="0.35">
      <c r="A1190" t="s">
        <v>2435</v>
      </c>
      <c r="B1190" s="2">
        <v>45405</v>
      </c>
      <c r="C1190" t="s">
        <v>2436</v>
      </c>
      <c r="D1190" t="s">
        <v>15</v>
      </c>
      <c r="E1190">
        <v>2</v>
      </c>
      <c r="F1190" t="str">
        <f>VLOOKUP(Table1[[#This Row],[Customer ID]],Customers!$A$1:$I$2001,2,FALSE)</f>
        <v>Jennifer Petersen</v>
      </c>
      <c r="G1190" t="str">
        <f>VLOOKUP(Table1[[#This Row],[Customer ID]],Customers!$A$1:$I$2001,3,FALSE)</f>
        <v>ashley25@gmail.com</v>
      </c>
      <c r="H1190" t="str">
        <f>VLOOKUP(Table1[[#This Row],[Customer ID]],Customers!$A$1:$I$2001,7,FALSE)</f>
        <v>Canada</v>
      </c>
      <c r="I1190" t="str">
        <f>_xlfn.IFS(INDEX(Products!$A$1:$E$5,MATCH(Orders!$D1190,Products!$A$1:$A$5,0),MATCH(Orders!I$1,Products!$A$1:$E$1,0))="Esp","Espresso",INDEX(Products!$A$1:$E$5,MATCH(Orders!$D1190,Products!$A$1:$A$5,0),MATCH(Orders!I$1,Products!$A$1:$E$1,0))="Lat","Latte",INDEX(Products!$A$1:$E$5,MATCH(Orders!$D1190,Products!$A$1:$A$5,0),MATCH(Orders!I$1,Products!$A$1:$E$1,0))="Moc","Mocha",INDEX(Products!$A$1:$E$5,MATCH(Orders!$D1190,Products!$A$1:$A$5,0),MATCH(Orders!I$1,Products!$A$1:$E$1,0))="Am","Americano")</f>
        <v>Espresso</v>
      </c>
      <c r="J1190" t="str">
        <f>IF(INDEX(Products!$A$1:$E$5,MATCH(Orders!$D1190,Products!$A$1:$A$5,0),MATCH(Orders!J$1,Products!$A$1:$E$1,0))="M","Medium",IF(INDEX(Products!$A$1:$E$5,MATCH(Orders!$D1190,Products!$A$1:$A$5,0),MATCH(Orders!J$1,Products!$A$1:$E$1,0))="D","Dark","Light"))</f>
        <v>Medium</v>
      </c>
      <c r="K1190" s="3">
        <f>INDEX(Products!$A$1:$E$5,MATCH(Orders!$D1190,Products!$A$1:$A$5,0),MATCH(Orders!K$1,Products!$A$1:$E$1,0))</f>
        <v>1.5</v>
      </c>
      <c r="L1190" s="5">
        <f>INDEX(Products!$A$1:$E$5,MATCH(Orders!$D1190,Products!$A$1:$A$5,0),MATCH(Orders!L$1,Products!$A$1:$E$1,0))</f>
        <v>8.18</v>
      </c>
      <c r="M1190" s="5">
        <f>Table1[[#This Row],[Unit Price]]*Table1[[#This Row],[Quantity]]</f>
        <v>16.36</v>
      </c>
      <c r="N1190" t="str">
        <f>VLOOKUP(Table1[[#This Row],[Customer ID]],Customers!$A$1:$I$2001,9,FALSE)</f>
        <v>No</v>
      </c>
    </row>
    <row r="1191" spans="1:14" x14ac:dyDescent="0.35">
      <c r="A1191" t="s">
        <v>2437</v>
      </c>
      <c r="B1191" s="2">
        <v>45296</v>
      </c>
      <c r="C1191" t="s">
        <v>2438</v>
      </c>
      <c r="D1191" t="s">
        <v>15</v>
      </c>
      <c r="E1191">
        <v>3</v>
      </c>
      <c r="F1191" t="str">
        <f>VLOOKUP(Table1[[#This Row],[Customer ID]],Customers!$A$1:$I$2001,2,FALSE)</f>
        <v>Nicholas Farmer</v>
      </c>
      <c r="G1191" t="str">
        <f>VLOOKUP(Table1[[#This Row],[Customer ID]],Customers!$A$1:$I$2001,3,FALSE)</f>
        <v>ggallegos@hotmail.com</v>
      </c>
      <c r="H1191" t="str">
        <f>VLOOKUP(Table1[[#This Row],[Customer ID]],Customers!$A$1:$I$2001,7,FALSE)</f>
        <v>United Kingdom</v>
      </c>
      <c r="I1191" t="str">
        <f>_xlfn.IFS(INDEX(Products!$A$1:$E$5,MATCH(Orders!$D1191,Products!$A$1:$A$5,0),MATCH(Orders!I$1,Products!$A$1:$E$1,0))="Esp","Espresso",INDEX(Products!$A$1:$E$5,MATCH(Orders!$D1191,Products!$A$1:$A$5,0),MATCH(Orders!I$1,Products!$A$1:$E$1,0))="Lat","Latte",INDEX(Products!$A$1:$E$5,MATCH(Orders!$D1191,Products!$A$1:$A$5,0),MATCH(Orders!I$1,Products!$A$1:$E$1,0))="Moc","Mocha",INDEX(Products!$A$1:$E$5,MATCH(Orders!$D1191,Products!$A$1:$A$5,0),MATCH(Orders!I$1,Products!$A$1:$E$1,0))="Am","Americano")</f>
        <v>Espresso</v>
      </c>
      <c r="J1191" t="str">
        <f>IF(INDEX(Products!$A$1:$E$5,MATCH(Orders!$D1191,Products!$A$1:$A$5,0),MATCH(Orders!J$1,Products!$A$1:$E$1,0))="M","Medium",IF(INDEX(Products!$A$1:$E$5,MATCH(Orders!$D1191,Products!$A$1:$A$5,0),MATCH(Orders!J$1,Products!$A$1:$E$1,0))="D","Dark","Light"))</f>
        <v>Medium</v>
      </c>
      <c r="K1191" s="3">
        <f>INDEX(Products!$A$1:$E$5,MATCH(Orders!$D1191,Products!$A$1:$A$5,0),MATCH(Orders!K$1,Products!$A$1:$E$1,0))</f>
        <v>1.5</v>
      </c>
      <c r="L1191" s="5">
        <f>INDEX(Products!$A$1:$E$5,MATCH(Orders!$D1191,Products!$A$1:$A$5,0),MATCH(Orders!L$1,Products!$A$1:$E$1,0))</f>
        <v>8.18</v>
      </c>
      <c r="M1191" s="5">
        <f>Table1[[#This Row],[Unit Price]]*Table1[[#This Row],[Quantity]]</f>
        <v>24.54</v>
      </c>
      <c r="N1191" t="str">
        <f>VLOOKUP(Table1[[#This Row],[Customer ID]],Customers!$A$1:$I$2001,9,FALSE)</f>
        <v>No</v>
      </c>
    </row>
    <row r="1192" spans="1:14" x14ac:dyDescent="0.35">
      <c r="A1192" t="s">
        <v>2439</v>
      </c>
      <c r="B1192" s="2">
        <v>44793</v>
      </c>
      <c r="C1192" t="s">
        <v>2440</v>
      </c>
      <c r="D1192" t="s">
        <v>15</v>
      </c>
      <c r="E1192">
        <v>4</v>
      </c>
      <c r="F1192" t="str">
        <f>VLOOKUP(Table1[[#This Row],[Customer ID]],Customers!$A$1:$I$2001,2,FALSE)</f>
        <v>Anthony Tyler</v>
      </c>
      <c r="G1192" t="str">
        <f>VLOOKUP(Table1[[#This Row],[Customer ID]],Customers!$A$1:$I$2001,3,FALSE)</f>
        <v>monicaroman@yahoo.com</v>
      </c>
      <c r="H1192" t="str">
        <f>VLOOKUP(Table1[[#This Row],[Customer ID]],Customers!$A$1:$I$2001,7,FALSE)</f>
        <v>Canada</v>
      </c>
      <c r="I1192" t="str">
        <f>_xlfn.IFS(INDEX(Products!$A$1:$E$5,MATCH(Orders!$D1192,Products!$A$1:$A$5,0),MATCH(Orders!I$1,Products!$A$1:$E$1,0))="Esp","Espresso",INDEX(Products!$A$1:$E$5,MATCH(Orders!$D1192,Products!$A$1:$A$5,0),MATCH(Orders!I$1,Products!$A$1:$E$1,0))="Lat","Latte",INDEX(Products!$A$1:$E$5,MATCH(Orders!$D1192,Products!$A$1:$A$5,0),MATCH(Orders!I$1,Products!$A$1:$E$1,0))="Moc","Mocha",INDEX(Products!$A$1:$E$5,MATCH(Orders!$D1192,Products!$A$1:$A$5,0),MATCH(Orders!I$1,Products!$A$1:$E$1,0))="Am","Americano")</f>
        <v>Espresso</v>
      </c>
      <c r="J1192" t="str">
        <f>IF(INDEX(Products!$A$1:$E$5,MATCH(Orders!$D1192,Products!$A$1:$A$5,0),MATCH(Orders!J$1,Products!$A$1:$E$1,0))="M","Medium",IF(INDEX(Products!$A$1:$E$5,MATCH(Orders!$D1192,Products!$A$1:$A$5,0),MATCH(Orders!J$1,Products!$A$1:$E$1,0))="D","Dark","Light"))</f>
        <v>Medium</v>
      </c>
      <c r="K1192" s="3">
        <f>INDEX(Products!$A$1:$E$5,MATCH(Orders!$D1192,Products!$A$1:$A$5,0),MATCH(Orders!K$1,Products!$A$1:$E$1,0))</f>
        <v>1.5</v>
      </c>
      <c r="L1192" s="5">
        <f>INDEX(Products!$A$1:$E$5,MATCH(Orders!$D1192,Products!$A$1:$A$5,0),MATCH(Orders!L$1,Products!$A$1:$E$1,0))</f>
        <v>8.18</v>
      </c>
      <c r="M1192" s="5">
        <f>Table1[[#This Row],[Unit Price]]*Table1[[#This Row],[Quantity]]</f>
        <v>32.72</v>
      </c>
      <c r="N1192" t="str">
        <f>VLOOKUP(Table1[[#This Row],[Customer ID]],Customers!$A$1:$I$2001,9,FALSE)</f>
        <v>No</v>
      </c>
    </row>
    <row r="1193" spans="1:14" x14ac:dyDescent="0.35">
      <c r="A1193" t="s">
        <v>2441</v>
      </c>
      <c r="B1193" s="2">
        <v>44979</v>
      </c>
      <c r="C1193" t="s">
        <v>2442</v>
      </c>
      <c r="D1193" t="s">
        <v>40</v>
      </c>
      <c r="E1193">
        <v>2</v>
      </c>
      <c r="F1193" t="str">
        <f>VLOOKUP(Table1[[#This Row],[Customer ID]],Customers!$A$1:$I$2001,2,FALSE)</f>
        <v>Courtney Fowler</v>
      </c>
      <c r="G1193" t="str">
        <f>VLOOKUP(Table1[[#This Row],[Customer ID]],Customers!$A$1:$I$2001,3,FALSE)</f>
        <v>bobby73@gmail.com</v>
      </c>
      <c r="H1193" t="str">
        <f>VLOOKUP(Table1[[#This Row],[Customer ID]],Customers!$A$1:$I$2001,7,FALSE)</f>
        <v>Ireland</v>
      </c>
      <c r="I1193" t="str">
        <f>_xlfn.IFS(INDEX(Products!$A$1:$E$5,MATCH(Orders!$D1193,Products!$A$1:$A$5,0),MATCH(Orders!I$1,Products!$A$1:$E$1,0))="Esp","Espresso",INDEX(Products!$A$1:$E$5,MATCH(Orders!$D1193,Products!$A$1:$A$5,0),MATCH(Orders!I$1,Products!$A$1:$E$1,0))="Lat","Latte",INDEX(Products!$A$1:$E$5,MATCH(Orders!$D1193,Products!$A$1:$A$5,0),MATCH(Orders!I$1,Products!$A$1:$E$1,0))="Moc","Mocha",INDEX(Products!$A$1:$E$5,MATCH(Orders!$D1193,Products!$A$1:$A$5,0),MATCH(Orders!I$1,Products!$A$1:$E$1,0))="Am","Americano")</f>
        <v>Americano</v>
      </c>
      <c r="J1193" t="str">
        <f>IF(INDEX(Products!$A$1:$E$5,MATCH(Orders!$D1193,Products!$A$1:$A$5,0),MATCH(Orders!J$1,Products!$A$1:$E$1,0))="M","Medium",IF(INDEX(Products!$A$1:$E$5,MATCH(Orders!$D1193,Products!$A$1:$A$5,0),MATCH(Orders!J$1,Products!$A$1:$E$1,0))="D","Dark","Light"))</f>
        <v>Light</v>
      </c>
      <c r="K1193" s="3">
        <f>INDEX(Products!$A$1:$E$5,MATCH(Orders!$D1193,Products!$A$1:$A$5,0),MATCH(Orders!K$1,Products!$A$1:$E$1,0))</f>
        <v>1</v>
      </c>
      <c r="L1193" s="5">
        <f>INDEX(Products!$A$1:$E$5,MATCH(Orders!$D1193,Products!$A$1:$A$5,0),MATCH(Orders!L$1,Products!$A$1:$E$1,0))</f>
        <v>9.9499999999999993</v>
      </c>
      <c r="M1193" s="5">
        <f>Table1[[#This Row],[Unit Price]]*Table1[[#This Row],[Quantity]]</f>
        <v>19.899999999999999</v>
      </c>
      <c r="N1193" t="str">
        <f>VLOOKUP(Table1[[#This Row],[Customer ID]],Customers!$A$1:$I$2001,9,FALSE)</f>
        <v>Yes</v>
      </c>
    </row>
    <row r="1194" spans="1:14" x14ac:dyDescent="0.35">
      <c r="A1194" t="s">
        <v>2443</v>
      </c>
      <c r="B1194" s="2">
        <v>45099</v>
      </c>
      <c r="C1194" t="s">
        <v>2444</v>
      </c>
      <c r="D1194" t="s">
        <v>15</v>
      </c>
      <c r="E1194">
        <v>2</v>
      </c>
      <c r="F1194" t="str">
        <f>VLOOKUP(Table1[[#This Row],[Customer ID]],Customers!$A$1:$I$2001,2,FALSE)</f>
        <v>Courtney Ochoa</v>
      </c>
      <c r="G1194" t="str">
        <f>VLOOKUP(Table1[[#This Row],[Customer ID]],Customers!$A$1:$I$2001,3,FALSE)</f>
        <v>breannavaughn@gmail.com</v>
      </c>
      <c r="H1194" t="str">
        <f>VLOOKUP(Table1[[#This Row],[Customer ID]],Customers!$A$1:$I$2001,7,FALSE)</f>
        <v>Australia</v>
      </c>
      <c r="I1194" t="str">
        <f>_xlfn.IFS(INDEX(Products!$A$1:$E$5,MATCH(Orders!$D1194,Products!$A$1:$A$5,0),MATCH(Orders!I$1,Products!$A$1:$E$1,0))="Esp","Espresso",INDEX(Products!$A$1:$E$5,MATCH(Orders!$D1194,Products!$A$1:$A$5,0),MATCH(Orders!I$1,Products!$A$1:$E$1,0))="Lat","Latte",INDEX(Products!$A$1:$E$5,MATCH(Orders!$D1194,Products!$A$1:$A$5,0),MATCH(Orders!I$1,Products!$A$1:$E$1,0))="Moc","Mocha",INDEX(Products!$A$1:$E$5,MATCH(Orders!$D1194,Products!$A$1:$A$5,0),MATCH(Orders!I$1,Products!$A$1:$E$1,0))="Am","Americano")</f>
        <v>Espresso</v>
      </c>
      <c r="J1194" t="str">
        <f>IF(INDEX(Products!$A$1:$E$5,MATCH(Orders!$D1194,Products!$A$1:$A$5,0),MATCH(Orders!J$1,Products!$A$1:$E$1,0))="M","Medium",IF(INDEX(Products!$A$1:$E$5,MATCH(Orders!$D1194,Products!$A$1:$A$5,0),MATCH(Orders!J$1,Products!$A$1:$E$1,0))="D","Dark","Light"))</f>
        <v>Medium</v>
      </c>
      <c r="K1194" s="3">
        <f>INDEX(Products!$A$1:$E$5,MATCH(Orders!$D1194,Products!$A$1:$A$5,0),MATCH(Orders!K$1,Products!$A$1:$E$1,0))</f>
        <v>1.5</v>
      </c>
      <c r="L1194" s="5">
        <f>INDEX(Products!$A$1:$E$5,MATCH(Orders!$D1194,Products!$A$1:$A$5,0),MATCH(Orders!L$1,Products!$A$1:$E$1,0))</f>
        <v>8.18</v>
      </c>
      <c r="M1194" s="5">
        <f>Table1[[#This Row],[Unit Price]]*Table1[[#This Row],[Quantity]]</f>
        <v>16.36</v>
      </c>
      <c r="N1194" t="str">
        <f>VLOOKUP(Table1[[#This Row],[Customer ID]],Customers!$A$1:$I$2001,9,FALSE)</f>
        <v>No</v>
      </c>
    </row>
    <row r="1195" spans="1:14" x14ac:dyDescent="0.35">
      <c r="A1195" t="s">
        <v>2445</v>
      </c>
      <c r="B1195" s="2">
        <v>44641</v>
      </c>
      <c r="C1195" t="s">
        <v>2446</v>
      </c>
      <c r="D1195" t="s">
        <v>40</v>
      </c>
      <c r="E1195">
        <v>4</v>
      </c>
      <c r="F1195" t="str">
        <f>VLOOKUP(Table1[[#This Row],[Customer ID]],Customers!$A$1:$I$2001,2,FALSE)</f>
        <v>Jacob Harvey</v>
      </c>
      <c r="G1195" t="str">
        <f>VLOOKUP(Table1[[#This Row],[Customer ID]],Customers!$A$1:$I$2001,3,FALSE)</f>
        <v>heatherbennett@smith.com</v>
      </c>
      <c r="H1195" t="str">
        <f>VLOOKUP(Table1[[#This Row],[Customer ID]],Customers!$A$1:$I$2001,7,FALSE)</f>
        <v>Ireland</v>
      </c>
      <c r="I1195" t="str">
        <f>_xlfn.IFS(INDEX(Products!$A$1:$E$5,MATCH(Orders!$D1195,Products!$A$1:$A$5,0),MATCH(Orders!I$1,Products!$A$1:$E$1,0))="Esp","Espresso",INDEX(Products!$A$1:$E$5,MATCH(Orders!$D1195,Products!$A$1:$A$5,0),MATCH(Orders!I$1,Products!$A$1:$E$1,0))="Lat","Latte",INDEX(Products!$A$1:$E$5,MATCH(Orders!$D1195,Products!$A$1:$A$5,0),MATCH(Orders!I$1,Products!$A$1:$E$1,0))="Moc","Mocha",INDEX(Products!$A$1:$E$5,MATCH(Orders!$D1195,Products!$A$1:$A$5,0),MATCH(Orders!I$1,Products!$A$1:$E$1,0))="Am","Americano")</f>
        <v>Americano</v>
      </c>
      <c r="J1195" t="str">
        <f>IF(INDEX(Products!$A$1:$E$5,MATCH(Orders!$D1195,Products!$A$1:$A$5,0),MATCH(Orders!J$1,Products!$A$1:$E$1,0))="M","Medium",IF(INDEX(Products!$A$1:$E$5,MATCH(Orders!$D1195,Products!$A$1:$A$5,0),MATCH(Orders!J$1,Products!$A$1:$E$1,0))="D","Dark","Light"))</f>
        <v>Light</v>
      </c>
      <c r="K1195" s="3">
        <f>INDEX(Products!$A$1:$E$5,MATCH(Orders!$D1195,Products!$A$1:$A$5,0),MATCH(Orders!K$1,Products!$A$1:$E$1,0))</f>
        <v>1</v>
      </c>
      <c r="L1195" s="5">
        <f>INDEX(Products!$A$1:$E$5,MATCH(Orders!$D1195,Products!$A$1:$A$5,0),MATCH(Orders!L$1,Products!$A$1:$E$1,0))</f>
        <v>9.9499999999999993</v>
      </c>
      <c r="M1195" s="5">
        <f>Table1[[#This Row],[Unit Price]]*Table1[[#This Row],[Quantity]]</f>
        <v>39.799999999999997</v>
      </c>
      <c r="N1195" t="str">
        <f>VLOOKUP(Table1[[#This Row],[Customer ID]],Customers!$A$1:$I$2001,9,FALSE)</f>
        <v>Yes</v>
      </c>
    </row>
    <row r="1196" spans="1:14" x14ac:dyDescent="0.35">
      <c r="A1196" t="s">
        <v>2447</v>
      </c>
      <c r="B1196" s="2">
        <v>44855</v>
      </c>
      <c r="C1196" t="s">
        <v>2448</v>
      </c>
      <c r="D1196" t="s">
        <v>21</v>
      </c>
      <c r="E1196">
        <v>4</v>
      </c>
      <c r="F1196" t="str">
        <f>VLOOKUP(Table1[[#This Row],[Customer ID]],Customers!$A$1:$I$2001,2,FALSE)</f>
        <v>Tanya Carter</v>
      </c>
      <c r="G1196" t="str">
        <f>VLOOKUP(Table1[[#This Row],[Customer ID]],Customers!$A$1:$I$2001,3,FALSE)</f>
        <v>andersonrobert@yahoo.com</v>
      </c>
      <c r="H1196" t="str">
        <f>VLOOKUP(Table1[[#This Row],[Customer ID]],Customers!$A$1:$I$2001,7,FALSE)</f>
        <v>United Kingdom</v>
      </c>
      <c r="I1196" t="str">
        <f>_xlfn.IFS(INDEX(Products!$A$1:$E$5,MATCH(Orders!$D1196,Products!$A$1:$A$5,0),MATCH(Orders!I$1,Products!$A$1:$E$1,0))="Esp","Espresso",INDEX(Products!$A$1:$E$5,MATCH(Orders!$D1196,Products!$A$1:$A$5,0),MATCH(Orders!I$1,Products!$A$1:$E$1,0))="Lat","Latte",INDEX(Products!$A$1:$E$5,MATCH(Orders!$D1196,Products!$A$1:$A$5,0),MATCH(Orders!I$1,Products!$A$1:$E$1,0))="Moc","Mocha",INDEX(Products!$A$1:$E$5,MATCH(Orders!$D1196,Products!$A$1:$A$5,0),MATCH(Orders!I$1,Products!$A$1:$E$1,0))="Am","Americano")</f>
        <v>Latte</v>
      </c>
      <c r="J1196" t="str">
        <f>IF(INDEX(Products!$A$1:$E$5,MATCH(Orders!$D1196,Products!$A$1:$A$5,0),MATCH(Orders!J$1,Products!$A$1:$E$1,0))="M","Medium",IF(INDEX(Products!$A$1:$E$5,MATCH(Orders!$D1196,Products!$A$1:$A$5,0),MATCH(Orders!J$1,Products!$A$1:$E$1,0))="D","Dark","Light"))</f>
        <v>Dark</v>
      </c>
      <c r="K1196" s="3">
        <f>INDEX(Products!$A$1:$E$5,MATCH(Orders!$D1196,Products!$A$1:$A$5,0),MATCH(Orders!K$1,Products!$A$1:$E$1,0))</f>
        <v>2</v>
      </c>
      <c r="L1196" s="5">
        <f>INDEX(Products!$A$1:$E$5,MATCH(Orders!$D1196,Products!$A$1:$A$5,0),MATCH(Orders!L$1,Products!$A$1:$E$1,0))</f>
        <v>6.79</v>
      </c>
      <c r="M1196" s="5">
        <f>Table1[[#This Row],[Unit Price]]*Table1[[#This Row],[Quantity]]</f>
        <v>27.16</v>
      </c>
      <c r="N1196" t="str">
        <f>VLOOKUP(Table1[[#This Row],[Customer ID]],Customers!$A$1:$I$2001,9,FALSE)</f>
        <v>No</v>
      </c>
    </row>
    <row r="1197" spans="1:14" x14ac:dyDescent="0.35">
      <c r="A1197" t="s">
        <v>2449</v>
      </c>
      <c r="B1197" s="2">
        <v>44982</v>
      </c>
      <c r="C1197" t="s">
        <v>2450</v>
      </c>
      <c r="D1197" t="s">
        <v>30</v>
      </c>
      <c r="E1197">
        <v>1</v>
      </c>
      <c r="F1197" t="str">
        <f>VLOOKUP(Table1[[#This Row],[Customer ID]],Customers!$A$1:$I$2001,2,FALSE)</f>
        <v>Nicole Russo</v>
      </c>
      <c r="G1197" t="str">
        <f>VLOOKUP(Table1[[#This Row],[Customer ID]],Customers!$A$1:$I$2001,3,FALSE)</f>
        <v>jacobssteven@hardy.com</v>
      </c>
      <c r="H1197" t="str">
        <f>VLOOKUP(Table1[[#This Row],[Customer ID]],Customers!$A$1:$I$2001,7,FALSE)</f>
        <v>United States</v>
      </c>
      <c r="I1197" t="str">
        <f>_xlfn.IFS(INDEX(Products!$A$1:$E$5,MATCH(Orders!$D1197,Products!$A$1:$A$5,0),MATCH(Orders!I$1,Products!$A$1:$E$1,0))="Esp","Espresso",INDEX(Products!$A$1:$E$5,MATCH(Orders!$D1197,Products!$A$1:$A$5,0),MATCH(Orders!I$1,Products!$A$1:$E$1,0))="Lat","Latte",INDEX(Products!$A$1:$E$5,MATCH(Orders!$D1197,Products!$A$1:$A$5,0),MATCH(Orders!I$1,Products!$A$1:$E$1,0))="Moc","Mocha",INDEX(Products!$A$1:$E$5,MATCH(Orders!$D1197,Products!$A$1:$A$5,0),MATCH(Orders!I$1,Products!$A$1:$E$1,0))="Am","Americano")</f>
        <v>Mocha</v>
      </c>
      <c r="J1197" t="str">
        <f>IF(INDEX(Products!$A$1:$E$5,MATCH(Orders!$D1197,Products!$A$1:$A$5,0),MATCH(Orders!J$1,Products!$A$1:$E$1,0))="M","Medium",IF(INDEX(Products!$A$1:$E$5,MATCH(Orders!$D1197,Products!$A$1:$A$5,0),MATCH(Orders!J$1,Products!$A$1:$E$1,0))="D","Dark","Light"))</f>
        <v>Medium</v>
      </c>
      <c r="K1197" s="3">
        <f>INDEX(Products!$A$1:$E$5,MATCH(Orders!$D1197,Products!$A$1:$A$5,0),MATCH(Orders!K$1,Products!$A$1:$E$1,0))</f>
        <v>2</v>
      </c>
      <c r="L1197" s="5">
        <f>INDEX(Products!$A$1:$E$5,MATCH(Orders!$D1197,Products!$A$1:$A$5,0),MATCH(Orders!L$1,Products!$A$1:$E$1,0))</f>
        <v>5.35</v>
      </c>
      <c r="M1197" s="5">
        <f>Table1[[#This Row],[Unit Price]]*Table1[[#This Row],[Quantity]]</f>
        <v>5.35</v>
      </c>
      <c r="N1197" t="str">
        <f>VLOOKUP(Table1[[#This Row],[Customer ID]],Customers!$A$1:$I$2001,9,FALSE)</f>
        <v>Yes</v>
      </c>
    </row>
    <row r="1198" spans="1:14" x14ac:dyDescent="0.35">
      <c r="A1198" t="s">
        <v>2451</v>
      </c>
      <c r="B1198" s="2">
        <v>44933</v>
      </c>
      <c r="C1198" t="s">
        <v>2452</v>
      </c>
      <c r="D1198" t="s">
        <v>21</v>
      </c>
      <c r="E1198">
        <v>2</v>
      </c>
      <c r="F1198" t="str">
        <f>VLOOKUP(Table1[[#This Row],[Customer ID]],Customers!$A$1:$I$2001,2,FALSE)</f>
        <v>Maria Lopez</v>
      </c>
      <c r="G1198" t="str">
        <f>VLOOKUP(Table1[[#This Row],[Customer ID]],Customers!$A$1:$I$2001,3,FALSE)</f>
        <v>ronaldturner@west-williams.com</v>
      </c>
      <c r="H1198" t="str">
        <f>VLOOKUP(Table1[[#This Row],[Customer ID]],Customers!$A$1:$I$2001,7,FALSE)</f>
        <v>Australia</v>
      </c>
      <c r="I1198" t="str">
        <f>_xlfn.IFS(INDEX(Products!$A$1:$E$5,MATCH(Orders!$D1198,Products!$A$1:$A$5,0),MATCH(Orders!I$1,Products!$A$1:$E$1,0))="Esp","Espresso",INDEX(Products!$A$1:$E$5,MATCH(Orders!$D1198,Products!$A$1:$A$5,0),MATCH(Orders!I$1,Products!$A$1:$E$1,0))="Lat","Latte",INDEX(Products!$A$1:$E$5,MATCH(Orders!$D1198,Products!$A$1:$A$5,0),MATCH(Orders!I$1,Products!$A$1:$E$1,0))="Moc","Mocha",INDEX(Products!$A$1:$E$5,MATCH(Orders!$D1198,Products!$A$1:$A$5,0),MATCH(Orders!I$1,Products!$A$1:$E$1,0))="Am","Americano")</f>
        <v>Latte</v>
      </c>
      <c r="J1198" t="str">
        <f>IF(INDEX(Products!$A$1:$E$5,MATCH(Orders!$D1198,Products!$A$1:$A$5,0),MATCH(Orders!J$1,Products!$A$1:$E$1,0))="M","Medium",IF(INDEX(Products!$A$1:$E$5,MATCH(Orders!$D1198,Products!$A$1:$A$5,0),MATCH(Orders!J$1,Products!$A$1:$E$1,0))="D","Dark","Light"))</f>
        <v>Dark</v>
      </c>
      <c r="K1198" s="3">
        <f>INDEX(Products!$A$1:$E$5,MATCH(Orders!$D1198,Products!$A$1:$A$5,0),MATCH(Orders!K$1,Products!$A$1:$E$1,0))</f>
        <v>2</v>
      </c>
      <c r="L1198" s="5">
        <f>INDEX(Products!$A$1:$E$5,MATCH(Orders!$D1198,Products!$A$1:$A$5,0),MATCH(Orders!L$1,Products!$A$1:$E$1,0))</f>
        <v>6.79</v>
      </c>
      <c r="M1198" s="5">
        <f>Table1[[#This Row],[Unit Price]]*Table1[[#This Row],[Quantity]]</f>
        <v>13.58</v>
      </c>
      <c r="N1198" t="str">
        <f>VLOOKUP(Table1[[#This Row],[Customer ID]],Customers!$A$1:$I$2001,9,FALSE)</f>
        <v>Yes</v>
      </c>
    </row>
    <row r="1199" spans="1:14" x14ac:dyDescent="0.35">
      <c r="A1199" t="s">
        <v>2453</v>
      </c>
      <c r="B1199" s="2">
        <v>44545</v>
      </c>
      <c r="C1199" t="s">
        <v>2454</v>
      </c>
      <c r="D1199" t="s">
        <v>30</v>
      </c>
      <c r="E1199">
        <v>2</v>
      </c>
      <c r="F1199" t="str">
        <f>VLOOKUP(Table1[[#This Row],[Customer ID]],Customers!$A$1:$I$2001,2,FALSE)</f>
        <v>Justin Briggs</v>
      </c>
      <c r="G1199" t="str">
        <f>VLOOKUP(Table1[[#This Row],[Customer ID]],Customers!$A$1:$I$2001,3,FALSE)</f>
        <v>smithbrandon@dunlap.info</v>
      </c>
      <c r="H1199" t="str">
        <f>VLOOKUP(Table1[[#This Row],[Customer ID]],Customers!$A$1:$I$2001,7,FALSE)</f>
        <v>Ireland</v>
      </c>
      <c r="I1199" t="str">
        <f>_xlfn.IFS(INDEX(Products!$A$1:$E$5,MATCH(Orders!$D1199,Products!$A$1:$A$5,0),MATCH(Orders!I$1,Products!$A$1:$E$1,0))="Esp","Espresso",INDEX(Products!$A$1:$E$5,MATCH(Orders!$D1199,Products!$A$1:$A$5,0),MATCH(Orders!I$1,Products!$A$1:$E$1,0))="Lat","Latte",INDEX(Products!$A$1:$E$5,MATCH(Orders!$D1199,Products!$A$1:$A$5,0),MATCH(Orders!I$1,Products!$A$1:$E$1,0))="Moc","Mocha",INDEX(Products!$A$1:$E$5,MATCH(Orders!$D1199,Products!$A$1:$A$5,0),MATCH(Orders!I$1,Products!$A$1:$E$1,0))="Am","Americano")</f>
        <v>Mocha</v>
      </c>
      <c r="J1199" t="str">
        <f>IF(INDEX(Products!$A$1:$E$5,MATCH(Orders!$D1199,Products!$A$1:$A$5,0),MATCH(Orders!J$1,Products!$A$1:$E$1,0))="M","Medium",IF(INDEX(Products!$A$1:$E$5,MATCH(Orders!$D1199,Products!$A$1:$A$5,0),MATCH(Orders!J$1,Products!$A$1:$E$1,0))="D","Dark","Light"))</f>
        <v>Medium</v>
      </c>
      <c r="K1199" s="3">
        <f>INDEX(Products!$A$1:$E$5,MATCH(Orders!$D1199,Products!$A$1:$A$5,0),MATCH(Orders!K$1,Products!$A$1:$E$1,0))</f>
        <v>2</v>
      </c>
      <c r="L1199" s="5">
        <f>INDEX(Products!$A$1:$E$5,MATCH(Orders!$D1199,Products!$A$1:$A$5,0),MATCH(Orders!L$1,Products!$A$1:$E$1,0))</f>
        <v>5.35</v>
      </c>
      <c r="M1199" s="5">
        <f>Table1[[#This Row],[Unit Price]]*Table1[[#This Row],[Quantity]]</f>
        <v>10.7</v>
      </c>
      <c r="N1199" t="str">
        <f>VLOOKUP(Table1[[#This Row],[Customer ID]],Customers!$A$1:$I$2001,9,FALSE)</f>
        <v>Yes</v>
      </c>
    </row>
    <row r="1200" spans="1:14" x14ac:dyDescent="0.35">
      <c r="A1200" t="s">
        <v>2455</v>
      </c>
      <c r="B1200" s="2">
        <v>45027</v>
      </c>
      <c r="C1200" t="s">
        <v>2456</v>
      </c>
      <c r="D1200" t="s">
        <v>15</v>
      </c>
      <c r="E1200">
        <v>4</v>
      </c>
      <c r="F1200" t="str">
        <f>VLOOKUP(Table1[[#This Row],[Customer ID]],Customers!$A$1:$I$2001,2,FALSE)</f>
        <v>Rose Shaw</v>
      </c>
      <c r="G1200" t="str">
        <f>VLOOKUP(Table1[[#This Row],[Customer ID]],Customers!$A$1:$I$2001,3,FALSE)</f>
        <v>smartinez@young-henry.net</v>
      </c>
      <c r="H1200" t="str">
        <f>VLOOKUP(Table1[[#This Row],[Customer ID]],Customers!$A$1:$I$2001,7,FALSE)</f>
        <v>Canada</v>
      </c>
      <c r="I1200" t="str">
        <f>_xlfn.IFS(INDEX(Products!$A$1:$E$5,MATCH(Orders!$D1200,Products!$A$1:$A$5,0),MATCH(Orders!I$1,Products!$A$1:$E$1,0))="Esp","Espresso",INDEX(Products!$A$1:$E$5,MATCH(Orders!$D1200,Products!$A$1:$A$5,0),MATCH(Orders!I$1,Products!$A$1:$E$1,0))="Lat","Latte",INDEX(Products!$A$1:$E$5,MATCH(Orders!$D1200,Products!$A$1:$A$5,0),MATCH(Orders!I$1,Products!$A$1:$E$1,0))="Moc","Mocha",INDEX(Products!$A$1:$E$5,MATCH(Orders!$D1200,Products!$A$1:$A$5,0),MATCH(Orders!I$1,Products!$A$1:$E$1,0))="Am","Americano")</f>
        <v>Espresso</v>
      </c>
      <c r="J1200" t="str">
        <f>IF(INDEX(Products!$A$1:$E$5,MATCH(Orders!$D1200,Products!$A$1:$A$5,0),MATCH(Orders!J$1,Products!$A$1:$E$1,0))="M","Medium",IF(INDEX(Products!$A$1:$E$5,MATCH(Orders!$D1200,Products!$A$1:$A$5,0),MATCH(Orders!J$1,Products!$A$1:$E$1,0))="D","Dark","Light"))</f>
        <v>Medium</v>
      </c>
      <c r="K1200" s="3">
        <f>INDEX(Products!$A$1:$E$5,MATCH(Orders!$D1200,Products!$A$1:$A$5,0),MATCH(Orders!K$1,Products!$A$1:$E$1,0))</f>
        <v>1.5</v>
      </c>
      <c r="L1200" s="5">
        <f>INDEX(Products!$A$1:$E$5,MATCH(Orders!$D1200,Products!$A$1:$A$5,0),MATCH(Orders!L$1,Products!$A$1:$E$1,0))</f>
        <v>8.18</v>
      </c>
      <c r="M1200" s="5">
        <f>Table1[[#This Row],[Unit Price]]*Table1[[#This Row],[Quantity]]</f>
        <v>32.72</v>
      </c>
      <c r="N1200" t="str">
        <f>VLOOKUP(Table1[[#This Row],[Customer ID]],Customers!$A$1:$I$2001,9,FALSE)</f>
        <v>Yes</v>
      </c>
    </row>
    <row r="1201" spans="1:14" x14ac:dyDescent="0.35">
      <c r="A1201" t="s">
        <v>2457</v>
      </c>
      <c r="B1201" s="2">
        <v>45033</v>
      </c>
      <c r="C1201" t="s">
        <v>2458</v>
      </c>
      <c r="D1201" t="s">
        <v>40</v>
      </c>
      <c r="E1201">
        <v>5</v>
      </c>
      <c r="F1201" t="str">
        <f>VLOOKUP(Table1[[#This Row],[Customer ID]],Customers!$A$1:$I$2001,2,FALSE)</f>
        <v>Julia Marshall</v>
      </c>
      <c r="G1201" t="str">
        <f>VLOOKUP(Table1[[#This Row],[Customer ID]],Customers!$A$1:$I$2001,3,FALSE)</f>
        <v>donaldbrown@roy.net</v>
      </c>
      <c r="H1201" t="str">
        <f>VLOOKUP(Table1[[#This Row],[Customer ID]],Customers!$A$1:$I$2001,7,FALSE)</f>
        <v>Canada</v>
      </c>
      <c r="I1201" t="str">
        <f>_xlfn.IFS(INDEX(Products!$A$1:$E$5,MATCH(Orders!$D1201,Products!$A$1:$A$5,0),MATCH(Orders!I$1,Products!$A$1:$E$1,0))="Esp","Espresso",INDEX(Products!$A$1:$E$5,MATCH(Orders!$D1201,Products!$A$1:$A$5,0),MATCH(Orders!I$1,Products!$A$1:$E$1,0))="Lat","Latte",INDEX(Products!$A$1:$E$5,MATCH(Orders!$D1201,Products!$A$1:$A$5,0),MATCH(Orders!I$1,Products!$A$1:$E$1,0))="Moc","Mocha",INDEX(Products!$A$1:$E$5,MATCH(Orders!$D1201,Products!$A$1:$A$5,0),MATCH(Orders!I$1,Products!$A$1:$E$1,0))="Am","Americano")</f>
        <v>Americano</v>
      </c>
      <c r="J1201" t="str">
        <f>IF(INDEX(Products!$A$1:$E$5,MATCH(Orders!$D1201,Products!$A$1:$A$5,0),MATCH(Orders!J$1,Products!$A$1:$E$1,0))="M","Medium",IF(INDEX(Products!$A$1:$E$5,MATCH(Orders!$D1201,Products!$A$1:$A$5,0),MATCH(Orders!J$1,Products!$A$1:$E$1,0))="D","Dark","Light"))</f>
        <v>Light</v>
      </c>
      <c r="K1201" s="3">
        <f>INDEX(Products!$A$1:$E$5,MATCH(Orders!$D1201,Products!$A$1:$A$5,0),MATCH(Orders!K$1,Products!$A$1:$E$1,0))</f>
        <v>1</v>
      </c>
      <c r="L1201" s="5">
        <f>INDEX(Products!$A$1:$E$5,MATCH(Orders!$D1201,Products!$A$1:$A$5,0),MATCH(Orders!L$1,Products!$A$1:$E$1,0))</f>
        <v>9.9499999999999993</v>
      </c>
      <c r="M1201" s="5">
        <f>Table1[[#This Row],[Unit Price]]*Table1[[#This Row],[Quantity]]</f>
        <v>49.75</v>
      </c>
      <c r="N1201" t="str">
        <f>VLOOKUP(Table1[[#This Row],[Customer ID]],Customers!$A$1:$I$2001,9,FALSE)</f>
        <v>No</v>
      </c>
    </row>
    <row r="1202" spans="1:14" x14ac:dyDescent="0.35">
      <c r="A1202" t="s">
        <v>2459</v>
      </c>
      <c r="B1202" s="2">
        <v>44892</v>
      </c>
      <c r="C1202" t="s">
        <v>2460</v>
      </c>
      <c r="D1202" t="s">
        <v>15</v>
      </c>
      <c r="E1202">
        <v>2</v>
      </c>
      <c r="F1202" t="str">
        <f>VLOOKUP(Table1[[#This Row],[Customer ID]],Customers!$A$1:$I$2001,2,FALSE)</f>
        <v>Lisa Flores</v>
      </c>
      <c r="G1202" t="str">
        <f>VLOOKUP(Table1[[#This Row],[Customer ID]],Customers!$A$1:$I$2001,3,FALSE)</f>
        <v>ggonzalez@yahoo.com</v>
      </c>
      <c r="H1202" t="str">
        <f>VLOOKUP(Table1[[#This Row],[Customer ID]],Customers!$A$1:$I$2001,7,FALSE)</f>
        <v>United Kingdom</v>
      </c>
      <c r="I1202" t="str">
        <f>_xlfn.IFS(INDEX(Products!$A$1:$E$5,MATCH(Orders!$D1202,Products!$A$1:$A$5,0),MATCH(Orders!I$1,Products!$A$1:$E$1,0))="Esp","Espresso",INDEX(Products!$A$1:$E$5,MATCH(Orders!$D1202,Products!$A$1:$A$5,0),MATCH(Orders!I$1,Products!$A$1:$E$1,0))="Lat","Latte",INDEX(Products!$A$1:$E$5,MATCH(Orders!$D1202,Products!$A$1:$A$5,0),MATCH(Orders!I$1,Products!$A$1:$E$1,0))="Moc","Mocha",INDEX(Products!$A$1:$E$5,MATCH(Orders!$D1202,Products!$A$1:$A$5,0),MATCH(Orders!I$1,Products!$A$1:$E$1,0))="Am","Americano")</f>
        <v>Espresso</v>
      </c>
      <c r="J1202" t="str">
        <f>IF(INDEX(Products!$A$1:$E$5,MATCH(Orders!$D1202,Products!$A$1:$A$5,0),MATCH(Orders!J$1,Products!$A$1:$E$1,0))="M","Medium",IF(INDEX(Products!$A$1:$E$5,MATCH(Orders!$D1202,Products!$A$1:$A$5,0),MATCH(Orders!J$1,Products!$A$1:$E$1,0))="D","Dark","Light"))</f>
        <v>Medium</v>
      </c>
      <c r="K1202" s="3">
        <f>INDEX(Products!$A$1:$E$5,MATCH(Orders!$D1202,Products!$A$1:$A$5,0),MATCH(Orders!K$1,Products!$A$1:$E$1,0))</f>
        <v>1.5</v>
      </c>
      <c r="L1202" s="5">
        <f>INDEX(Products!$A$1:$E$5,MATCH(Orders!$D1202,Products!$A$1:$A$5,0),MATCH(Orders!L$1,Products!$A$1:$E$1,0))</f>
        <v>8.18</v>
      </c>
      <c r="M1202" s="5">
        <f>Table1[[#This Row],[Unit Price]]*Table1[[#This Row],[Quantity]]</f>
        <v>16.36</v>
      </c>
      <c r="N1202" t="str">
        <f>VLOOKUP(Table1[[#This Row],[Customer ID]],Customers!$A$1:$I$2001,9,FALSE)</f>
        <v>Yes</v>
      </c>
    </row>
    <row r="1203" spans="1:14" x14ac:dyDescent="0.35">
      <c r="A1203" t="s">
        <v>2461</v>
      </c>
      <c r="B1203" s="2">
        <v>45017</v>
      </c>
      <c r="C1203" t="s">
        <v>2462</v>
      </c>
      <c r="D1203" t="s">
        <v>30</v>
      </c>
      <c r="E1203">
        <v>5</v>
      </c>
      <c r="F1203" t="str">
        <f>VLOOKUP(Table1[[#This Row],[Customer ID]],Customers!$A$1:$I$2001,2,FALSE)</f>
        <v>Billy Kemp</v>
      </c>
      <c r="G1203" t="str">
        <f>VLOOKUP(Table1[[#This Row],[Customer ID]],Customers!$A$1:$I$2001,3,FALSE)</f>
        <v>moralesmelanie@gutierrez.com</v>
      </c>
      <c r="H1203" t="str">
        <f>VLOOKUP(Table1[[#This Row],[Customer ID]],Customers!$A$1:$I$2001,7,FALSE)</f>
        <v>Ireland</v>
      </c>
      <c r="I1203" t="str">
        <f>_xlfn.IFS(INDEX(Products!$A$1:$E$5,MATCH(Orders!$D1203,Products!$A$1:$A$5,0),MATCH(Orders!I$1,Products!$A$1:$E$1,0))="Esp","Espresso",INDEX(Products!$A$1:$E$5,MATCH(Orders!$D1203,Products!$A$1:$A$5,0),MATCH(Orders!I$1,Products!$A$1:$E$1,0))="Lat","Latte",INDEX(Products!$A$1:$E$5,MATCH(Orders!$D1203,Products!$A$1:$A$5,0),MATCH(Orders!I$1,Products!$A$1:$E$1,0))="Moc","Mocha",INDEX(Products!$A$1:$E$5,MATCH(Orders!$D1203,Products!$A$1:$A$5,0),MATCH(Orders!I$1,Products!$A$1:$E$1,0))="Am","Americano")</f>
        <v>Mocha</v>
      </c>
      <c r="J1203" t="str">
        <f>IF(INDEX(Products!$A$1:$E$5,MATCH(Orders!$D1203,Products!$A$1:$A$5,0),MATCH(Orders!J$1,Products!$A$1:$E$1,0))="M","Medium",IF(INDEX(Products!$A$1:$E$5,MATCH(Orders!$D1203,Products!$A$1:$A$5,0),MATCH(Orders!J$1,Products!$A$1:$E$1,0))="D","Dark","Light"))</f>
        <v>Medium</v>
      </c>
      <c r="K1203" s="3">
        <f>INDEX(Products!$A$1:$E$5,MATCH(Orders!$D1203,Products!$A$1:$A$5,0),MATCH(Orders!K$1,Products!$A$1:$E$1,0))</f>
        <v>2</v>
      </c>
      <c r="L1203" s="5">
        <f>INDEX(Products!$A$1:$E$5,MATCH(Orders!$D1203,Products!$A$1:$A$5,0),MATCH(Orders!L$1,Products!$A$1:$E$1,0))</f>
        <v>5.35</v>
      </c>
      <c r="M1203" s="5">
        <f>Table1[[#This Row],[Unit Price]]*Table1[[#This Row],[Quantity]]</f>
        <v>26.75</v>
      </c>
      <c r="N1203" t="str">
        <f>VLOOKUP(Table1[[#This Row],[Customer ID]],Customers!$A$1:$I$2001,9,FALSE)</f>
        <v>No</v>
      </c>
    </row>
    <row r="1204" spans="1:14" x14ac:dyDescent="0.35">
      <c r="A1204" t="s">
        <v>2463</v>
      </c>
      <c r="B1204" s="2">
        <v>45451</v>
      </c>
      <c r="C1204" t="s">
        <v>2464</v>
      </c>
      <c r="D1204" t="s">
        <v>15</v>
      </c>
      <c r="E1204">
        <v>2</v>
      </c>
      <c r="F1204" t="str">
        <f>VLOOKUP(Table1[[#This Row],[Customer ID]],Customers!$A$1:$I$2001,2,FALSE)</f>
        <v>Michael Edwards</v>
      </c>
      <c r="G1204" t="str">
        <f>VLOOKUP(Table1[[#This Row],[Customer ID]],Customers!$A$1:$I$2001,3,FALSE)</f>
        <v>cassandramiller@hotmail.com</v>
      </c>
      <c r="H1204" t="str">
        <f>VLOOKUP(Table1[[#This Row],[Customer ID]],Customers!$A$1:$I$2001,7,FALSE)</f>
        <v>Canada</v>
      </c>
      <c r="I1204" t="str">
        <f>_xlfn.IFS(INDEX(Products!$A$1:$E$5,MATCH(Orders!$D1204,Products!$A$1:$A$5,0),MATCH(Orders!I$1,Products!$A$1:$E$1,0))="Esp","Espresso",INDEX(Products!$A$1:$E$5,MATCH(Orders!$D1204,Products!$A$1:$A$5,0),MATCH(Orders!I$1,Products!$A$1:$E$1,0))="Lat","Latte",INDEX(Products!$A$1:$E$5,MATCH(Orders!$D1204,Products!$A$1:$A$5,0),MATCH(Orders!I$1,Products!$A$1:$E$1,0))="Moc","Mocha",INDEX(Products!$A$1:$E$5,MATCH(Orders!$D1204,Products!$A$1:$A$5,0),MATCH(Orders!I$1,Products!$A$1:$E$1,0))="Am","Americano")</f>
        <v>Espresso</v>
      </c>
      <c r="J1204" t="str">
        <f>IF(INDEX(Products!$A$1:$E$5,MATCH(Orders!$D1204,Products!$A$1:$A$5,0),MATCH(Orders!J$1,Products!$A$1:$E$1,0))="M","Medium",IF(INDEX(Products!$A$1:$E$5,MATCH(Orders!$D1204,Products!$A$1:$A$5,0),MATCH(Orders!J$1,Products!$A$1:$E$1,0))="D","Dark","Light"))</f>
        <v>Medium</v>
      </c>
      <c r="K1204" s="3">
        <f>INDEX(Products!$A$1:$E$5,MATCH(Orders!$D1204,Products!$A$1:$A$5,0),MATCH(Orders!K$1,Products!$A$1:$E$1,0))</f>
        <v>1.5</v>
      </c>
      <c r="L1204" s="5">
        <f>INDEX(Products!$A$1:$E$5,MATCH(Orders!$D1204,Products!$A$1:$A$5,0),MATCH(Orders!L$1,Products!$A$1:$E$1,0))</f>
        <v>8.18</v>
      </c>
      <c r="M1204" s="5">
        <f>Table1[[#This Row],[Unit Price]]*Table1[[#This Row],[Quantity]]</f>
        <v>16.36</v>
      </c>
      <c r="N1204" t="str">
        <f>VLOOKUP(Table1[[#This Row],[Customer ID]],Customers!$A$1:$I$2001,9,FALSE)</f>
        <v>Yes</v>
      </c>
    </row>
    <row r="1205" spans="1:14" x14ac:dyDescent="0.35">
      <c r="A1205" t="s">
        <v>2465</v>
      </c>
      <c r="B1205" s="2">
        <v>44788</v>
      </c>
      <c r="C1205" t="s">
        <v>2466</v>
      </c>
      <c r="D1205" t="s">
        <v>30</v>
      </c>
      <c r="E1205">
        <v>2</v>
      </c>
      <c r="F1205" t="str">
        <f>VLOOKUP(Table1[[#This Row],[Customer ID]],Customers!$A$1:$I$2001,2,FALSE)</f>
        <v>George Garcia</v>
      </c>
      <c r="G1205" t="str">
        <f>VLOOKUP(Table1[[#This Row],[Customer ID]],Customers!$A$1:$I$2001,3,FALSE)</f>
        <v>laurasilva@hotmail.com</v>
      </c>
      <c r="H1205" t="str">
        <f>VLOOKUP(Table1[[#This Row],[Customer ID]],Customers!$A$1:$I$2001,7,FALSE)</f>
        <v>Canada</v>
      </c>
      <c r="I1205" t="str">
        <f>_xlfn.IFS(INDEX(Products!$A$1:$E$5,MATCH(Orders!$D1205,Products!$A$1:$A$5,0),MATCH(Orders!I$1,Products!$A$1:$E$1,0))="Esp","Espresso",INDEX(Products!$A$1:$E$5,MATCH(Orders!$D1205,Products!$A$1:$A$5,0),MATCH(Orders!I$1,Products!$A$1:$E$1,0))="Lat","Latte",INDEX(Products!$A$1:$E$5,MATCH(Orders!$D1205,Products!$A$1:$A$5,0),MATCH(Orders!I$1,Products!$A$1:$E$1,0))="Moc","Mocha",INDEX(Products!$A$1:$E$5,MATCH(Orders!$D1205,Products!$A$1:$A$5,0),MATCH(Orders!I$1,Products!$A$1:$E$1,0))="Am","Americano")</f>
        <v>Mocha</v>
      </c>
      <c r="J1205" t="str">
        <f>IF(INDEX(Products!$A$1:$E$5,MATCH(Orders!$D1205,Products!$A$1:$A$5,0),MATCH(Orders!J$1,Products!$A$1:$E$1,0))="M","Medium",IF(INDEX(Products!$A$1:$E$5,MATCH(Orders!$D1205,Products!$A$1:$A$5,0),MATCH(Orders!J$1,Products!$A$1:$E$1,0))="D","Dark","Light"))</f>
        <v>Medium</v>
      </c>
      <c r="K1205" s="3">
        <f>INDEX(Products!$A$1:$E$5,MATCH(Orders!$D1205,Products!$A$1:$A$5,0),MATCH(Orders!K$1,Products!$A$1:$E$1,0))</f>
        <v>2</v>
      </c>
      <c r="L1205" s="5">
        <f>INDEX(Products!$A$1:$E$5,MATCH(Orders!$D1205,Products!$A$1:$A$5,0),MATCH(Orders!L$1,Products!$A$1:$E$1,0))</f>
        <v>5.35</v>
      </c>
      <c r="M1205" s="5">
        <f>Table1[[#This Row],[Unit Price]]*Table1[[#This Row],[Quantity]]</f>
        <v>10.7</v>
      </c>
      <c r="N1205" t="str">
        <f>VLOOKUP(Table1[[#This Row],[Customer ID]],Customers!$A$1:$I$2001,9,FALSE)</f>
        <v>No</v>
      </c>
    </row>
    <row r="1206" spans="1:14" x14ac:dyDescent="0.35">
      <c r="A1206" t="s">
        <v>2467</v>
      </c>
      <c r="B1206" s="2">
        <v>44749</v>
      </c>
      <c r="C1206" t="s">
        <v>2468</v>
      </c>
      <c r="D1206" t="s">
        <v>30</v>
      </c>
      <c r="E1206">
        <v>1</v>
      </c>
      <c r="F1206" t="str">
        <f>VLOOKUP(Table1[[#This Row],[Customer ID]],Customers!$A$1:$I$2001,2,FALSE)</f>
        <v>Diana Jenkins</v>
      </c>
      <c r="G1206" t="str">
        <f>VLOOKUP(Table1[[#This Row],[Customer ID]],Customers!$A$1:$I$2001,3,FALSE)</f>
        <v>baileyjorge@jones-beck.com</v>
      </c>
      <c r="H1206" t="str">
        <f>VLOOKUP(Table1[[#This Row],[Customer ID]],Customers!$A$1:$I$2001,7,FALSE)</f>
        <v>Canada</v>
      </c>
      <c r="I1206" t="str">
        <f>_xlfn.IFS(INDEX(Products!$A$1:$E$5,MATCH(Orders!$D1206,Products!$A$1:$A$5,0),MATCH(Orders!I$1,Products!$A$1:$E$1,0))="Esp","Espresso",INDEX(Products!$A$1:$E$5,MATCH(Orders!$D1206,Products!$A$1:$A$5,0),MATCH(Orders!I$1,Products!$A$1:$E$1,0))="Lat","Latte",INDEX(Products!$A$1:$E$5,MATCH(Orders!$D1206,Products!$A$1:$A$5,0),MATCH(Orders!I$1,Products!$A$1:$E$1,0))="Moc","Mocha",INDEX(Products!$A$1:$E$5,MATCH(Orders!$D1206,Products!$A$1:$A$5,0),MATCH(Orders!I$1,Products!$A$1:$E$1,0))="Am","Americano")</f>
        <v>Mocha</v>
      </c>
      <c r="J1206" t="str">
        <f>IF(INDEX(Products!$A$1:$E$5,MATCH(Orders!$D1206,Products!$A$1:$A$5,0),MATCH(Orders!J$1,Products!$A$1:$E$1,0))="M","Medium",IF(INDEX(Products!$A$1:$E$5,MATCH(Orders!$D1206,Products!$A$1:$A$5,0),MATCH(Orders!J$1,Products!$A$1:$E$1,0))="D","Dark","Light"))</f>
        <v>Medium</v>
      </c>
      <c r="K1206" s="3">
        <f>INDEX(Products!$A$1:$E$5,MATCH(Orders!$D1206,Products!$A$1:$A$5,0),MATCH(Orders!K$1,Products!$A$1:$E$1,0))</f>
        <v>2</v>
      </c>
      <c r="L1206" s="5">
        <f>INDEX(Products!$A$1:$E$5,MATCH(Orders!$D1206,Products!$A$1:$A$5,0),MATCH(Orders!L$1,Products!$A$1:$E$1,0))</f>
        <v>5.35</v>
      </c>
      <c r="M1206" s="5">
        <f>Table1[[#This Row],[Unit Price]]*Table1[[#This Row],[Quantity]]</f>
        <v>5.35</v>
      </c>
      <c r="N1206" t="str">
        <f>VLOOKUP(Table1[[#This Row],[Customer ID]],Customers!$A$1:$I$2001,9,FALSE)</f>
        <v>Yes</v>
      </c>
    </row>
    <row r="1207" spans="1:14" x14ac:dyDescent="0.35">
      <c r="A1207" t="s">
        <v>2469</v>
      </c>
      <c r="B1207" s="2">
        <v>44993</v>
      </c>
      <c r="C1207" t="s">
        <v>2470</v>
      </c>
      <c r="D1207" t="s">
        <v>21</v>
      </c>
      <c r="E1207">
        <v>1</v>
      </c>
      <c r="F1207" t="str">
        <f>VLOOKUP(Table1[[#This Row],[Customer ID]],Customers!$A$1:$I$2001,2,FALSE)</f>
        <v>Larry Ray</v>
      </c>
      <c r="G1207" t="str">
        <f>VLOOKUP(Table1[[#This Row],[Customer ID]],Customers!$A$1:$I$2001,3,FALSE)</f>
        <v>brittany97@gmail.com</v>
      </c>
      <c r="H1207" t="str">
        <f>VLOOKUP(Table1[[#This Row],[Customer ID]],Customers!$A$1:$I$2001,7,FALSE)</f>
        <v>United States</v>
      </c>
      <c r="I1207" t="str">
        <f>_xlfn.IFS(INDEX(Products!$A$1:$E$5,MATCH(Orders!$D1207,Products!$A$1:$A$5,0),MATCH(Orders!I$1,Products!$A$1:$E$1,0))="Esp","Espresso",INDEX(Products!$A$1:$E$5,MATCH(Orders!$D1207,Products!$A$1:$A$5,0),MATCH(Orders!I$1,Products!$A$1:$E$1,0))="Lat","Latte",INDEX(Products!$A$1:$E$5,MATCH(Orders!$D1207,Products!$A$1:$A$5,0),MATCH(Orders!I$1,Products!$A$1:$E$1,0))="Moc","Mocha",INDEX(Products!$A$1:$E$5,MATCH(Orders!$D1207,Products!$A$1:$A$5,0),MATCH(Orders!I$1,Products!$A$1:$E$1,0))="Am","Americano")</f>
        <v>Latte</v>
      </c>
      <c r="J1207" t="str">
        <f>IF(INDEX(Products!$A$1:$E$5,MATCH(Orders!$D1207,Products!$A$1:$A$5,0),MATCH(Orders!J$1,Products!$A$1:$E$1,0))="M","Medium",IF(INDEX(Products!$A$1:$E$5,MATCH(Orders!$D1207,Products!$A$1:$A$5,0),MATCH(Orders!J$1,Products!$A$1:$E$1,0))="D","Dark","Light"))</f>
        <v>Dark</v>
      </c>
      <c r="K1207" s="3">
        <f>INDEX(Products!$A$1:$E$5,MATCH(Orders!$D1207,Products!$A$1:$A$5,0),MATCH(Orders!K$1,Products!$A$1:$E$1,0))</f>
        <v>2</v>
      </c>
      <c r="L1207" s="5">
        <f>INDEX(Products!$A$1:$E$5,MATCH(Orders!$D1207,Products!$A$1:$A$5,0),MATCH(Orders!L$1,Products!$A$1:$E$1,0))</f>
        <v>6.79</v>
      </c>
      <c r="M1207" s="5">
        <f>Table1[[#This Row],[Unit Price]]*Table1[[#This Row],[Quantity]]</f>
        <v>6.79</v>
      </c>
      <c r="N1207" t="str">
        <f>VLOOKUP(Table1[[#This Row],[Customer ID]],Customers!$A$1:$I$2001,9,FALSE)</f>
        <v>Yes</v>
      </c>
    </row>
    <row r="1208" spans="1:14" x14ac:dyDescent="0.35">
      <c r="A1208" t="s">
        <v>2471</v>
      </c>
      <c r="B1208" s="2">
        <v>45311</v>
      </c>
      <c r="C1208" t="s">
        <v>2472</v>
      </c>
      <c r="D1208" t="s">
        <v>40</v>
      </c>
      <c r="E1208">
        <v>3</v>
      </c>
      <c r="F1208" t="str">
        <f>VLOOKUP(Table1[[#This Row],[Customer ID]],Customers!$A$1:$I$2001,2,FALSE)</f>
        <v>Lisa Martinez</v>
      </c>
      <c r="G1208" t="str">
        <f>VLOOKUP(Table1[[#This Row],[Customer ID]],Customers!$A$1:$I$2001,3,FALSE)</f>
        <v>rhonda84@gomez-robinson.biz</v>
      </c>
      <c r="H1208" t="str">
        <f>VLOOKUP(Table1[[#This Row],[Customer ID]],Customers!$A$1:$I$2001,7,FALSE)</f>
        <v>Ireland</v>
      </c>
      <c r="I1208" t="str">
        <f>_xlfn.IFS(INDEX(Products!$A$1:$E$5,MATCH(Orders!$D1208,Products!$A$1:$A$5,0),MATCH(Orders!I$1,Products!$A$1:$E$1,0))="Esp","Espresso",INDEX(Products!$A$1:$E$5,MATCH(Orders!$D1208,Products!$A$1:$A$5,0),MATCH(Orders!I$1,Products!$A$1:$E$1,0))="Lat","Latte",INDEX(Products!$A$1:$E$5,MATCH(Orders!$D1208,Products!$A$1:$A$5,0),MATCH(Orders!I$1,Products!$A$1:$E$1,0))="Moc","Mocha",INDEX(Products!$A$1:$E$5,MATCH(Orders!$D1208,Products!$A$1:$A$5,0),MATCH(Orders!I$1,Products!$A$1:$E$1,0))="Am","Americano")</f>
        <v>Americano</v>
      </c>
      <c r="J1208" t="str">
        <f>IF(INDEX(Products!$A$1:$E$5,MATCH(Orders!$D1208,Products!$A$1:$A$5,0),MATCH(Orders!J$1,Products!$A$1:$E$1,0))="M","Medium",IF(INDEX(Products!$A$1:$E$5,MATCH(Orders!$D1208,Products!$A$1:$A$5,0),MATCH(Orders!J$1,Products!$A$1:$E$1,0))="D","Dark","Light"))</f>
        <v>Light</v>
      </c>
      <c r="K1208" s="3">
        <f>INDEX(Products!$A$1:$E$5,MATCH(Orders!$D1208,Products!$A$1:$A$5,0),MATCH(Orders!K$1,Products!$A$1:$E$1,0))</f>
        <v>1</v>
      </c>
      <c r="L1208" s="5">
        <f>INDEX(Products!$A$1:$E$5,MATCH(Orders!$D1208,Products!$A$1:$A$5,0),MATCH(Orders!L$1,Products!$A$1:$E$1,0))</f>
        <v>9.9499999999999993</v>
      </c>
      <c r="M1208" s="5">
        <f>Table1[[#This Row],[Unit Price]]*Table1[[#This Row],[Quantity]]</f>
        <v>29.849999999999998</v>
      </c>
      <c r="N1208" t="str">
        <f>VLOOKUP(Table1[[#This Row],[Customer ID]],Customers!$A$1:$I$2001,9,FALSE)</f>
        <v>No</v>
      </c>
    </row>
    <row r="1209" spans="1:14" x14ac:dyDescent="0.35">
      <c r="A1209" t="s">
        <v>2473</v>
      </c>
      <c r="B1209" s="2">
        <v>45558</v>
      </c>
      <c r="C1209" t="s">
        <v>2474</v>
      </c>
      <c r="D1209" t="s">
        <v>21</v>
      </c>
      <c r="E1209">
        <v>5</v>
      </c>
      <c r="F1209" t="str">
        <f>VLOOKUP(Table1[[#This Row],[Customer ID]],Customers!$A$1:$I$2001,2,FALSE)</f>
        <v>Wendy Doyle</v>
      </c>
      <c r="G1209" t="str">
        <f>VLOOKUP(Table1[[#This Row],[Customer ID]],Customers!$A$1:$I$2001,3,FALSE)</f>
        <v>rburch@lopez.com</v>
      </c>
      <c r="H1209" t="str">
        <f>VLOOKUP(Table1[[#This Row],[Customer ID]],Customers!$A$1:$I$2001,7,FALSE)</f>
        <v>United States</v>
      </c>
      <c r="I1209" t="str">
        <f>_xlfn.IFS(INDEX(Products!$A$1:$E$5,MATCH(Orders!$D1209,Products!$A$1:$A$5,0),MATCH(Orders!I$1,Products!$A$1:$E$1,0))="Esp","Espresso",INDEX(Products!$A$1:$E$5,MATCH(Orders!$D1209,Products!$A$1:$A$5,0),MATCH(Orders!I$1,Products!$A$1:$E$1,0))="Lat","Latte",INDEX(Products!$A$1:$E$5,MATCH(Orders!$D1209,Products!$A$1:$A$5,0),MATCH(Orders!I$1,Products!$A$1:$E$1,0))="Moc","Mocha",INDEX(Products!$A$1:$E$5,MATCH(Orders!$D1209,Products!$A$1:$A$5,0),MATCH(Orders!I$1,Products!$A$1:$E$1,0))="Am","Americano")</f>
        <v>Latte</v>
      </c>
      <c r="J1209" t="str">
        <f>IF(INDEX(Products!$A$1:$E$5,MATCH(Orders!$D1209,Products!$A$1:$A$5,0),MATCH(Orders!J$1,Products!$A$1:$E$1,0))="M","Medium",IF(INDEX(Products!$A$1:$E$5,MATCH(Orders!$D1209,Products!$A$1:$A$5,0),MATCH(Orders!J$1,Products!$A$1:$E$1,0))="D","Dark","Light"))</f>
        <v>Dark</v>
      </c>
      <c r="K1209" s="3">
        <f>INDEX(Products!$A$1:$E$5,MATCH(Orders!$D1209,Products!$A$1:$A$5,0),MATCH(Orders!K$1,Products!$A$1:$E$1,0))</f>
        <v>2</v>
      </c>
      <c r="L1209" s="5">
        <f>INDEX(Products!$A$1:$E$5,MATCH(Orders!$D1209,Products!$A$1:$A$5,0),MATCH(Orders!L$1,Products!$A$1:$E$1,0))</f>
        <v>6.79</v>
      </c>
      <c r="M1209" s="5">
        <f>Table1[[#This Row],[Unit Price]]*Table1[[#This Row],[Quantity]]</f>
        <v>33.950000000000003</v>
      </c>
      <c r="N1209" t="str">
        <f>VLOOKUP(Table1[[#This Row],[Customer ID]],Customers!$A$1:$I$2001,9,FALSE)</f>
        <v>Yes</v>
      </c>
    </row>
    <row r="1210" spans="1:14" x14ac:dyDescent="0.35">
      <c r="A1210" t="s">
        <v>2475</v>
      </c>
      <c r="B1210" s="2">
        <v>45349</v>
      </c>
      <c r="C1210" t="s">
        <v>2476</v>
      </c>
      <c r="D1210" t="s">
        <v>15</v>
      </c>
      <c r="E1210">
        <v>4</v>
      </c>
      <c r="F1210" t="str">
        <f>VLOOKUP(Table1[[#This Row],[Customer ID]],Customers!$A$1:$I$2001,2,FALSE)</f>
        <v>Donald Wright</v>
      </c>
      <c r="G1210" t="str">
        <f>VLOOKUP(Table1[[#This Row],[Customer ID]],Customers!$A$1:$I$2001,3,FALSE)</f>
        <v>hinesbradley@richardson.org</v>
      </c>
      <c r="H1210" t="str">
        <f>VLOOKUP(Table1[[#This Row],[Customer ID]],Customers!$A$1:$I$2001,7,FALSE)</f>
        <v>Ireland</v>
      </c>
      <c r="I1210" t="str">
        <f>_xlfn.IFS(INDEX(Products!$A$1:$E$5,MATCH(Orders!$D1210,Products!$A$1:$A$5,0),MATCH(Orders!I$1,Products!$A$1:$E$1,0))="Esp","Espresso",INDEX(Products!$A$1:$E$5,MATCH(Orders!$D1210,Products!$A$1:$A$5,0),MATCH(Orders!I$1,Products!$A$1:$E$1,0))="Lat","Latte",INDEX(Products!$A$1:$E$5,MATCH(Orders!$D1210,Products!$A$1:$A$5,0),MATCH(Orders!I$1,Products!$A$1:$E$1,0))="Moc","Mocha",INDEX(Products!$A$1:$E$5,MATCH(Orders!$D1210,Products!$A$1:$A$5,0),MATCH(Orders!I$1,Products!$A$1:$E$1,0))="Am","Americano")</f>
        <v>Espresso</v>
      </c>
      <c r="J1210" t="str">
        <f>IF(INDEX(Products!$A$1:$E$5,MATCH(Orders!$D1210,Products!$A$1:$A$5,0),MATCH(Orders!J$1,Products!$A$1:$E$1,0))="M","Medium",IF(INDEX(Products!$A$1:$E$5,MATCH(Orders!$D1210,Products!$A$1:$A$5,0),MATCH(Orders!J$1,Products!$A$1:$E$1,0))="D","Dark","Light"))</f>
        <v>Medium</v>
      </c>
      <c r="K1210" s="3">
        <f>INDEX(Products!$A$1:$E$5,MATCH(Orders!$D1210,Products!$A$1:$A$5,0),MATCH(Orders!K$1,Products!$A$1:$E$1,0))</f>
        <v>1.5</v>
      </c>
      <c r="L1210" s="5">
        <f>INDEX(Products!$A$1:$E$5,MATCH(Orders!$D1210,Products!$A$1:$A$5,0),MATCH(Orders!L$1,Products!$A$1:$E$1,0))</f>
        <v>8.18</v>
      </c>
      <c r="M1210" s="5">
        <f>Table1[[#This Row],[Unit Price]]*Table1[[#This Row],[Quantity]]</f>
        <v>32.72</v>
      </c>
      <c r="N1210" t="str">
        <f>VLOOKUP(Table1[[#This Row],[Customer ID]],Customers!$A$1:$I$2001,9,FALSE)</f>
        <v>No</v>
      </c>
    </row>
    <row r="1211" spans="1:14" x14ac:dyDescent="0.35">
      <c r="A1211" t="s">
        <v>2477</v>
      </c>
      <c r="B1211" s="2">
        <v>45202</v>
      </c>
      <c r="C1211" t="s">
        <v>2478</v>
      </c>
      <c r="D1211" t="s">
        <v>21</v>
      </c>
      <c r="E1211">
        <v>1</v>
      </c>
      <c r="F1211" t="str">
        <f>VLOOKUP(Table1[[#This Row],[Customer ID]],Customers!$A$1:$I$2001,2,FALSE)</f>
        <v>Anthony Walker</v>
      </c>
      <c r="G1211" t="str">
        <f>VLOOKUP(Table1[[#This Row],[Customer ID]],Customers!$A$1:$I$2001,3,FALSE)</f>
        <v>deanna88@young-cortez.com</v>
      </c>
      <c r="H1211" t="str">
        <f>VLOOKUP(Table1[[#This Row],[Customer ID]],Customers!$A$1:$I$2001,7,FALSE)</f>
        <v>Ireland</v>
      </c>
      <c r="I1211" t="str">
        <f>_xlfn.IFS(INDEX(Products!$A$1:$E$5,MATCH(Orders!$D1211,Products!$A$1:$A$5,0),MATCH(Orders!I$1,Products!$A$1:$E$1,0))="Esp","Espresso",INDEX(Products!$A$1:$E$5,MATCH(Orders!$D1211,Products!$A$1:$A$5,0),MATCH(Orders!I$1,Products!$A$1:$E$1,0))="Lat","Latte",INDEX(Products!$A$1:$E$5,MATCH(Orders!$D1211,Products!$A$1:$A$5,0),MATCH(Orders!I$1,Products!$A$1:$E$1,0))="Moc","Mocha",INDEX(Products!$A$1:$E$5,MATCH(Orders!$D1211,Products!$A$1:$A$5,0),MATCH(Orders!I$1,Products!$A$1:$E$1,0))="Am","Americano")</f>
        <v>Latte</v>
      </c>
      <c r="J1211" t="str">
        <f>IF(INDEX(Products!$A$1:$E$5,MATCH(Orders!$D1211,Products!$A$1:$A$5,0),MATCH(Orders!J$1,Products!$A$1:$E$1,0))="M","Medium",IF(INDEX(Products!$A$1:$E$5,MATCH(Orders!$D1211,Products!$A$1:$A$5,0),MATCH(Orders!J$1,Products!$A$1:$E$1,0))="D","Dark","Light"))</f>
        <v>Dark</v>
      </c>
      <c r="K1211" s="3">
        <f>INDEX(Products!$A$1:$E$5,MATCH(Orders!$D1211,Products!$A$1:$A$5,0),MATCH(Orders!K$1,Products!$A$1:$E$1,0))</f>
        <v>2</v>
      </c>
      <c r="L1211" s="5">
        <f>INDEX(Products!$A$1:$E$5,MATCH(Orders!$D1211,Products!$A$1:$A$5,0),MATCH(Orders!L$1,Products!$A$1:$E$1,0))</f>
        <v>6.79</v>
      </c>
      <c r="M1211" s="5">
        <f>Table1[[#This Row],[Unit Price]]*Table1[[#This Row],[Quantity]]</f>
        <v>6.79</v>
      </c>
      <c r="N1211" t="str">
        <f>VLOOKUP(Table1[[#This Row],[Customer ID]],Customers!$A$1:$I$2001,9,FALSE)</f>
        <v>Yes</v>
      </c>
    </row>
    <row r="1212" spans="1:14" x14ac:dyDescent="0.35">
      <c r="A1212" t="s">
        <v>2479</v>
      </c>
      <c r="B1212" s="2">
        <v>45369</v>
      </c>
      <c r="C1212" t="s">
        <v>2480</v>
      </c>
      <c r="D1212" t="s">
        <v>15</v>
      </c>
      <c r="E1212">
        <v>2</v>
      </c>
      <c r="F1212" t="str">
        <f>VLOOKUP(Table1[[#This Row],[Customer ID]],Customers!$A$1:$I$2001,2,FALSE)</f>
        <v>Roger Spence</v>
      </c>
      <c r="G1212" t="str">
        <f>VLOOKUP(Table1[[#This Row],[Customer ID]],Customers!$A$1:$I$2001,3,FALSE)</f>
        <v>masonmoore@hotmail.com</v>
      </c>
      <c r="H1212" t="str">
        <f>VLOOKUP(Table1[[#This Row],[Customer ID]],Customers!$A$1:$I$2001,7,FALSE)</f>
        <v>Australia</v>
      </c>
      <c r="I1212" t="str">
        <f>_xlfn.IFS(INDEX(Products!$A$1:$E$5,MATCH(Orders!$D1212,Products!$A$1:$A$5,0),MATCH(Orders!I$1,Products!$A$1:$E$1,0))="Esp","Espresso",INDEX(Products!$A$1:$E$5,MATCH(Orders!$D1212,Products!$A$1:$A$5,0),MATCH(Orders!I$1,Products!$A$1:$E$1,0))="Lat","Latte",INDEX(Products!$A$1:$E$5,MATCH(Orders!$D1212,Products!$A$1:$A$5,0),MATCH(Orders!I$1,Products!$A$1:$E$1,0))="Moc","Mocha",INDEX(Products!$A$1:$E$5,MATCH(Orders!$D1212,Products!$A$1:$A$5,0),MATCH(Orders!I$1,Products!$A$1:$E$1,0))="Am","Americano")</f>
        <v>Espresso</v>
      </c>
      <c r="J1212" t="str">
        <f>IF(INDEX(Products!$A$1:$E$5,MATCH(Orders!$D1212,Products!$A$1:$A$5,0),MATCH(Orders!J$1,Products!$A$1:$E$1,0))="M","Medium",IF(INDEX(Products!$A$1:$E$5,MATCH(Orders!$D1212,Products!$A$1:$A$5,0),MATCH(Orders!J$1,Products!$A$1:$E$1,0))="D","Dark","Light"))</f>
        <v>Medium</v>
      </c>
      <c r="K1212" s="3">
        <f>INDEX(Products!$A$1:$E$5,MATCH(Orders!$D1212,Products!$A$1:$A$5,0),MATCH(Orders!K$1,Products!$A$1:$E$1,0))</f>
        <v>1.5</v>
      </c>
      <c r="L1212" s="5">
        <f>INDEX(Products!$A$1:$E$5,MATCH(Orders!$D1212,Products!$A$1:$A$5,0),MATCH(Orders!L$1,Products!$A$1:$E$1,0))</f>
        <v>8.18</v>
      </c>
      <c r="M1212" s="5">
        <f>Table1[[#This Row],[Unit Price]]*Table1[[#This Row],[Quantity]]</f>
        <v>16.36</v>
      </c>
      <c r="N1212" t="str">
        <f>VLOOKUP(Table1[[#This Row],[Customer ID]],Customers!$A$1:$I$2001,9,FALSE)</f>
        <v>Yes</v>
      </c>
    </row>
    <row r="1213" spans="1:14" x14ac:dyDescent="0.35">
      <c r="A1213" t="s">
        <v>2481</v>
      </c>
      <c r="B1213" s="2">
        <v>44785</v>
      </c>
      <c r="C1213" t="s">
        <v>2482</v>
      </c>
      <c r="D1213" t="s">
        <v>15</v>
      </c>
      <c r="E1213">
        <v>5</v>
      </c>
      <c r="F1213" t="str">
        <f>VLOOKUP(Table1[[#This Row],[Customer ID]],Customers!$A$1:$I$2001,2,FALSE)</f>
        <v>Alicia Valenzuela</v>
      </c>
      <c r="G1213" t="str">
        <f>VLOOKUP(Table1[[#This Row],[Customer ID]],Customers!$A$1:$I$2001,3,FALSE)</f>
        <v>francisbrandon@harrington.com</v>
      </c>
      <c r="H1213" t="str">
        <f>VLOOKUP(Table1[[#This Row],[Customer ID]],Customers!$A$1:$I$2001,7,FALSE)</f>
        <v>United Kingdom</v>
      </c>
      <c r="I1213" t="str">
        <f>_xlfn.IFS(INDEX(Products!$A$1:$E$5,MATCH(Orders!$D1213,Products!$A$1:$A$5,0),MATCH(Orders!I$1,Products!$A$1:$E$1,0))="Esp","Espresso",INDEX(Products!$A$1:$E$5,MATCH(Orders!$D1213,Products!$A$1:$A$5,0),MATCH(Orders!I$1,Products!$A$1:$E$1,0))="Lat","Latte",INDEX(Products!$A$1:$E$5,MATCH(Orders!$D1213,Products!$A$1:$A$5,0),MATCH(Orders!I$1,Products!$A$1:$E$1,0))="Moc","Mocha",INDEX(Products!$A$1:$E$5,MATCH(Orders!$D1213,Products!$A$1:$A$5,0),MATCH(Orders!I$1,Products!$A$1:$E$1,0))="Am","Americano")</f>
        <v>Espresso</v>
      </c>
      <c r="J1213" t="str">
        <f>IF(INDEX(Products!$A$1:$E$5,MATCH(Orders!$D1213,Products!$A$1:$A$5,0),MATCH(Orders!J$1,Products!$A$1:$E$1,0))="M","Medium",IF(INDEX(Products!$A$1:$E$5,MATCH(Orders!$D1213,Products!$A$1:$A$5,0),MATCH(Orders!J$1,Products!$A$1:$E$1,0))="D","Dark","Light"))</f>
        <v>Medium</v>
      </c>
      <c r="K1213" s="3">
        <f>INDEX(Products!$A$1:$E$5,MATCH(Orders!$D1213,Products!$A$1:$A$5,0),MATCH(Orders!K$1,Products!$A$1:$E$1,0))</f>
        <v>1.5</v>
      </c>
      <c r="L1213" s="5">
        <f>INDEX(Products!$A$1:$E$5,MATCH(Orders!$D1213,Products!$A$1:$A$5,0),MATCH(Orders!L$1,Products!$A$1:$E$1,0))</f>
        <v>8.18</v>
      </c>
      <c r="M1213" s="5">
        <f>Table1[[#This Row],[Unit Price]]*Table1[[#This Row],[Quantity]]</f>
        <v>40.9</v>
      </c>
      <c r="N1213" t="str">
        <f>VLOOKUP(Table1[[#This Row],[Customer ID]],Customers!$A$1:$I$2001,9,FALSE)</f>
        <v>No</v>
      </c>
    </row>
    <row r="1214" spans="1:14" x14ac:dyDescent="0.35">
      <c r="A1214" t="s">
        <v>2483</v>
      </c>
      <c r="B1214" s="2">
        <v>44831</v>
      </c>
      <c r="C1214" t="s">
        <v>2484</v>
      </c>
      <c r="D1214" t="s">
        <v>40</v>
      </c>
      <c r="E1214">
        <v>3</v>
      </c>
      <c r="F1214" t="str">
        <f>VLOOKUP(Table1[[#This Row],[Customer ID]],Customers!$A$1:$I$2001,2,FALSE)</f>
        <v>Heather Sanders</v>
      </c>
      <c r="G1214" t="str">
        <f>VLOOKUP(Table1[[#This Row],[Customer ID]],Customers!$A$1:$I$2001,3,FALSE)</f>
        <v>christophermiller@graham-rodriguez.com</v>
      </c>
      <c r="H1214" t="str">
        <f>VLOOKUP(Table1[[#This Row],[Customer ID]],Customers!$A$1:$I$2001,7,FALSE)</f>
        <v>United Kingdom</v>
      </c>
      <c r="I1214" t="str">
        <f>_xlfn.IFS(INDEX(Products!$A$1:$E$5,MATCH(Orders!$D1214,Products!$A$1:$A$5,0),MATCH(Orders!I$1,Products!$A$1:$E$1,0))="Esp","Espresso",INDEX(Products!$A$1:$E$5,MATCH(Orders!$D1214,Products!$A$1:$A$5,0),MATCH(Orders!I$1,Products!$A$1:$E$1,0))="Lat","Latte",INDEX(Products!$A$1:$E$5,MATCH(Orders!$D1214,Products!$A$1:$A$5,0),MATCH(Orders!I$1,Products!$A$1:$E$1,0))="Moc","Mocha",INDEX(Products!$A$1:$E$5,MATCH(Orders!$D1214,Products!$A$1:$A$5,0),MATCH(Orders!I$1,Products!$A$1:$E$1,0))="Am","Americano")</f>
        <v>Americano</v>
      </c>
      <c r="J1214" t="str">
        <f>IF(INDEX(Products!$A$1:$E$5,MATCH(Orders!$D1214,Products!$A$1:$A$5,0),MATCH(Orders!J$1,Products!$A$1:$E$1,0))="M","Medium",IF(INDEX(Products!$A$1:$E$5,MATCH(Orders!$D1214,Products!$A$1:$A$5,0),MATCH(Orders!J$1,Products!$A$1:$E$1,0))="D","Dark","Light"))</f>
        <v>Light</v>
      </c>
      <c r="K1214" s="3">
        <f>INDEX(Products!$A$1:$E$5,MATCH(Orders!$D1214,Products!$A$1:$A$5,0),MATCH(Orders!K$1,Products!$A$1:$E$1,0))</f>
        <v>1</v>
      </c>
      <c r="L1214" s="5">
        <f>INDEX(Products!$A$1:$E$5,MATCH(Orders!$D1214,Products!$A$1:$A$5,0),MATCH(Orders!L$1,Products!$A$1:$E$1,0))</f>
        <v>9.9499999999999993</v>
      </c>
      <c r="M1214" s="5">
        <f>Table1[[#This Row],[Unit Price]]*Table1[[#This Row],[Quantity]]</f>
        <v>29.849999999999998</v>
      </c>
      <c r="N1214" t="str">
        <f>VLOOKUP(Table1[[#This Row],[Customer ID]],Customers!$A$1:$I$2001,9,FALSE)</f>
        <v>Yes</v>
      </c>
    </row>
    <row r="1215" spans="1:14" x14ac:dyDescent="0.35">
      <c r="A1215" t="s">
        <v>2485</v>
      </c>
      <c r="B1215" s="2">
        <v>44860</v>
      </c>
      <c r="C1215" t="s">
        <v>2486</v>
      </c>
      <c r="D1215" t="s">
        <v>30</v>
      </c>
      <c r="E1215">
        <v>5</v>
      </c>
      <c r="F1215" t="str">
        <f>VLOOKUP(Table1[[#This Row],[Customer ID]],Customers!$A$1:$I$2001,2,FALSE)</f>
        <v>Elizabeth Hernandez</v>
      </c>
      <c r="G1215" t="str">
        <f>VLOOKUP(Table1[[#This Row],[Customer ID]],Customers!$A$1:$I$2001,3,FALSE)</f>
        <v>josephharrison@smith.net</v>
      </c>
      <c r="H1215" t="str">
        <f>VLOOKUP(Table1[[#This Row],[Customer ID]],Customers!$A$1:$I$2001,7,FALSE)</f>
        <v>United States</v>
      </c>
      <c r="I1215" t="str">
        <f>_xlfn.IFS(INDEX(Products!$A$1:$E$5,MATCH(Orders!$D1215,Products!$A$1:$A$5,0),MATCH(Orders!I$1,Products!$A$1:$E$1,0))="Esp","Espresso",INDEX(Products!$A$1:$E$5,MATCH(Orders!$D1215,Products!$A$1:$A$5,0),MATCH(Orders!I$1,Products!$A$1:$E$1,0))="Lat","Latte",INDEX(Products!$A$1:$E$5,MATCH(Orders!$D1215,Products!$A$1:$A$5,0),MATCH(Orders!I$1,Products!$A$1:$E$1,0))="Moc","Mocha",INDEX(Products!$A$1:$E$5,MATCH(Orders!$D1215,Products!$A$1:$A$5,0),MATCH(Orders!I$1,Products!$A$1:$E$1,0))="Am","Americano")</f>
        <v>Mocha</v>
      </c>
      <c r="J1215" t="str">
        <f>IF(INDEX(Products!$A$1:$E$5,MATCH(Orders!$D1215,Products!$A$1:$A$5,0),MATCH(Orders!J$1,Products!$A$1:$E$1,0))="M","Medium",IF(INDEX(Products!$A$1:$E$5,MATCH(Orders!$D1215,Products!$A$1:$A$5,0),MATCH(Orders!J$1,Products!$A$1:$E$1,0))="D","Dark","Light"))</f>
        <v>Medium</v>
      </c>
      <c r="K1215" s="3">
        <f>INDEX(Products!$A$1:$E$5,MATCH(Orders!$D1215,Products!$A$1:$A$5,0),MATCH(Orders!K$1,Products!$A$1:$E$1,0))</f>
        <v>2</v>
      </c>
      <c r="L1215" s="5">
        <f>INDEX(Products!$A$1:$E$5,MATCH(Orders!$D1215,Products!$A$1:$A$5,0),MATCH(Orders!L$1,Products!$A$1:$E$1,0))</f>
        <v>5.35</v>
      </c>
      <c r="M1215" s="5">
        <f>Table1[[#This Row],[Unit Price]]*Table1[[#This Row],[Quantity]]</f>
        <v>26.75</v>
      </c>
      <c r="N1215" t="str">
        <f>VLOOKUP(Table1[[#This Row],[Customer ID]],Customers!$A$1:$I$2001,9,FALSE)</f>
        <v>No</v>
      </c>
    </row>
    <row r="1216" spans="1:14" x14ac:dyDescent="0.35">
      <c r="A1216" t="s">
        <v>2487</v>
      </c>
      <c r="B1216" s="2">
        <v>45447</v>
      </c>
      <c r="C1216" t="s">
        <v>2488</v>
      </c>
      <c r="D1216" t="s">
        <v>15</v>
      </c>
      <c r="E1216">
        <v>2</v>
      </c>
      <c r="F1216" t="str">
        <f>VLOOKUP(Table1[[#This Row],[Customer ID]],Customers!$A$1:$I$2001,2,FALSE)</f>
        <v>Donald Garcia</v>
      </c>
      <c r="G1216" t="str">
        <f>VLOOKUP(Table1[[#This Row],[Customer ID]],Customers!$A$1:$I$2001,3,FALSE)</f>
        <v>matthewwatson@nelson.com</v>
      </c>
      <c r="H1216" t="str">
        <f>VLOOKUP(Table1[[#This Row],[Customer ID]],Customers!$A$1:$I$2001,7,FALSE)</f>
        <v>Ireland</v>
      </c>
      <c r="I1216" t="str">
        <f>_xlfn.IFS(INDEX(Products!$A$1:$E$5,MATCH(Orders!$D1216,Products!$A$1:$A$5,0),MATCH(Orders!I$1,Products!$A$1:$E$1,0))="Esp","Espresso",INDEX(Products!$A$1:$E$5,MATCH(Orders!$D1216,Products!$A$1:$A$5,0),MATCH(Orders!I$1,Products!$A$1:$E$1,0))="Lat","Latte",INDEX(Products!$A$1:$E$5,MATCH(Orders!$D1216,Products!$A$1:$A$5,0),MATCH(Orders!I$1,Products!$A$1:$E$1,0))="Moc","Mocha",INDEX(Products!$A$1:$E$5,MATCH(Orders!$D1216,Products!$A$1:$A$5,0),MATCH(Orders!I$1,Products!$A$1:$E$1,0))="Am","Americano")</f>
        <v>Espresso</v>
      </c>
      <c r="J1216" t="str">
        <f>IF(INDEX(Products!$A$1:$E$5,MATCH(Orders!$D1216,Products!$A$1:$A$5,0),MATCH(Orders!J$1,Products!$A$1:$E$1,0))="M","Medium",IF(INDEX(Products!$A$1:$E$5,MATCH(Orders!$D1216,Products!$A$1:$A$5,0),MATCH(Orders!J$1,Products!$A$1:$E$1,0))="D","Dark","Light"))</f>
        <v>Medium</v>
      </c>
      <c r="K1216" s="3">
        <f>INDEX(Products!$A$1:$E$5,MATCH(Orders!$D1216,Products!$A$1:$A$5,0),MATCH(Orders!K$1,Products!$A$1:$E$1,0))</f>
        <v>1.5</v>
      </c>
      <c r="L1216" s="5">
        <f>INDEX(Products!$A$1:$E$5,MATCH(Orders!$D1216,Products!$A$1:$A$5,0),MATCH(Orders!L$1,Products!$A$1:$E$1,0))</f>
        <v>8.18</v>
      </c>
      <c r="M1216" s="5">
        <f>Table1[[#This Row],[Unit Price]]*Table1[[#This Row],[Quantity]]</f>
        <v>16.36</v>
      </c>
      <c r="N1216" t="str">
        <f>VLOOKUP(Table1[[#This Row],[Customer ID]],Customers!$A$1:$I$2001,9,FALSE)</f>
        <v>No</v>
      </c>
    </row>
    <row r="1217" spans="1:14" x14ac:dyDescent="0.35">
      <c r="A1217" t="s">
        <v>2489</v>
      </c>
      <c r="B1217" s="2">
        <v>44595</v>
      </c>
      <c r="C1217" t="s">
        <v>2490</v>
      </c>
      <c r="D1217" t="s">
        <v>21</v>
      </c>
      <c r="E1217">
        <v>3</v>
      </c>
      <c r="F1217" t="str">
        <f>VLOOKUP(Table1[[#This Row],[Customer ID]],Customers!$A$1:$I$2001,2,FALSE)</f>
        <v>Samantha Brown</v>
      </c>
      <c r="G1217" t="str">
        <f>VLOOKUP(Table1[[#This Row],[Customer ID]],Customers!$A$1:$I$2001,3,FALSE)</f>
        <v>blee@perez-warner.com</v>
      </c>
      <c r="H1217" t="str">
        <f>VLOOKUP(Table1[[#This Row],[Customer ID]],Customers!$A$1:$I$2001,7,FALSE)</f>
        <v>Australia</v>
      </c>
      <c r="I1217" t="str">
        <f>_xlfn.IFS(INDEX(Products!$A$1:$E$5,MATCH(Orders!$D1217,Products!$A$1:$A$5,0),MATCH(Orders!I$1,Products!$A$1:$E$1,0))="Esp","Espresso",INDEX(Products!$A$1:$E$5,MATCH(Orders!$D1217,Products!$A$1:$A$5,0),MATCH(Orders!I$1,Products!$A$1:$E$1,0))="Lat","Latte",INDEX(Products!$A$1:$E$5,MATCH(Orders!$D1217,Products!$A$1:$A$5,0),MATCH(Orders!I$1,Products!$A$1:$E$1,0))="Moc","Mocha",INDEX(Products!$A$1:$E$5,MATCH(Orders!$D1217,Products!$A$1:$A$5,0),MATCH(Orders!I$1,Products!$A$1:$E$1,0))="Am","Americano")</f>
        <v>Latte</v>
      </c>
      <c r="J1217" t="str">
        <f>IF(INDEX(Products!$A$1:$E$5,MATCH(Orders!$D1217,Products!$A$1:$A$5,0),MATCH(Orders!J$1,Products!$A$1:$E$1,0))="M","Medium",IF(INDEX(Products!$A$1:$E$5,MATCH(Orders!$D1217,Products!$A$1:$A$5,0),MATCH(Orders!J$1,Products!$A$1:$E$1,0))="D","Dark","Light"))</f>
        <v>Dark</v>
      </c>
      <c r="K1217" s="3">
        <f>INDEX(Products!$A$1:$E$5,MATCH(Orders!$D1217,Products!$A$1:$A$5,0),MATCH(Orders!K$1,Products!$A$1:$E$1,0))</f>
        <v>2</v>
      </c>
      <c r="L1217" s="5">
        <f>INDEX(Products!$A$1:$E$5,MATCH(Orders!$D1217,Products!$A$1:$A$5,0),MATCH(Orders!L$1,Products!$A$1:$E$1,0))</f>
        <v>6.79</v>
      </c>
      <c r="M1217" s="5">
        <f>Table1[[#This Row],[Unit Price]]*Table1[[#This Row],[Quantity]]</f>
        <v>20.37</v>
      </c>
      <c r="N1217" t="str">
        <f>VLOOKUP(Table1[[#This Row],[Customer ID]],Customers!$A$1:$I$2001,9,FALSE)</f>
        <v>No</v>
      </c>
    </row>
    <row r="1218" spans="1:14" x14ac:dyDescent="0.35">
      <c r="A1218" t="s">
        <v>2491</v>
      </c>
      <c r="B1218" s="2">
        <v>45409</v>
      </c>
      <c r="C1218" t="s">
        <v>2492</v>
      </c>
      <c r="D1218" t="s">
        <v>15</v>
      </c>
      <c r="E1218">
        <v>1</v>
      </c>
      <c r="F1218" t="str">
        <f>VLOOKUP(Table1[[#This Row],[Customer ID]],Customers!$A$1:$I$2001,2,FALSE)</f>
        <v>Allison Kemp</v>
      </c>
      <c r="G1218" t="str">
        <f>VLOOKUP(Table1[[#This Row],[Customer ID]],Customers!$A$1:$I$2001,3,FALSE)</f>
        <v>christopher00@nelson.com</v>
      </c>
      <c r="H1218" t="str">
        <f>VLOOKUP(Table1[[#This Row],[Customer ID]],Customers!$A$1:$I$2001,7,FALSE)</f>
        <v>Australia</v>
      </c>
      <c r="I1218" t="str">
        <f>_xlfn.IFS(INDEX(Products!$A$1:$E$5,MATCH(Orders!$D1218,Products!$A$1:$A$5,0),MATCH(Orders!I$1,Products!$A$1:$E$1,0))="Esp","Espresso",INDEX(Products!$A$1:$E$5,MATCH(Orders!$D1218,Products!$A$1:$A$5,0),MATCH(Orders!I$1,Products!$A$1:$E$1,0))="Lat","Latte",INDEX(Products!$A$1:$E$5,MATCH(Orders!$D1218,Products!$A$1:$A$5,0),MATCH(Orders!I$1,Products!$A$1:$E$1,0))="Moc","Mocha",INDEX(Products!$A$1:$E$5,MATCH(Orders!$D1218,Products!$A$1:$A$5,0),MATCH(Orders!I$1,Products!$A$1:$E$1,0))="Am","Americano")</f>
        <v>Espresso</v>
      </c>
      <c r="J1218" t="str">
        <f>IF(INDEX(Products!$A$1:$E$5,MATCH(Orders!$D1218,Products!$A$1:$A$5,0),MATCH(Orders!J$1,Products!$A$1:$E$1,0))="M","Medium",IF(INDEX(Products!$A$1:$E$5,MATCH(Orders!$D1218,Products!$A$1:$A$5,0),MATCH(Orders!J$1,Products!$A$1:$E$1,0))="D","Dark","Light"))</f>
        <v>Medium</v>
      </c>
      <c r="K1218" s="3">
        <f>INDEX(Products!$A$1:$E$5,MATCH(Orders!$D1218,Products!$A$1:$A$5,0),MATCH(Orders!K$1,Products!$A$1:$E$1,0))</f>
        <v>1.5</v>
      </c>
      <c r="L1218" s="5">
        <f>INDEX(Products!$A$1:$E$5,MATCH(Orders!$D1218,Products!$A$1:$A$5,0),MATCH(Orders!L$1,Products!$A$1:$E$1,0))</f>
        <v>8.18</v>
      </c>
      <c r="M1218" s="5">
        <f>Table1[[#This Row],[Unit Price]]*Table1[[#This Row],[Quantity]]</f>
        <v>8.18</v>
      </c>
      <c r="N1218" t="str">
        <f>VLOOKUP(Table1[[#This Row],[Customer ID]],Customers!$A$1:$I$2001,9,FALSE)</f>
        <v>No</v>
      </c>
    </row>
    <row r="1219" spans="1:14" x14ac:dyDescent="0.35">
      <c r="A1219" t="s">
        <v>2493</v>
      </c>
      <c r="B1219" s="2">
        <v>45051</v>
      </c>
      <c r="C1219" t="s">
        <v>2494</v>
      </c>
      <c r="D1219" t="s">
        <v>15</v>
      </c>
      <c r="E1219">
        <v>5</v>
      </c>
      <c r="F1219" t="str">
        <f>VLOOKUP(Table1[[#This Row],[Customer ID]],Customers!$A$1:$I$2001,2,FALSE)</f>
        <v>Brandon Blevins</v>
      </c>
      <c r="G1219" t="str">
        <f>VLOOKUP(Table1[[#This Row],[Customer ID]],Customers!$A$1:$I$2001,3,FALSE)</f>
        <v>catherinesmith@yahoo.com</v>
      </c>
      <c r="H1219" t="str">
        <f>VLOOKUP(Table1[[#This Row],[Customer ID]],Customers!$A$1:$I$2001,7,FALSE)</f>
        <v>Canada</v>
      </c>
      <c r="I1219" t="str">
        <f>_xlfn.IFS(INDEX(Products!$A$1:$E$5,MATCH(Orders!$D1219,Products!$A$1:$A$5,0),MATCH(Orders!I$1,Products!$A$1:$E$1,0))="Esp","Espresso",INDEX(Products!$A$1:$E$5,MATCH(Orders!$D1219,Products!$A$1:$A$5,0),MATCH(Orders!I$1,Products!$A$1:$E$1,0))="Lat","Latte",INDEX(Products!$A$1:$E$5,MATCH(Orders!$D1219,Products!$A$1:$A$5,0),MATCH(Orders!I$1,Products!$A$1:$E$1,0))="Moc","Mocha",INDEX(Products!$A$1:$E$5,MATCH(Orders!$D1219,Products!$A$1:$A$5,0),MATCH(Orders!I$1,Products!$A$1:$E$1,0))="Am","Americano")</f>
        <v>Espresso</v>
      </c>
      <c r="J1219" t="str">
        <f>IF(INDEX(Products!$A$1:$E$5,MATCH(Orders!$D1219,Products!$A$1:$A$5,0),MATCH(Orders!J$1,Products!$A$1:$E$1,0))="M","Medium",IF(INDEX(Products!$A$1:$E$5,MATCH(Orders!$D1219,Products!$A$1:$A$5,0),MATCH(Orders!J$1,Products!$A$1:$E$1,0))="D","Dark","Light"))</f>
        <v>Medium</v>
      </c>
      <c r="K1219" s="3">
        <f>INDEX(Products!$A$1:$E$5,MATCH(Orders!$D1219,Products!$A$1:$A$5,0),MATCH(Orders!K$1,Products!$A$1:$E$1,0))</f>
        <v>1.5</v>
      </c>
      <c r="L1219" s="5">
        <f>INDEX(Products!$A$1:$E$5,MATCH(Orders!$D1219,Products!$A$1:$A$5,0),MATCH(Orders!L$1,Products!$A$1:$E$1,0))</f>
        <v>8.18</v>
      </c>
      <c r="M1219" s="5">
        <f>Table1[[#This Row],[Unit Price]]*Table1[[#This Row],[Quantity]]</f>
        <v>40.9</v>
      </c>
      <c r="N1219" t="str">
        <f>VLOOKUP(Table1[[#This Row],[Customer ID]],Customers!$A$1:$I$2001,9,FALSE)</f>
        <v>Yes</v>
      </c>
    </row>
    <row r="1220" spans="1:14" x14ac:dyDescent="0.35">
      <c r="A1220" t="s">
        <v>2495</v>
      </c>
      <c r="B1220" s="2">
        <v>45511</v>
      </c>
      <c r="C1220" t="s">
        <v>2496</v>
      </c>
      <c r="D1220" t="s">
        <v>15</v>
      </c>
      <c r="E1220">
        <v>3</v>
      </c>
      <c r="F1220" t="str">
        <f>VLOOKUP(Table1[[#This Row],[Customer ID]],Customers!$A$1:$I$2001,2,FALSE)</f>
        <v>Michael Scott</v>
      </c>
      <c r="G1220" t="str">
        <f>VLOOKUP(Table1[[#This Row],[Customer ID]],Customers!$A$1:$I$2001,3,FALSE)</f>
        <v>jbrewer@jones.com</v>
      </c>
      <c r="H1220" t="str">
        <f>VLOOKUP(Table1[[#This Row],[Customer ID]],Customers!$A$1:$I$2001,7,FALSE)</f>
        <v>United Kingdom</v>
      </c>
      <c r="I1220" t="str">
        <f>_xlfn.IFS(INDEX(Products!$A$1:$E$5,MATCH(Orders!$D1220,Products!$A$1:$A$5,0),MATCH(Orders!I$1,Products!$A$1:$E$1,0))="Esp","Espresso",INDEX(Products!$A$1:$E$5,MATCH(Orders!$D1220,Products!$A$1:$A$5,0),MATCH(Orders!I$1,Products!$A$1:$E$1,0))="Lat","Latte",INDEX(Products!$A$1:$E$5,MATCH(Orders!$D1220,Products!$A$1:$A$5,0),MATCH(Orders!I$1,Products!$A$1:$E$1,0))="Moc","Mocha",INDEX(Products!$A$1:$E$5,MATCH(Orders!$D1220,Products!$A$1:$A$5,0),MATCH(Orders!I$1,Products!$A$1:$E$1,0))="Am","Americano")</f>
        <v>Espresso</v>
      </c>
      <c r="J1220" t="str">
        <f>IF(INDEX(Products!$A$1:$E$5,MATCH(Orders!$D1220,Products!$A$1:$A$5,0),MATCH(Orders!J$1,Products!$A$1:$E$1,0))="M","Medium",IF(INDEX(Products!$A$1:$E$5,MATCH(Orders!$D1220,Products!$A$1:$A$5,0),MATCH(Orders!J$1,Products!$A$1:$E$1,0))="D","Dark","Light"))</f>
        <v>Medium</v>
      </c>
      <c r="K1220" s="3">
        <f>INDEX(Products!$A$1:$E$5,MATCH(Orders!$D1220,Products!$A$1:$A$5,0),MATCH(Orders!K$1,Products!$A$1:$E$1,0))</f>
        <v>1.5</v>
      </c>
      <c r="L1220" s="5">
        <f>INDEX(Products!$A$1:$E$5,MATCH(Orders!$D1220,Products!$A$1:$A$5,0),MATCH(Orders!L$1,Products!$A$1:$E$1,0))</f>
        <v>8.18</v>
      </c>
      <c r="M1220" s="5">
        <f>Table1[[#This Row],[Unit Price]]*Table1[[#This Row],[Quantity]]</f>
        <v>24.54</v>
      </c>
      <c r="N1220" t="str">
        <f>VLOOKUP(Table1[[#This Row],[Customer ID]],Customers!$A$1:$I$2001,9,FALSE)</f>
        <v>No</v>
      </c>
    </row>
    <row r="1221" spans="1:14" x14ac:dyDescent="0.35">
      <c r="A1221" t="s">
        <v>2497</v>
      </c>
      <c r="B1221" s="2">
        <v>44690</v>
      </c>
      <c r="C1221" t="s">
        <v>2498</v>
      </c>
      <c r="D1221" t="s">
        <v>30</v>
      </c>
      <c r="E1221">
        <v>5</v>
      </c>
      <c r="F1221" t="str">
        <f>VLOOKUP(Table1[[#This Row],[Customer ID]],Customers!$A$1:$I$2001,2,FALSE)</f>
        <v>Nathaniel Larsen</v>
      </c>
      <c r="G1221" t="str">
        <f>VLOOKUP(Table1[[#This Row],[Customer ID]],Customers!$A$1:$I$2001,3,FALSE)</f>
        <v>cjohnson@gmail.com</v>
      </c>
      <c r="H1221" t="str">
        <f>VLOOKUP(Table1[[#This Row],[Customer ID]],Customers!$A$1:$I$2001,7,FALSE)</f>
        <v>Canada</v>
      </c>
      <c r="I1221" t="str">
        <f>_xlfn.IFS(INDEX(Products!$A$1:$E$5,MATCH(Orders!$D1221,Products!$A$1:$A$5,0),MATCH(Orders!I$1,Products!$A$1:$E$1,0))="Esp","Espresso",INDEX(Products!$A$1:$E$5,MATCH(Orders!$D1221,Products!$A$1:$A$5,0),MATCH(Orders!I$1,Products!$A$1:$E$1,0))="Lat","Latte",INDEX(Products!$A$1:$E$5,MATCH(Orders!$D1221,Products!$A$1:$A$5,0),MATCH(Orders!I$1,Products!$A$1:$E$1,0))="Moc","Mocha",INDEX(Products!$A$1:$E$5,MATCH(Orders!$D1221,Products!$A$1:$A$5,0),MATCH(Orders!I$1,Products!$A$1:$E$1,0))="Am","Americano")</f>
        <v>Mocha</v>
      </c>
      <c r="J1221" t="str">
        <f>IF(INDEX(Products!$A$1:$E$5,MATCH(Orders!$D1221,Products!$A$1:$A$5,0),MATCH(Orders!J$1,Products!$A$1:$E$1,0))="M","Medium",IF(INDEX(Products!$A$1:$E$5,MATCH(Orders!$D1221,Products!$A$1:$A$5,0),MATCH(Orders!J$1,Products!$A$1:$E$1,0))="D","Dark","Light"))</f>
        <v>Medium</v>
      </c>
      <c r="K1221" s="3">
        <f>INDEX(Products!$A$1:$E$5,MATCH(Orders!$D1221,Products!$A$1:$A$5,0),MATCH(Orders!K$1,Products!$A$1:$E$1,0))</f>
        <v>2</v>
      </c>
      <c r="L1221" s="5">
        <f>INDEX(Products!$A$1:$E$5,MATCH(Orders!$D1221,Products!$A$1:$A$5,0),MATCH(Orders!L$1,Products!$A$1:$E$1,0))</f>
        <v>5.35</v>
      </c>
      <c r="M1221" s="5">
        <f>Table1[[#This Row],[Unit Price]]*Table1[[#This Row],[Quantity]]</f>
        <v>26.75</v>
      </c>
      <c r="N1221" t="str">
        <f>VLOOKUP(Table1[[#This Row],[Customer ID]],Customers!$A$1:$I$2001,9,FALSE)</f>
        <v>No</v>
      </c>
    </row>
    <row r="1222" spans="1:14" x14ac:dyDescent="0.35">
      <c r="A1222" t="s">
        <v>2499</v>
      </c>
      <c r="B1222" s="2">
        <v>44563</v>
      </c>
      <c r="C1222" t="s">
        <v>2500</v>
      </c>
      <c r="D1222" t="s">
        <v>21</v>
      </c>
      <c r="E1222">
        <v>1</v>
      </c>
      <c r="F1222" t="str">
        <f>VLOOKUP(Table1[[#This Row],[Customer ID]],Customers!$A$1:$I$2001,2,FALSE)</f>
        <v>Erin Davis</v>
      </c>
      <c r="G1222" t="str">
        <f>VLOOKUP(Table1[[#This Row],[Customer ID]],Customers!$A$1:$I$2001,3,FALSE)</f>
        <v>gjones@yahoo.com</v>
      </c>
      <c r="H1222" t="str">
        <f>VLOOKUP(Table1[[#This Row],[Customer ID]],Customers!$A$1:$I$2001,7,FALSE)</f>
        <v>Ireland</v>
      </c>
      <c r="I1222" t="str">
        <f>_xlfn.IFS(INDEX(Products!$A$1:$E$5,MATCH(Orders!$D1222,Products!$A$1:$A$5,0),MATCH(Orders!I$1,Products!$A$1:$E$1,0))="Esp","Espresso",INDEX(Products!$A$1:$E$5,MATCH(Orders!$D1222,Products!$A$1:$A$5,0),MATCH(Orders!I$1,Products!$A$1:$E$1,0))="Lat","Latte",INDEX(Products!$A$1:$E$5,MATCH(Orders!$D1222,Products!$A$1:$A$5,0),MATCH(Orders!I$1,Products!$A$1:$E$1,0))="Moc","Mocha",INDEX(Products!$A$1:$E$5,MATCH(Orders!$D1222,Products!$A$1:$A$5,0),MATCH(Orders!I$1,Products!$A$1:$E$1,0))="Am","Americano")</f>
        <v>Latte</v>
      </c>
      <c r="J1222" t="str">
        <f>IF(INDEX(Products!$A$1:$E$5,MATCH(Orders!$D1222,Products!$A$1:$A$5,0),MATCH(Orders!J$1,Products!$A$1:$E$1,0))="M","Medium",IF(INDEX(Products!$A$1:$E$5,MATCH(Orders!$D1222,Products!$A$1:$A$5,0),MATCH(Orders!J$1,Products!$A$1:$E$1,0))="D","Dark","Light"))</f>
        <v>Dark</v>
      </c>
      <c r="K1222" s="3">
        <f>INDEX(Products!$A$1:$E$5,MATCH(Orders!$D1222,Products!$A$1:$A$5,0),MATCH(Orders!K$1,Products!$A$1:$E$1,0))</f>
        <v>2</v>
      </c>
      <c r="L1222" s="5">
        <f>INDEX(Products!$A$1:$E$5,MATCH(Orders!$D1222,Products!$A$1:$A$5,0),MATCH(Orders!L$1,Products!$A$1:$E$1,0))</f>
        <v>6.79</v>
      </c>
      <c r="M1222" s="5">
        <f>Table1[[#This Row],[Unit Price]]*Table1[[#This Row],[Quantity]]</f>
        <v>6.79</v>
      </c>
      <c r="N1222" t="str">
        <f>VLOOKUP(Table1[[#This Row],[Customer ID]],Customers!$A$1:$I$2001,9,FALSE)</f>
        <v>No</v>
      </c>
    </row>
    <row r="1223" spans="1:14" x14ac:dyDescent="0.35">
      <c r="A1223" t="s">
        <v>2501</v>
      </c>
      <c r="B1223" s="2">
        <v>44921</v>
      </c>
      <c r="C1223" t="s">
        <v>2502</v>
      </c>
      <c r="D1223" t="s">
        <v>21</v>
      </c>
      <c r="E1223">
        <v>3</v>
      </c>
      <c r="F1223" t="str">
        <f>VLOOKUP(Table1[[#This Row],[Customer ID]],Customers!$A$1:$I$2001,2,FALSE)</f>
        <v>Carrie Peters</v>
      </c>
      <c r="G1223" t="str">
        <f>VLOOKUP(Table1[[#This Row],[Customer ID]],Customers!$A$1:$I$2001,3,FALSE)</f>
        <v>richardhernandez@barber-hobbs.info</v>
      </c>
      <c r="H1223" t="str">
        <f>VLOOKUP(Table1[[#This Row],[Customer ID]],Customers!$A$1:$I$2001,7,FALSE)</f>
        <v>United States</v>
      </c>
      <c r="I1223" t="str">
        <f>_xlfn.IFS(INDEX(Products!$A$1:$E$5,MATCH(Orders!$D1223,Products!$A$1:$A$5,0),MATCH(Orders!I$1,Products!$A$1:$E$1,0))="Esp","Espresso",INDEX(Products!$A$1:$E$5,MATCH(Orders!$D1223,Products!$A$1:$A$5,0),MATCH(Orders!I$1,Products!$A$1:$E$1,0))="Lat","Latte",INDEX(Products!$A$1:$E$5,MATCH(Orders!$D1223,Products!$A$1:$A$5,0),MATCH(Orders!I$1,Products!$A$1:$E$1,0))="Moc","Mocha",INDEX(Products!$A$1:$E$5,MATCH(Orders!$D1223,Products!$A$1:$A$5,0),MATCH(Orders!I$1,Products!$A$1:$E$1,0))="Am","Americano")</f>
        <v>Latte</v>
      </c>
      <c r="J1223" t="str">
        <f>IF(INDEX(Products!$A$1:$E$5,MATCH(Orders!$D1223,Products!$A$1:$A$5,0),MATCH(Orders!J$1,Products!$A$1:$E$1,0))="M","Medium",IF(INDEX(Products!$A$1:$E$5,MATCH(Orders!$D1223,Products!$A$1:$A$5,0),MATCH(Orders!J$1,Products!$A$1:$E$1,0))="D","Dark","Light"))</f>
        <v>Dark</v>
      </c>
      <c r="K1223" s="3">
        <f>INDEX(Products!$A$1:$E$5,MATCH(Orders!$D1223,Products!$A$1:$A$5,0),MATCH(Orders!K$1,Products!$A$1:$E$1,0))</f>
        <v>2</v>
      </c>
      <c r="L1223" s="5">
        <f>INDEX(Products!$A$1:$E$5,MATCH(Orders!$D1223,Products!$A$1:$A$5,0),MATCH(Orders!L$1,Products!$A$1:$E$1,0))</f>
        <v>6.79</v>
      </c>
      <c r="M1223" s="5">
        <f>Table1[[#This Row],[Unit Price]]*Table1[[#This Row],[Quantity]]</f>
        <v>20.37</v>
      </c>
      <c r="N1223" t="str">
        <f>VLOOKUP(Table1[[#This Row],[Customer ID]],Customers!$A$1:$I$2001,9,FALSE)</f>
        <v>No</v>
      </c>
    </row>
    <row r="1224" spans="1:14" x14ac:dyDescent="0.35">
      <c r="A1224" t="s">
        <v>2503</v>
      </c>
      <c r="B1224" s="2">
        <v>44592</v>
      </c>
      <c r="C1224" t="s">
        <v>2504</v>
      </c>
      <c r="D1224" t="s">
        <v>15</v>
      </c>
      <c r="E1224">
        <v>2</v>
      </c>
      <c r="F1224" t="str">
        <f>VLOOKUP(Table1[[#This Row],[Customer ID]],Customers!$A$1:$I$2001,2,FALSE)</f>
        <v>Bernard Cobb</v>
      </c>
      <c r="G1224" t="str">
        <f>VLOOKUP(Table1[[#This Row],[Customer ID]],Customers!$A$1:$I$2001,3,FALSE)</f>
        <v>alexanderbradley@mills-hudson.com</v>
      </c>
      <c r="H1224" t="str">
        <f>VLOOKUP(Table1[[#This Row],[Customer ID]],Customers!$A$1:$I$2001,7,FALSE)</f>
        <v>Australia</v>
      </c>
      <c r="I1224" t="str">
        <f>_xlfn.IFS(INDEX(Products!$A$1:$E$5,MATCH(Orders!$D1224,Products!$A$1:$A$5,0),MATCH(Orders!I$1,Products!$A$1:$E$1,0))="Esp","Espresso",INDEX(Products!$A$1:$E$5,MATCH(Orders!$D1224,Products!$A$1:$A$5,0),MATCH(Orders!I$1,Products!$A$1:$E$1,0))="Lat","Latte",INDEX(Products!$A$1:$E$5,MATCH(Orders!$D1224,Products!$A$1:$A$5,0),MATCH(Orders!I$1,Products!$A$1:$E$1,0))="Moc","Mocha",INDEX(Products!$A$1:$E$5,MATCH(Orders!$D1224,Products!$A$1:$A$5,0),MATCH(Orders!I$1,Products!$A$1:$E$1,0))="Am","Americano")</f>
        <v>Espresso</v>
      </c>
      <c r="J1224" t="str">
        <f>IF(INDEX(Products!$A$1:$E$5,MATCH(Orders!$D1224,Products!$A$1:$A$5,0),MATCH(Orders!J$1,Products!$A$1:$E$1,0))="M","Medium",IF(INDEX(Products!$A$1:$E$5,MATCH(Orders!$D1224,Products!$A$1:$A$5,0),MATCH(Orders!J$1,Products!$A$1:$E$1,0))="D","Dark","Light"))</f>
        <v>Medium</v>
      </c>
      <c r="K1224" s="3">
        <f>INDEX(Products!$A$1:$E$5,MATCH(Orders!$D1224,Products!$A$1:$A$5,0),MATCH(Orders!K$1,Products!$A$1:$E$1,0))</f>
        <v>1.5</v>
      </c>
      <c r="L1224" s="5">
        <f>INDEX(Products!$A$1:$E$5,MATCH(Orders!$D1224,Products!$A$1:$A$5,0),MATCH(Orders!L$1,Products!$A$1:$E$1,0))</f>
        <v>8.18</v>
      </c>
      <c r="M1224" s="5">
        <f>Table1[[#This Row],[Unit Price]]*Table1[[#This Row],[Quantity]]</f>
        <v>16.36</v>
      </c>
      <c r="N1224" t="str">
        <f>VLOOKUP(Table1[[#This Row],[Customer ID]],Customers!$A$1:$I$2001,9,FALSE)</f>
        <v>Yes</v>
      </c>
    </row>
    <row r="1225" spans="1:14" x14ac:dyDescent="0.35">
      <c r="A1225" t="s">
        <v>2505</v>
      </c>
      <c r="B1225" s="2">
        <v>45061</v>
      </c>
      <c r="C1225" t="s">
        <v>2506</v>
      </c>
      <c r="D1225" t="s">
        <v>15</v>
      </c>
      <c r="E1225">
        <v>5</v>
      </c>
      <c r="F1225" t="str">
        <f>VLOOKUP(Table1[[#This Row],[Customer ID]],Customers!$A$1:$I$2001,2,FALSE)</f>
        <v>Amber Thomas</v>
      </c>
      <c r="G1225" t="str">
        <f>VLOOKUP(Table1[[#This Row],[Customer ID]],Customers!$A$1:$I$2001,3,FALSE)</f>
        <v>gperez@yahoo.com</v>
      </c>
      <c r="H1225" t="str">
        <f>VLOOKUP(Table1[[#This Row],[Customer ID]],Customers!$A$1:$I$2001,7,FALSE)</f>
        <v>Ireland</v>
      </c>
      <c r="I1225" t="str">
        <f>_xlfn.IFS(INDEX(Products!$A$1:$E$5,MATCH(Orders!$D1225,Products!$A$1:$A$5,0),MATCH(Orders!I$1,Products!$A$1:$E$1,0))="Esp","Espresso",INDEX(Products!$A$1:$E$5,MATCH(Orders!$D1225,Products!$A$1:$A$5,0),MATCH(Orders!I$1,Products!$A$1:$E$1,0))="Lat","Latte",INDEX(Products!$A$1:$E$5,MATCH(Orders!$D1225,Products!$A$1:$A$5,0),MATCH(Orders!I$1,Products!$A$1:$E$1,0))="Moc","Mocha",INDEX(Products!$A$1:$E$5,MATCH(Orders!$D1225,Products!$A$1:$A$5,0),MATCH(Orders!I$1,Products!$A$1:$E$1,0))="Am","Americano")</f>
        <v>Espresso</v>
      </c>
      <c r="J1225" t="str">
        <f>IF(INDEX(Products!$A$1:$E$5,MATCH(Orders!$D1225,Products!$A$1:$A$5,0),MATCH(Orders!J$1,Products!$A$1:$E$1,0))="M","Medium",IF(INDEX(Products!$A$1:$E$5,MATCH(Orders!$D1225,Products!$A$1:$A$5,0),MATCH(Orders!J$1,Products!$A$1:$E$1,0))="D","Dark","Light"))</f>
        <v>Medium</v>
      </c>
      <c r="K1225" s="3">
        <f>INDEX(Products!$A$1:$E$5,MATCH(Orders!$D1225,Products!$A$1:$A$5,0),MATCH(Orders!K$1,Products!$A$1:$E$1,0))</f>
        <v>1.5</v>
      </c>
      <c r="L1225" s="5">
        <f>INDEX(Products!$A$1:$E$5,MATCH(Orders!$D1225,Products!$A$1:$A$5,0),MATCH(Orders!L$1,Products!$A$1:$E$1,0))</f>
        <v>8.18</v>
      </c>
      <c r="M1225" s="5">
        <f>Table1[[#This Row],[Unit Price]]*Table1[[#This Row],[Quantity]]</f>
        <v>40.9</v>
      </c>
      <c r="N1225" t="str">
        <f>VLOOKUP(Table1[[#This Row],[Customer ID]],Customers!$A$1:$I$2001,9,FALSE)</f>
        <v>No</v>
      </c>
    </row>
    <row r="1226" spans="1:14" x14ac:dyDescent="0.35">
      <c r="A1226" t="s">
        <v>2507</v>
      </c>
      <c r="B1226" s="2">
        <v>45076</v>
      </c>
      <c r="C1226" t="s">
        <v>2508</v>
      </c>
      <c r="D1226" t="s">
        <v>40</v>
      </c>
      <c r="E1226">
        <v>5</v>
      </c>
      <c r="F1226" t="str">
        <f>VLOOKUP(Table1[[#This Row],[Customer ID]],Customers!$A$1:$I$2001,2,FALSE)</f>
        <v>Ann Ferguson</v>
      </c>
      <c r="G1226" t="str">
        <f>VLOOKUP(Table1[[#This Row],[Customer ID]],Customers!$A$1:$I$2001,3,FALSE)</f>
        <v>fjacobson@yahoo.com</v>
      </c>
      <c r="H1226" t="str">
        <f>VLOOKUP(Table1[[#This Row],[Customer ID]],Customers!$A$1:$I$2001,7,FALSE)</f>
        <v>United Kingdom</v>
      </c>
      <c r="I1226" t="str">
        <f>_xlfn.IFS(INDEX(Products!$A$1:$E$5,MATCH(Orders!$D1226,Products!$A$1:$A$5,0),MATCH(Orders!I$1,Products!$A$1:$E$1,0))="Esp","Espresso",INDEX(Products!$A$1:$E$5,MATCH(Orders!$D1226,Products!$A$1:$A$5,0),MATCH(Orders!I$1,Products!$A$1:$E$1,0))="Lat","Latte",INDEX(Products!$A$1:$E$5,MATCH(Orders!$D1226,Products!$A$1:$A$5,0),MATCH(Orders!I$1,Products!$A$1:$E$1,0))="Moc","Mocha",INDEX(Products!$A$1:$E$5,MATCH(Orders!$D1226,Products!$A$1:$A$5,0),MATCH(Orders!I$1,Products!$A$1:$E$1,0))="Am","Americano")</f>
        <v>Americano</v>
      </c>
      <c r="J1226" t="str">
        <f>IF(INDEX(Products!$A$1:$E$5,MATCH(Orders!$D1226,Products!$A$1:$A$5,0),MATCH(Orders!J$1,Products!$A$1:$E$1,0))="M","Medium",IF(INDEX(Products!$A$1:$E$5,MATCH(Orders!$D1226,Products!$A$1:$A$5,0),MATCH(Orders!J$1,Products!$A$1:$E$1,0))="D","Dark","Light"))</f>
        <v>Light</v>
      </c>
      <c r="K1226" s="3">
        <f>INDEX(Products!$A$1:$E$5,MATCH(Orders!$D1226,Products!$A$1:$A$5,0),MATCH(Orders!K$1,Products!$A$1:$E$1,0))</f>
        <v>1</v>
      </c>
      <c r="L1226" s="5">
        <f>INDEX(Products!$A$1:$E$5,MATCH(Orders!$D1226,Products!$A$1:$A$5,0),MATCH(Orders!L$1,Products!$A$1:$E$1,0))</f>
        <v>9.9499999999999993</v>
      </c>
      <c r="M1226" s="5">
        <f>Table1[[#This Row],[Unit Price]]*Table1[[#This Row],[Quantity]]</f>
        <v>49.75</v>
      </c>
      <c r="N1226" t="str">
        <f>VLOOKUP(Table1[[#This Row],[Customer ID]],Customers!$A$1:$I$2001,9,FALSE)</f>
        <v>Yes</v>
      </c>
    </row>
    <row r="1227" spans="1:14" x14ac:dyDescent="0.35">
      <c r="A1227" t="s">
        <v>2509</v>
      </c>
      <c r="B1227" s="2">
        <v>44529</v>
      </c>
      <c r="C1227" t="s">
        <v>2510</v>
      </c>
      <c r="D1227" t="s">
        <v>21</v>
      </c>
      <c r="E1227">
        <v>5</v>
      </c>
      <c r="F1227" t="str">
        <f>VLOOKUP(Table1[[#This Row],[Customer ID]],Customers!$A$1:$I$2001,2,FALSE)</f>
        <v>Ryan Ward</v>
      </c>
      <c r="G1227" t="str">
        <f>VLOOKUP(Table1[[#This Row],[Customer ID]],Customers!$A$1:$I$2001,3,FALSE)</f>
        <v>bobbytanner@yahoo.com</v>
      </c>
      <c r="H1227" t="str">
        <f>VLOOKUP(Table1[[#This Row],[Customer ID]],Customers!$A$1:$I$2001,7,FALSE)</f>
        <v>Canada</v>
      </c>
      <c r="I1227" t="str">
        <f>_xlfn.IFS(INDEX(Products!$A$1:$E$5,MATCH(Orders!$D1227,Products!$A$1:$A$5,0),MATCH(Orders!I$1,Products!$A$1:$E$1,0))="Esp","Espresso",INDEX(Products!$A$1:$E$5,MATCH(Orders!$D1227,Products!$A$1:$A$5,0),MATCH(Orders!I$1,Products!$A$1:$E$1,0))="Lat","Latte",INDEX(Products!$A$1:$E$5,MATCH(Orders!$D1227,Products!$A$1:$A$5,0),MATCH(Orders!I$1,Products!$A$1:$E$1,0))="Moc","Mocha",INDEX(Products!$A$1:$E$5,MATCH(Orders!$D1227,Products!$A$1:$A$5,0),MATCH(Orders!I$1,Products!$A$1:$E$1,0))="Am","Americano")</f>
        <v>Latte</v>
      </c>
      <c r="J1227" t="str">
        <f>IF(INDEX(Products!$A$1:$E$5,MATCH(Orders!$D1227,Products!$A$1:$A$5,0),MATCH(Orders!J$1,Products!$A$1:$E$1,0))="M","Medium",IF(INDEX(Products!$A$1:$E$5,MATCH(Orders!$D1227,Products!$A$1:$A$5,0),MATCH(Orders!J$1,Products!$A$1:$E$1,0))="D","Dark","Light"))</f>
        <v>Dark</v>
      </c>
      <c r="K1227" s="3">
        <f>INDEX(Products!$A$1:$E$5,MATCH(Orders!$D1227,Products!$A$1:$A$5,0),MATCH(Orders!K$1,Products!$A$1:$E$1,0))</f>
        <v>2</v>
      </c>
      <c r="L1227" s="5">
        <f>INDEX(Products!$A$1:$E$5,MATCH(Orders!$D1227,Products!$A$1:$A$5,0),MATCH(Orders!L$1,Products!$A$1:$E$1,0))</f>
        <v>6.79</v>
      </c>
      <c r="M1227" s="5">
        <f>Table1[[#This Row],[Unit Price]]*Table1[[#This Row],[Quantity]]</f>
        <v>33.950000000000003</v>
      </c>
      <c r="N1227" t="str">
        <f>VLOOKUP(Table1[[#This Row],[Customer ID]],Customers!$A$1:$I$2001,9,FALSE)</f>
        <v>Yes</v>
      </c>
    </row>
    <row r="1228" spans="1:14" x14ac:dyDescent="0.35">
      <c r="A1228" t="s">
        <v>2511</v>
      </c>
      <c r="B1228" s="2">
        <v>45595</v>
      </c>
      <c r="C1228" t="s">
        <v>2512</v>
      </c>
      <c r="D1228" t="s">
        <v>30</v>
      </c>
      <c r="E1228">
        <v>2</v>
      </c>
      <c r="F1228" t="str">
        <f>VLOOKUP(Table1[[#This Row],[Customer ID]],Customers!$A$1:$I$2001,2,FALSE)</f>
        <v>Samantha Miller</v>
      </c>
      <c r="G1228" t="str">
        <f>VLOOKUP(Table1[[#This Row],[Customer ID]],Customers!$A$1:$I$2001,3,FALSE)</f>
        <v>qsmith@gmail.com</v>
      </c>
      <c r="H1228" t="str">
        <f>VLOOKUP(Table1[[#This Row],[Customer ID]],Customers!$A$1:$I$2001,7,FALSE)</f>
        <v>Australia</v>
      </c>
      <c r="I1228" t="str">
        <f>_xlfn.IFS(INDEX(Products!$A$1:$E$5,MATCH(Orders!$D1228,Products!$A$1:$A$5,0),MATCH(Orders!I$1,Products!$A$1:$E$1,0))="Esp","Espresso",INDEX(Products!$A$1:$E$5,MATCH(Orders!$D1228,Products!$A$1:$A$5,0),MATCH(Orders!I$1,Products!$A$1:$E$1,0))="Lat","Latte",INDEX(Products!$A$1:$E$5,MATCH(Orders!$D1228,Products!$A$1:$A$5,0),MATCH(Orders!I$1,Products!$A$1:$E$1,0))="Moc","Mocha",INDEX(Products!$A$1:$E$5,MATCH(Orders!$D1228,Products!$A$1:$A$5,0),MATCH(Orders!I$1,Products!$A$1:$E$1,0))="Am","Americano")</f>
        <v>Mocha</v>
      </c>
      <c r="J1228" t="str">
        <f>IF(INDEX(Products!$A$1:$E$5,MATCH(Orders!$D1228,Products!$A$1:$A$5,0),MATCH(Orders!J$1,Products!$A$1:$E$1,0))="M","Medium",IF(INDEX(Products!$A$1:$E$5,MATCH(Orders!$D1228,Products!$A$1:$A$5,0),MATCH(Orders!J$1,Products!$A$1:$E$1,0))="D","Dark","Light"))</f>
        <v>Medium</v>
      </c>
      <c r="K1228" s="3">
        <f>INDEX(Products!$A$1:$E$5,MATCH(Orders!$D1228,Products!$A$1:$A$5,0),MATCH(Orders!K$1,Products!$A$1:$E$1,0))</f>
        <v>2</v>
      </c>
      <c r="L1228" s="5">
        <f>INDEX(Products!$A$1:$E$5,MATCH(Orders!$D1228,Products!$A$1:$A$5,0),MATCH(Orders!L$1,Products!$A$1:$E$1,0))</f>
        <v>5.35</v>
      </c>
      <c r="M1228" s="5">
        <f>Table1[[#This Row],[Unit Price]]*Table1[[#This Row],[Quantity]]</f>
        <v>10.7</v>
      </c>
      <c r="N1228" t="str">
        <f>VLOOKUP(Table1[[#This Row],[Customer ID]],Customers!$A$1:$I$2001,9,FALSE)</f>
        <v>No</v>
      </c>
    </row>
    <row r="1229" spans="1:14" x14ac:dyDescent="0.35">
      <c r="A1229" t="s">
        <v>2513</v>
      </c>
      <c r="B1229" s="2">
        <v>45056</v>
      </c>
      <c r="C1229" t="s">
        <v>2514</v>
      </c>
      <c r="D1229" t="s">
        <v>15</v>
      </c>
      <c r="E1229">
        <v>1</v>
      </c>
      <c r="F1229" t="str">
        <f>VLOOKUP(Table1[[#This Row],[Customer ID]],Customers!$A$1:$I$2001,2,FALSE)</f>
        <v>Sydney Norris</v>
      </c>
      <c r="G1229" t="str">
        <f>VLOOKUP(Table1[[#This Row],[Customer ID]],Customers!$A$1:$I$2001,3,FALSE)</f>
        <v>hansenlogan@nelson.com</v>
      </c>
      <c r="H1229" t="str">
        <f>VLOOKUP(Table1[[#This Row],[Customer ID]],Customers!$A$1:$I$2001,7,FALSE)</f>
        <v>Australia</v>
      </c>
      <c r="I1229" t="str">
        <f>_xlfn.IFS(INDEX(Products!$A$1:$E$5,MATCH(Orders!$D1229,Products!$A$1:$A$5,0),MATCH(Orders!I$1,Products!$A$1:$E$1,0))="Esp","Espresso",INDEX(Products!$A$1:$E$5,MATCH(Orders!$D1229,Products!$A$1:$A$5,0),MATCH(Orders!I$1,Products!$A$1:$E$1,0))="Lat","Latte",INDEX(Products!$A$1:$E$5,MATCH(Orders!$D1229,Products!$A$1:$A$5,0),MATCH(Orders!I$1,Products!$A$1:$E$1,0))="Moc","Mocha",INDEX(Products!$A$1:$E$5,MATCH(Orders!$D1229,Products!$A$1:$A$5,0),MATCH(Orders!I$1,Products!$A$1:$E$1,0))="Am","Americano")</f>
        <v>Espresso</v>
      </c>
      <c r="J1229" t="str">
        <f>IF(INDEX(Products!$A$1:$E$5,MATCH(Orders!$D1229,Products!$A$1:$A$5,0),MATCH(Orders!J$1,Products!$A$1:$E$1,0))="M","Medium",IF(INDEX(Products!$A$1:$E$5,MATCH(Orders!$D1229,Products!$A$1:$A$5,0),MATCH(Orders!J$1,Products!$A$1:$E$1,0))="D","Dark","Light"))</f>
        <v>Medium</v>
      </c>
      <c r="K1229" s="3">
        <f>INDEX(Products!$A$1:$E$5,MATCH(Orders!$D1229,Products!$A$1:$A$5,0),MATCH(Orders!K$1,Products!$A$1:$E$1,0))</f>
        <v>1.5</v>
      </c>
      <c r="L1229" s="5">
        <f>INDEX(Products!$A$1:$E$5,MATCH(Orders!$D1229,Products!$A$1:$A$5,0),MATCH(Orders!L$1,Products!$A$1:$E$1,0))</f>
        <v>8.18</v>
      </c>
      <c r="M1229" s="5">
        <f>Table1[[#This Row],[Unit Price]]*Table1[[#This Row],[Quantity]]</f>
        <v>8.18</v>
      </c>
      <c r="N1229" t="str">
        <f>VLOOKUP(Table1[[#This Row],[Customer ID]],Customers!$A$1:$I$2001,9,FALSE)</f>
        <v>No</v>
      </c>
    </row>
    <row r="1230" spans="1:14" x14ac:dyDescent="0.35">
      <c r="A1230" t="s">
        <v>2515</v>
      </c>
      <c r="B1230" s="2">
        <v>45181</v>
      </c>
      <c r="C1230" t="s">
        <v>2516</v>
      </c>
      <c r="D1230" t="s">
        <v>30</v>
      </c>
      <c r="E1230">
        <v>2</v>
      </c>
      <c r="F1230" t="str">
        <f>VLOOKUP(Table1[[#This Row],[Customer ID]],Customers!$A$1:$I$2001,2,FALSE)</f>
        <v>Caroline Villa</v>
      </c>
      <c r="G1230" t="str">
        <f>VLOOKUP(Table1[[#This Row],[Customer ID]],Customers!$A$1:$I$2001,3,FALSE)</f>
        <v>coledonna@thompson.com</v>
      </c>
      <c r="H1230" t="str">
        <f>VLOOKUP(Table1[[#This Row],[Customer ID]],Customers!$A$1:$I$2001,7,FALSE)</f>
        <v>United States</v>
      </c>
      <c r="I1230" t="str">
        <f>_xlfn.IFS(INDEX(Products!$A$1:$E$5,MATCH(Orders!$D1230,Products!$A$1:$A$5,0),MATCH(Orders!I$1,Products!$A$1:$E$1,0))="Esp","Espresso",INDEX(Products!$A$1:$E$5,MATCH(Orders!$D1230,Products!$A$1:$A$5,0),MATCH(Orders!I$1,Products!$A$1:$E$1,0))="Lat","Latte",INDEX(Products!$A$1:$E$5,MATCH(Orders!$D1230,Products!$A$1:$A$5,0),MATCH(Orders!I$1,Products!$A$1:$E$1,0))="Moc","Mocha",INDEX(Products!$A$1:$E$5,MATCH(Orders!$D1230,Products!$A$1:$A$5,0),MATCH(Orders!I$1,Products!$A$1:$E$1,0))="Am","Americano")</f>
        <v>Mocha</v>
      </c>
      <c r="J1230" t="str">
        <f>IF(INDEX(Products!$A$1:$E$5,MATCH(Orders!$D1230,Products!$A$1:$A$5,0),MATCH(Orders!J$1,Products!$A$1:$E$1,0))="M","Medium",IF(INDEX(Products!$A$1:$E$5,MATCH(Orders!$D1230,Products!$A$1:$A$5,0),MATCH(Orders!J$1,Products!$A$1:$E$1,0))="D","Dark","Light"))</f>
        <v>Medium</v>
      </c>
      <c r="K1230" s="3">
        <f>INDEX(Products!$A$1:$E$5,MATCH(Orders!$D1230,Products!$A$1:$A$5,0),MATCH(Orders!K$1,Products!$A$1:$E$1,0))</f>
        <v>2</v>
      </c>
      <c r="L1230" s="5">
        <f>INDEX(Products!$A$1:$E$5,MATCH(Orders!$D1230,Products!$A$1:$A$5,0),MATCH(Orders!L$1,Products!$A$1:$E$1,0))</f>
        <v>5.35</v>
      </c>
      <c r="M1230" s="5">
        <f>Table1[[#This Row],[Unit Price]]*Table1[[#This Row],[Quantity]]</f>
        <v>10.7</v>
      </c>
      <c r="N1230" t="str">
        <f>VLOOKUP(Table1[[#This Row],[Customer ID]],Customers!$A$1:$I$2001,9,FALSE)</f>
        <v>No</v>
      </c>
    </row>
    <row r="1231" spans="1:14" x14ac:dyDescent="0.35">
      <c r="A1231" t="s">
        <v>2517</v>
      </c>
      <c r="B1231" s="2">
        <v>44955</v>
      </c>
      <c r="C1231" t="s">
        <v>2518</v>
      </c>
      <c r="D1231" t="s">
        <v>30</v>
      </c>
      <c r="E1231">
        <v>2</v>
      </c>
      <c r="F1231" t="str">
        <f>VLOOKUP(Table1[[#This Row],[Customer ID]],Customers!$A$1:$I$2001,2,FALSE)</f>
        <v>David Johnson</v>
      </c>
      <c r="G1231" t="str">
        <f>VLOOKUP(Table1[[#This Row],[Customer ID]],Customers!$A$1:$I$2001,3,FALSE)</f>
        <v>juan85@gmail.com</v>
      </c>
      <c r="H1231" t="str">
        <f>VLOOKUP(Table1[[#This Row],[Customer ID]],Customers!$A$1:$I$2001,7,FALSE)</f>
        <v>Ireland</v>
      </c>
      <c r="I1231" t="str">
        <f>_xlfn.IFS(INDEX(Products!$A$1:$E$5,MATCH(Orders!$D1231,Products!$A$1:$A$5,0),MATCH(Orders!I$1,Products!$A$1:$E$1,0))="Esp","Espresso",INDEX(Products!$A$1:$E$5,MATCH(Orders!$D1231,Products!$A$1:$A$5,0),MATCH(Orders!I$1,Products!$A$1:$E$1,0))="Lat","Latte",INDEX(Products!$A$1:$E$5,MATCH(Orders!$D1231,Products!$A$1:$A$5,0),MATCH(Orders!I$1,Products!$A$1:$E$1,0))="Moc","Mocha",INDEX(Products!$A$1:$E$5,MATCH(Orders!$D1231,Products!$A$1:$A$5,0),MATCH(Orders!I$1,Products!$A$1:$E$1,0))="Am","Americano")</f>
        <v>Mocha</v>
      </c>
      <c r="J1231" t="str">
        <f>IF(INDEX(Products!$A$1:$E$5,MATCH(Orders!$D1231,Products!$A$1:$A$5,0),MATCH(Orders!J$1,Products!$A$1:$E$1,0))="M","Medium",IF(INDEX(Products!$A$1:$E$5,MATCH(Orders!$D1231,Products!$A$1:$A$5,0),MATCH(Orders!J$1,Products!$A$1:$E$1,0))="D","Dark","Light"))</f>
        <v>Medium</v>
      </c>
      <c r="K1231" s="3">
        <f>INDEX(Products!$A$1:$E$5,MATCH(Orders!$D1231,Products!$A$1:$A$5,0),MATCH(Orders!K$1,Products!$A$1:$E$1,0))</f>
        <v>2</v>
      </c>
      <c r="L1231" s="5">
        <f>INDEX(Products!$A$1:$E$5,MATCH(Orders!$D1231,Products!$A$1:$A$5,0),MATCH(Orders!L$1,Products!$A$1:$E$1,0))</f>
        <v>5.35</v>
      </c>
      <c r="M1231" s="5">
        <f>Table1[[#This Row],[Unit Price]]*Table1[[#This Row],[Quantity]]</f>
        <v>10.7</v>
      </c>
      <c r="N1231" t="str">
        <f>VLOOKUP(Table1[[#This Row],[Customer ID]],Customers!$A$1:$I$2001,9,FALSE)</f>
        <v>Yes</v>
      </c>
    </row>
    <row r="1232" spans="1:14" x14ac:dyDescent="0.35">
      <c r="A1232" t="s">
        <v>2519</v>
      </c>
      <c r="B1232" s="2">
        <v>44695</v>
      </c>
      <c r="C1232" t="s">
        <v>2520</v>
      </c>
      <c r="D1232" t="s">
        <v>15</v>
      </c>
      <c r="E1232">
        <v>5</v>
      </c>
      <c r="F1232" t="str">
        <f>VLOOKUP(Table1[[#This Row],[Customer ID]],Customers!$A$1:$I$2001,2,FALSE)</f>
        <v>Mckenzie Johnson</v>
      </c>
      <c r="G1232" t="str">
        <f>VLOOKUP(Table1[[#This Row],[Customer ID]],Customers!$A$1:$I$2001,3,FALSE)</f>
        <v>cassandra12@gmail.com</v>
      </c>
      <c r="H1232" t="str">
        <f>VLOOKUP(Table1[[#This Row],[Customer ID]],Customers!$A$1:$I$2001,7,FALSE)</f>
        <v>Canada</v>
      </c>
      <c r="I1232" t="str">
        <f>_xlfn.IFS(INDEX(Products!$A$1:$E$5,MATCH(Orders!$D1232,Products!$A$1:$A$5,0),MATCH(Orders!I$1,Products!$A$1:$E$1,0))="Esp","Espresso",INDEX(Products!$A$1:$E$5,MATCH(Orders!$D1232,Products!$A$1:$A$5,0),MATCH(Orders!I$1,Products!$A$1:$E$1,0))="Lat","Latte",INDEX(Products!$A$1:$E$5,MATCH(Orders!$D1232,Products!$A$1:$A$5,0),MATCH(Orders!I$1,Products!$A$1:$E$1,0))="Moc","Mocha",INDEX(Products!$A$1:$E$5,MATCH(Orders!$D1232,Products!$A$1:$A$5,0),MATCH(Orders!I$1,Products!$A$1:$E$1,0))="Am","Americano")</f>
        <v>Espresso</v>
      </c>
      <c r="J1232" t="str">
        <f>IF(INDEX(Products!$A$1:$E$5,MATCH(Orders!$D1232,Products!$A$1:$A$5,0),MATCH(Orders!J$1,Products!$A$1:$E$1,0))="M","Medium",IF(INDEX(Products!$A$1:$E$5,MATCH(Orders!$D1232,Products!$A$1:$A$5,0),MATCH(Orders!J$1,Products!$A$1:$E$1,0))="D","Dark","Light"))</f>
        <v>Medium</v>
      </c>
      <c r="K1232" s="3">
        <f>INDEX(Products!$A$1:$E$5,MATCH(Orders!$D1232,Products!$A$1:$A$5,0),MATCH(Orders!K$1,Products!$A$1:$E$1,0))</f>
        <v>1.5</v>
      </c>
      <c r="L1232" s="5">
        <f>INDEX(Products!$A$1:$E$5,MATCH(Orders!$D1232,Products!$A$1:$A$5,0),MATCH(Orders!L$1,Products!$A$1:$E$1,0))</f>
        <v>8.18</v>
      </c>
      <c r="M1232" s="5">
        <f>Table1[[#This Row],[Unit Price]]*Table1[[#This Row],[Quantity]]</f>
        <v>40.9</v>
      </c>
      <c r="N1232" t="str">
        <f>VLOOKUP(Table1[[#This Row],[Customer ID]],Customers!$A$1:$I$2001,9,FALSE)</f>
        <v>Yes</v>
      </c>
    </row>
    <row r="1233" spans="1:14" x14ac:dyDescent="0.35">
      <c r="A1233" t="s">
        <v>2521</v>
      </c>
      <c r="B1233" s="2">
        <v>45574</v>
      </c>
      <c r="C1233" t="s">
        <v>2522</v>
      </c>
      <c r="D1233" t="s">
        <v>30</v>
      </c>
      <c r="E1233">
        <v>5</v>
      </c>
      <c r="F1233" t="str">
        <f>VLOOKUP(Table1[[#This Row],[Customer ID]],Customers!$A$1:$I$2001,2,FALSE)</f>
        <v>Brooke Hunter</v>
      </c>
      <c r="G1233" t="str">
        <f>VLOOKUP(Table1[[#This Row],[Customer ID]],Customers!$A$1:$I$2001,3,FALSE)</f>
        <v>jacob28@yahoo.com</v>
      </c>
      <c r="H1233" t="str">
        <f>VLOOKUP(Table1[[#This Row],[Customer ID]],Customers!$A$1:$I$2001,7,FALSE)</f>
        <v>Ireland</v>
      </c>
      <c r="I1233" t="str">
        <f>_xlfn.IFS(INDEX(Products!$A$1:$E$5,MATCH(Orders!$D1233,Products!$A$1:$A$5,0),MATCH(Orders!I$1,Products!$A$1:$E$1,0))="Esp","Espresso",INDEX(Products!$A$1:$E$5,MATCH(Orders!$D1233,Products!$A$1:$A$5,0),MATCH(Orders!I$1,Products!$A$1:$E$1,0))="Lat","Latte",INDEX(Products!$A$1:$E$5,MATCH(Orders!$D1233,Products!$A$1:$A$5,0),MATCH(Orders!I$1,Products!$A$1:$E$1,0))="Moc","Mocha",INDEX(Products!$A$1:$E$5,MATCH(Orders!$D1233,Products!$A$1:$A$5,0),MATCH(Orders!I$1,Products!$A$1:$E$1,0))="Am","Americano")</f>
        <v>Mocha</v>
      </c>
      <c r="J1233" t="str">
        <f>IF(INDEX(Products!$A$1:$E$5,MATCH(Orders!$D1233,Products!$A$1:$A$5,0),MATCH(Orders!J$1,Products!$A$1:$E$1,0))="M","Medium",IF(INDEX(Products!$A$1:$E$5,MATCH(Orders!$D1233,Products!$A$1:$A$5,0),MATCH(Orders!J$1,Products!$A$1:$E$1,0))="D","Dark","Light"))</f>
        <v>Medium</v>
      </c>
      <c r="K1233" s="3">
        <f>INDEX(Products!$A$1:$E$5,MATCH(Orders!$D1233,Products!$A$1:$A$5,0),MATCH(Orders!K$1,Products!$A$1:$E$1,0))</f>
        <v>2</v>
      </c>
      <c r="L1233" s="5">
        <f>INDEX(Products!$A$1:$E$5,MATCH(Orders!$D1233,Products!$A$1:$A$5,0),MATCH(Orders!L$1,Products!$A$1:$E$1,0))</f>
        <v>5.35</v>
      </c>
      <c r="M1233" s="5">
        <f>Table1[[#This Row],[Unit Price]]*Table1[[#This Row],[Quantity]]</f>
        <v>26.75</v>
      </c>
      <c r="N1233" t="str">
        <f>VLOOKUP(Table1[[#This Row],[Customer ID]],Customers!$A$1:$I$2001,9,FALSE)</f>
        <v>Yes</v>
      </c>
    </row>
    <row r="1234" spans="1:14" x14ac:dyDescent="0.35">
      <c r="A1234" t="s">
        <v>2523</v>
      </c>
      <c r="B1234" s="2">
        <v>44702</v>
      </c>
      <c r="C1234" t="s">
        <v>2524</v>
      </c>
      <c r="D1234" t="s">
        <v>40</v>
      </c>
      <c r="E1234">
        <v>1</v>
      </c>
      <c r="F1234" t="str">
        <f>VLOOKUP(Table1[[#This Row],[Customer ID]],Customers!$A$1:$I$2001,2,FALSE)</f>
        <v>Fred Frank</v>
      </c>
      <c r="G1234" t="str">
        <f>VLOOKUP(Table1[[#This Row],[Customer ID]],Customers!$A$1:$I$2001,3,FALSE)</f>
        <v>mikedennis@villegas.com</v>
      </c>
      <c r="H1234" t="str">
        <f>VLOOKUP(Table1[[#This Row],[Customer ID]],Customers!$A$1:$I$2001,7,FALSE)</f>
        <v>Canada</v>
      </c>
      <c r="I1234" t="str">
        <f>_xlfn.IFS(INDEX(Products!$A$1:$E$5,MATCH(Orders!$D1234,Products!$A$1:$A$5,0),MATCH(Orders!I$1,Products!$A$1:$E$1,0))="Esp","Espresso",INDEX(Products!$A$1:$E$5,MATCH(Orders!$D1234,Products!$A$1:$A$5,0),MATCH(Orders!I$1,Products!$A$1:$E$1,0))="Lat","Latte",INDEX(Products!$A$1:$E$5,MATCH(Orders!$D1234,Products!$A$1:$A$5,0),MATCH(Orders!I$1,Products!$A$1:$E$1,0))="Moc","Mocha",INDEX(Products!$A$1:$E$5,MATCH(Orders!$D1234,Products!$A$1:$A$5,0),MATCH(Orders!I$1,Products!$A$1:$E$1,0))="Am","Americano")</f>
        <v>Americano</v>
      </c>
      <c r="J1234" t="str">
        <f>IF(INDEX(Products!$A$1:$E$5,MATCH(Orders!$D1234,Products!$A$1:$A$5,0),MATCH(Orders!J$1,Products!$A$1:$E$1,0))="M","Medium",IF(INDEX(Products!$A$1:$E$5,MATCH(Orders!$D1234,Products!$A$1:$A$5,0),MATCH(Orders!J$1,Products!$A$1:$E$1,0))="D","Dark","Light"))</f>
        <v>Light</v>
      </c>
      <c r="K1234" s="3">
        <f>INDEX(Products!$A$1:$E$5,MATCH(Orders!$D1234,Products!$A$1:$A$5,0),MATCH(Orders!K$1,Products!$A$1:$E$1,0))</f>
        <v>1</v>
      </c>
      <c r="L1234" s="5">
        <f>INDEX(Products!$A$1:$E$5,MATCH(Orders!$D1234,Products!$A$1:$A$5,0),MATCH(Orders!L$1,Products!$A$1:$E$1,0))</f>
        <v>9.9499999999999993</v>
      </c>
      <c r="M1234" s="5">
        <f>Table1[[#This Row],[Unit Price]]*Table1[[#This Row],[Quantity]]</f>
        <v>9.9499999999999993</v>
      </c>
      <c r="N1234" t="str">
        <f>VLOOKUP(Table1[[#This Row],[Customer ID]],Customers!$A$1:$I$2001,9,FALSE)</f>
        <v>No</v>
      </c>
    </row>
    <row r="1235" spans="1:14" x14ac:dyDescent="0.35">
      <c r="A1235" t="s">
        <v>2525</v>
      </c>
      <c r="B1235" s="2">
        <v>44732</v>
      </c>
      <c r="C1235" t="s">
        <v>2526</v>
      </c>
      <c r="D1235" t="s">
        <v>30</v>
      </c>
      <c r="E1235">
        <v>5</v>
      </c>
      <c r="F1235" t="str">
        <f>VLOOKUP(Table1[[#This Row],[Customer ID]],Customers!$A$1:$I$2001,2,FALSE)</f>
        <v>Jay King</v>
      </c>
      <c r="G1235" t="str">
        <f>VLOOKUP(Table1[[#This Row],[Customer ID]],Customers!$A$1:$I$2001,3,FALSE)</f>
        <v>danasimmons@lopez.com</v>
      </c>
      <c r="H1235" t="str">
        <f>VLOOKUP(Table1[[#This Row],[Customer ID]],Customers!$A$1:$I$2001,7,FALSE)</f>
        <v>Ireland</v>
      </c>
      <c r="I1235" t="str">
        <f>_xlfn.IFS(INDEX(Products!$A$1:$E$5,MATCH(Orders!$D1235,Products!$A$1:$A$5,0),MATCH(Orders!I$1,Products!$A$1:$E$1,0))="Esp","Espresso",INDEX(Products!$A$1:$E$5,MATCH(Orders!$D1235,Products!$A$1:$A$5,0),MATCH(Orders!I$1,Products!$A$1:$E$1,0))="Lat","Latte",INDEX(Products!$A$1:$E$5,MATCH(Orders!$D1235,Products!$A$1:$A$5,0),MATCH(Orders!I$1,Products!$A$1:$E$1,0))="Moc","Mocha",INDEX(Products!$A$1:$E$5,MATCH(Orders!$D1235,Products!$A$1:$A$5,0),MATCH(Orders!I$1,Products!$A$1:$E$1,0))="Am","Americano")</f>
        <v>Mocha</v>
      </c>
      <c r="J1235" t="str">
        <f>IF(INDEX(Products!$A$1:$E$5,MATCH(Orders!$D1235,Products!$A$1:$A$5,0),MATCH(Orders!J$1,Products!$A$1:$E$1,0))="M","Medium",IF(INDEX(Products!$A$1:$E$5,MATCH(Orders!$D1235,Products!$A$1:$A$5,0),MATCH(Orders!J$1,Products!$A$1:$E$1,0))="D","Dark","Light"))</f>
        <v>Medium</v>
      </c>
      <c r="K1235" s="3">
        <f>INDEX(Products!$A$1:$E$5,MATCH(Orders!$D1235,Products!$A$1:$A$5,0),MATCH(Orders!K$1,Products!$A$1:$E$1,0))</f>
        <v>2</v>
      </c>
      <c r="L1235" s="5">
        <f>INDEX(Products!$A$1:$E$5,MATCH(Orders!$D1235,Products!$A$1:$A$5,0),MATCH(Orders!L$1,Products!$A$1:$E$1,0))</f>
        <v>5.35</v>
      </c>
      <c r="M1235" s="5">
        <f>Table1[[#This Row],[Unit Price]]*Table1[[#This Row],[Quantity]]</f>
        <v>26.75</v>
      </c>
      <c r="N1235" t="str">
        <f>VLOOKUP(Table1[[#This Row],[Customer ID]],Customers!$A$1:$I$2001,9,FALSE)</f>
        <v>No</v>
      </c>
    </row>
    <row r="1236" spans="1:14" x14ac:dyDescent="0.35">
      <c r="A1236" t="s">
        <v>2527</v>
      </c>
      <c r="B1236" s="2">
        <v>44987</v>
      </c>
      <c r="C1236" t="s">
        <v>2528</v>
      </c>
      <c r="D1236" t="s">
        <v>30</v>
      </c>
      <c r="E1236">
        <v>3</v>
      </c>
      <c r="F1236" t="str">
        <f>VLOOKUP(Table1[[#This Row],[Customer ID]],Customers!$A$1:$I$2001,2,FALSE)</f>
        <v>Dr. Michelle Drake</v>
      </c>
      <c r="G1236" t="str">
        <f>VLOOKUP(Table1[[#This Row],[Customer ID]],Customers!$A$1:$I$2001,3,FALSE)</f>
        <v>jacksonstephen@taylor.org</v>
      </c>
      <c r="H1236" t="str">
        <f>VLOOKUP(Table1[[#This Row],[Customer ID]],Customers!$A$1:$I$2001,7,FALSE)</f>
        <v>Ireland</v>
      </c>
      <c r="I1236" t="str">
        <f>_xlfn.IFS(INDEX(Products!$A$1:$E$5,MATCH(Orders!$D1236,Products!$A$1:$A$5,0),MATCH(Orders!I$1,Products!$A$1:$E$1,0))="Esp","Espresso",INDEX(Products!$A$1:$E$5,MATCH(Orders!$D1236,Products!$A$1:$A$5,0),MATCH(Orders!I$1,Products!$A$1:$E$1,0))="Lat","Latte",INDEX(Products!$A$1:$E$5,MATCH(Orders!$D1236,Products!$A$1:$A$5,0),MATCH(Orders!I$1,Products!$A$1:$E$1,0))="Moc","Mocha",INDEX(Products!$A$1:$E$5,MATCH(Orders!$D1236,Products!$A$1:$A$5,0),MATCH(Orders!I$1,Products!$A$1:$E$1,0))="Am","Americano")</f>
        <v>Mocha</v>
      </c>
      <c r="J1236" t="str">
        <f>IF(INDEX(Products!$A$1:$E$5,MATCH(Orders!$D1236,Products!$A$1:$A$5,0),MATCH(Orders!J$1,Products!$A$1:$E$1,0))="M","Medium",IF(INDEX(Products!$A$1:$E$5,MATCH(Orders!$D1236,Products!$A$1:$A$5,0),MATCH(Orders!J$1,Products!$A$1:$E$1,0))="D","Dark","Light"))</f>
        <v>Medium</v>
      </c>
      <c r="K1236" s="3">
        <f>INDEX(Products!$A$1:$E$5,MATCH(Orders!$D1236,Products!$A$1:$A$5,0),MATCH(Orders!K$1,Products!$A$1:$E$1,0))</f>
        <v>2</v>
      </c>
      <c r="L1236" s="5">
        <f>INDEX(Products!$A$1:$E$5,MATCH(Orders!$D1236,Products!$A$1:$A$5,0),MATCH(Orders!L$1,Products!$A$1:$E$1,0))</f>
        <v>5.35</v>
      </c>
      <c r="M1236" s="5">
        <f>Table1[[#This Row],[Unit Price]]*Table1[[#This Row],[Quantity]]</f>
        <v>16.049999999999997</v>
      </c>
      <c r="N1236" t="str">
        <f>VLOOKUP(Table1[[#This Row],[Customer ID]],Customers!$A$1:$I$2001,9,FALSE)</f>
        <v>No</v>
      </c>
    </row>
    <row r="1237" spans="1:14" x14ac:dyDescent="0.35">
      <c r="A1237" t="s">
        <v>2529</v>
      </c>
      <c r="B1237" s="2">
        <v>44556</v>
      </c>
      <c r="C1237" t="s">
        <v>2530</v>
      </c>
      <c r="D1237" t="s">
        <v>40</v>
      </c>
      <c r="E1237">
        <v>4</v>
      </c>
      <c r="F1237" t="str">
        <f>VLOOKUP(Table1[[#This Row],[Customer ID]],Customers!$A$1:$I$2001,2,FALSE)</f>
        <v>William Jimenez</v>
      </c>
      <c r="G1237" t="str">
        <f>VLOOKUP(Table1[[#This Row],[Customer ID]],Customers!$A$1:$I$2001,3,FALSE)</f>
        <v>fernandezapril@yahoo.com</v>
      </c>
      <c r="H1237" t="str">
        <f>VLOOKUP(Table1[[#This Row],[Customer ID]],Customers!$A$1:$I$2001,7,FALSE)</f>
        <v>United Kingdom</v>
      </c>
      <c r="I1237" t="str">
        <f>_xlfn.IFS(INDEX(Products!$A$1:$E$5,MATCH(Orders!$D1237,Products!$A$1:$A$5,0),MATCH(Orders!I$1,Products!$A$1:$E$1,0))="Esp","Espresso",INDEX(Products!$A$1:$E$5,MATCH(Orders!$D1237,Products!$A$1:$A$5,0),MATCH(Orders!I$1,Products!$A$1:$E$1,0))="Lat","Latte",INDEX(Products!$A$1:$E$5,MATCH(Orders!$D1237,Products!$A$1:$A$5,0),MATCH(Orders!I$1,Products!$A$1:$E$1,0))="Moc","Mocha",INDEX(Products!$A$1:$E$5,MATCH(Orders!$D1237,Products!$A$1:$A$5,0),MATCH(Orders!I$1,Products!$A$1:$E$1,0))="Am","Americano")</f>
        <v>Americano</v>
      </c>
      <c r="J1237" t="str">
        <f>IF(INDEX(Products!$A$1:$E$5,MATCH(Orders!$D1237,Products!$A$1:$A$5,0),MATCH(Orders!J$1,Products!$A$1:$E$1,0))="M","Medium",IF(INDEX(Products!$A$1:$E$5,MATCH(Orders!$D1237,Products!$A$1:$A$5,0),MATCH(Orders!J$1,Products!$A$1:$E$1,0))="D","Dark","Light"))</f>
        <v>Light</v>
      </c>
      <c r="K1237" s="3">
        <f>INDEX(Products!$A$1:$E$5,MATCH(Orders!$D1237,Products!$A$1:$A$5,0),MATCH(Orders!K$1,Products!$A$1:$E$1,0))</f>
        <v>1</v>
      </c>
      <c r="L1237" s="5">
        <f>INDEX(Products!$A$1:$E$5,MATCH(Orders!$D1237,Products!$A$1:$A$5,0),MATCH(Orders!L$1,Products!$A$1:$E$1,0))</f>
        <v>9.9499999999999993</v>
      </c>
      <c r="M1237" s="5">
        <f>Table1[[#This Row],[Unit Price]]*Table1[[#This Row],[Quantity]]</f>
        <v>39.799999999999997</v>
      </c>
      <c r="N1237" t="str">
        <f>VLOOKUP(Table1[[#This Row],[Customer ID]],Customers!$A$1:$I$2001,9,FALSE)</f>
        <v>No</v>
      </c>
    </row>
    <row r="1238" spans="1:14" x14ac:dyDescent="0.35">
      <c r="A1238" t="s">
        <v>2531</v>
      </c>
      <c r="B1238" s="2">
        <v>45224</v>
      </c>
      <c r="C1238" t="s">
        <v>2532</v>
      </c>
      <c r="D1238" t="s">
        <v>15</v>
      </c>
      <c r="E1238">
        <v>1</v>
      </c>
      <c r="F1238" t="str">
        <f>VLOOKUP(Table1[[#This Row],[Customer ID]],Customers!$A$1:$I$2001,2,FALSE)</f>
        <v>Brandon Rivers</v>
      </c>
      <c r="G1238" t="str">
        <f>VLOOKUP(Table1[[#This Row],[Customer ID]],Customers!$A$1:$I$2001,3,FALSE)</f>
        <v>nmartin@nichols.info</v>
      </c>
      <c r="H1238" t="str">
        <f>VLOOKUP(Table1[[#This Row],[Customer ID]],Customers!$A$1:$I$2001,7,FALSE)</f>
        <v>United Kingdom</v>
      </c>
      <c r="I1238" t="str">
        <f>_xlfn.IFS(INDEX(Products!$A$1:$E$5,MATCH(Orders!$D1238,Products!$A$1:$A$5,0),MATCH(Orders!I$1,Products!$A$1:$E$1,0))="Esp","Espresso",INDEX(Products!$A$1:$E$5,MATCH(Orders!$D1238,Products!$A$1:$A$5,0),MATCH(Orders!I$1,Products!$A$1:$E$1,0))="Lat","Latte",INDEX(Products!$A$1:$E$5,MATCH(Orders!$D1238,Products!$A$1:$A$5,0),MATCH(Orders!I$1,Products!$A$1:$E$1,0))="Moc","Mocha",INDEX(Products!$A$1:$E$5,MATCH(Orders!$D1238,Products!$A$1:$A$5,0),MATCH(Orders!I$1,Products!$A$1:$E$1,0))="Am","Americano")</f>
        <v>Espresso</v>
      </c>
      <c r="J1238" t="str">
        <f>IF(INDEX(Products!$A$1:$E$5,MATCH(Orders!$D1238,Products!$A$1:$A$5,0),MATCH(Orders!J$1,Products!$A$1:$E$1,0))="M","Medium",IF(INDEX(Products!$A$1:$E$5,MATCH(Orders!$D1238,Products!$A$1:$A$5,0),MATCH(Orders!J$1,Products!$A$1:$E$1,0))="D","Dark","Light"))</f>
        <v>Medium</v>
      </c>
      <c r="K1238" s="3">
        <f>INDEX(Products!$A$1:$E$5,MATCH(Orders!$D1238,Products!$A$1:$A$5,0),MATCH(Orders!K$1,Products!$A$1:$E$1,0))</f>
        <v>1.5</v>
      </c>
      <c r="L1238" s="5">
        <f>INDEX(Products!$A$1:$E$5,MATCH(Orders!$D1238,Products!$A$1:$A$5,0),MATCH(Orders!L$1,Products!$A$1:$E$1,0))</f>
        <v>8.18</v>
      </c>
      <c r="M1238" s="5">
        <f>Table1[[#This Row],[Unit Price]]*Table1[[#This Row],[Quantity]]</f>
        <v>8.18</v>
      </c>
      <c r="N1238" t="str">
        <f>VLOOKUP(Table1[[#This Row],[Customer ID]],Customers!$A$1:$I$2001,9,FALSE)</f>
        <v>No</v>
      </c>
    </row>
    <row r="1239" spans="1:14" x14ac:dyDescent="0.35">
      <c r="A1239" t="s">
        <v>2533</v>
      </c>
      <c r="B1239" s="2">
        <v>44890</v>
      </c>
      <c r="C1239" t="s">
        <v>2534</v>
      </c>
      <c r="D1239" t="s">
        <v>30</v>
      </c>
      <c r="E1239">
        <v>5</v>
      </c>
      <c r="F1239" t="str">
        <f>VLOOKUP(Table1[[#This Row],[Customer ID]],Customers!$A$1:$I$2001,2,FALSE)</f>
        <v>Jermaine Mitchell</v>
      </c>
      <c r="G1239" t="str">
        <f>VLOOKUP(Table1[[#This Row],[Customer ID]],Customers!$A$1:$I$2001,3,FALSE)</f>
        <v>david03@cobb.net</v>
      </c>
      <c r="H1239" t="str">
        <f>VLOOKUP(Table1[[#This Row],[Customer ID]],Customers!$A$1:$I$2001,7,FALSE)</f>
        <v>Ireland</v>
      </c>
      <c r="I1239" t="str">
        <f>_xlfn.IFS(INDEX(Products!$A$1:$E$5,MATCH(Orders!$D1239,Products!$A$1:$A$5,0),MATCH(Orders!I$1,Products!$A$1:$E$1,0))="Esp","Espresso",INDEX(Products!$A$1:$E$5,MATCH(Orders!$D1239,Products!$A$1:$A$5,0),MATCH(Orders!I$1,Products!$A$1:$E$1,0))="Lat","Latte",INDEX(Products!$A$1:$E$5,MATCH(Orders!$D1239,Products!$A$1:$A$5,0),MATCH(Orders!I$1,Products!$A$1:$E$1,0))="Moc","Mocha",INDEX(Products!$A$1:$E$5,MATCH(Orders!$D1239,Products!$A$1:$A$5,0),MATCH(Orders!I$1,Products!$A$1:$E$1,0))="Am","Americano")</f>
        <v>Mocha</v>
      </c>
      <c r="J1239" t="str">
        <f>IF(INDEX(Products!$A$1:$E$5,MATCH(Orders!$D1239,Products!$A$1:$A$5,0),MATCH(Orders!J$1,Products!$A$1:$E$1,0))="M","Medium",IF(INDEX(Products!$A$1:$E$5,MATCH(Orders!$D1239,Products!$A$1:$A$5,0),MATCH(Orders!J$1,Products!$A$1:$E$1,0))="D","Dark","Light"))</f>
        <v>Medium</v>
      </c>
      <c r="K1239" s="3">
        <f>INDEX(Products!$A$1:$E$5,MATCH(Orders!$D1239,Products!$A$1:$A$5,0),MATCH(Orders!K$1,Products!$A$1:$E$1,0))</f>
        <v>2</v>
      </c>
      <c r="L1239" s="5">
        <f>INDEX(Products!$A$1:$E$5,MATCH(Orders!$D1239,Products!$A$1:$A$5,0),MATCH(Orders!L$1,Products!$A$1:$E$1,0))</f>
        <v>5.35</v>
      </c>
      <c r="M1239" s="5">
        <f>Table1[[#This Row],[Unit Price]]*Table1[[#This Row],[Quantity]]</f>
        <v>26.75</v>
      </c>
      <c r="N1239" t="str">
        <f>VLOOKUP(Table1[[#This Row],[Customer ID]],Customers!$A$1:$I$2001,9,FALSE)</f>
        <v>Yes</v>
      </c>
    </row>
    <row r="1240" spans="1:14" x14ac:dyDescent="0.35">
      <c r="A1240" t="s">
        <v>2535</v>
      </c>
      <c r="B1240" s="2">
        <v>44704</v>
      </c>
      <c r="C1240" t="s">
        <v>2536</v>
      </c>
      <c r="D1240" t="s">
        <v>15</v>
      </c>
      <c r="E1240">
        <v>1</v>
      </c>
      <c r="F1240" t="str">
        <f>VLOOKUP(Table1[[#This Row],[Customer ID]],Customers!$A$1:$I$2001,2,FALSE)</f>
        <v>Benjamin Solis</v>
      </c>
      <c r="G1240" t="str">
        <f>VLOOKUP(Table1[[#This Row],[Customer ID]],Customers!$A$1:$I$2001,3,FALSE)</f>
        <v>jeffreygarcia@byrd.net</v>
      </c>
      <c r="H1240" t="str">
        <f>VLOOKUP(Table1[[#This Row],[Customer ID]],Customers!$A$1:$I$2001,7,FALSE)</f>
        <v>United States</v>
      </c>
      <c r="I1240" t="str">
        <f>_xlfn.IFS(INDEX(Products!$A$1:$E$5,MATCH(Orders!$D1240,Products!$A$1:$A$5,0),MATCH(Orders!I$1,Products!$A$1:$E$1,0))="Esp","Espresso",INDEX(Products!$A$1:$E$5,MATCH(Orders!$D1240,Products!$A$1:$A$5,0),MATCH(Orders!I$1,Products!$A$1:$E$1,0))="Lat","Latte",INDEX(Products!$A$1:$E$5,MATCH(Orders!$D1240,Products!$A$1:$A$5,0),MATCH(Orders!I$1,Products!$A$1:$E$1,0))="Moc","Mocha",INDEX(Products!$A$1:$E$5,MATCH(Orders!$D1240,Products!$A$1:$A$5,0),MATCH(Orders!I$1,Products!$A$1:$E$1,0))="Am","Americano")</f>
        <v>Espresso</v>
      </c>
      <c r="J1240" t="str">
        <f>IF(INDEX(Products!$A$1:$E$5,MATCH(Orders!$D1240,Products!$A$1:$A$5,0),MATCH(Orders!J$1,Products!$A$1:$E$1,0))="M","Medium",IF(INDEX(Products!$A$1:$E$5,MATCH(Orders!$D1240,Products!$A$1:$A$5,0),MATCH(Orders!J$1,Products!$A$1:$E$1,0))="D","Dark","Light"))</f>
        <v>Medium</v>
      </c>
      <c r="K1240" s="3">
        <f>INDEX(Products!$A$1:$E$5,MATCH(Orders!$D1240,Products!$A$1:$A$5,0),MATCH(Orders!K$1,Products!$A$1:$E$1,0))</f>
        <v>1.5</v>
      </c>
      <c r="L1240" s="5">
        <f>INDEX(Products!$A$1:$E$5,MATCH(Orders!$D1240,Products!$A$1:$A$5,0),MATCH(Orders!L$1,Products!$A$1:$E$1,0))</f>
        <v>8.18</v>
      </c>
      <c r="M1240" s="5">
        <f>Table1[[#This Row],[Unit Price]]*Table1[[#This Row],[Quantity]]</f>
        <v>8.18</v>
      </c>
      <c r="N1240" t="str">
        <f>VLOOKUP(Table1[[#This Row],[Customer ID]],Customers!$A$1:$I$2001,9,FALSE)</f>
        <v>Yes</v>
      </c>
    </row>
    <row r="1241" spans="1:14" x14ac:dyDescent="0.35">
      <c r="A1241" t="s">
        <v>2537</v>
      </c>
      <c r="B1241" s="2">
        <v>44527</v>
      </c>
      <c r="C1241" t="s">
        <v>2538</v>
      </c>
      <c r="D1241" t="s">
        <v>21</v>
      </c>
      <c r="E1241">
        <v>5</v>
      </c>
      <c r="F1241" t="str">
        <f>VLOOKUP(Table1[[#This Row],[Customer ID]],Customers!$A$1:$I$2001,2,FALSE)</f>
        <v>William Pitts</v>
      </c>
      <c r="G1241" t="str">
        <f>VLOOKUP(Table1[[#This Row],[Customer ID]],Customers!$A$1:$I$2001,3,FALSE)</f>
        <v>ladams@yahoo.com</v>
      </c>
      <c r="H1241" t="str">
        <f>VLOOKUP(Table1[[#This Row],[Customer ID]],Customers!$A$1:$I$2001,7,FALSE)</f>
        <v>Canada</v>
      </c>
      <c r="I1241" t="str">
        <f>_xlfn.IFS(INDEX(Products!$A$1:$E$5,MATCH(Orders!$D1241,Products!$A$1:$A$5,0),MATCH(Orders!I$1,Products!$A$1:$E$1,0))="Esp","Espresso",INDEX(Products!$A$1:$E$5,MATCH(Orders!$D1241,Products!$A$1:$A$5,0),MATCH(Orders!I$1,Products!$A$1:$E$1,0))="Lat","Latte",INDEX(Products!$A$1:$E$5,MATCH(Orders!$D1241,Products!$A$1:$A$5,0),MATCH(Orders!I$1,Products!$A$1:$E$1,0))="Moc","Mocha",INDEX(Products!$A$1:$E$5,MATCH(Orders!$D1241,Products!$A$1:$A$5,0),MATCH(Orders!I$1,Products!$A$1:$E$1,0))="Am","Americano")</f>
        <v>Latte</v>
      </c>
      <c r="J1241" t="str">
        <f>IF(INDEX(Products!$A$1:$E$5,MATCH(Orders!$D1241,Products!$A$1:$A$5,0),MATCH(Orders!J$1,Products!$A$1:$E$1,0))="M","Medium",IF(INDEX(Products!$A$1:$E$5,MATCH(Orders!$D1241,Products!$A$1:$A$5,0),MATCH(Orders!J$1,Products!$A$1:$E$1,0))="D","Dark","Light"))</f>
        <v>Dark</v>
      </c>
      <c r="K1241" s="3">
        <f>INDEX(Products!$A$1:$E$5,MATCH(Orders!$D1241,Products!$A$1:$A$5,0),MATCH(Orders!K$1,Products!$A$1:$E$1,0))</f>
        <v>2</v>
      </c>
      <c r="L1241" s="5">
        <f>INDEX(Products!$A$1:$E$5,MATCH(Orders!$D1241,Products!$A$1:$A$5,0),MATCH(Orders!L$1,Products!$A$1:$E$1,0))</f>
        <v>6.79</v>
      </c>
      <c r="M1241" s="5">
        <f>Table1[[#This Row],[Unit Price]]*Table1[[#This Row],[Quantity]]</f>
        <v>33.950000000000003</v>
      </c>
      <c r="N1241" t="str">
        <f>VLOOKUP(Table1[[#This Row],[Customer ID]],Customers!$A$1:$I$2001,9,FALSE)</f>
        <v>No</v>
      </c>
    </row>
    <row r="1242" spans="1:14" x14ac:dyDescent="0.35">
      <c r="A1242" t="s">
        <v>2539</v>
      </c>
      <c r="B1242" s="2">
        <v>44685</v>
      </c>
      <c r="C1242" t="s">
        <v>2540</v>
      </c>
      <c r="D1242" t="s">
        <v>15</v>
      </c>
      <c r="E1242">
        <v>4</v>
      </c>
      <c r="F1242" t="str">
        <f>VLOOKUP(Table1[[#This Row],[Customer ID]],Customers!$A$1:$I$2001,2,FALSE)</f>
        <v>Daniel Dunn</v>
      </c>
      <c r="G1242" t="str">
        <f>VLOOKUP(Table1[[#This Row],[Customer ID]],Customers!$A$1:$I$2001,3,FALSE)</f>
        <v>jkim@rodriguez-white.com</v>
      </c>
      <c r="H1242" t="str">
        <f>VLOOKUP(Table1[[#This Row],[Customer ID]],Customers!$A$1:$I$2001,7,FALSE)</f>
        <v>Ireland</v>
      </c>
      <c r="I1242" t="str">
        <f>_xlfn.IFS(INDEX(Products!$A$1:$E$5,MATCH(Orders!$D1242,Products!$A$1:$A$5,0),MATCH(Orders!I$1,Products!$A$1:$E$1,0))="Esp","Espresso",INDEX(Products!$A$1:$E$5,MATCH(Orders!$D1242,Products!$A$1:$A$5,0),MATCH(Orders!I$1,Products!$A$1:$E$1,0))="Lat","Latte",INDEX(Products!$A$1:$E$5,MATCH(Orders!$D1242,Products!$A$1:$A$5,0),MATCH(Orders!I$1,Products!$A$1:$E$1,0))="Moc","Mocha",INDEX(Products!$A$1:$E$5,MATCH(Orders!$D1242,Products!$A$1:$A$5,0),MATCH(Orders!I$1,Products!$A$1:$E$1,0))="Am","Americano")</f>
        <v>Espresso</v>
      </c>
      <c r="J1242" t="str">
        <f>IF(INDEX(Products!$A$1:$E$5,MATCH(Orders!$D1242,Products!$A$1:$A$5,0),MATCH(Orders!J$1,Products!$A$1:$E$1,0))="M","Medium",IF(INDEX(Products!$A$1:$E$5,MATCH(Orders!$D1242,Products!$A$1:$A$5,0),MATCH(Orders!J$1,Products!$A$1:$E$1,0))="D","Dark","Light"))</f>
        <v>Medium</v>
      </c>
      <c r="K1242" s="3">
        <f>INDEX(Products!$A$1:$E$5,MATCH(Orders!$D1242,Products!$A$1:$A$5,0),MATCH(Orders!K$1,Products!$A$1:$E$1,0))</f>
        <v>1.5</v>
      </c>
      <c r="L1242" s="5">
        <f>INDEX(Products!$A$1:$E$5,MATCH(Orders!$D1242,Products!$A$1:$A$5,0),MATCH(Orders!L$1,Products!$A$1:$E$1,0))</f>
        <v>8.18</v>
      </c>
      <c r="M1242" s="5">
        <f>Table1[[#This Row],[Unit Price]]*Table1[[#This Row],[Quantity]]</f>
        <v>32.72</v>
      </c>
      <c r="N1242" t="str">
        <f>VLOOKUP(Table1[[#This Row],[Customer ID]],Customers!$A$1:$I$2001,9,FALSE)</f>
        <v>Yes</v>
      </c>
    </row>
    <row r="1243" spans="1:14" x14ac:dyDescent="0.35">
      <c r="A1243" t="s">
        <v>2541</v>
      </c>
      <c r="B1243" s="2">
        <v>44933</v>
      </c>
      <c r="C1243" t="s">
        <v>2542</v>
      </c>
      <c r="D1243" t="s">
        <v>21</v>
      </c>
      <c r="E1243">
        <v>3</v>
      </c>
      <c r="F1243" t="str">
        <f>VLOOKUP(Table1[[#This Row],[Customer ID]],Customers!$A$1:$I$2001,2,FALSE)</f>
        <v>Keith Norman</v>
      </c>
      <c r="G1243" t="str">
        <f>VLOOKUP(Table1[[#This Row],[Customer ID]],Customers!$A$1:$I$2001,3,FALSE)</f>
        <v>myates@schneider-barker.com</v>
      </c>
      <c r="H1243" t="str">
        <f>VLOOKUP(Table1[[#This Row],[Customer ID]],Customers!$A$1:$I$2001,7,FALSE)</f>
        <v>Ireland</v>
      </c>
      <c r="I1243" t="str">
        <f>_xlfn.IFS(INDEX(Products!$A$1:$E$5,MATCH(Orders!$D1243,Products!$A$1:$A$5,0),MATCH(Orders!I$1,Products!$A$1:$E$1,0))="Esp","Espresso",INDEX(Products!$A$1:$E$5,MATCH(Orders!$D1243,Products!$A$1:$A$5,0),MATCH(Orders!I$1,Products!$A$1:$E$1,0))="Lat","Latte",INDEX(Products!$A$1:$E$5,MATCH(Orders!$D1243,Products!$A$1:$A$5,0),MATCH(Orders!I$1,Products!$A$1:$E$1,0))="Moc","Mocha",INDEX(Products!$A$1:$E$5,MATCH(Orders!$D1243,Products!$A$1:$A$5,0),MATCH(Orders!I$1,Products!$A$1:$E$1,0))="Am","Americano")</f>
        <v>Latte</v>
      </c>
      <c r="J1243" t="str">
        <f>IF(INDEX(Products!$A$1:$E$5,MATCH(Orders!$D1243,Products!$A$1:$A$5,0),MATCH(Orders!J$1,Products!$A$1:$E$1,0))="M","Medium",IF(INDEX(Products!$A$1:$E$5,MATCH(Orders!$D1243,Products!$A$1:$A$5,0),MATCH(Orders!J$1,Products!$A$1:$E$1,0))="D","Dark","Light"))</f>
        <v>Dark</v>
      </c>
      <c r="K1243" s="3">
        <f>INDEX(Products!$A$1:$E$5,MATCH(Orders!$D1243,Products!$A$1:$A$5,0),MATCH(Orders!K$1,Products!$A$1:$E$1,0))</f>
        <v>2</v>
      </c>
      <c r="L1243" s="5">
        <f>INDEX(Products!$A$1:$E$5,MATCH(Orders!$D1243,Products!$A$1:$A$5,0),MATCH(Orders!L$1,Products!$A$1:$E$1,0))</f>
        <v>6.79</v>
      </c>
      <c r="M1243" s="5">
        <f>Table1[[#This Row],[Unit Price]]*Table1[[#This Row],[Quantity]]</f>
        <v>20.37</v>
      </c>
      <c r="N1243" t="str">
        <f>VLOOKUP(Table1[[#This Row],[Customer ID]],Customers!$A$1:$I$2001,9,FALSE)</f>
        <v>Yes</v>
      </c>
    </row>
    <row r="1244" spans="1:14" x14ac:dyDescent="0.35">
      <c r="A1244" t="s">
        <v>2543</v>
      </c>
      <c r="B1244" s="2">
        <v>44646</v>
      </c>
      <c r="C1244" t="s">
        <v>2544</v>
      </c>
      <c r="D1244" t="s">
        <v>40</v>
      </c>
      <c r="E1244">
        <v>5</v>
      </c>
      <c r="F1244" t="str">
        <f>VLOOKUP(Table1[[#This Row],[Customer ID]],Customers!$A$1:$I$2001,2,FALSE)</f>
        <v>Whitney Miller</v>
      </c>
      <c r="G1244" t="str">
        <f>VLOOKUP(Table1[[#This Row],[Customer ID]],Customers!$A$1:$I$2001,3,FALSE)</f>
        <v>michael90@hotmail.com</v>
      </c>
      <c r="H1244" t="str">
        <f>VLOOKUP(Table1[[#This Row],[Customer ID]],Customers!$A$1:$I$2001,7,FALSE)</f>
        <v>Australia</v>
      </c>
      <c r="I1244" t="str">
        <f>_xlfn.IFS(INDEX(Products!$A$1:$E$5,MATCH(Orders!$D1244,Products!$A$1:$A$5,0),MATCH(Orders!I$1,Products!$A$1:$E$1,0))="Esp","Espresso",INDEX(Products!$A$1:$E$5,MATCH(Orders!$D1244,Products!$A$1:$A$5,0),MATCH(Orders!I$1,Products!$A$1:$E$1,0))="Lat","Latte",INDEX(Products!$A$1:$E$5,MATCH(Orders!$D1244,Products!$A$1:$A$5,0),MATCH(Orders!I$1,Products!$A$1:$E$1,0))="Moc","Mocha",INDEX(Products!$A$1:$E$5,MATCH(Orders!$D1244,Products!$A$1:$A$5,0),MATCH(Orders!I$1,Products!$A$1:$E$1,0))="Am","Americano")</f>
        <v>Americano</v>
      </c>
      <c r="J1244" t="str">
        <f>IF(INDEX(Products!$A$1:$E$5,MATCH(Orders!$D1244,Products!$A$1:$A$5,0),MATCH(Orders!J$1,Products!$A$1:$E$1,0))="M","Medium",IF(INDEX(Products!$A$1:$E$5,MATCH(Orders!$D1244,Products!$A$1:$A$5,0),MATCH(Orders!J$1,Products!$A$1:$E$1,0))="D","Dark","Light"))</f>
        <v>Light</v>
      </c>
      <c r="K1244" s="3">
        <f>INDEX(Products!$A$1:$E$5,MATCH(Orders!$D1244,Products!$A$1:$A$5,0),MATCH(Orders!K$1,Products!$A$1:$E$1,0))</f>
        <v>1</v>
      </c>
      <c r="L1244" s="5">
        <f>INDEX(Products!$A$1:$E$5,MATCH(Orders!$D1244,Products!$A$1:$A$5,0),MATCH(Orders!L$1,Products!$A$1:$E$1,0))</f>
        <v>9.9499999999999993</v>
      </c>
      <c r="M1244" s="5">
        <f>Table1[[#This Row],[Unit Price]]*Table1[[#This Row],[Quantity]]</f>
        <v>49.75</v>
      </c>
      <c r="N1244" t="str">
        <f>VLOOKUP(Table1[[#This Row],[Customer ID]],Customers!$A$1:$I$2001,9,FALSE)</f>
        <v>No</v>
      </c>
    </row>
    <row r="1245" spans="1:14" x14ac:dyDescent="0.35">
      <c r="A1245" t="s">
        <v>2545</v>
      </c>
      <c r="B1245" s="2">
        <v>44742</v>
      </c>
      <c r="C1245" t="s">
        <v>2546</v>
      </c>
      <c r="D1245" t="s">
        <v>15</v>
      </c>
      <c r="E1245">
        <v>2</v>
      </c>
      <c r="F1245" t="str">
        <f>VLOOKUP(Table1[[#This Row],[Customer ID]],Customers!$A$1:$I$2001,2,FALSE)</f>
        <v>Shelly Castillo</v>
      </c>
      <c r="G1245" t="str">
        <f>VLOOKUP(Table1[[#This Row],[Customer ID]],Customers!$A$1:$I$2001,3,FALSE)</f>
        <v>ubell@hotmail.com</v>
      </c>
      <c r="H1245" t="str">
        <f>VLOOKUP(Table1[[#This Row],[Customer ID]],Customers!$A$1:$I$2001,7,FALSE)</f>
        <v>Ireland</v>
      </c>
      <c r="I1245" t="str">
        <f>_xlfn.IFS(INDEX(Products!$A$1:$E$5,MATCH(Orders!$D1245,Products!$A$1:$A$5,0),MATCH(Orders!I$1,Products!$A$1:$E$1,0))="Esp","Espresso",INDEX(Products!$A$1:$E$5,MATCH(Orders!$D1245,Products!$A$1:$A$5,0),MATCH(Orders!I$1,Products!$A$1:$E$1,0))="Lat","Latte",INDEX(Products!$A$1:$E$5,MATCH(Orders!$D1245,Products!$A$1:$A$5,0),MATCH(Orders!I$1,Products!$A$1:$E$1,0))="Moc","Mocha",INDEX(Products!$A$1:$E$5,MATCH(Orders!$D1245,Products!$A$1:$A$5,0),MATCH(Orders!I$1,Products!$A$1:$E$1,0))="Am","Americano")</f>
        <v>Espresso</v>
      </c>
      <c r="J1245" t="str">
        <f>IF(INDEX(Products!$A$1:$E$5,MATCH(Orders!$D1245,Products!$A$1:$A$5,0),MATCH(Orders!J$1,Products!$A$1:$E$1,0))="M","Medium",IF(INDEX(Products!$A$1:$E$5,MATCH(Orders!$D1245,Products!$A$1:$A$5,0),MATCH(Orders!J$1,Products!$A$1:$E$1,0))="D","Dark","Light"))</f>
        <v>Medium</v>
      </c>
      <c r="K1245" s="3">
        <f>INDEX(Products!$A$1:$E$5,MATCH(Orders!$D1245,Products!$A$1:$A$5,0),MATCH(Orders!K$1,Products!$A$1:$E$1,0))</f>
        <v>1.5</v>
      </c>
      <c r="L1245" s="5">
        <f>INDEX(Products!$A$1:$E$5,MATCH(Orders!$D1245,Products!$A$1:$A$5,0),MATCH(Orders!L$1,Products!$A$1:$E$1,0))</f>
        <v>8.18</v>
      </c>
      <c r="M1245" s="5">
        <f>Table1[[#This Row],[Unit Price]]*Table1[[#This Row],[Quantity]]</f>
        <v>16.36</v>
      </c>
      <c r="N1245" t="str">
        <f>VLOOKUP(Table1[[#This Row],[Customer ID]],Customers!$A$1:$I$2001,9,FALSE)</f>
        <v>No</v>
      </c>
    </row>
    <row r="1246" spans="1:14" x14ac:dyDescent="0.35">
      <c r="A1246" t="s">
        <v>2547</v>
      </c>
      <c r="B1246" s="2">
        <v>44898</v>
      </c>
      <c r="C1246" t="s">
        <v>2548</v>
      </c>
      <c r="D1246" t="s">
        <v>21</v>
      </c>
      <c r="E1246">
        <v>1</v>
      </c>
      <c r="F1246" t="str">
        <f>VLOOKUP(Table1[[#This Row],[Customer ID]],Customers!$A$1:$I$2001,2,FALSE)</f>
        <v>Robert Goodwin</v>
      </c>
      <c r="G1246" t="str">
        <f>VLOOKUP(Table1[[#This Row],[Customer ID]],Customers!$A$1:$I$2001,3,FALSE)</f>
        <v>djenkins@hotmail.com</v>
      </c>
      <c r="H1246" t="str">
        <f>VLOOKUP(Table1[[#This Row],[Customer ID]],Customers!$A$1:$I$2001,7,FALSE)</f>
        <v>Canada</v>
      </c>
      <c r="I1246" t="str">
        <f>_xlfn.IFS(INDEX(Products!$A$1:$E$5,MATCH(Orders!$D1246,Products!$A$1:$A$5,0),MATCH(Orders!I$1,Products!$A$1:$E$1,0))="Esp","Espresso",INDEX(Products!$A$1:$E$5,MATCH(Orders!$D1246,Products!$A$1:$A$5,0),MATCH(Orders!I$1,Products!$A$1:$E$1,0))="Lat","Latte",INDEX(Products!$A$1:$E$5,MATCH(Orders!$D1246,Products!$A$1:$A$5,0),MATCH(Orders!I$1,Products!$A$1:$E$1,0))="Moc","Mocha",INDEX(Products!$A$1:$E$5,MATCH(Orders!$D1246,Products!$A$1:$A$5,0),MATCH(Orders!I$1,Products!$A$1:$E$1,0))="Am","Americano")</f>
        <v>Latte</v>
      </c>
      <c r="J1246" t="str">
        <f>IF(INDEX(Products!$A$1:$E$5,MATCH(Orders!$D1246,Products!$A$1:$A$5,0),MATCH(Orders!J$1,Products!$A$1:$E$1,0))="M","Medium",IF(INDEX(Products!$A$1:$E$5,MATCH(Orders!$D1246,Products!$A$1:$A$5,0),MATCH(Orders!J$1,Products!$A$1:$E$1,0))="D","Dark","Light"))</f>
        <v>Dark</v>
      </c>
      <c r="K1246" s="3">
        <f>INDEX(Products!$A$1:$E$5,MATCH(Orders!$D1246,Products!$A$1:$A$5,0),MATCH(Orders!K$1,Products!$A$1:$E$1,0))</f>
        <v>2</v>
      </c>
      <c r="L1246" s="5">
        <f>INDEX(Products!$A$1:$E$5,MATCH(Orders!$D1246,Products!$A$1:$A$5,0),MATCH(Orders!L$1,Products!$A$1:$E$1,0))</f>
        <v>6.79</v>
      </c>
      <c r="M1246" s="5">
        <f>Table1[[#This Row],[Unit Price]]*Table1[[#This Row],[Quantity]]</f>
        <v>6.79</v>
      </c>
      <c r="N1246" t="str">
        <f>VLOOKUP(Table1[[#This Row],[Customer ID]],Customers!$A$1:$I$2001,9,FALSE)</f>
        <v>Yes</v>
      </c>
    </row>
    <row r="1247" spans="1:14" x14ac:dyDescent="0.35">
      <c r="A1247" t="s">
        <v>2549</v>
      </c>
      <c r="B1247" s="2">
        <v>44538</v>
      </c>
      <c r="C1247" t="s">
        <v>2550</v>
      </c>
      <c r="D1247" t="s">
        <v>15</v>
      </c>
      <c r="E1247">
        <v>3</v>
      </c>
      <c r="F1247" t="str">
        <f>VLOOKUP(Table1[[#This Row],[Customer ID]],Customers!$A$1:$I$2001,2,FALSE)</f>
        <v>Sherri Brady</v>
      </c>
      <c r="G1247" t="str">
        <f>VLOOKUP(Table1[[#This Row],[Customer ID]],Customers!$A$1:$I$2001,3,FALSE)</f>
        <v>esmith@beasley.com</v>
      </c>
      <c r="H1247" t="str">
        <f>VLOOKUP(Table1[[#This Row],[Customer ID]],Customers!$A$1:$I$2001,7,FALSE)</f>
        <v>United States</v>
      </c>
      <c r="I1247" t="str">
        <f>_xlfn.IFS(INDEX(Products!$A$1:$E$5,MATCH(Orders!$D1247,Products!$A$1:$A$5,0),MATCH(Orders!I$1,Products!$A$1:$E$1,0))="Esp","Espresso",INDEX(Products!$A$1:$E$5,MATCH(Orders!$D1247,Products!$A$1:$A$5,0),MATCH(Orders!I$1,Products!$A$1:$E$1,0))="Lat","Latte",INDEX(Products!$A$1:$E$5,MATCH(Orders!$D1247,Products!$A$1:$A$5,0),MATCH(Orders!I$1,Products!$A$1:$E$1,0))="Moc","Mocha",INDEX(Products!$A$1:$E$5,MATCH(Orders!$D1247,Products!$A$1:$A$5,0),MATCH(Orders!I$1,Products!$A$1:$E$1,0))="Am","Americano")</f>
        <v>Espresso</v>
      </c>
      <c r="J1247" t="str">
        <f>IF(INDEX(Products!$A$1:$E$5,MATCH(Orders!$D1247,Products!$A$1:$A$5,0),MATCH(Orders!J$1,Products!$A$1:$E$1,0))="M","Medium",IF(INDEX(Products!$A$1:$E$5,MATCH(Orders!$D1247,Products!$A$1:$A$5,0),MATCH(Orders!J$1,Products!$A$1:$E$1,0))="D","Dark","Light"))</f>
        <v>Medium</v>
      </c>
      <c r="K1247" s="3">
        <f>INDEX(Products!$A$1:$E$5,MATCH(Orders!$D1247,Products!$A$1:$A$5,0),MATCH(Orders!K$1,Products!$A$1:$E$1,0))</f>
        <v>1.5</v>
      </c>
      <c r="L1247" s="5">
        <f>INDEX(Products!$A$1:$E$5,MATCH(Orders!$D1247,Products!$A$1:$A$5,0),MATCH(Orders!L$1,Products!$A$1:$E$1,0))</f>
        <v>8.18</v>
      </c>
      <c r="M1247" s="5">
        <f>Table1[[#This Row],[Unit Price]]*Table1[[#This Row],[Quantity]]</f>
        <v>24.54</v>
      </c>
      <c r="N1247" t="str">
        <f>VLOOKUP(Table1[[#This Row],[Customer ID]],Customers!$A$1:$I$2001,9,FALSE)</f>
        <v>No</v>
      </c>
    </row>
    <row r="1248" spans="1:14" x14ac:dyDescent="0.35">
      <c r="A1248" t="s">
        <v>2551</v>
      </c>
      <c r="B1248" s="2">
        <v>44605</v>
      </c>
      <c r="C1248" t="s">
        <v>2552</v>
      </c>
      <c r="D1248" t="s">
        <v>40</v>
      </c>
      <c r="E1248">
        <v>1</v>
      </c>
      <c r="F1248" t="str">
        <f>VLOOKUP(Table1[[#This Row],[Customer ID]],Customers!$A$1:$I$2001,2,FALSE)</f>
        <v>Jennifer Larson</v>
      </c>
      <c r="G1248" t="str">
        <f>VLOOKUP(Table1[[#This Row],[Customer ID]],Customers!$A$1:$I$2001,3,FALSE)</f>
        <v>rebeccajohnson@collins.com</v>
      </c>
      <c r="H1248" t="str">
        <f>VLOOKUP(Table1[[#This Row],[Customer ID]],Customers!$A$1:$I$2001,7,FALSE)</f>
        <v>Australia</v>
      </c>
      <c r="I1248" t="str">
        <f>_xlfn.IFS(INDEX(Products!$A$1:$E$5,MATCH(Orders!$D1248,Products!$A$1:$A$5,0),MATCH(Orders!I$1,Products!$A$1:$E$1,0))="Esp","Espresso",INDEX(Products!$A$1:$E$5,MATCH(Orders!$D1248,Products!$A$1:$A$5,0),MATCH(Orders!I$1,Products!$A$1:$E$1,0))="Lat","Latte",INDEX(Products!$A$1:$E$5,MATCH(Orders!$D1248,Products!$A$1:$A$5,0),MATCH(Orders!I$1,Products!$A$1:$E$1,0))="Moc","Mocha",INDEX(Products!$A$1:$E$5,MATCH(Orders!$D1248,Products!$A$1:$A$5,0),MATCH(Orders!I$1,Products!$A$1:$E$1,0))="Am","Americano")</f>
        <v>Americano</v>
      </c>
      <c r="J1248" t="str">
        <f>IF(INDEX(Products!$A$1:$E$5,MATCH(Orders!$D1248,Products!$A$1:$A$5,0),MATCH(Orders!J$1,Products!$A$1:$E$1,0))="M","Medium",IF(INDEX(Products!$A$1:$E$5,MATCH(Orders!$D1248,Products!$A$1:$A$5,0),MATCH(Orders!J$1,Products!$A$1:$E$1,0))="D","Dark","Light"))</f>
        <v>Light</v>
      </c>
      <c r="K1248" s="3">
        <f>INDEX(Products!$A$1:$E$5,MATCH(Orders!$D1248,Products!$A$1:$A$5,0),MATCH(Orders!K$1,Products!$A$1:$E$1,0))</f>
        <v>1</v>
      </c>
      <c r="L1248" s="5">
        <f>INDEX(Products!$A$1:$E$5,MATCH(Orders!$D1248,Products!$A$1:$A$5,0),MATCH(Orders!L$1,Products!$A$1:$E$1,0))</f>
        <v>9.9499999999999993</v>
      </c>
      <c r="M1248" s="5">
        <f>Table1[[#This Row],[Unit Price]]*Table1[[#This Row],[Quantity]]</f>
        <v>9.9499999999999993</v>
      </c>
      <c r="N1248" t="str">
        <f>VLOOKUP(Table1[[#This Row],[Customer ID]],Customers!$A$1:$I$2001,9,FALSE)</f>
        <v>Yes</v>
      </c>
    </row>
    <row r="1249" spans="1:14" x14ac:dyDescent="0.35">
      <c r="A1249" t="s">
        <v>2553</v>
      </c>
      <c r="B1249" s="2">
        <v>45601</v>
      </c>
      <c r="C1249" t="s">
        <v>2554</v>
      </c>
      <c r="D1249" t="s">
        <v>30</v>
      </c>
      <c r="E1249">
        <v>4</v>
      </c>
      <c r="F1249" t="str">
        <f>VLOOKUP(Table1[[#This Row],[Customer ID]],Customers!$A$1:$I$2001,2,FALSE)</f>
        <v>Brooke Ray</v>
      </c>
      <c r="G1249" t="str">
        <f>VLOOKUP(Table1[[#This Row],[Customer ID]],Customers!$A$1:$I$2001,3,FALSE)</f>
        <v>robertwatkins@hotmail.com</v>
      </c>
      <c r="H1249" t="str">
        <f>VLOOKUP(Table1[[#This Row],[Customer ID]],Customers!$A$1:$I$2001,7,FALSE)</f>
        <v>Ireland</v>
      </c>
      <c r="I1249" t="str">
        <f>_xlfn.IFS(INDEX(Products!$A$1:$E$5,MATCH(Orders!$D1249,Products!$A$1:$A$5,0),MATCH(Orders!I$1,Products!$A$1:$E$1,0))="Esp","Espresso",INDEX(Products!$A$1:$E$5,MATCH(Orders!$D1249,Products!$A$1:$A$5,0),MATCH(Orders!I$1,Products!$A$1:$E$1,0))="Lat","Latte",INDEX(Products!$A$1:$E$5,MATCH(Orders!$D1249,Products!$A$1:$A$5,0),MATCH(Orders!I$1,Products!$A$1:$E$1,0))="Moc","Mocha",INDEX(Products!$A$1:$E$5,MATCH(Orders!$D1249,Products!$A$1:$A$5,0),MATCH(Orders!I$1,Products!$A$1:$E$1,0))="Am","Americano")</f>
        <v>Mocha</v>
      </c>
      <c r="J1249" t="str">
        <f>IF(INDEX(Products!$A$1:$E$5,MATCH(Orders!$D1249,Products!$A$1:$A$5,0),MATCH(Orders!J$1,Products!$A$1:$E$1,0))="M","Medium",IF(INDEX(Products!$A$1:$E$5,MATCH(Orders!$D1249,Products!$A$1:$A$5,0),MATCH(Orders!J$1,Products!$A$1:$E$1,0))="D","Dark","Light"))</f>
        <v>Medium</v>
      </c>
      <c r="K1249" s="3">
        <f>INDEX(Products!$A$1:$E$5,MATCH(Orders!$D1249,Products!$A$1:$A$5,0),MATCH(Orders!K$1,Products!$A$1:$E$1,0))</f>
        <v>2</v>
      </c>
      <c r="L1249" s="5">
        <f>INDEX(Products!$A$1:$E$5,MATCH(Orders!$D1249,Products!$A$1:$A$5,0),MATCH(Orders!L$1,Products!$A$1:$E$1,0))</f>
        <v>5.35</v>
      </c>
      <c r="M1249" s="5">
        <f>Table1[[#This Row],[Unit Price]]*Table1[[#This Row],[Quantity]]</f>
        <v>21.4</v>
      </c>
      <c r="N1249" t="str">
        <f>VLOOKUP(Table1[[#This Row],[Customer ID]],Customers!$A$1:$I$2001,9,FALSE)</f>
        <v>No</v>
      </c>
    </row>
    <row r="1250" spans="1:14" x14ac:dyDescent="0.35">
      <c r="A1250" t="s">
        <v>2555</v>
      </c>
      <c r="B1250" s="2">
        <v>45241</v>
      </c>
      <c r="C1250" t="s">
        <v>2556</v>
      </c>
      <c r="D1250" t="s">
        <v>15</v>
      </c>
      <c r="E1250">
        <v>3</v>
      </c>
      <c r="F1250" t="str">
        <f>VLOOKUP(Table1[[#This Row],[Customer ID]],Customers!$A$1:$I$2001,2,FALSE)</f>
        <v>Cathy Allen</v>
      </c>
      <c r="G1250" t="str">
        <f>VLOOKUP(Table1[[#This Row],[Customer ID]],Customers!$A$1:$I$2001,3,FALSE)</f>
        <v>autumnbaker@espinoza.com</v>
      </c>
      <c r="H1250" t="str">
        <f>VLOOKUP(Table1[[#This Row],[Customer ID]],Customers!$A$1:$I$2001,7,FALSE)</f>
        <v>Australia</v>
      </c>
      <c r="I1250" t="str">
        <f>_xlfn.IFS(INDEX(Products!$A$1:$E$5,MATCH(Orders!$D1250,Products!$A$1:$A$5,0),MATCH(Orders!I$1,Products!$A$1:$E$1,0))="Esp","Espresso",INDEX(Products!$A$1:$E$5,MATCH(Orders!$D1250,Products!$A$1:$A$5,0),MATCH(Orders!I$1,Products!$A$1:$E$1,0))="Lat","Latte",INDEX(Products!$A$1:$E$5,MATCH(Orders!$D1250,Products!$A$1:$A$5,0),MATCH(Orders!I$1,Products!$A$1:$E$1,0))="Moc","Mocha",INDEX(Products!$A$1:$E$5,MATCH(Orders!$D1250,Products!$A$1:$A$5,0),MATCH(Orders!I$1,Products!$A$1:$E$1,0))="Am","Americano")</f>
        <v>Espresso</v>
      </c>
      <c r="J1250" t="str">
        <f>IF(INDEX(Products!$A$1:$E$5,MATCH(Orders!$D1250,Products!$A$1:$A$5,0),MATCH(Orders!J$1,Products!$A$1:$E$1,0))="M","Medium",IF(INDEX(Products!$A$1:$E$5,MATCH(Orders!$D1250,Products!$A$1:$A$5,0),MATCH(Orders!J$1,Products!$A$1:$E$1,0))="D","Dark","Light"))</f>
        <v>Medium</v>
      </c>
      <c r="K1250" s="3">
        <f>INDEX(Products!$A$1:$E$5,MATCH(Orders!$D1250,Products!$A$1:$A$5,0),MATCH(Orders!K$1,Products!$A$1:$E$1,0))</f>
        <v>1.5</v>
      </c>
      <c r="L1250" s="5">
        <f>INDEX(Products!$A$1:$E$5,MATCH(Orders!$D1250,Products!$A$1:$A$5,0),MATCH(Orders!L$1,Products!$A$1:$E$1,0))</f>
        <v>8.18</v>
      </c>
      <c r="M1250" s="5">
        <f>Table1[[#This Row],[Unit Price]]*Table1[[#This Row],[Quantity]]</f>
        <v>24.54</v>
      </c>
      <c r="N1250" t="str">
        <f>VLOOKUP(Table1[[#This Row],[Customer ID]],Customers!$A$1:$I$2001,9,FALSE)</f>
        <v>Yes</v>
      </c>
    </row>
    <row r="1251" spans="1:14" x14ac:dyDescent="0.35">
      <c r="A1251" t="s">
        <v>2557</v>
      </c>
      <c r="B1251" s="2">
        <v>45028</v>
      </c>
      <c r="C1251" t="s">
        <v>2558</v>
      </c>
      <c r="D1251" t="s">
        <v>15</v>
      </c>
      <c r="E1251">
        <v>5</v>
      </c>
      <c r="F1251" t="str">
        <f>VLOOKUP(Table1[[#This Row],[Customer ID]],Customers!$A$1:$I$2001,2,FALSE)</f>
        <v>Gabriela Collier</v>
      </c>
      <c r="G1251" t="str">
        <f>VLOOKUP(Table1[[#This Row],[Customer ID]],Customers!$A$1:$I$2001,3,FALSE)</f>
        <v>knighttiffany@allen.com</v>
      </c>
      <c r="H1251" t="str">
        <f>VLOOKUP(Table1[[#This Row],[Customer ID]],Customers!$A$1:$I$2001,7,FALSE)</f>
        <v>United Kingdom</v>
      </c>
      <c r="I1251" t="str">
        <f>_xlfn.IFS(INDEX(Products!$A$1:$E$5,MATCH(Orders!$D1251,Products!$A$1:$A$5,0),MATCH(Orders!I$1,Products!$A$1:$E$1,0))="Esp","Espresso",INDEX(Products!$A$1:$E$5,MATCH(Orders!$D1251,Products!$A$1:$A$5,0),MATCH(Orders!I$1,Products!$A$1:$E$1,0))="Lat","Latte",INDEX(Products!$A$1:$E$5,MATCH(Orders!$D1251,Products!$A$1:$A$5,0),MATCH(Orders!I$1,Products!$A$1:$E$1,0))="Moc","Mocha",INDEX(Products!$A$1:$E$5,MATCH(Orders!$D1251,Products!$A$1:$A$5,0),MATCH(Orders!I$1,Products!$A$1:$E$1,0))="Am","Americano")</f>
        <v>Espresso</v>
      </c>
      <c r="J1251" t="str">
        <f>IF(INDEX(Products!$A$1:$E$5,MATCH(Orders!$D1251,Products!$A$1:$A$5,0),MATCH(Orders!J$1,Products!$A$1:$E$1,0))="M","Medium",IF(INDEX(Products!$A$1:$E$5,MATCH(Orders!$D1251,Products!$A$1:$A$5,0),MATCH(Orders!J$1,Products!$A$1:$E$1,0))="D","Dark","Light"))</f>
        <v>Medium</v>
      </c>
      <c r="K1251" s="3">
        <f>INDEX(Products!$A$1:$E$5,MATCH(Orders!$D1251,Products!$A$1:$A$5,0),MATCH(Orders!K$1,Products!$A$1:$E$1,0))</f>
        <v>1.5</v>
      </c>
      <c r="L1251" s="5">
        <f>INDEX(Products!$A$1:$E$5,MATCH(Orders!$D1251,Products!$A$1:$A$5,0),MATCH(Orders!L$1,Products!$A$1:$E$1,0))</f>
        <v>8.18</v>
      </c>
      <c r="M1251" s="5">
        <f>Table1[[#This Row],[Unit Price]]*Table1[[#This Row],[Quantity]]</f>
        <v>40.9</v>
      </c>
      <c r="N1251" t="str">
        <f>VLOOKUP(Table1[[#This Row],[Customer ID]],Customers!$A$1:$I$2001,9,FALSE)</f>
        <v>No</v>
      </c>
    </row>
    <row r="1252" spans="1:14" x14ac:dyDescent="0.35">
      <c r="A1252" t="s">
        <v>2559</v>
      </c>
      <c r="B1252" s="2">
        <v>45063</v>
      </c>
      <c r="C1252" t="s">
        <v>2560</v>
      </c>
      <c r="D1252" t="s">
        <v>40</v>
      </c>
      <c r="E1252">
        <v>5</v>
      </c>
      <c r="F1252" t="str">
        <f>VLOOKUP(Table1[[#This Row],[Customer ID]],Customers!$A$1:$I$2001,2,FALSE)</f>
        <v>Samuel Patton</v>
      </c>
      <c r="G1252" t="str">
        <f>VLOOKUP(Table1[[#This Row],[Customer ID]],Customers!$A$1:$I$2001,3,FALSE)</f>
        <v>carla13@gmail.com</v>
      </c>
      <c r="H1252" t="str">
        <f>VLOOKUP(Table1[[#This Row],[Customer ID]],Customers!$A$1:$I$2001,7,FALSE)</f>
        <v>Ireland</v>
      </c>
      <c r="I1252" t="str">
        <f>_xlfn.IFS(INDEX(Products!$A$1:$E$5,MATCH(Orders!$D1252,Products!$A$1:$A$5,0),MATCH(Orders!I$1,Products!$A$1:$E$1,0))="Esp","Espresso",INDEX(Products!$A$1:$E$5,MATCH(Orders!$D1252,Products!$A$1:$A$5,0),MATCH(Orders!I$1,Products!$A$1:$E$1,0))="Lat","Latte",INDEX(Products!$A$1:$E$5,MATCH(Orders!$D1252,Products!$A$1:$A$5,0),MATCH(Orders!I$1,Products!$A$1:$E$1,0))="Moc","Mocha",INDEX(Products!$A$1:$E$5,MATCH(Orders!$D1252,Products!$A$1:$A$5,0),MATCH(Orders!I$1,Products!$A$1:$E$1,0))="Am","Americano")</f>
        <v>Americano</v>
      </c>
      <c r="J1252" t="str">
        <f>IF(INDEX(Products!$A$1:$E$5,MATCH(Orders!$D1252,Products!$A$1:$A$5,0),MATCH(Orders!J$1,Products!$A$1:$E$1,0))="M","Medium",IF(INDEX(Products!$A$1:$E$5,MATCH(Orders!$D1252,Products!$A$1:$A$5,0),MATCH(Orders!J$1,Products!$A$1:$E$1,0))="D","Dark","Light"))</f>
        <v>Light</v>
      </c>
      <c r="K1252" s="3">
        <f>INDEX(Products!$A$1:$E$5,MATCH(Orders!$D1252,Products!$A$1:$A$5,0),MATCH(Orders!K$1,Products!$A$1:$E$1,0))</f>
        <v>1</v>
      </c>
      <c r="L1252" s="5">
        <f>INDEX(Products!$A$1:$E$5,MATCH(Orders!$D1252,Products!$A$1:$A$5,0),MATCH(Orders!L$1,Products!$A$1:$E$1,0))</f>
        <v>9.9499999999999993</v>
      </c>
      <c r="M1252" s="5">
        <f>Table1[[#This Row],[Unit Price]]*Table1[[#This Row],[Quantity]]</f>
        <v>49.75</v>
      </c>
      <c r="N1252" t="str">
        <f>VLOOKUP(Table1[[#This Row],[Customer ID]],Customers!$A$1:$I$2001,9,FALSE)</f>
        <v>Yes</v>
      </c>
    </row>
    <row r="1253" spans="1:14" x14ac:dyDescent="0.35">
      <c r="A1253" t="s">
        <v>2561</v>
      </c>
      <c r="B1253" s="2">
        <v>44767</v>
      </c>
      <c r="C1253" t="s">
        <v>2562</v>
      </c>
      <c r="D1253" t="s">
        <v>40</v>
      </c>
      <c r="E1253">
        <v>3</v>
      </c>
      <c r="F1253" t="str">
        <f>VLOOKUP(Table1[[#This Row],[Customer ID]],Customers!$A$1:$I$2001,2,FALSE)</f>
        <v>William Ford</v>
      </c>
      <c r="G1253" t="str">
        <f>VLOOKUP(Table1[[#This Row],[Customer ID]],Customers!$A$1:$I$2001,3,FALSE)</f>
        <v>hartmansarah@brown.com</v>
      </c>
      <c r="H1253" t="str">
        <f>VLOOKUP(Table1[[#This Row],[Customer ID]],Customers!$A$1:$I$2001,7,FALSE)</f>
        <v>United States</v>
      </c>
      <c r="I1253" t="str">
        <f>_xlfn.IFS(INDEX(Products!$A$1:$E$5,MATCH(Orders!$D1253,Products!$A$1:$A$5,0),MATCH(Orders!I$1,Products!$A$1:$E$1,0))="Esp","Espresso",INDEX(Products!$A$1:$E$5,MATCH(Orders!$D1253,Products!$A$1:$A$5,0),MATCH(Orders!I$1,Products!$A$1:$E$1,0))="Lat","Latte",INDEX(Products!$A$1:$E$5,MATCH(Orders!$D1253,Products!$A$1:$A$5,0),MATCH(Orders!I$1,Products!$A$1:$E$1,0))="Moc","Mocha",INDEX(Products!$A$1:$E$5,MATCH(Orders!$D1253,Products!$A$1:$A$5,0),MATCH(Orders!I$1,Products!$A$1:$E$1,0))="Am","Americano")</f>
        <v>Americano</v>
      </c>
      <c r="J1253" t="str">
        <f>IF(INDEX(Products!$A$1:$E$5,MATCH(Orders!$D1253,Products!$A$1:$A$5,0),MATCH(Orders!J$1,Products!$A$1:$E$1,0))="M","Medium",IF(INDEX(Products!$A$1:$E$5,MATCH(Orders!$D1253,Products!$A$1:$A$5,0),MATCH(Orders!J$1,Products!$A$1:$E$1,0))="D","Dark","Light"))</f>
        <v>Light</v>
      </c>
      <c r="K1253" s="3">
        <f>INDEX(Products!$A$1:$E$5,MATCH(Orders!$D1253,Products!$A$1:$A$5,0),MATCH(Orders!K$1,Products!$A$1:$E$1,0))</f>
        <v>1</v>
      </c>
      <c r="L1253" s="5">
        <f>INDEX(Products!$A$1:$E$5,MATCH(Orders!$D1253,Products!$A$1:$A$5,0),MATCH(Orders!L$1,Products!$A$1:$E$1,0))</f>
        <v>9.9499999999999993</v>
      </c>
      <c r="M1253" s="5">
        <f>Table1[[#This Row],[Unit Price]]*Table1[[#This Row],[Quantity]]</f>
        <v>29.849999999999998</v>
      </c>
      <c r="N1253" t="str">
        <f>VLOOKUP(Table1[[#This Row],[Customer ID]],Customers!$A$1:$I$2001,9,FALSE)</f>
        <v>Yes</v>
      </c>
    </row>
    <row r="1254" spans="1:14" x14ac:dyDescent="0.35">
      <c r="A1254" t="s">
        <v>2563</v>
      </c>
      <c r="B1254" s="2">
        <v>44552</v>
      </c>
      <c r="C1254" t="s">
        <v>2564</v>
      </c>
      <c r="D1254" t="s">
        <v>40</v>
      </c>
      <c r="E1254">
        <v>4</v>
      </c>
      <c r="F1254" t="str">
        <f>VLOOKUP(Table1[[#This Row],[Customer ID]],Customers!$A$1:$I$2001,2,FALSE)</f>
        <v>Jonathan Smith</v>
      </c>
      <c r="G1254" t="str">
        <f>VLOOKUP(Table1[[#This Row],[Customer ID]],Customers!$A$1:$I$2001,3,FALSE)</f>
        <v>thompsonfrederick@gmail.com</v>
      </c>
      <c r="H1254" t="str">
        <f>VLOOKUP(Table1[[#This Row],[Customer ID]],Customers!$A$1:$I$2001,7,FALSE)</f>
        <v>Ireland</v>
      </c>
      <c r="I1254" t="str">
        <f>_xlfn.IFS(INDEX(Products!$A$1:$E$5,MATCH(Orders!$D1254,Products!$A$1:$A$5,0),MATCH(Orders!I$1,Products!$A$1:$E$1,0))="Esp","Espresso",INDEX(Products!$A$1:$E$5,MATCH(Orders!$D1254,Products!$A$1:$A$5,0),MATCH(Orders!I$1,Products!$A$1:$E$1,0))="Lat","Latte",INDEX(Products!$A$1:$E$5,MATCH(Orders!$D1254,Products!$A$1:$A$5,0),MATCH(Orders!I$1,Products!$A$1:$E$1,0))="Moc","Mocha",INDEX(Products!$A$1:$E$5,MATCH(Orders!$D1254,Products!$A$1:$A$5,0),MATCH(Orders!I$1,Products!$A$1:$E$1,0))="Am","Americano")</f>
        <v>Americano</v>
      </c>
      <c r="J1254" t="str">
        <f>IF(INDEX(Products!$A$1:$E$5,MATCH(Orders!$D1254,Products!$A$1:$A$5,0),MATCH(Orders!J$1,Products!$A$1:$E$1,0))="M","Medium",IF(INDEX(Products!$A$1:$E$5,MATCH(Orders!$D1254,Products!$A$1:$A$5,0),MATCH(Orders!J$1,Products!$A$1:$E$1,0))="D","Dark","Light"))</f>
        <v>Light</v>
      </c>
      <c r="K1254" s="3">
        <f>INDEX(Products!$A$1:$E$5,MATCH(Orders!$D1254,Products!$A$1:$A$5,0),MATCH(Orders!K$1,Products!$A$1:$E$1,0))</f>
        <v>1</v>
      </c>
      <c r="L1254" s="5">
        <f>INDEX(Products!$A$1:$E$5,MATCH(Orders!$D1254,Products!$A$1:$A$5,0),MATCH(Orders!L$1,Products!$A$1:$E$1,0))</f>
        <v>9.9499999999999993</v>
      </c>
      <c r="M1254" s="5">
        <f>Table1[[#This Row],[Unit Price]]*Table1[[#This Row],[Quantity]]</f>
        <v>39.799999999999997</v>
      </c>
      <c r="N1254" t="str">
        <f>VLOOKUP(Table1[[#This Row],[Customer ID]],Customers!$A$1:$I$2001,9,FALSE)</f>
        <v>Yes</v>
      </c>
    </row>
    <row r="1255" spans="1:14" x14ac:dyDescent="0.35">
      <c r="A1255" t="s">
        <v>2565</v>
      </c>
      <c r="B1255" s="2">
        <v>44826</v>
      </c>
      <c r="C1255" t="s">
        <v>2566</v>
      </c>
      <c r="D1255" t="s">
        <v>21</v>
      </c>
      <c r="E1255">
        <v>4</v>
      </c>
      <c r="F1255" t="str">
        <f>VLOOKUP(Table1[[#This Row],[Customer ID]],Customers!$A$1:$I$2001,2,FALSE)</f>
        <v>Rachel Herrera</v>
      </c>
      <c r="G1255" t="str">
        <f>VLOOKUP(Table1[[#This Row],[Customer ID]],Customers!$A$1:$I$2001,3,FALSE)</f>
        <v>ichan@lam.org</v>
      </c>
      <c r="H1255" t="str">
        <f>VLOOKUP(Table1[[#This Row],[Customer ID]],Customers!$A$1:$I$2001,7,FALSE)</f>
        <v>United Kingdom</v>
      </c>
      <c r="I1255" t="str">
        <f>_xlfn.IFS(INDEX(Products!$A$1:$E$5,MATCH(Orders!$D1255,Products!$A$1:$A$5,0),MATCH(Orders!I$1,Products!$A$1:$E$1,0))="Esp","Espresso",INDEX(Products!$A$1:$E$5,MATCH(Orders!$D1255,Products!$A$1:$A$5,0),MATCH(Orders!I$1,Products!$A$1:$E$1,0))="Lat","Latte",INDEX(Products!$A$1:$E$5,MATCH(Orders!$D1255,Products!$A$1:$A$5,0),MATCH(Orders!I$1,Products!$A$1:$E$1,0))="Moc","Mocha",INDEX(Products!$A$1:$E$5,MATCH(Orders!$D1255,Products!$A$1:$A$5,0),MATCH(Orders!I$1,Products!$A$1:$E$1,0))="Am","Americano")</f>
        <v>Latte</v>
      </c>
      <c r="J1255" t="str">
        <f>IF(INDEX(Products!$A$1:$E$5,MATCH(Orders!$D1255,Products!$A$1:$A$5,0),MATCH(Orders!J$1,Products!$A$1:$E$1,0))="M","Medium",IF(INDEX(Products!$A$1:$E$5,MATCH(Orders!$D1255,Products!$A$1:$A$5,0),MATCH(Orders!J$1,Products!$A$1:$E$1,0))="D","Dark","Light"))</f>
        <v>Dark</v>
      </c>
      <c r="K1255" s="3">
        <f>INDEX(Products!$A$1:$E$5,MATCH(Orders!$D1255,Products!$A$1:$A$5,0),MATCH(Orders!K$1,Products!$A$1:$E$1,0))</f>
        <v>2</v>
      </c>
      <c r="L1255" s="5">
        <f>INDEX(Products!$A$1:$E$5,MATCH(Orders!$D1255,Products!$A$1:$A$5,0),MATCH(Orders!L$1,Products!$A$1:$E$1,0))</f>
        <v>6.79</v>
      </c>
      <c r="M1255" s="5">
        <f>Table1[[#This Row],[Unit Price]]*Table1[[#This Row],[Quantity]]</f>
        <v>27.16</v>
      </c>
      <c r="N1255" t="str">
        <f>VLOOKUP(Table1[[#This Row],[Customer ID]],Customers!$A$1:$I$2001,9,FALSE)</f>
        <v>No</v>
      </c>
    </row>
    <row r="1256" spans="1:14" x14ac:dyDescent="0.35">
      <c r="A1256" t="s">
        <v>2567</v>
      </c>
      <c r="B1256" s="2">
        <v>45437</v>
      </c>
      <c r="C1256" t="s">
        <v>2568</v>
      </c>
      <c r="D1256" t="s">
        <v>15</v>
      </c>
      <c r="E1256">
        <v>2</v>
      </c>
      <c r="F1256" t="str">
        <f>VLOOKUP(Table1[[#This Row],[Customer ID]],Customers!$A$1:$I$2001,2,FALSE)</f>
        <v>Steven Santiago</v>
      </c>
      <c r="G1256" t="str">
        <f>VLOOKUP(Table1[[#This Row],[Customer ID]],Customers!$A$1:$I$2001,3,FALSE)</f>
        <v>philip55@johnson.com</v>
      </c>
      <c r="H1256" t="str">
        <f>VLOOKUP(Table1[[#This Row],[Customer ID]],Customers!$A$1:$I$2001,7,FALSE)</f>
        <v>Australia</v>
      </c>
      <c r="I1256" t="str">
        <f>_xlfn.IFS(INDEX(Products!$A$1:$E$5,MATCH(Orders!$D1256,Products!$A$1:$A$5,0),MATCH(Orders!I$1,Products!$A$1:$E$1,0))="Esp","Espresso",INDEX(Products!$A$1:$E$5,MATCH(Orders!$D1256,Products!$A$1:$A$5,0),MATCH(Orders!I$1,Products!$A$1:$E$1,0))="Lat","Latte",INDEX(Products!$A$1:$E$5,MATCH(Orders!$D1256,Products!$A$1:$A$5,0),MATCH(Orders!I$1,Products!$A$1:$E$1,0))="Moc","Mocha",INDEX(Products!$A$1:$E$5,MATCH(Orders!$D1256,Products!$A$1:$A$5,0),MATCH(Orders!I$1,Products!$A$1:$E$1,0))="Am","Americano")</f>
        <v>Espresso</v>
      </c>
      <c r="J1256" t="str">
        <f>IF(INDEX(Products!$A$1:$E$5,MATCH(Orders!$D1256,Products!$A$1:$A$5,0),MATCH(Orders!J$1,Products!$A$1:$E$1,0))="M","Medium",IF(INDEX(Products!$A$1:$E$5,MATCH(Orders!$D1256,Products!$A$1:$A$5,0),MATCH(Orders!J$1,Products!$A$1:$E$1,0))="D","Dark","Light"))</f>
        <v>Medium</v>
      </c>
      <c r="K1256" s="3">
        <f>INDEX(Products!$A$1:$E$5,MATCH(Orders!$D1256,Products!$A$1:$A$5,0),MATCH(Orders!K$1,Products!$A$1:$E$1,0))</f>
        <v>1.5</v>
      </c>
      <c r="L1256" s="5">
        <f>INDEX(Products!$A$1:$E$5,MATCH(Orders!$D1256,Products!$A$1:$A$5,0),MATCH(Orders!L$1,Products!$A$1:$E$1,0))</f>
        <v>8.18</v>
      </c>
      <c r="M1256" s="5">
        <f>Table1[[#This Row],[Unit Price]]*Table1[[#This Row],[Quantity]]</f>
        <v>16.36</v>
      </c>
      <c r="N1256" t="str">
        <f>VLOOKUP(Table1[[#This Row],[Customer ID]],Customers!$A$1:$I$2001,9,FALSE)</f>
        <v>Yes</v>
      </c>
    </row>
    <row r="1257" spans="1:14" x14ac:dyDescent="0.35">
      <c r="A1257" t="s">
        <v>2569</v>
      </c>
      <c r="B1257" s="2">
        <v>44584</v>
      </c>
      <c r="C1257" t="s">
        <v>2570</v>
      </c>
      <c r="D1257" t="s">
        <v>15</v>
      </c>
      <c r="E1257">
        <v>1</v>
      </c>
      <c r="F1257" t="str">
        <f>VLOOKUP(Table1[[#This Row],[Customer ID]],Customers!$A$1:$I$2001,2,FALSE)</f>
        <v>Brett Francis</v>
      </c>
      <c r="G1257" t="str">
        <f>VLOOKUP(Table1[[#This Row],[Customer ID]],Customers!$A$1:$I$2001,3,FALSE)</f>
        <v>kellymartin@hotmail.com</v>
      </c>
      <c r="H1257" t="str">
        <f>VLOOKUP(Table1[[#This Row],[Customer ID]],Customers!$A$1:$I$2001,7,FALSE)</f>
        <v>Canada</v>
      </c>
      <c r="I1257" t="str">
        <f>_xlfn.IFS(INDEX(Products!$A$1:$E$5,MATCH(Orders!$D1257,Products!$A$1:$A$5,0),MATCH(Orders!I$1,Products!$A$1:$E$1,0))="Esp","Espresso",INDEX(Products!$A$1:$E$5,MATCH(Orders!$D1257,Products!$A$1:$A$5,0),MATCH(Orders!I$1,Products!$A$1:$E$1,0))="Lat","Latte",INDEX(Products!$A$1:$E$5,MATCH(Orders!$D1257,Products!$A$1:$A$5,0),MATCH(Orders!I$1,Products!$A$1:$E$1,0))="Moc","Mocha",INDEX(Products!$A$1:$E$5,MATCH(Orders!$D1257,Products!$A$1:$A$5,0),MATCH(Orders!I$1,Products!$A$1:$E$1,0))="Am","Americano")</f>
        <v>Espresso</v>
      </c>
      <c r="J1257" t="str">
        <f>IF(INDEX(Products!$A$1:$E$5,MATCH(Orders!$D1257,Products!$A$1:$A$5,0),MATCH(Orders!J$1,Products!$A$1:$E$1,0))="M","Medium",IF(INDEX(Products!$A$1:$E$5,MATCH(Orders!$D1257,Products!$A$1:$A$5,0),MATCH(Orders!J$1,Products!$A$1:$E$1,0))="D","Dark","Light"))</f>
        <v>Medium</v>
      </c>
      <c r="K1257" s="3">
        <f>INDEX(Products!$A$1:$E$5,MATCH(Orders!$D1257,Products!$A$1:$A$5,0),MATCH(Orders!K$1,Products!$A$1:$E$1,0))</f>
        <v>1.5</v>
      </c>
      <c r="L1257" s="5">
        <f>INDEX(Products!$A$1:$E$5,MATCH(Orders!$D1257,Products!$A$1:$A$5,0),MATCH(Orders!L$1,Products!$A$1:$E$1,0))</f>
        <v>8.18</v>
      </c>
      <c r="M1257" s="5">
        <f>Table1[[#This Row],[Unit Price]]*Table1[[#This Row],[Quantity]]</f>
        <v>8.18</v>
      </c>
      <c r="N1257" t="str">
        <f>VLOOKUP(Table1[[#This Row],[Customer ID]],Customers!$A$1:$I$2001,9,FALSE)</f>
        <v>No</v>
      </c>
    </row>
    <row r="1258" spans="1:14" x14ac:dyDescent="0.35">
      <c r="A1258" t="s">
        <v>2571</v>
      </c>
      <c r="B1258" s="2">
        <v>45528</v>
      </c>
      <c r="C1258" t="s">
        <v>2572</v>
      </c>
      <c r="D1258" t="s">
        <v>21</v>
      </c>
      <c r="E1258">
        <v>2</v>
      </c>
      <c r="F1258" t="str">
        <f>VLOOKUP(Table1[[#This Row],[Customer ID]],Customers!$A$1:$I$2001,2,FALSE)</f>
        <v>Jeremy Rhodes</v>
      </c>
      <c r="G1258" t="str">
        <f>VLOOKUP(Table1[[#This Row],[Customer ID]],Customers!$A$1:$I$2001,3,FALSE)</f>
        <v>nstevens@sweeney.com</v>
      </c>
      <c r="H1258" t="str">
        <f>VLOOKUP(Table1[[#This Row],[Customer ID]],Customers!$A$1:$I$2001,7,FALSE)</f>
        <v>United Kingdom</v>
      </c>
      <c r="I1258" t="str">
        <f>_xlfn.IFS(INDEX(Products!$A$1:$E$5,MATCH(Orders!$D1258,Products!$A$1:$A$5,0),MATCH(Orders!I$1,Products!$A$1:$E$1,0))="Esp","Espresso",INDEX(Products!$A$1:$E$5,MATCH(Orders!$D1258,Products!$A$1:$A$5,0),MATCH(Orders!I$1,Products!$A$1:$E$1,0))="Lat","Latte",INDEX(Products!$A$1:$E$5,MATCH(Orders!$D1258,Products!$A$1:$A$5,0),MATCH(Orders!I$1,Products!$A$1:$E$1,0))="Moc","Mocha",INDEX(Products!$A$1:$E$5,MATCH(Orders!$D1258,Products!$A$1:$A$5,0),MATCH(Orders!I$1,Products!$A$1:$E$1,0))="Am","Americano")</f>
        <v>Latte</v>
      </c>
      <c r="J1258" t="str">
        <f>IF(INDEX(Products!$A$1:$E$5,MATCH(Orders!$D1258,Products!$A$1:$A$5,0),MATCH(Orders!J$1,Products!$A$1:$E$1,0))="M","Medium",IF(INDEX(Products!$A$1:$E$5,MATCH(Orders!$D1258,Products!$A$1:$A$5,0),MATCH(Orders!J$1,Products!$A$1:$E$1,0))="D","Dark","Light"))</f>
        <v>Dark</v>
      </c>
      <c r="K1258" s="3">
        <f>INDEX(Products!$A$1:$E$5,MATCH(Orders!$D1258,Products!$A$1:$A$5,0),MATCH(Orders!K$1,Products!$A$1:$E$1,0))</f>
        <v>2</v>
      </c>
      <c r="L1258" s="5">
        <f>INDEX(Products!$A$1:$E$5,MATCH(Orders!$D1258,Products!$A$1:$A$5,0),MATCH(Orders!L$1,Products!$A$1:$E$1,0))</f>
        <v>6.79</v>
      </c>
      <c r="M1258" s="5">
        <f>Table1[[#This Row],[Unit Price]]*Table1[[#This Row],[Quantity]]</f>
        <v>13.58</v>
      </c>
      <c r="N1258" t="str">
        <f>VLOOKUP(Table1[[#This Row],[Customer ID]],Customers!$A$1:$I$2001,9,FALSE)</f>
        <v>Yes</v>
      </c>
    </row>
    <row r="1259" spans="1:14" x14ac:dyDescent="0.35">
      <c r="A1259" t="s">
        <v>2573</v>
      </c>
      <c r="B1259" s="2">
        <v>44652</v>
      </c>
      <c r="C1259" t="s">
        <v>2574</v>
      </c>
      <c r="D1259" t="s">
        <v>40</v>
      </c>
      <c r="E1259">
        <v>3</v>
      </c>
      <c r="F1259" t="str">
        <f>VLOOKUP(Table1[[#This Row],[Customer ID]],Customers!$A$1:$I$2001,2,FALSE)</f>
        <v>John Jackson</v>
      </c>
      <c r="G1259" t="str">
        <f>VLOOKUP(Table1[[#This Row],[Customer ID]],Customers!$A$1:$I$2001,3,FALSE)</f>
        <v>kenneth59@gmail.com</v>
      </c>
      <c r="H1259" t="str">
        <f>VLOOKUP(Table1[[#This Row],[Customer ID]],Customers!$A$1:$I$2001,7,FALSE)</f>
        <v>Australia</v>
      </c>
      <c r="I1259" t="str">
        <f>_xlfn.IFS(INDEX(Products!$A$1:$E$5,MATCH(Orders!$D1259,Products!$A$1:$A$5,0),MATCH(Orders!I$1,Products!$A$1:$E$1,0))="Esp","Espresso",INDEX(Products!$A$1:$E$5,MATCH(Orders!$D1259,Products!$A$1:$A$5,0),MATCH(Orders!I$1,Products!$A$1:$E$1,0))="Lat","Latte",INDEX(Products!$A$1:$E$5,MATCH(Orders!$D1259,Products!$A$1:$A$5,0),MATCH(Orders!I$1,Products!$A$1:$E$1,0))="Moc","Mocha",INDEX(Products!$A$1:$E$5,MATCH(Orders!$D1259,Products!$A$1:$A$5,0),MATCH(Orders!I$1,Products!$A$1:$E$1,0))="Am","Americano")</f>
        <v>Americano</v>
      </c>
      <c r="J1259" t="str">
        <f>IF(INDEX(Products!$A$1:$E$5,MATCH(Orders!$D1259,Products!$A$1:$A$5,0),MATCH(Orders!J$1,Products!$A$1:$E$1,0))="M","Medium",IF(INDEX(Products!$A$1:$E$5,MATCH(Orders!$D1259,Products!$A$1:$A$5,0),MATCH(Orders!J$1,Products!$A$1:$E$1,0))="D","Dark","Light"))</f>
        <v>Light</v>
      </c>
      <c r="K1259" s="3">
        <f>INDEX(Products!$A$1:$E$5,MATCH(Orders!$D1259,Products!$A$1:$A$5,0),MATCH(Orders!K$1,Products!$A$1:$E$1,0))</f>
        <v>1</v>
      </c>
      <c r="L1259" s="5">
        <f>INDEX(Products!$A$1:$E$5,MATCH(Orders!$D1259,Products!$A$1:$A$5,0),MATCH(Orders!L$1,Products!$A$1:$E$1,0))</f>
        <v>9.9499999999999993</v>
      </c>
      <c r="M1259" s="5">
        <f>Table1[[#This Row],[Unit Price]]*Table1[[#This Row],[Quantity]]</f>
        <v>29.849999999999998</v>
      </c>
      <c r="N1259" t="str">
        <f>VLOOKUP(Table1[[#This Row],[Customer ID]],Customers!$A$1:$I$2001,9,FALSE)</f>
        <v>Yes</v>
      </c>
    </row>
    <row r="1260" spans="1:14" x14ac:dyDescent="0.35">
      <c r="A1260" t="s">
        <v>2575</v>
      </c>
      <c r="B1260" s="2">
        <v>44588</v>
      </c>
      <c r="C1260" t="s">
        <v>2576</v>
      </c>
      <c r="D1260" t="s">
        <v>40</v>
      </c>
      <c r="E1260">
        <v>2</v>
      </c>
      <c r="F1260" t="str">
        <f>VLOOKUP(Table1[[#This Row],[Customer ID]],Customers!$A$1:$I$2001,2,FALSE)</f>
        <v>Brenda Murray</v>
      </c>
      <c r="G1260" t="str">
        <f>VLOOKUP(Table1[[#This Row],[Customer ID]],Customers!$A$1:$I$2001,3,FALSE)</f>
        <v>robert22@yahoo.com</v>
      </c>
      <c r="H1260" t="str">
        <f>VLOOKUP(Table1[[#This Row],[Customer ID]],Customers!$A$1:$I$2001,7,FALSE)</f>
        <v>United Kingdom</v>
      </c>
      <c r="I1260" t="str">
        <f>_xlfn.IFS(INDEX(Products!$A$1:$E$5,MATCH(Orders!$D1260,Products!$A$1:$A$5,0),MATCH(Orders!I$1,Products!$A$1:$E$1,0))="Esp","Espresso",INDEX(Products!$A$1:$E$5,MATCH(Orders!$D1260,Products!$A$1:$A$5,0),MATCH(Orders!I$1,Products!$A$1:$E$1,0))="Lat","Latte",INDEX(Products!$A$1:$E$5,MATCH(Orders!$D1260,Products!$A$1:$A$5,0),MATCH(Orders!I$1,Products!$A$1:$E$1,0))="Moc","Mocha",INDEX(Products!$A$1:$E$5,MATCH(Orders!$D1260,Products!$A$1:$A$5,0),MATCH(Orders!I$1,Products!$A$1:$E$1,0))="Am","Americano")</f>
        <v>Americano</v>
      </c>
      <c r="J1260" t="str">
        <f>IF(INDEX(Products!$A$1:$E$5,MATCH(Orders!$D1260,Products!$A$1:$A$5,0),MATCH(Orders!J$1,Products!$A$1:$E$1,0))="M","Medium",IF(INDEX(Products!$A$1:$E$5,MATCH(Orders!$D1260,Products!$A$1:$A$5,0),MATCH(Orders!J$1,Products!$A$1:$E$1,0))="D","Dark","Light"))</f>
        <v>Light</v>
      </c>
      <c r="K1260" s="3">
        <f>INDEX(Products!$A$1:$E$5,MATCH(Orders!$D1260,Products!$A$1:$A$5,0),MATCH(Orders!K$1,Products!$A$1:$E$1,0))</f>
        <v>1</v>
      </c>
      <c r="L1260" s="5">
        <f>INDEX(Products!$A$1:$E$5,MATCH(Orders!$D1260,Products!$A$1:$A$5,0),MATCH(Orders!L$1,Products!$A$1:$E$1,0))</f>
        <v>9.9499999999999993</v>
      </c>
      <c r="M1260" s="5">
        <f>Table1[[#This Row],[Unit Price]]*Table1[[#This Row],[Quantity]]</f>
        <v>19.899999999999999</v>
      </c>
      <c r="N1260" t="str">
        <f>VLOOKUP(Table1[[#This Row],[Customer ID]],Customers!$A$1:$I$2001,9,FALSE)</f>
        <v>No</v>
      </c>
    </row>
    <row r="1261" spans="1:14" x14ac:dyDescent="0.35">
      <c r="A1261" t="s">
        <v>2577</v>
      </c>
      <c r="B1261" s="2">
        <v>45186</v>
      </c>
      <c r="C1261" t="s">
        <v>2578</v>
      </c>
      <c r="D1261" t="s">
        <v>40</v>
      </c>
      <c r="E1261">
        <v>5</v>
      </c>
      <c r="F1261" t="str">
        <f>VLOOKUP(Table1[[#This Row],[Customer ID]],Customers!$A$1:$I$2001,2,FALSE)</f>
        <v>David Brown</v>
      </c>
      <c r="G1261" t="str">
        <f>VLOOKUP(Table1[[#This Row],[Customer ID]],Customers!$A$1:$I$2001,3,FALSE)</f>
        <v>hcurry@marquez-gonzalez.com</v>
      </c>
      <c r="H1261" t="str">
        <f>VLOOKUP(Table1[[#This Row],[Customer ID]],Customers!$A$1:$I$2001,7,FALSE)</f>
        <v>Ireland</v>
      </c>
      <c r="I1261" t="str">
        <f>_xlfn.IFS(INDEX(Products!$A$1:$E$5,MATCH(Orders!$D1261,Products!$A$1:$A$5,0),MATCH(Orders!I$1,Products!$A$1:$E$1,0))="Esp","Espresso",INDEX(Products!$A$1:$E$5,MATCH(Orders!$D1261,Products!$A$1:$A$5,0),MATCH(Orders!I$1,Products!$A$1:$E$1,0))="Lat","Latte",INDEX(Products!$A$1:$E$5,MATCH(Orders!$D1261,Products!$A$1:$A$5,0),MATCH(Orders!I$1,Products!$A$1:$E$1,0))="Moc","Mocha",INDEX(Products!$A$1:$E$5,MATCH(Orders!$D1261,Products!$A$1:$A$5,0),MATCH(Orders!I$1,Products!$A$1:$E$1,0))="Am","Americano")</f>
        <v>Americano</v>
      </c>
      <c r="J1261" t="str">
        <f>IF(INDEX(Products!$A$1:$E$5,MATCH(Orders!$D1261,Products!$A$1:$A$5,0),MATCH(Orders!J$1,Products!$A$1:$E$1,0))="M","Medium",IF(INDEX(Products!$A$1:$E$5,MATCH(Orders!$D1261,Products!$A$1:$A$5,0),MATCH(Orders!J$1,Products!$A$1:$E$1,0))="D","Dark","Light"))</f>
        <v>Light</v>
      </c>
      <c r="K1261" s="3">
        <f>INDEX(Products!$A$1:$E$5,MATCH(Orders!$D1261,Products!$A$1:$A$5,0),MATCH(Orders!K$1,Products!$A$1:$E$1,0))</f>
        <v>1</v>
      </c>
      <c r="L1261" s="5">
        <f>INDEX(Products!$A$1:$E$5,MATCH(Orders!$D1261,Products!$A$1:$A$5,0),MATCH(Orders!L$1,Products!$A$1:$E$1,0))</f>
        <v>9.9499999999999993</v>
      </c>
      <c r="M1261" s="5">
        <f>Table1[[#This Row],[Unit Price]]*Table1[[#This Row],[Quantity]]</f>
        <v>49.75</v>
      </c>
      <c r="N1261" t="str">
        <f>VLOOKUP(Table1[[#This Row],[Customer ID]],Customers!$A$1:$I$2001,9,FALSE)</f>
        <v>No</v>
      </c>
    </row>
    <row r="1262" spans="1:14" x14ac:dyDescent="0.35">
      <c r="A1262" t="s">
        <v>2579</v>
      </c>
      <c r="B1262" s="2">
        <v>45571</v>
      </c>
      <c r="C1262" t="s">
        <v>2580</v>
      </c>
      <c r="D1262" t="s">
        <v>21</v>
      </c>
      <c r="E1262">
        <v>3</v>
      </c>
      <c r="F1262" t="str">
        <f>VLOOKUP(Table1[[#This Row],[Customer ID]],Customers!$A$1:$I$2001,2,FALSE)</f>
        <v>Jerry Jones</v>
      </c>
      <c r="G1262" t="str">
        <f>VLOOKUP(Table1[[#This Row],[Customer ID]],Customers!$A$1:$I$2001,3,FALSE)</f>
        <v>jacobrichardson@gmail.com</v>
      </c>
      <c r="H1262" t="str">
        <f>VLOOKUP(Table1[[#This Row],[Customer ID]],Customers!$A$1:$I$2001,7,FALSE)</f>
        <v>United Kingdom</v>
      </c>
      <c r="I1262" t="str">
        <f>_xlfn.IFS(INDEX(Products!$A$1:$E$5,MATCH(Orders!$D1262,Products!$A$1:$A$5,0),MATCH(Orders!I$1,Products!$A$1:$E$1,0))="Esp","Espresso",INDEX(Products!$A$1:$E$5,MATCH(Orders!$D1262,Products!$A$1:$A$5,0),MATCH(Orders!I$1,Products!$A$1:$E$1,0))="Lat","Latte",INDEX(Products!$A$1:$E$5,MATCH(Orders!$D1262,Products!$A$1:$A$5,0),MATCH(Orders!I$1,Products!$A$1:$E$1,0))="Moc","Mocha",INDEX(Products!$A$1:$E$5,MATCH(Orders!$D1262,Products!$A$1:$A$5,0),MATCH(Orders!I$1,Products!$A$1:$E$1,0))="Am","Americano")</f>
        <v>Latte</v>
      </c>
      <c r="J1262" t="str">
        <f>IF(INDEX(Products!$A$1:$E$5,MATCH(Orders!$D1262,Products!$A$1:$A$5,0),MATCH(Orders!J$1,Products!$A$1:$E$1,0))="M","Medium",IF(INDEX(Products!$A$1:$E$5,MATCH(Orders!$D1262,Products!$A$1:$A$5,0),MATCH(Orders!J$1,Products!$A$1:$E$1,0))="D","Dark","Light"))</f>
        <v>Dark</v>
      </c>
      <c r="K1262" s="3">
        <f>INDEX(Products!$A$1:$E$5,MATCH(Orders!$D1262,Products!$A$1:$A$5,0),MATCH(Orders!K$1,Products!$A$1:$E$1,0))</f>
        <v>2</v>
      </c>
      <c r="L1262" s="5">
        <f>INDEX(Products!$A$1:$E$5,MATCH(Orders!$D1262,Products!$A$1:$A$5,0),MATCH(Orders!L$1,Products!$A$1:$E$1,0))</f>
        <v>6.79</v>
      </c>
      <c r="M1262" s="5">
        <f>Table1[[#This Row],[Unit Price]]*Table1[[#This Row],[Quantity]]</f>
        <v>20.37</v>
      </c>
      <c r="N1262" t="str">
        <f>VLOOKUP(Table1[[#This Row],[Customer ID]],Customers!$A$1:$I$2001,9,FALSE)</f>
        <v>Yes</v>
      </c>
    </row>
    <row r="1263" spans="1:14" x14ac:dyDescent="0.35">
      <c r="A1263" t="s">
        <v>2581</v>
      </c>
      <c r="B1263" s="2">
        <v>44901</v>
      </c>
      <c r="C1263" t="s">
        <v>2582</v>
      </c>
      <c r="D1263" t="s">
        <v>15</v>
      </c>
      <c r="E1263">
        <v>3</v>
      </c>
      <c r="F1263" t="str">
        <f>VLOOKUP(Table1[[#This Row],[Customer ID]],Customers!$A$1:$I$2001,2,FALSE)</f>
        <v>Andrew Odonnell</v>
      </c>
      <c r="G1263" t="str">
        <f>VLOOKUP(Table1[[#This Row],[Customer ID]],Customers!$A$1:$I$2001,3,FALSE)</f>
        <v>marcleonard@morris.info</v>
      </c>
      <c r="H1263" t="str">
        <f>VLOOKUP(Table1[[#This Row],[Customer ID]],Customers!$A$1:$I$2001,7,FALSE)</f>
        <v>United Kingdom</v>
      </c>
      <c r="I1263" t="str">
        <f>_xlfn.IFS(INDEX(Products!$A$1:$E$5,MATCH(Orders!$D1263,Products!$A$1:$A$5,0),MATCH(Orders!I$1,Products!$A$1:$E$1,0))="Esp","Espresso",INDEX(Products!$A$1:$E$5,MATCH(Orders!$D1263,Products!$A$1:$A$5,0),MATCH(Orders!I$1,Products!$A$1:$E$1,0))="Lat","Latte",INDEX(Products!$A$1:$E$5,MATCH(Orders!$D1263,Products!$A$1:$A$5,0),MATCH(Orders!I$1,Products!$A$1:$E$1,0))="Moc","Mocha",INDEX(Products!$A$1:$E$5,MATCH(Orders!$D1263,Products!$A$1:$A$5,0),MATCH(Orders!I$1,Products!$A$1:$E$1,0))="Am","Americano")</f>
        <v>Espresso</v>
      </c>
      <c r="J1263" t="str">
        <f>IF(INDEX(Products!$A$1:$E$5,MATCH(Orders!$D1263,Products!$A$1:$A$5,0),MATCH(Orders!J$1,Products!$A$1:$E$1,0))="M","Medium",IF(INDEX(Products!$A$1:$E$5,MATCH(Orders!$D1263,Products!$A$1:$A$5,0),MATCH(Orders!J$1,Products!$A$1:$E$1,0))="D","Dark","Light"))</f>
        <v>Medium</v>
      </c>
      <c r="K1263" s="3">
        <f>INDEX(Products!$A$1:$E$5,MATCH(Orders!$D1263,Products!$A$1:$A$5,0),MATCH(Orders!K$1,Products!$A$1:$E$1,0))</f>
        <v>1.5</v>
      </c>
      <c r="L1263" s="5">
        <f>INDEX(Products!$A$1:$E$5,MATCH(Orders!$D1263,Products!$A$1:$A$5,0),MATCH(Orders!L$1,Products!$A$1:$E$1,0))</f>
        <v>8.18</v>
      </c>
      <c r="M1263" s="5">
        <f>Table1[[#This Row],[Unit Price]]*Table1[[#This Row],[Quantity]]</f>
        <v>24.54</v>
      </c>
      <c r="N1263" t="str">
        <f>VLOOKUP(Table1[[#This Row],[Customer ID]],Customers!$A$1:$I$2001,9,FALSE)</f>
        <v>Yes</v>
      </c>
    </row>
    <row r="1264" spans="1:14" x14ac:dyDescent="0.35">
      <c r="A1264" t="s">
        <v>2583</v>
      </c>
      <c r="B1264" s="2">
        <v>45307</v>
      </c>
      <c r="C1264" t="s">
        <v>2584</v>
      </c>
      <c r="D1264" t="s">
        <v>15</v>
      </c>
      <c r="E1264">
        <v>1</v>
      </c>
      <c r="F1264" t="str">
        <f>VLOOKUP(Table1[[#This Row],[Customer ID]],Customers!$A$1:$I$2001,2,FALSE)</f>
        <v>Cathy Hill</v>
      </c>
      <c r="G1264" t="str">
        <f>VLOOKUP(Table1[[#This Row],[Customer ID]],Customers!$A$1:$I$2001,3,FALSE)</f>
        <v>richardsnicole@hotmail.com</v>
      </c>
      <c r="H1264" t="str">
        <f>VLOOKUP(Table1[[#This Row],[Customer ID]],Customers!$A$1:$I$2001,7,FALSE)</f>
        <v>Australia</v>
      </c>
      <c r="I1264" t="str">
        <f>_xlfn.IFS(INDEX(Products!$A$1:$E$5,MATCH(Orders!$D1264,Products!$A$1:$A$5,0),MATCH(Orders!I$1,Products!$A$1:$E$1,0))="Esp","Espresso",INDEX(Products!$A$1:$E$5,MATCH(Orders!$D1264,Products!$A$1:$A$5,0),MATCH(Orders!I$1,Products!$A$1:$E$1,0))="Lat","Latte",INDEX(Products!$A$1:$E$5,MATCH(Orders!$D1264,Products!$A$1:$A$5,0),MATCH(Orders!I$1,Products!$A$1:$E$1,0))="Moc","Mocha",INDEX(Products!$A$1:$E$5,MATCH(Orders!$D1264,Products!$A$1:$A$5,0),MATCH(Orders!I$1,Products!$A$1:$E$1,0))="Am","Americano")</f>
        <v>Espresso</v>
      </c>
      <c r="J1264" t="str">
        <f>IF(INDEX(Products!$A$1:$E$5,MATCH(Orders!$D1264,Products!$A$1:$A$5,0),MATCH(Orders!J$1,Products!$A$1:$E$1,0))="M","Medium",IF(INDEX(Products!$A$1:$E$5,MATCH(Orders!$D1264,Products!$A$1:$A$5,0),MATCH(Orders!J$1,Products!$A$1:$E$1,0))="D","Dark","Light"))</f>
        <v>Medium</v>
      </c>
      <c r="K1264" s="3">
        <f>INDEX(Products!$A$1:$E$5,MATCH(Orders!$D1264,Products!$A$1:$A$5,0),MATCH(Orders!K$1,Products!$A$1:$E$1,0))</f>
        <v>1.5</v>
      </c>
      <c r="L1264" s="5">
        <f>INDEX(Products!$A$1:$E$5,MATCH(Orders!$D1264,Products!$A$1:$A$5,0),MATCH(Orders!L$1,Products!$A$1:$E$1,0))</f>
        <v>8.18</v>
      </c>
      <c r="M1264" s="5">
        <f>Table1[[#This Row],[Unit Price]]*Table1[[#This Row],[Quantity]]</f>
        <v>8.18</v>
      </c>
      <c r="N1264" t="str">
        <f>VLOOKUP(Table1[[#This Row],[Customer ID]],Customers!$A$1:$I$2001,9,FALSE)</f>
        <v>Yes</v>
      </c>
    </row>
    <row r="1265" spans="1:14" x14ac:dyDescent="0.35">
      <c r="A1265" t="s">
        <v>2585</v>
      </c>
      <c r="B1265" s="2">
        <v>45205</v>
      </c>
      <c r="C1265" t="s">
        <v>2586</v>
      </c>
      <c r="D1265" t="s">
        <v>30</v>
      </c>
      <c r="E1265">
        <v>4</v>
      </c>
      <c r="F1265" t="str">
        <f>VLOOKUP(Table1[[#This Row],[Customer ID]],Customers!$A$1:$I$2001,2,FALSE)</f>
        <v>Joyce Kennedy</v>
      </c>
      <c r="G1265" t="str">
        <f>VLOOKUP(Table1[[#This Row],[Customer ID]],Customers!$A$1:$I$2001,3,FALSE)</f>
        <v>colemanronald@yahoo.com</v>
      </c>
      <c r="H1265" t="str">
        <f>VLOOKUP(Table1[[#This Row],[Customer ID]],Customers!$A$1:$I$2001,7,FALSE)</f>
        <v>Australia</v>
      </c>
      <c r="I1265" t="str">
        <f>_xlfn.IFS(INDEX(Products!$A$1:$E$5,MATCH(Orders!$D1265,Products!$A$1:$A$5,0),MATCH(Orders!I$1,Products!$A$1:$E$1,0))="Esp","Espresso",INDEX(Products!$A$1:$E$5,MATCH(Orders!$D1265,Products!$A$1:$A$5,0),MATCH(Orders!I$1,Products!$A$1:$E$1,0))="Lat","Latte",INDEX(Products!$A$1:$E$5,MATCH(Orders!$D1265,Products!$A$1:$A$5,0),MATCH(Orders!I$1,Products!$A$1:$E$1,0))="Moc","Mocha",INDEX(Products!$A$1:$E$5,MATCH(Orders!$D1265,Products!$A$1:$A$5,0),MATCH(Orders!I$1,Products!$A$1:$E$1,0))="Am","Americano")</f>
        <v>Mocha</v>
      </c>
      <c r="J1265" t="str">
        <f>IF(INDEX(Products!$A$1:$E$5,MATCH(Orders!$D1265,Products!$A$1:$A$5,0),MATCH(Orders!J$1,Products!$A$1:$E$1,0))="M","Medium",IF(INDEX(Products!$A$1:$E$5,MATCH(Orders!$D1265,Products!$A$1:$A$5,0),MATCH(Orders!J$1,Products!$A$1:$E$1,0))="D","Dark","Light"))</f>
        <v>Medium</v>
      </c>
      <c r="K1265" s="3">
        <f>INDEX(Products!$A$1:$E$5,MATCH(Orders!$D1265,Products!$A$1:$A$5,0),MATCH(Orders!K$1,Products!$A$1:$E$1,0))</f>
        <v>2</v>
      </c>
      <c r="L1265" s="5">
        <f>INDEX(Products!$A$1:$E$5,MATCH(Orders!$D1265,Products!$A$1:$A$5,0),MATCH(Orders!L$1,Products!$A$1:$E$1,0))</f>
        <v>5.35</v>
      </c>
      <c r="M1265" s="5">
        <f>Table1[[#This Row],[Unit Price]]*Table1[[#This Row],[Quantity]]</f>
        <v>21.4</v>
      </c>
      <c r="N1265" t="str">
        <f>VLOOKUP(Table1[[#This Row],[Customer ID]],Customers!$A$1:$I$2001,9,FALSE)</f>
        <v>No</v>
      </c>
    </row>
    <row r="1266" spans="1:14" x14ac:dyDescent="0.35">
      <c r="A1266" t="s">
        <v>2587</v>
      </c>
      <c r="B1266" s="2">
        <v>45208</v>
      </c>
      <c r="C1266" t="s">
        <v>2588</v>
      </c>
      <c r="D1266" t="s">
        <v>21</v>
      </c>
      <c r="E1266">
        <v>5</v>
      </c>
      <c r="F1266" t="str">
        <f>VLOOKUP(Table1[[#This Row],[Customer ID]],Customers!$A$1:$I$2001,2,FALSE)</f>
        <v>Tammy Tran</v>
      </c>
      <c r="G1266" t="str">
        <f>VLOOKUP(Table1[[#This Row],[Customer ID]],Customers!$A$1:$I$2001,3,FALSE)</f>
        <v>josesmith@yahoo.com</v>
      </c>
      <c r="H1266" t="str">
        <f>VLOOKUP(Table1[[#This Row],[Customer ID]],Customers!$A$1:$I$2001,7,FALSE)</f>
        <v>United States</v>
      </c>
      <c r="I1266" t="str">
        <f>_xlfn.IFS(INDEX(Products!$A$1:$E$5,MATCH(Orders!$D1266,Products!$A$1:$A$5,0),MATCH(Orders!I$1,Products!$A$1:$E$1,0))="Esp","Espresso",INDEX(Products!$A$1:$E$5,MATCH(Orders!$D1266,Products!$A$1:$A$5,0),MATCH(Orders!I$1,Products!$A$1:$E$1,0))="Lat","Latte",INDEX(Products!$A$1:$E$5,MATCH(Orders!$D1266,Products!$A$1:$A$5,0),MATCH(Orders!I$1,Products!$A$1:$E$1,0))="Moc","Mocha",INDEX(Products!$A$1:$E$5,MATCH(Orders!$D1266,Products!$A$1:$A$5,0),MATCH(Orders!I$1,Products!$A$1:$E$1,0))="Am","Americano")</f>
        <v>Latte</v>
      </c>
      <c r="J1266" t="str">
        <f>IF(INDEX(Products!$A$1:$E$5,MATCH(Orders!$D1266,Products!$A$1:$A$5,0),MATCH(Orders!J$1,Products!$A$1:$E$1,0))="M","Medium",IF(INDEX(Products!$A$1:$E$5,MATCH(Orders!$D1266,Products!$A$1:$A$5,0),MATCH(Orders!J$1,Products!$A$1:$E$1,0))="D","Dark","Light"))</f>
        <v>Dark</v>
      </c>
      <c r="K1266" s="3">
        <f>INDEX(Products!$A$1:$E$5,MATCH(Orders!$D1266,Products!$A$1:$A$5,0),MATCH(Orders!K$1,Products!$A$1:$E$1,0))</f>
        <v>2</v>
      </c>
      <c r="L1266" s="5">
        <f>INDEX(Products!$A$1:$E$5,MATCH(Orders!$D1266,Products!$A$1:$A$5,0),MATCH(Orders!L$1,Products!$A$1:$E$1,0))</f>
        <v>6.79</v>
      </c>
      <c r="M1266" s="5">
        <f>Table1[[#This Row],[Unit Price]]*Table1[[#This Row],[Quantity]]</f>
        <v>33.950000000000003</v>
      </c>
      <c r="N1266" t="str">
        <f>VLOOKUP(Table1[[#This Row],[Customer ID]],Customers!$A$1:$I$2001,9,FALSE)</f>
        <v>No</v>
      </c>
    </row>
    <row r="1267" spans="1:14" x14ac:dyDescent="0.35">
      <c r="A1267" t="s">
        <v>2589</v>
      </c>
      <c r="B1267" s="2">
        <v>45534</v>
      </c>
      <c r="C1267" t="s">
        <v>2590</v>
      </c>
      <c r="D1267" t="s">
        <v>15</v>
      </c>
      <c r="E1267">
        <v>2</v>
      </c>
      <c r="F1267" t="str">
        <f>VLOOKUP(Table1[[#This Row],[Customer ID]],Customers!$A$1:$I$2001,2,FALSE)</f>
        <v>James Santiago</v>
      </c>
      <c r="G1267" t="str">
        <f>VLOOKUP(Table1[[#This Row],[Customer ID]],Customers!$A$1:$I$2001,3,FALSE)</f>
        <v>iwhite@chandler-gill.biz</v>
      </c>
      <c r="H1267" t="str">
        <f>VLOOKUP(Table1[[#This Row],[Customer ID]],Customers!$A$1:$I$2001,7,FALSE)</f>
        <v>United Kingdom</v>
      </c>
      <c r="I1267" t="str">
        <f>_xlfn.IFS(INDEX(Products!$A$1:$E$5,MATCH(Orders!$D1267,Products!$A$1:$A$5,0),MATCH(Orders!I$1,Products!$A$1:$E$1,0))="Esp","Espresso",INDEX(Products!$A$1:$E$5,MATCH(Orders!$D1267,Products!$A$1:$A$5,0),MATCH(Orders!I$1,Products!$A$1:$E$1,0))="Lat","Latte",INDEX(Products!$A$1:$E$5,MATCH(Orders!$D1267,Products!$A$1:$A$5,0),MATCH(Orders!I$1,Products!$A$1:$E$1,0))="Moc","Mocha",INDEX(Products!$A$1:$E$5,MATCH(Orders!$D1267,Products!$A$1:$A$5,0),MATCH(Orders!I$1,Products!$A$1:$E$1,0))="Am","Americano")</f>
        <v>Espresso</v>
      </c>
      <c r="J1267" t="str">
        <f>IF(INDEX(Products!$A$1:$E$5,MATCH(Orders!$D1267,Products!$A$1:$A$5,0),MATCH(Orders!J$1,Products!$A$1:$E$1,0))="M","Medium",IF(INDEX(Products!$A$1:$E$5,MATCH(Orders!$D1267,Products!$A$1:$A$5,0),MATCH(Orders!J$1,Products!$A$1:$E$1,0))="D","Dark","Light"))</f>
        <v>Medium</v>
      </c>
      <c r="K1267" s="3">
        <f>INDEX(Products!$A$1:$E$5,MATCH(Orders!$D1267,Products!$A$1:$A$5,0),MATCH(Orders!K$1,Products!$A$1:$E$1,0))</f>
        <v>1.5</v>
      </c>
      <c r="L1267" s="5">
        <f>INDEX(Products!$A$1:$E$5,MATCH(Orders!$D1267,Products!$A$1:$A$5,0),MATCH(Orders!L$1,Products!$A$1:$E$1,0))</f>
        <v>8.18</v>
      </c>
      <c r="M1267" s="5">
        <f>Table1[[#This Row],[Unit Price]]*Table1[[#This Row],[Quantity]]</f>
        <v>16.36</v>
      </c>
      <c r="N1267" t="str">
        <f>VLOOKUP(Table1[[#This Row],[Customer ID]],Customers!$A$1:$I$2001,9,FALSE)</f>
        <v>Yes</v>
      </c>
    </row>
    <row r="1268" spans="1:14" x14ac:dyDescent="0.35">
      <c r="A1268" t="s">
        <v>2591</v>
      </c>
      <c r="B1268" s="2">
        <v>45097</v>
      </c>
      <c r="C1268" t="s">
        <v>2592</v>
      </c>
      <c r="D1268" t="s">
        <v>30</v>
      </c>
      <c r="E1268">
        <v>3</v>
      </c>
      <c r="F1268" t="str">
        <f>VLOOKUP(Table1[[#This Row],[Customer ID]],Customers!$A$1:$I$2001,2,FALSE)</f>
        <v>Deborah Watts</v>
      </c>
      <c r="G1268" t="str">
        <f>VLOOKUP(Table1[[#This Row],[Customer ID]],Customers!$A$1:$I$2001,3,FALSE)</f>
        <v>rodney77@hanson-douglas.info</v>
      </c>
      <c r="H1268" t="str">
        <f>VLOOKUP(Table1[[#This Row],[Customer ID]],Customers!$A$1:$I$2001,7,FALSE)</f>
        <v>Australia</v>
      </c>
      <c r="I1268" t="str">
        <f>_xlfn.IFS(INDEX(Products!$A$1:$E$5,MATCH(Orders!$D1268,Products!$A$1:$A$5,0),MATCH(Orders!I$1,Products!$A$1:$E$1,0))="Esp","Espresso",INDEX(Products!$A$1:$E$5,MATCH(Orders!$D1268,Products!$A$1:$A$5,0),MATCH(Orders!I$1,Products!$A$1:$E$1,0))="Lat","Latte",INDEX(Products!$A$1:$E$5,MATCH(Orders!$D1268,Products!$A$1:$A$5,0),MATCH(Orders!I$1,Products!$A$1:$E$1,0))="Moc","Mocha",INDEX(Products!$A$1:$E$5,MATCH(Orders!$D1268,Products!$A$1:$A$5,0),MATCH(Orders!I$1,Products!$A$1:$E$1,0))="Am","Americano")</f>
        <v>Mocha</v>
      </c>
      <c r="J1268" t="str">
        <f>IF(INDEX(Products!$A$1:$E$5,MATCH(Orders!$D1268,Products!$A$1:$A$5,0),MATCH(Orders!J$1,Products!$A$1:$E$1,0))="M","Medium",IF(INDEX(Products!$A$1:$E$5,MATCH(Orders!$D1268,Products!$A$1:$A$5,0),MATCH(Orders!J$1,Products!$A$1:$E$1,0))="D","Dark","Light"))</f>
        <v>Medium</v>
      </c>
      <c r="K1268" s="3">
        <f>INDEX(Products!$A$1:$E$5,MATCH(Orders!$D1268,Products!$A$1:$A$5,0),MATCH(Orders!K$1,Products!$A$1:$E$1,0))</f>
        <v>2</v>
      </c>
      <c r="L1268" s="5">
        <f>INDEX(Products!$A$1:$E$5,MATCH(Orders!$D1268,Products!$A$1:$A$5,0),MATCH(Orders!L$1,Products!$A$1:$E$1,0))</f>
        <v>5.35</v>
      </c>
      <c r="M1268" s="5">
        <f>Table1[[#This Row],[Unit Price]]*Table1[[#This Row],[Quantity]]</f>
        <v>16.049999999999997</v>
      </c>
      <c r="N1268" t="str">
        <f>VLOOKUP(Table1[[#This Row],[Customer ID]],Customers!$A$1:$I$2001,9,FALSE)</f>
        <v>Yes</v>
      </c>
    </row>
    <row r="1269" spans="1:14" x14ac:dyDescent="0.35">
      <c r="A1269" t="s">
        <v>2593</v>
      </c>
      <c r="B1269" s="2">
        <v>44873</v>
      </c>
      <c r="C1269" t="s">
        <v>2594</v>
      </c>
      <c r="D1269" t="s">
        <v>21</v>
      </c>
      <c r="E1269">
        <v>4</v>
      </c>
      <c r="F1269" t="str">
        <f>VLOOKUP(Table1[[#This Row],[Customer ID]],Customers!$A$1:$I$2001,2,FALSE)</f>
        <v>Matthew Mcintosh</v>
      </c>
      <c r="G1269" t="str">
        <f>VLOOKUP(Table1[[#This Row],[Customer ID]],Customers!$A$1:$I$2001,3,FALSE)</f>
        <v>heather91@hotmail.com</v>
      </c>
      <c r="H1269" t="str">
        <f>VLOOKUP(Table1[[#This Row],[Customer ID]],Customers!$A$1:$I$2001,7,FALSE)</f>
        <v>Ireland</v>
      </c>
      <c r="I1269" t="str">
        <f>_xlfn.IFS(INDEX(Products!$A$1:$E$5,MATCH(Orders!$D1269,Products!$A$1:$A$5,0),MATCH(Orders!I$1,Products!$A$1:$E$1,0))="Esp","Espresso",INDEX(Products!$A$1:$E$5,MATCH(Orders!$D1269,Products!$A$1:$A$5,0),MATCH(Orders!I$1,Products!$A$1:$E$1,0))="Lat","Latte",INDEX(Products!$A$1:$E$5,MATCH(Orders!$D1269,Products!$A$1:$A$5,0),MATCH(Orders!I$1,Products!$A$1:$E$1,0))="Moc","Mocha",INDEX(Products!$A$1:$E$5,MATCH(Orders!$D1269,Products!$A$1:$A$5,0),MATCH(Orders!I$1,Products!$A$1:$E$1,0))="Am","Americano")</f>
        <v>Latte</v>
      </c>
      <c r="J1269" t="str">
        <f>IF(INDEX(Products!$A$1:$E$5,MATCH(Orders!$D1269,Products!$A$1:$A$5,0),MATCH(Orders!J$1,Products!$A$1:$E$1,0))="M","Medium",IF(INDEX(Products!$A$1:$E$5,MATCH(Orders!$D1269,Products!$A$1:$A$5,0),MATCH(Orders!J$1,Products!$A$1:$E$1,0))="D","Dark","Light"))</f>
        <v>Dark</v>
      </c>
      <c r="K1269" s="3">
        <f>INDEX(Products!$A$1:$E$5,MATCH(Orders!$D1269,Products!$A$1:$A$5,0),MATCH(Orders!K$1,Products!$A$1:$E$1,0))</f>
        <v>2</v>
      </c>
      <c r="L1269" s="5">
        <f>INDEX(Products!$A$1:$E$5,MATCH(Orders!$D1269,Products!$A$1:$A$5,0),MATCH(Orders!L$1,Products!$A$1:$E$1,0))</f>
        <v>6.79</v>
      </c>
      <c r="M1269" s="5">
        <f>Table1[[#This Row],[Unit Price]]*Table1[[#This Row],[Quantity]]</f>
        <v>27.16</v>
      </c>
      <c r="N1269" t="str">
        <f>VLOOKUP(Table1[[#This Row],[Customer ID]],Customers!$A$1:$I$2001,9,FALSE)</f>
        <v>No</v>
      </c>
    </row>
    <row r="1270" spans="1:14" x14ac:dyDescent="0.35">
      <c r="A1270" t="s">
        <v>2595</v>
      </c>
      <c r="B1270" s="2">
        <v>45038</v>
      </c>
      <c r="C1270" t="s">
        <v>2596</v>
      </c>
      <c r="D1270" t="s">
        <v>30</v>
      </c>
      <c r="E1270">
        <v>1</v>
      </c>
      <c r="F1270" t="str">
        <f>VLOOKUP(Table1[[#This Row],[Customer ID]],Customers!$A$1:$I$2001,2,FALSE)</f>
        <v>Debra Bush</v>
      </c>
      <c r="G1270" t="str">
        <f>VLOOKUP(Table1[[#This Row],[Customer ID]],Customers!$A$1:$I$2001,3,FALSE)</f>
        <v>morrisondonald@hotmail.com</v>
      </c>
      <c r="H1270" t="str">
        <f>VLOOKUP(Table1[[#This Row],[Customer ID]],Customers!$A$1:$I$2001,7,FALSE)</f>
        <v>Canada</v>
      </c>
      <c r="I1270" t="str">
        <f>_xlfn.IFS(INDEX(Products!$A$1:$E$5,MATCH(Orders!$D1270,Products!$A$1:$A$5,0),MATCH(Orders!I$1,Products!$A$1:$E$1,0))="Esp","Espresso",INDEX(Products!$A$1:$E$5,MATCH(Orders!$D1270,Products!$A$1:$A$5,0),MATCH(Orders!I$1,Products!$A$1:$E$1,0))="Lat","Latte",INDEX(Products!$A$1:$E$5,MATCH(Orders!$D1270,Products!$A$1:$A$5,0),MATCH(Orders!I$1,Products!$A$1:$E$1,0))="Moc","Mocha",INDEX(Products!$A$1:$E$5,MATCH(Orders!$D1270,Products!$A$1:$A$5,0),MATCH(Orders!I$1,Products!$A$1:$E$1,0))="Am","Americano")</f>
        <v>Mocha</v>
      </c>
      <c r="J1270" t="str">
        <f>IF(INDEX(Products!$A$1:$E$5,MATCH(Orders!$D1270,Products!$A$1:$A$5,0),MATCH(Orders!J$1,Products!$A$1:$E$1,0))="M","Medium",IF(INDEX(Products!$A$1:$E$5,MATCH(Orders!$D1270,Products!$A$1:$A$5,0),MATCH(Orders!J$1,Products!$A$1:$E$1,0))="D","Dark","Light"))</f>
        <v>Medium</v>
      </c>
      <c r="K1270" s="3">
        <f>INDEX(Products!$A$1:$E$5,MATCH(Orders!$D1270,Products!$A$1:$A$5,0),MATCH(Orders!K$1,Products!$A$1:$E$1,0))</f>
        <v>2</v>
      </c>
      <c r="L1270" s="5">
        <f>INDEX(Products!$A$1:$E$5,MATCH(Orders!$D1270,Products!$A$1:$A$5,0),MATCH(Orders!L$1,Products!$A$1:$E$1,0))</f>
        <v>5.35</v>
      </c>
      <c r="M1270" s="5">
        <f>Table1[[#This Row],[Unit Price]]*Table1[[#This Row],[Quantity]]</f>
        <v>5.35</v>
      </c>
      <c r="N1270" t="str">
        <f>VLOOKUP(Table1[[#This Row],[Customer ID]],Customers!$A$1:$I$2001,9,FALSE)</f>
        <v>Yes</v>
      </c>
    </row>
    <row r="1271" spans="1:14" x14ac:dyDescent="0.35">
      <c r="A1271" t="s">
        <v>2597</v>
      </c>
      <c r="B1271" s="2">
        <v>45437</v>
      </c>
      <c r="C1271" t="s">
        <v>2598</v>
      </c>
      <c r="D1271" t="s">
        <v>40</v>
      </c>
      <c r="E1271">
        <v>4</v>
      </c>
      <c r="F1271" t="str">
        <f>VLOOKUP(Table1[[#This Row],[Customer ID]],Customers!$A$1:$I$2001,2,FALSE)</f>
        <v>Jessica Estrada</v>
      </c>
      <c r="G1271" t="str">
        <f>VLOOKUP(Table1[[#This Row],[Customer ID]],Customers!$A$1:$I$2001,3,FALSE)</f>
        <v>jasonstephens@carroll.com</v>
      </c>
      <c r="H1271" t="str">
        <f>VLOOKUP(Table1[[#This Row],[Customer ID]],Customers!$A$1:$I$2001,7,FALSE)</f>
        <v>Canada</v>
      </c>
      <c r="I1271" t="str">
        <f>_xlfn.IFS(INDEX(Products!$A$1:$E$5,MATCH(Orders!$D1271,Products!$A$1:$A$5,0),MATCH(Orders!I$1,Products!$A$1:$E$1,0))="Esp","Espresso",INDEX(Products!$A$1:$E$5,MATCH(Orders!$D1271,Products!$A$1:$A$5,0),MATCH(Orders!I$1,Products!$A$1:$E$1,0))="Lat","Latte",INDEX(Products!$A$1:$E$5,MATCH(Orders!$D1271,Products!$A$1:$A$5,0),MATCH(Orders!I$1,Products!$A$1:$E$1,0))="Moc","Mocha",INDEX(Products!$A$1:$E$5,MATCH(Orders!$D1271,Products!$A$1:$A$5,0),MATCH(Orders!I$1,Products!$A$1:$E$1,0))="Am","Americano")</f>
        <v>Americano</v>
      </c>
      <c r="J1271" t="str">
        <f>IF(INDEX(Products!$A$1:$E$5,MATCH(Orders!$D1271,Products!$A$1:$A$5,0),MATCH(Orders!J$1,Products!$A$1:$E$1,0))="M","Medium",IF(INDEX(Products!$A$1:$E$5,MATCH(Orders!$D1271,Products!$A$1:$A$5,0),MATCH(Orders!J$1,Products!$A$1:$E$1,0))="D","Dark","Light"))</f>
        <v>Light</v>
      </c>
      <c r="K1271" s="3">
        <f>INDEX(Products!$A$1:$E$5,MATCH(Orders!$D1271,Products!$A$1:$A$5,0),MATCH(Orders!K$1,Products!$A$1:$E$1,0))</f>
        <v>1</v>
      </c>
      <c r="L1271" s="5">
        <f>INDEX(Products!$A$1:$E$5,MATCH(Orders!$D1271,Products!$A$1:$A$5,0),MATCH(Orders!L$1,Products!$A$1:$E$1,0))</f>
        <v>9.9499999999999993</v>
      </c>
      <c r="M1271" s="5">
        <f>Table1[[#This Row],[Unit Price]]*Table1[[#This Row],[Quantity]]</f>
        <v>39.799999999999997</v>
      </c>
      <c r="N1271" t="str">
        <f>VLOOKUP(Table1[[#This Row],[Customer ID]],Customers!$A$1:$I$2001,9,FALSE)</f>
        <v>No</v>
      </c>
    </row>
    <row r="1272" spans="1:14" x14ac:dyDescent="0.35">
      <c r="A1272" t="s">
        <v>2599</v>
      </c>
      <c r="B1272" s="2">
        <v>45028</v>
      </c>
      <c r="C1272" t="s">
        <v>2600</v>
      </c>
      <c r="D1272" t="s">
        <v>40</v>
      </c>
      <c r="E1272">
        <v>4</v>
      </c>
      <c r="F1272" t="str">
        <f>VLOOKUP(Table1[[#This Row],[Customer ID]],Customers!$A$1:$I$2001,2,FALSE)</f>
        <v>Yvonne Mays</v>
      </c>
      <c r="G1272" t="str">
        <f>VLOOKUP(Table1[[#This Row],[Customer ID]],Customers!$A$1:$I$2001,3,FALSE)</f>
        <v>oroy@yahoo.com</v>
      </c>
      <c r="H1272" t="str">
        <f>VLOOKUP(Table1[[#This Row],[Customer ID]],Customers!$A$1:$I$2001,7,FALSE)</f>
        <v>United States</v>
      </c>
      <c r="I1272" t="str">
        <f>_xlfn.IFS(INDEX(Products!$A$1:$E$5,MATCH(Orders!$D1272,Products!$A$1:$A$5,0),MATCH(Orders!I$1,Products!$A$1:$E$1,0))="Esp","Espresso",INDEX(Products!$A$1:$E$5,MATCH(Orders!$D1272,Products!$A$1:$A$5,0),MATCH(Orders!I$1,Products!$A$1:$E$1,0))="Lat","Latte",INDEX(Products!$A$1:$E$5,MATCH(Orders!$D1272,Products!$A$1:$A$5,0),MATCH(Orders!I$1,Products!$A$1:$E$1,0))="Moc","Mocha",INDEX(Products!$A$1:$E$5,MATCH(Orders!$D1272,Products!$A$1:$A$5,0),MATCH(Orders!I$1,Products!$A$1:$E$1,0))="Am","Americano")</f>
        <v>Americano</v>
      </c>
      <c r="J1272" t="str">
        <f>IF(INDEX(Products!$A$1:$E$5,MATCH(Orders!$D1272,Products!$A$1:$A$5,0),MATCH(Orders!J$1,Products!$A$1:$E$1,0))="M","Medium",IF(INDEX(Products!$A$1:$E$5,MATCH(Orders!$D1272,Products!$A$1:$A$5,0),MATCH(Orders!J$1,Products!$A$1:$E$1,0))="D","Dark","Light"))</f>
        <v>Light</v>
      </c>
      <c r="K1272" s="3">
        <f>INDEX(Products!$A$1:$E$5,MATCH(Orders!$D1272,Products!$A$1:$A$5,0),MATCH(Orders!K$1,Products!$A$1:$E$1,0))</f>
        <v>1</v>
      </c>
      <c r="L1272" s="5">
        <f>INDEX(Products!$A$1:$E$5,MATCH(Orders!$D1272,Products!$A$1:$A$5,0),MATCH(Orders!L$1,Products!$A$1:$E$1,0))</f>
        <v>9.9499999999999993</v>
      </c>
      <c r="M1272" s="5">
        <f>Table1[[#This Row],[Unit Price]]*Table1[[#This Row],[Quantity]]</f>
        <v>39.799999999999997</v>
      </c>
      <c r="N1272" t="str">
        <f>VLOOKUP(Table1[[#This Row],[Customer ID]],Customers!$A$1:$I$2001,9,FALSE)</f>
        <v>Yes</v>
      </c>
    </row>
    <row r="1273" spans="1:14" x14ac:dyDescent="0.35">
      <c r="A1273" t="s">
        <v>2602</v>
      </c>
      <c r="B1273" s="2">
        <v>45355</v>
      </c>
      <c r="C1273" t="s">
        <v>2603</v>
      </c>
      <c r="D1273" t="s">
        <v>40</v>
      </c>
      <c r="E1273">
        <v>3</v>
      </c>
      <c r="F1273" t="str">
        <f>VLOOKUP(Table1[[#This Row],[Customer ID]],Customers!$A$1:$I$2001,2,FALSE)</f>
        <v>Kelli Houston</v>
      </c>
      <c r="G1273" t="str">
        <f>VLOOKUP(Table1[[#This Row],[Customer ID]],Customers!$A$1:$I$2001,3,FALSE)</f>
        <v>andrew35@wilson.info</v>
      </c>
      <c r="H1273" t="str">
        <f>VLOOKUP(Table1[[#This Row],[Customer ID]],Customers!$A$1:$I$2001,7,FALSE)</f>
        <v>Australia</v>
      </c>
      <c r="I1273" t="str">
        <f>_xlfn.IFS(INDEX(Products!$A$1:$E$5,MATCH(Orders!$D1273,Products!$A$1:$A$5,0),MATCH(Orders!I$1,Products!$A$1:$E$1,0))="Esp","Espresso",INDEX(Products!$A$1:$E$5,MATCH(Orders!$D1273,Products!$A$1:$A$5,0),MATCH(Orders!I$1,Products!$A$1:$E$1,0))="Lat","Latte",INDEX(Products!$A$1:$E$5,MATCH(Orders!$D1273,Products!$A$1:$A$5,0),MATCH(Orders!I$1,Products!$A$1:$E$1,0))="Moc","Mocha",INDEX(Products!$A$1:$E$5,MATCH(Orders!$D1273,Products!$A$1:$A$5,0),MATCH(Orders!I$1,Products!$A$1:$E$1,0))="Am","Americano")</f>
        <v>Americano</v>
      </c>
      <c r="J1273" t="str">
        <f>IF(INDEX(Products!$A$1:$E$5,MATCH(Orders!$D1273,Products!$A$1:$A$5,0),MATCH(Orders!J$1,Products!$A$1:$E$1,0))="M","Medium",IF(INDEX(Products!$A$1:$E$5,MATCH(Orders!$D1273,Products!$A$1:$A$5,0),MATCH(Orders!J$1,Products!$A$1:$E$1,0))="D","Dark","Light"))</f>
        <v>Light</v>
      </c>
      <c r="K1273" s="3">
        <f>INDEX(Products!$A$1:$E$5,MATCH(Orders!$D1273,Products!$A$1:$A$5,0),MATCH(Orders!K$1,Products!$A$1:$E$1,0))</f>
        <v>1</v>
      </c>
      <c r="L1273" s="5">
        <f>INDEX(Products!$A$1:$E$5,MATCH(Orders!$D1273,Products!$A$1:$A$5,0),MATCH(Orders!L$1,Products!$A$1:$E$1,0))</f>
        <v>9.9499999999999993</v>
      </c>
      <c r="M1273" s="5">
        <f>Table1[[#This Row],[Unit Price]]*Table1[[#This Row],[Quantity]]</f>
        <v>29.849999999999998</v>
      </c>
      <c r="N1273" t="str">
        <f>VLOOKUP(Table1[[#This Row],[Customer ID]],Customers!$A$1:$I$2001,9,FALSE)</f>
        <v>Yes</v>
      </c>
    </row>
    <row r="1274" spans="1:14" x14ac:dyDescent="0.35">
      <c r="A1274" t="s">
        <v>2604</v>
      </c>
      <c r="B1274" s="2">
        <v>44536</v>
      </c>
      <c r="C1274" t="s">
        <v>2605</v>
      </c>
      <c r="D1274" t="s">
        <v>15</v>
      </c>
      <c r="E1274">
        <v>1</v>
      </c>
      <c r="F1274" t="str">
        <f>VLOOKUP(Table1[[#This Row],[Customer ID]],Customers!$A$1:$I$2001,2,FALSE)</f>
        <v>Patricia Cain</v>
      </c>
      <c r="G1274" t="str">
        <f>VLOOKUP(Table1[[#This Row],[Customer ID]],Customers!$A$1:$I$2001,3,FALSE)</f>
        <v>steven47@yahoo.com</v>
      </c>
      <c r="H1274" t="str">
        <f>VLOOKUP(Table1[[#This Row],[Customer ID]],Customers!$A$1:$I$2001,7,FALSE)</f>
        <v>Ireland</v>
      </c>
      <c r="I1274" t="str">
        <f>_xlfn.IFS(INDEX(Products!$A$1:$E$5,MATCH(Orders!$D1274,Products!$A$1:$A$5,0),MATCH(Orders!I$1,Products!$A$1:$E$1,0))="Esp","Espresso",INDEX(Products!$A$1:$E$5,MATCH(Orders!$D1274,Products!$A$1:$A$5,0),MATCH(Orders!I$1,Products!$A$1:$E$1,0))="Lat","Latte",INDEX(Products!$A$1:$E$5,MATCH(Orders!$D1274,Products!$A$1:$A$5,0),MATCH(Orders!I$1,Products!$A$1:$E$1,0))="Moc","Mocha",INDEX(Products!$A$1:$E$5,MATCH(Orders!$D1274,Products!$A$1:$A$5,0),MATCH(Orders!I$1,Products!$A$1:$E$1,0))="Am","Americano")</f>
        <v>Espresso</v>
      </c>
      <c r="J1274" t="str">
        <f>IF(INDEX(Products!$A$1:$E$5,MATCH(Orders!$D1274,Products!$A$1:$A$5,0),MATCH(Orders!J$1,Products!$A$1:$E$1,0))="M","Medium",IF(INDEX(Products!$A$1:$E$5,MATCH(Orders!$D1274,Products!$A$1:$A$5,0),MATCH(Orders!J$1,Products!$A$1:$E$1,0))="D","Dark","Light"))</f>
        <v>Medium</v>
      </c>
      <c r="K1274" s="3">
        <f>INDEX(Products!$A$1:$E$5,MATCH(Orders!$D1274,Products!$A$1:$A$5,0),MATCH(Orders!K$1,Products!$A$1:$E$1,0))</f>
        <v>1.5</v>
      </c>
      <c r="L1274" s="5">
        <f>INDEX(Products!$A$1:$E$5,MATCH(Orders!$D1274,Products!$A$1:$A$5,0),MATCH(Orders!L$1,Products!$A$1:$E$1,0))</f>
        <v>8.18</v>
      </c>
      <c r="M1274" s="5">
        <f>Table1[[#This Row],[Unit Price]]*Table1[[#This Row],[Quantity]]</f>
        <v>8.18</v>
      </c>
      <c r="N1274" t="str">
        <f>VLOOKUP(Table1[[#This Row],[Customer ID]],Customers!$A$1:$I$2001,9,FALSE)</f>
        <v>Yes</v>
      </c>
    </row>
    <row r="1275" spans="1:14" x14ac:dyDescent="0.35">
      <c r="A1275" t="s">
        <v>2606</v>
      </c>
      <c r="B1275" s="2">
        <v>45095</v>
      </c>
      <c r="C1275" t="s">
        <v>2607</v>
      </c>
      <c r="D1275" t="s">
        <v>40</v>
      </c>
      <c r="E1275">
        <v>1</v>
      </c>
      <c r="F1275" t="str">
        <f>VLOOKUP(Table1[[#This Row],[Customer ID]],Customers!$A$1:$I$2001,2,FALSE)</f>
        <v>Christopher Baker</v>
      </c>
      <c r="G1275" t="str">
        <f>VLOOKUP(Table1[[#This Row],[Customer ID]],Customers!$A$1:$I$2001,3,FALSE)</f>
        <v>markgonzalez@parks.com</v>
      </c>
      <c r="H1275" t="str">
        <f>VLOOKUP(Table1[[#This Row],[Customer ID]],Customers!$A$1:$I$2001,7,FALSE)</f>
        <v>United States</v>
      </c>
      <c r="I1275" t="str">
        <f>_xlfn.IFS(INDEX(Products!$A$1:$E$5,MATCH(Orders!$D1275,Products!$A$1:$A$5,0),MATCH(Orders!I$1,Products!$A$1:$E$1,0))="Esp","Espresso",INDEX(Products!$A$1:$E$5,MATCH(Orders!$D1275,Products!$A$1:$A$5,0),MATCH(Orders!I$1,Products!$A$1:$E$1,0))="Lat","Latte",INDEX(Products!$A$1:$E$5,MATCH(Orders!$D1275,Products!$A$1:$A$5,0),MATCH(Orders!I$1,Products!$A$1:$E$1,0))="Moc","Mocha",INDEX(Products!$A$1:$E$5,MATCH(Orders!$D1275,Products!$A$1:$A$5,0),MATCH(Orders!I$1,Products!$A$1:$E$1,0))="Am","Americano")</f>
        <v>Americano</v>
      </c>
      <c r="J1275" t="str">
        <f>IF(INDEX(Products!$A$1:$E$5,MATCH(Orders!$D1275,Products!$A$1:$A$5,0),MATCH(Orders!J$1,Products!$A$1:$E$1,0))="M","Medium",IF(INDEX(Products!$A$1:$E$5,MATCH(Orders!$D1275,Products!$A$1:$A$5,0),MATCH(Orders!J$1,Products!$A$1:$E$1,0))="D","Dark","Light"))</f>
        <v>Light</v>
      </c>
      <c r="K1275" s="3">
        <f>INDEX(Products!$A$1:$E$5,MATCH(Orders!$D1275,Products!$A$1:$A$5,0),MATCH(Orders!K$1,Products!$A$1:$E$1,0))</f>
        <v>1</v>
      </c>
      <c r="L1275" s="5">
        <f>INDEX(Products!$A$1:$E$5,MATCH(Orders!$D1275,Products!$A$1:$A$5,0),MATCH(Orders!L$1,Products!$A$1:$E$1,0))</f>
        <v>9.9499999999999993</v>
      </c>
      <c r="M1275" s="5">
        <f>Table1[[#This Row],[Unit Price]]*Table1[[#This Row],[Quantity]]</f>
        <v>9.9499999999999993</v>
      </c>
      <c r="N1275" t="str">
        <f>VLOOKUP(Table1[[#This Row],[Customer ID]],Customers!$A$1:$I$2001,9,FALSE)</f>
        <v>No</v>
      </c>
    </row>
    <row r="1276" spans="1:14" x14ac:dyDescent="0.35">
      <c r="A1276" t="s">
        <v>2608</v>
      </c>
      <c r="B1276" s="2">
        <v>45577</v>
      </c>
      <c r="C1276" t="s">
        <v>2609</v>
      </c>
      <c r="D1276" t="s">
        <v>21</v>
      </c>
      <c r="E1276">
        <v>2</v>
      </c>
      <c r="F1276" t="str">
        <f>VLOOKUP(Table1[[#This Row],[Customer ID]],Customers!$A$1:$I$2001,2,FALSE)</f>
        <v>Tina Wood</v>
      </c>
      <c r="G1276" t="str">
        <f>VLOOKUP(Table1[[#This Row],[Customer ID]],Customers!$A$1:$I$2001,3,FALSE)</f>
        <v>emilyrivera@hotmail.com</v>
      </c>
      <c r="H1276" t="str">
        <f>VLOOKUP(Table1[[#This Row],[Customer ID]],Customers!$A$1:$I$2001,7,FALSE)</f>
        <v>United States</v>
      </c>
      <c r="I1276" t="str">
        <f>_xlfn.IFS(INDEX(Products!$A$1:$E$5,MATCH(Orders!$D1276,Products!$A$1:$A$5,0),MATCH(Orders!I$1,Products!$A$1:$E$1,0))="Esp","Espresso",INDEX(Products!$A$1:$E$5,MATCH(Orders!$D1276,Products!$A$1:$A$5,0),MATCH(Orders!I$1,Products!$A$1:$E$1,0))="Lat","Latte",INDEX(Products!$A$1:$E$5,MATCH(Orders!$D1276,Products!$A$1:$A$5,0),MATCH(Orders!I$1,Products!$A$1:$E$1,0))="Moc","Mocha",INDEX(Products!$A$1:$E$5,MATCH(Orders!$D1276,Products!$A$1:$A$5,0),MATCH(Orders!I$1,Products!$A$1:$E$1,0))="Am","Americano")</f>
        <v>Latte</v>
      </c>
      <c r="J1276" t="str">
        <f>IF(INDEX(Products!$A$1:$E$5,MATCH(Orders!$D1276,Products!$A$1:$A$5,0),MATCH(Orders!J$1,Products!$A$1:$E$1,0))="M","Medium",IF(INDEX(Products!$A$1:$E$5,MATCH(Orders!$D1276,Products!$A$1:$A$5,0),MATCH(Orders!J$1,Products!$A$1:$E$1,0))="D","Dark","Light"))</f>
        <v>Dark</v>
      </c>
      <c r="K1276" s="3">
        <f>INDEX(Products!$A$1:$E$5,MATCH(Orders!$D1276,Products!$A$1:$A$5,0),MATCH(Orders!K$1,Products!$A$1:$E$1,0))</f>
        <v>2</v>
      </c>
      <c r="L1276" s="5">
        <f>INDEX(Products!$A$1:$E$5,MATCH(Orders!$D1276,Products!$A$1:$A$5,0),MATCH(Orders!L$1,Products!$A$1:$E$1,0))</f>
        <v>6.79</v>
      </c>
      <c r="M1276" s="5">
        <f>Table1[[#This Row],[Unit Price]]*Table1[[#This Row],[Quantity]]</f>
        <v>13.58</v>
      </c>
      <c r="N1276" t="str">
        <f>VLOOKUP(Table1[[#This Row],[Customer ID]],Customers!$A$1:$I$2001,9,FALSE)</f>
        <v>Yes</v>
      </c>
    </row>
    <row r="1277" spans="1:14" x14ac:dyDescent="0.35">
      <c r="A1277" t="s">
        <v>2610</v>
      </c>
      <c r="B1277" s="2">
        <v>45273</v>
      </c>
      <c r="C1277" t="s">
        <v>2611</v>
      </c>
      <c r="D1277" t="s">
        <v>30</v>
      </c>
      <c r="E1277">
        <v>2</v>
      </c>
      <c r="F1277" t="str">
        <f>VLOOKUP(Table1[[#This Row],[Customer ID]],Customers!$A$1:$I$2001,2,FALSE)</f>
        <v>Anita Mora</v>
      </c>
      <c r="G1277" t="str">
        <f>VLOOKUP(Table1[[#This Row],[Customer ID]],Customers!$A$1:$I$2001,3,FALSE)</f>
        <v>carl90@holmes-powell.com</v>
      </c>
      <c r="H1277" t="str">
        <f>VLOOKUP(Table1[[#This Row],[Customer ID]],Customers!$A$1:$I$2001,7,FALSE)</f>
        <v>Canada</v>
      </c>
      <c r="I1277" t="str">
        <f>_xlfn.IFS(INDEX(Products!$A$1:$E$5,MATCH(Orders!$D1277,Products!$A$1:$A$5,0),MATCH(Orders!I$1,Products!$A$1:$E$1,0))="Esp","Espresso",INDEX(Products!$A$1:$E$5,MATCH(Orders!$D1277,Products!$A$1:$A$5,0),MATCH(Orders!I$1,Products!$A$1:$E$1,0))="Lat","Latte",INDEX(Products!$A$1:$E$5,MATCH(Orders!$D1277,Products!$A$1:$A$5,0),MATCH(Orders!I$1,Products!$A$1:$E$1,0))="Moc","Mocha",INDEX(Products!$A$1:$E$5,MATCH(Orders!$D1277,Products!$A$1:$A$5,0),MATCH(Orders!I$1,Products!$A$1:$E$1,0))="Am","Americano")</f>
        <v>Mocha</v>
      </c>
      <c r="J1277" t="str">
        <f>IF(INDEX(Products!$A$1:$E$5,MATCH(Orders!$D1277,Products!$A$1:$A$5,0),MATCH(Orders!J$1,Products!$A$1:$E$1,0))="M","Medium",IF(INDEX(Products!$A$1:$E$5,MATCH(Orders!$D1277,Products!$A$1:$A$5,0),MATCH(Orders!J$1,Products!$A$1:$E$1,0))="D","Dark","Light"))</f>
        <v>Medium</v>
      </c>
      <c r="K1277" s="3">
        <f>INDEX(Products!$A$1:$E$5,MATCH(Orders!$D1277,Products!$A$1:$A$5,0),MATCH(Orders!K$1,Products!$A$1:$E$1,0))</f>
        <v>2</v>
      </c>
      <c r="L1277" s="5">
        <f>INDEX(Products!$A$1:$E$5,MATCH(Orders!$D1277,Products!$A$1:$A$5,0),MATCH(Orders!L$1,Products!$A$1:$E$1,0))</f>
        <v>5.35</v>
      </c>
      <c r="M1277" s="5">
        <f>Table1[[#This Row],[Unit Price]]*Table1[[#This Row],[Quantity]]</f>
        <v>10.7</v>
      </c>
      <c r="N1277" t="str">
        <f>VLOOKUP(Table1[[#This Row],[Customer ID]],Customers!$A$1:$I$2001,9,FALSE)</f>
        <v>No</v>
      </c>
    </row>
    <row r="1278" spans="1:14" x14ac:dyDescent="0.35">
      <c r="A1278" t="s">
        <v>2612</v>
      </c>
      <c r="B1278" s="2">
        <v>44516</v>
      </c>
      <c r="C1278" t="s">
        <v>2613</v>
      </c>
      <c r="D1278" t="s">
        <v>15</v>
      </c>
      <c r="E1278">
        <v>1</v>
      </c>
      <c r="F1278" t="str">
        <f>VLOOKUP(Table1[[#This Row],[Customer ID]],Customers!$A$1:$I$2001,2,FALSE)</f>
        <v>Richard Sanchez</v>
      </c>
      <c r="G1278" t="str">
        <f>VLOOKUP(Table1[[#This Row],[Customer ID]],Customers!$A$1:$I$2001,3,FALSE)</f>
        <v>colepatel@collins.biz</v>
      </c>
      <c r="H1278" t="str">
        <f>VLOOKUP(Table1[[#This Row],[Customer ID]],Customers!$A$1:$I$2001,7,FALSE)</f>
        <v>Australia</v>
      </c>
      <c r="I1278" t="str">
        <f>_xlfn.IFS(INDEX(Products!$A$1:$E$5,MATCH(Orders!$D1278,Products!$A$1:$A$5,0),MATCH(Orders!I$1,Products!$A$1:$E$1,0))="Esp","Espresso",INDEX(Products!$A$1:$E$5,MATCH(Orders!$D1278,Products!$A$1:$A$5,0),MATCH(Orders!I$1,Products!$A$1:$E$1,0))="Lat","Latte",INDEX(Products!$A$1:$E$5,MATCH(Orders!$D1278,Products!$A$1:$A$5,0),MATCH(Orders!I$1,Products!$A$1:$E$1,0))="Moc","Mocha",INDEX(Products!$A$1:$E$5,MATCH(Orders!$D1278,Products!$A$1:$A$5,0),MATCH(Orders!I$1,Products!$A$1:$E$1,0))="Am","Americano")</f>
        <v>Espresso</v>
      </c>
      <c r="J1278" t="str">
        <f>IF(INDEX(Products!$A$1:$E$5,MATCH(Orders!$D1278,Products!$A$1:$A$5,0),MATCH(Orders!J$1,Products!$A$1:$E$1,0))="M","Medium",IF(INDEX(Products!$A$1:$E$5,MATCH(Orders!$D1278,Products!$A$1:$A$5,0),MATCH(Orders!J$1,Products!$A$1:$E$1,0))="D","Dark","Light"))</f>
        <v>Medium</v>
      </c>
      <c r="K1278" s="3">
        <f>INDEX(Products!$A$1:$E$5,MATCH(Orders!$D1278,Products!$A$1:$A$5,0),MATCH(Orders!K$1,Products!$A$1:$E$1,0))</f>
        <v>1.5</v>
      </c>
      <c r="L1278" s="5">
        <f>INDEX(Products!$A$1:$E$5,MATCH(Orders!$D1278,Products!$A$1:$A$5,0),MATCH(Orders!L$1,Products!$A$1:$E$1,0))</f>
        <v>8.18</v>
      </c>
      <c r="M1278" s="5">
        <f>Table1[[#This Row],[Unit Price]]*Table1[[#This Row],[Quantity]]</f>
        <v>8.18</v>
      </c>
      <c r="N1278" t="str">
        <f>VLOOKUP(Table1[[#This Row],[Customer ID]],Customers!$A$1:$I$2001,9,FALSE)</f>
        <v>Yes</v>
      </c>
    </row>
    <row r="1279" spans="1:14" x14ac:dyDescent="0.35">
      <c r="A1279" t="s">
        <v>2614</v>
      </c>
      <c r="B1279" s="2">
        <v>44944</v>
      </c>
      <c r="C1279" t="s">
        <v>2615</v>
      </c>
      <c r="D1279" t="s">
        <v>40</v>
      </c>
      <c r="E1279">
        <v>4</v>
      </c>
      <c r="F1279" t="str">
        <f>VLOOKUP(Table1[[#This Row],[Customer ID]],Customers!$A$1:$I$2001,2,FALSE)</f>
        <v>Joshua Cummings</v>
      </c>
      <c r="G1279" t="str">
        <f>VLOOKUP(Table1[[#This Row],[Customer ID]],Customers!$A$1:$I$2001,3,FALSE)</f>
        <v>thorntonjessica@sharp.com</v>
      </c>
      <c r="H1279" t="str">
        <f>VLOOKUP(Table1[[#This Row],[Customer ID]],Customers!$A$1:$I$2001,7,FALSE)</f>
        <v>United States</v>
      </c>
      <c r="I1279" t="str">
        <f>_xlfn.IFS(INDEX(Products!$A$1:$E$5,MATCH(Orders!$D1279,Products!$A$1:$A$5,0),MATCH(Orders!I$1,Products!$A$1:$E$1,0))="Esp","Espresso",INDEX(Products!$A$1:$E$5,MATCH(Orders!$D1279,Products!$A$1:$A$5,0),MATCH(Orders!I$1,Products!$A$1:$E$1,0))="Lat","Latte",INDEX(Products!$A$1:$E$5,MATCH(Orders!$D1279,Products!$A$1:$A$5,0),MATCH(Orders!I$1,Products!$A$1:$E$1,0))="Moc","Mocha",INDEX(Products!$A$1:$E$5,MATCH(Orders!$D1279,Products!$A$1:$A$5,0),MATCH(Orders!I$1,Products!$A$1:$E$1,0))="Am","Americano")</f>
        <v>Americano</v>
      </c>
      <c r="J1279" t="str">
        <f>IF(INDEX(Products!$A$1:$E$5,MATCH(Orders!$D1279,Products!$A$1:$A$5,0),MATCH(Orders!J$1,Products!$A$1:$E$1,0))="M","Medium",IF(INDEX(Products!$A$1:$E$5,MATCH(Orders!$D1279,Products!$A$1:$A$5,0),MATCH(Orders!J$1,Products!$A$1:$E$1,0))="D","Dark","Light"))</f>
        <v>Light</v>
      </c>
      <c r="K1279" s="3">
        <f>INDEX(Products!$A$1:$E$5,MATCH(Orders!$D1279,Products!$A$1:$A$5,0),MATCH(Orders!K$1,Products!$A$1:$E$1,0))</f>
        <v>1</v>
      </c>
      <c r="L1279" s="5">
        <f>INDEX(Products!$A$1:$E$5,MATCH(Orders!$D1279,Products!$A$1:$A$5,0),MATCH(Orders!L$1,Products!$A$1:$E$1,0))</f>
        <v>9.9499999999999993</v>
      </c>
      <c r="M1279" s="5">
        <f>Table1[[#This Row],[Unit Price]]*Table1[[#This Row],[Quantity]]</f>
        <v>39.799999999999997</v>
      </c>
      <c r="N1279" t="str">
        <f>VLOOKUP(Table1[[#This Row],[Customer ID]],Customers!$A$1:$I$2001,9,FALSE)</f>
        <v>Yes</v>
      </c>
    </row>
    <row r="1280" spans="1:14" x14ac:dyDescent="0.35">
      <c r="A1280" t="s">
        <v>2616</v>
      </c>
      <c r="B1280" s="2">
        <v>45472</v>
      </c>
      <c r="C1280" t="s">
        <v>2617</v>
      </c>
      <c r="D1280" t="s">
        <v>15</v>
      </c>
      <c r="E1280">
        <v>4</v>
      </c>
      <c r="F1280" t="str">
        <f>VLOOKUP(Table1[[#This Row],[Customer ID]],Customers!$A$1:$I$2001,2,FALSE)</f>
        <v>Michael Schneider</v>
      </c>
      <c r="G1280" t="str">
        <f>VLOOKUP(Table1[[#This Row],[Customer ID]],Customers!$A$1:$I$2001,3,FALSE)</f>
        <v>elliottbrittany@underwood.org</v>
      </c>
      <c r="H1280" t="str">
        <f>VLOOKUP(Table1[[#This Row],[Customer ID]],Customers!$A$1:$I$2001,7,FALSE)</f>
        <v>United States</v>
      </c>
      <c r="I1280" t="str">
        <f>_xlfn.IFS(INDEX(Products!$A$1:$E$5,MATCH(Orders!$D1280,Products!$A$1:$A$5,0),MATCH(Orders!I$1,Products!$A$1:$E$1,0))="Esp","Espresso",INDEX(Products!$A$1:$E$5,MATCH(Orders!$D1280,Products!$A$1:$A$5,0),MATCH(Orders!I$1,Products!$A$1:$E$1,0))="Lat","Latte",INDEX(Products!$A$1:$E$5,MATCH(Orders!$D1280,Products!$A$1:$A$5,0),MATCH(Orders!I$1,Products!$A$1:$E$1,0))="Moc","Mocha",INDEX(Products!$A$1:$E$5,MATCH(Orders!$D1280,Products!$A$1:$A$5,0),MATCH(Orders!I$1,Products!$A$1:$E$1,0))="Am","Americano")</f>
        <v>Espresso</v>
      </c>
      <c r="J1280" t="str">
        <f>IF(INDEX(Products!$A$1:$E$5,MATCH(Orders!$D1280,Products!$A$1:$A$5,0),MATCH(Orders!J$1,Products!$A$1:$E$1,0))="M","Medium",IF(INDEX(Products!$A$1:$E$5,MATCH(Orders!$D1280,Products!$A$1:$A$5,0),MATCH(Orders!J$1,Products!$A$1:$E$1,0))="D","Dark","Light"))</f>
        <v>Medium</v>
      </c>
      <c r="K1280" s="3">
        <f>INDEX(Products!$A$1:$E$5,MATCH(Orders!$D1280,Products!$A$1:$A$5,0),MATCH(Orders!K$1,Products!$A$1:$E$1,0))</f>
        <v>1.5</v>
      </c>
      <c r="L1280" s="5">
        <f>INDEX(Products!$A$1:$E$5,MATCH(Orders!$D1280,Products!$A$1:$A$5,0),MATCH(Orders!L$1,Products!$A$1:$E$1,0))</f>
        <v>8.18</v>
      </c>
      <c r="M1280" s="5">
        <f>Table1[[#This Row],[Unit Price]]*Table1[[#This Row],[Quantity]]</f>
        <v>32.72</v>
      </c>
      <c r="N1280" t="str">
        <f>VLOOKUP(Table1[[#This Row],[Customer ID]],Customers!$A$1:$I$2001,9,FALSE)</f>
        <v>No</v>
      </c>
    </row>
    <row r="1281" spans="1:14" x14ac:dyDescent="0.35">
      <c r="A1281" t="s">
        <v>2618</v>
      </c>
      <c r="B1281" s="2">
        <v>45543</v>
      </c>
      <c r="C1281" t="s">
        <v>2619</v>
      </c>
      <c r="D1281" t="s">
        <v>21</v>
      </c>
      <c r="E1281">
        <v>3</v>
      </c>
      <c r="F1281" t="str">
        <f>VLOOKUP(Table1[[#This Row],[Customer ID]],Customers!$A$1:$I$2001,2,FALSE)</f>
        <v>Sharon Perez</v>
      </c>
      <c r="G1281" t="str">
        <f>VLOOKUP(Table1[[#This Row],[Customer ID]],Customers!$A$1:$I$2001,3,FALSE)</f>
        <v>wongscott@gmail.com</v>
      </c>
      <c r="H1281" t="str">
        <f>VLOOKUP(Table1[[#This Row],[Customer ID]],Customers!$A$1:$I$2001,7,FALSE)</f>
        <v>Australia</v>
      </c>
      <c r="I1281" t="str">
        <f>_xlfn.IFS(INDEX(Products!$A$1:$E$5,MATCH(Orders!$D1281,Products!$A$1:$A$5,0),MATCH(Orders!I$1,Products!$A$1:$E$1,0))="Esp","Espresso",INDEX(Products!$A$1:$E$5,MATCH(Orders!$D1281,Products!$A$1:$A$5,0),MATCH(Orders!I$1,Products!$A$1:$E$1,0))="Lat","Latte",INDEX(Products!$A$1:$E$5,MATCH(Orders!$D1281,Products!$A$1:$A$5,0),MATCH(Orders!I$1,Products!$A$1:$E$1,0))="Moc","Mocha",INDEX(Products!$A$1:$E$5,MATCH(Orders!$D1281,Products!$A$1:$A$5,0),MATCH(Orders!I$1,Products!$A$1:$E$1,0))="Am","Americano")</f>
        <v>Latte</v>
      </c>
      <c r="J1281" t="str">
        <f>IF(INDEX(Products!$A$1:$E$5,MATCH(Orders!$D1281,Products!$A$1:$A$5,0),MATCH(Orders!J$1,Products!$A$1:$E$1,0))="M","Medium",IF(INDEX(Products!$A$1:$E$5,MATCH(Orders!$D1281,Products!$A$1:$A$5,0),MATCH(Orders!J$1,Products!$A$1:$E$1,0))="D","Dark","Light"))</f>
        <v>Dark</v>
      </c>
      <c r="K1281" s="3">
        <f>INDEX(Products!$A$1:$E$5,MATCH(Orders!$D1281,Products!$A$1:$A$5,0),MATCH(Orders!K$1,Products!$A$1:$E$1,0))</f>
        <v>2</v>
      </c>
      <c r="L1281" s="5">
        <f>INDEX(Products!$A$1:$E$5,MATCH(Orders!$D1281,Products!$A$1:$A$5,0),MATCH(Orders!L$1,Products!$A$1:$E$1,0))</f>
        <v>6.79</v>
      </c>
      <c r="M1281" s="5">
        <f>Table1[[#This Row],[Unit Price]]*Table1[[#This Row],[Quantity]]</f>
        <v>20.37</v>
      </c>
      <c r="N1281" t="str">
        <f>VLOOKUP(Table1[[#This Row],[Customer ID]],Customers!$A$1:$I$2001,9,FALSE)</f>
        <v>No</v>
      </c>
    </row>
    <row r="1282" spans="1:14" x14ac:dyDescent="0.35">
      <c r="A1282" t="s">
        <v>2620</v>
      </c>
      <c r="B1282" s="2">
        <v>45190</v>
      </c>
      <c r="C1282" t="s">
        <v>2621</v>
      </c>
      <c r="D1282" t="s">
        <v>30</v>
      </c>
      <c r="E1282">
        <v>3</v>
      </c>
      <c r="F1282" t="str">
        <f>VLOOKUP(Table1[[#This Row],[Customer ID]],Customers!$A$1:$I$2001,2,FALSE)</f>
        <v>Sabrina Andrews</v>
      </c>
      <c r="G1282" t="str">
        <f>VLOOKUP(Table1[[#This Row],[Customer ID]],Customers!$A$1:$I$2001,3,FALSE)</f>
        <v>nathan20@yahoo.com</v>
      </c>
      <c r="H1282" t="str">
        <f>VLOOKUP(Table1[[#This Row],[Customer ID]],Customers!$A$1:$I$2001,7,FALSE)</f>
        <v>Canada</v>
      </c>
      <c r="I1282" t="str">
        <f>_xlfn.IFS(INDEX(Products!$A$1:$E$5,MATCH(Orders!$D1282,Products!$A$1:$A$5,0),MATCH(Orders!I$1,Products!$A$1:$E$1,0))="Esp","Espresso",INDEX(Products!$A$1:$E$5,MATCH(Orders!$D1282,Products!$A$1:$A$5,0),MATCH(Orders!I$1,Products!$A$1:$E$1,0))="Lat","Latte",INDEX(Products!$A$1:$E$5,MATCH(Orders!$D1282,Products!$A$1:$A$5,0),MATCH(Orders!I$1,Products!$A$1:$E$1,0))="Moc","Mocha",INDEX(Products!$A$1:$E$5,MATCH(Orders!$D1282,Products!$A$1:$A$5,0),MATCH(Orders!I$1,Products!$A$1:$E$1,0))="Am","Americano")</f>
        <v>Mocha</v>
      </c>
      <c r="J1282" t="str">
        <f>IF(INDEX(Products!$A$1:$E$5,MATCH(Orders!$D1282,Products!$A$1:$A$5,0),MATCH(Orders!J$1,Products!$A$1:$E$1,0))="M","Medium",IF(INDEX(Products!$A$1:$E$5,MATCH(Orders!$D1282,Products!$A$1:$A$5,0),MATCH(Orders!J$1,Products!$A$1:$E$1,0))="D","Dark","Light"))</f>
        <v>Medium</v>
      </c>
      <c r="K1282" s="3">
        <f>INDEX(Products!$A$1:$E$5,MATCH(Orders!$D1282,Products!$A$1:$A$5,0),MATCH(Orders!K$1,Products!$A$1:$E$1,0))</f>
        <v>2</v>
      </c>
      <c r="L1282" s="5">
        <f>INDEX(Products!$A$1:$E$5,MATCH(Orders!$D1282,Products!$A$1:$A$5,0),MATCH(Orders!L$1,Products!$A$1:$E$1,0))</f>
        <v>5.35</v>
      </c>
      <c r="M1282" s="5">
        <f>Table1[[#This Row],[Unit Price]]*Table1[[#This Row],[Quantity]]</f>
        <v>16.049999999999997</v>
      </c>
      <c r="N1282" t="str">
        <f>VLOOKUP(Table1[[#This Row],[Customer ID]],Customers!$A$1:$I$2001,9,FALSE)</f>
        <v>No</v>
      </c>
    </row>
    <row r="1283" spans="1:14" x14ac:dyDescent="0.35">
      <c r="A1283" t="s">
        <v>2622</v>
      </c>
      <c r="B1283" s="2">
        <v>45389</v>
      </c>
      <c r="C1283" t="s">
        <v>2623</v>
      </c>
      <c r="D1283" t="s">
        <v>21</v>
      </c>
      <c r="E1283">
        <v>5</v>
      </c>
      <c r="F1283" t="str">
        <f>VLOOKUP(Table1[[#This Row],[Customer ID]],Customers!$A$1:$I$2001,2,FALSE)</f>
        <v>Keith Scott</v>
      </c>
      <c r="G1283" t="str">
        <f>VLOOKUP(Table1[[#This Row],[Customer ID]],Customers!$A$1:$I$2001,3,FALSE)</f>
        <v>allison72@gonzales.com</v>
      </c>
      <c r="H1283" t="str">
        <f>VLOOKUP(Table1[[#This Row],[Customer ID]],Customers!$A$1:$I$2001,7,FALSE)</f>
        <v>Canada</v>
      </c>
      <c r="I1283" t="str">
        <f>_xlfn.IFS(INDEX(Products!$A$1:$E$5,MATCH(Orders!$D1283,Products!$A$1:$A$5,0),MATCH(Orders!I$1,Products!$A$1:$E$1,0))="Esp","Espresso",INDEX(Products!$A$1:$E$5,MATCH(Orders!$D1283,Products!$A$1:$A$5,0),MATCH(Orders!I$1,Products!$A$1:$E$1,0))="Lat","Latte",INDEX(Products!$A$1:$E$5,MATCH(Orders!$D1283,Products!$A$1:$A$5,0),MATCH(Orders!I$1,Products!$A$1:$E$1,0))="Moc","Mocha",INDEX(Products!$A$1:$E$5,MATCH(Orders!$D1283,Products!$A$1:$A$5,0),MATCH(Orders!I$1,Products!$A$1:$E$1,0))="Am","Americano")</f>
        <v>Latte</v>
      </c>
      <c r="J1283" t="str">
        <f>IF(INDEX(Products!$A$1:$E$5,MATCH(Orders!$D1283,Products!$A$1:$A$5,0),MATCH(Orders!J$1,Products!$A$1:$E$1,0))="M","Medium",IF(INDEX(Products!$A$1:$E$5,MATCH(Orders!$D1283,Products!$A$1:$A$5,0),MATCH(Orders!J$1,Products!$A$1:$E$1,0))="D","Dark","Light"))</f>
        <v>Dark</v>
      </c>
      <c r="K1283" s="3">
        <f>INDEX(Products!$A$1:$E$5,MATCH(Orders!$D1283,Products!$A$1:$A$5,0),MATCH(Orders!K$1,Products!$A$1:$E$1,0))</f>
        <v>2</v>
      </c>
      <c r="L1283" s="5">
        <f>INDEX(Products!$A$1:$E$5,MATCH(Orders!$D1283,Products!$A$1:$A$5,0),MATCH(Orders!L$1,Products!$A$1:$E$1,0))</f>
        <v>6.79</v>
      </c>
      <c r="M1283" s="5">
        <f>Table1[[#This Row],[Unit Price]]*Table1[[#This Row],[Quantity]]</f>
        <v>33.950000000000003</v>
      </c>
      <c r="N1283" t="str">
        <f>VLOOKUP(Table1[[#This Row],[Customer ID]],Customers!$A$1:$I$2001,9,FALSE)</f>
        <v>No</v>
      </c>
    </row>
    <row r="1284" spans="1:14" x14ac:dyDescent="0.35">
      <c r="A1284" t="s">
        <v>2624</v>
      </c>
      <c r="B1284" s="2">
        <v>44939</v>
      </c>
      <c r="C1284" t="s">
        <v>2625</v>
      </c>
      <c r="D1284" t="s">
        <v>21</v>
      </c>
      <c r="E1284">
        <v>2</v>
      </c>
      <c r="F1284" t="str">
        <f>VLOOKUP(Table1[[#This Row],[Customer ID]],Customers!$A$1:$I$2001,2,FALSE)</f>
        <v>Anna Travis MD</v>
      </c>
      <c r="G1284" t="str">
        <f>VLOOKUP(Table1[[#This Row],[Customer ID]],Customers!$A$1:$I$2001,3,FALSE)</f>
        <v>cabreravanessa@adams.info</v>
      </c>
      <c r="H1284" t="str">
        <f>VLOOKUP(Table1[[#This Row],[Customer ID]],Customers!$A$1:$I$2001,7,FALSE)</f>
        <v>United Kingdom</v>
      </c>
      <c r="I1284" t="str">
        <f>_xlfn.IFS(INDEX(Products!$A$1:$E$5,MATCH(Orders!$D1284,Products!$A$1:$A$5,0),MATCH(Orders!I$1,Products!$A$1:$E$1,0))="Esp","Espresso",INDEX(Products!$A$1:$E$5,MATCH(Orders!$D1284,Products!$A$1:$A$5,0),MATCH(Orders!I$1,Products!$A$1:$E$1,0))="Lat","Latte",INDEX(Products!$A$1:$E$5,MATCH(Orders!$D1284,Products!$A$1:$A$5,0),MATCH(Orders!I$1,Products!$A$1:$E$1,0))="Moc","Mocha",INDEX(Products!$A$1:$E$5,MATCH(Orders!$D1284,Products!$A$1:$A$5,0),MATCH(Orders!I$1,Products!$A$1:$E$1,0))="Am","Americano")</f>
        <v>Latte</v>
      </c>
      <c r="J1284" t="str">
        <f>IF(INDEX(Products!$A$1:$E$5,MATCH(Orders!$D1284,Products!$A$1:$A$5,0),MATCH(Orders!J$1,Products!$A$1:$E$1,0))="M","Medium",IF(INDEX(Products!$A$1:$E$5,MATCH(Orders!$D1284,Products!$A$1:$A$5,0),MATCH(Orders!J$1,Products!$A$1:$E$1,0))="D","Dark","Light"))</f>
        <v>Dark</v>
      </c>
      <c r="K1284" s="3">
        <f>INDEX(Products!$A$1:$E$5,MATCH(Orders!$D1284,Products!$A$1:$A$5,0),MATCH(Orders!K$1,Products!$A$1:$E$1,0))</f>
        <v>2</v>
      </c>
      <c r="L1284" s="5">
        <f>INDEX(Products!$A$1:$E$5,MATCH(Orders!$D1284,Products!$A$1:$A$5,0),MATCH(Orders!L$1,Products!$A$1:$E$1,0))</f>
        <v>6.79</v>
      </c>
      <c r="M1284" s="5">
        <f>Table1[[#This Row],[Unit Price]]*Table1[[#This Row],[Quantity]]</f>
        <v>13.58</v>
      </c>
      <c r="N1284" t="str">
        <f>VLOOKUP(Table1[[#This Row],[Customer ID]],Customers!$A$1:$I$2001,9,FALSE)</f>
        <v>Yes</v>
      </c>
    </row>
    <row r="1285" spans="1:14" x14ac:dyDescent="0.35">
      <c r="A1285" t="s">
        <v>2626</v>
      </c>
      <c r="B1285" s="2">
        <v>44611</v>
      </c>
      <c r="C1285" t="s">
        <v>2627</v>
      </c>
      <c r="D1285" t="s">
        <v>30</v>
      </c>
      <c r="E1285">
        <v>5</v>
      </c>
      <c r="F1285" t="str">
        <f>VLOOKUP(Table1[[#This Row],[Customer ID]],Customers!$A$1:$I$2001,2,FALSE)</f>
        <v>Charles Williams</v>
      </c>
      <c r="G1285" t="str">
        <f>VLOOKUP(Table1[[#This Row],[Customer ID]],Customers!$A$1:$I$2001,3,FALSE)</f>
        <v>rogersmichael@horne.org</v>
      </c>
      <c r="H1285" t="str">
        <f>VLOOKUP(Table1[[#This Row],[Customer ID]],Customers!$A$1:$I$2001,7,FALSE)</f>
        <v>Australia</v>
      </c>
      <c r="I1285" t="str">
        <f>_xlfn.IFS(INDEX(Products!$A$1:$E$5,MATCH(Orders!$D1285,Products!$A$1:$A$5,0),MATCH(Orders!I$1,Products!$A$1:$E$1,0))="Esp","Espresso",INDEX(Products!$A$1:$E$5,MATCH(Orders!$D1285,Products!$A$1:$A$5,0),MATCH(Orders!I$1,Products!$A$1:$E$1,0))="Lat","Latte",INDEX(Products!$A$1:$E$5,MATCH(Orders!$D1285,Products!$A$1:$A$5,0),MATCH(Orders!I$1,Products!$A$1:$E$1,0))="Moc","Mocha",INDEX(Products!$A$1:$E$5,MATCH(Orders!$D1285,Products!$A$1:$A$5,0),MATCH(Orders!I$1,Products!$A$1:$E$1,0))="Am","Americano")</f>
        <v>Mocha</v>
      </c>
      <c r="J1285" t="str">
        <f>IF(INDEX(Products!$A$1:$E$5,MATCH(Orders!$D1285,Products!$A$1:$A$5,0),MATCH(Orders!J$1,Products!$A$1:$E$1,0))="M","Medium",IF(INDEX(Products!$A$1:$E$5,MATCH(Orders!$D1285,Products!$A$1:$A$5,0),MATCH(Orders!J$1,Products!$A$1:$E$1,0))="D","Dark","Light"))</f>
        <v>Medium</v>
      </c>
      <c r="K1285" s="3">
        <f>INDEX(Products!$A$1:$E$5,MATCH(Orders!$D1285,Products!$A$1:$A$5,0),MATCH(Orders!K$1,Products!$A$1:$E$1,0))</f>
        <v>2</v>
      </c>
      <c r="L1285" s="5">
        <f>INDEX(Products!$A$1:$E$5,MATCH(Orders!$D1285,Products!$A$1:$A$5,0),MATCH(Orders!L$1,Products!$A$1:$E$1,0))</f>
        <v>5.35</v>
      </c>
      <c r="M1285" s="5">
        <f>Table1[[#This Row],[Unit Price]]*Table1[[#This Row],[Quantity]]</f>
        <v>26.75</v>
      </c>
      <c r="N1285" t="str">
        <f>VLOOKUP(Table1[[#This Row],[Customer ID]],Customers!$A$1:$I$2001,9,FALSE)</f>
        <v>No</v>
      </c>
    </row>
    <row r="1286" spans="1:14" x14ac:dyDescent="0.35">
      <c r="A1286" t="s">
        <v>2628</v>
      </c>
      <c r="B1286" s="2">
        <v>44602</v>
      </c>
      <c r="C1286" t="s">
        <v>2629</v>
      </c>
      <c r="D1286" t="s">
        <v>30</v>
      </c>
      <c r="E1286">
        <v>2</v>
      </c>
      <c r="F1286" t="str">
        <f>VLOOKUP(Table1[[#This Row],[Customer ID]],Customers!$A$1:$I$2001,2,FALSE)</f>
        <v>William Harrison</v>
      </c>
      <c r="G1286" t="str">
        <f>VLOOKUP(Table1[[#This Row],[Customer ID]],Customers!$A$1:$I$2001,3,FALSE)</f>
        <v>ahoover@gmail.com</v>
      </c>
      <c r="H1286" t="str">
        <f>VLOOKUP(Table1[[#This Row],[Customer ID]],Customers!$A$1:$I$2001,7,FALSE)</f>
        <v>United States</v>
      </c>
      <c r="I1286" t="str">
        <f>_xlfn.IFS(INDEX(Products!$A$1:$E$5,MATCH(Orders!$D1286,Products!$A$1:$A$5,0),MATCH(Orders!I$1,Products!$A$1:$E$1,0))="Esp","Espresso",INDEX(Products!$A$1:$E$5,MATCH(Orders!$D1286,Products!$A$1:$A$5,0),MATCH(Orders!I$1,Products!$A$1:$E$1,0))="Lat","Latte",INDEX(Products!$A$1:$E$5,MATCH(Orders!$D1286,Products!$A$1:$A$5,0),MATCH(Orders!I$1,Products!$A$1:$E$1,0))="Moc","Mocha",INDEX(Products!$A$1:$E$5,MATCH(Orders!$D1286,Products!$A$1:$A$5,0),MATCH(Orders!I$1,Products!$A$1:$E$1,0))="Am","Americano")</f>
        <v>Mocha</v>
      </c>
      <c r="J1286" t="str">
        <f>IF(INDEX(Products!$A$1:$E$5,MATCH(Orders!$D1286,Products!$A$1:$A$5,0),MATCH(Orders!J$1,Products!$A$1:$E$1,0))="M","Medium",IF(INDEX(Products!$A$1:$E$5,MATCH(Orders!$D1286,Products!$A$1:$A$5,0),MATCH(Orders!J$1,Products!$A$1:$E$1,0))="D","Dark","Light"))</f>
        <v>Medium</v>
      </c>
      <c r="K1286" s="3">
        <f>INDEX(Products!$A$1:$E$5,MATCH(Orders!$D1286,Products!$A$1:$A$5,0),MATCH(Orders!K$1,Products!$A$1:$E$1,0))</f>
        <v>2</v>
      </c>
      <c r="L1286" s="5">
        <f>INDEX(Products!$A$1:$E$5,MATCH(Orders!$D1286,Products!$A$1:$A$5,0),MATCH(Orders!L$1,Products!$A$1:$E$1,0))</f>
        <v>5.35</v>
      </c>
      <c r="M1286" s="5">
        <f>Table1[[#This Row],[Unit Price]]*Table1[[#This Row],[Quantity]]</f>
        <v>10.7</v>
      </c>
      <c r="N1286" t="str">
        <f>VLOOKUP(Table1[[#This Row],[Customer ID]],Customers!$A$1:$I$2001,9,FALSE)</f>
        <v>Yes</v>
      </c>
    </row>
    <row r="1287" spans="1:14" x14ac:dyDescent="0.35">
      <c r="A1287" t="s">
        <v>2630</v>
      </c>
      <c r="B1287" s="2">
        <v>44987</v>
      </c>
      <c r="C1287" t="s">
        <v>2631</v>
      </c>
      <c r="D1287" t="s">
        <v>30</v>
      </c>
      <c r="E1287">
        <v>1</v>
      </c>
      <c r="F1287" t="str">
        <f>VLOOKUP(Table1[[#This Row],[Customer ID]],Customers!$A$1:$I$2001,2,FALSE)</f>
        <v>John Hughes</v>
      </c>
      <c r="G1287" t="str">
        <f>VLOOKUP(Table1[[#This Row],[Customer ID]],Customers!$A$1:$I$2001,3,FALSE)</f>
        <v>douglasriley@watts.net</v>
      </c>
      <c r="H1287" t="str">
        <f>VLOOKUP(Table1[[#This Row],[Customer ID]],Customers!$A$1:$I$2001,7,FALSE)</f>
        <v>United States</v>
      </c>
      <c r="I1287" t="str">
        <f>_xlfn.IFS(INDEX(Products!$A$1:$E$5,MATCH(Orders!$D1287,Products!$A$1:$A$5,0),MATCH(Orders!I$1,Products!$A$1:$E$1,0))="Esp","Espresso",INDEX(Products!$A$1:$E$5,MATCH(Orders!$D1287,Products!$A$1:$A$5,0),MATCH(Orders!I$1,Products!$A$1:$E$1,0))="Lat","Latte",INDEX(Products!$A$1:$E$5,MATCH(Orders!$D1287,Products!$A$1:$A$5,0),MATCH(Orders!I$1,Products!$A$1:$E$1,0))="Moc","Mocha",INDEX(Products!$A$1:$E$5,MATCH(Orders!$D1287,Products!$A$1:$A$5,0),MATCH(Orders!I$1,Products!$A$1:$E$1,0))="Am","Americano")</f>
        <v>Mocha</v>
      </c>
      <c r="J1287" t="str">
        <f>IF(INDEX(Products!$A$1:$E$5,MATCH(Orders!$D1287,Products!$A$1:$A$5,0),MATCH(Orders!J$1,Products!$A$1:$E$1,0))="M","Medium",IF(INDEX(Products!$A$1:$E$5,MATCH(Orders!$D1287,Products!$A$1:$A$5,0),MATCH(Orders!J$1,Products!$A$1:$E$1,0))="D","Dark","Light"))</f>
        <v>Medium</v>
      </c>
      <c r="K1287" s="3">
        <f>INDEX(Products!$A$1:$E$5,MATCH(Orders!$D1287,Products!$A$1:$A$5,0),MATCH(Orders!K$1,Products!$A$1:$E$1,0))</f>
        <v>2</v>
      </c>
      <c r="L1287" s="5">
        <f>INDEX(Products!$A$1:$E$5,MATCH(Orders!$D1287,Products!$A$1:$A$5,0),MATCH(Orders!L$1,Products!$A$1:$E$1,0))</f>
        <v>5.35</v>
      </c>
      <c r="M1287" s="5">
        <f>Table1[[#This Row],[Unit Price]]*Table1[[#This Row],[Quantity]]</f>
        <v>5.35</v>
      </c>
      <c r="N1287" t="str">
        <f>VLOOKUP(Table1[[#This Row],[Customer ID]],Customers!$A$1:$I$2001,9,FALSE)</f>
        <v>Yes</v>
      </c>
    </row>
    <row r="1288" spans="1:14" x14ac:dyDescent="0.35">
      <c r="A1288" t="s">
        <v>2632</v>
      </c>
      <c r="B1288" s="2">
        <v>44716</v>
      </c>
      <c r="C1288" t="s">
        <v>2633</v>
      </c>
      <c r="D1288" t="s">
        <v>15</v>
      </c>
      <c r="E1288">
        <v>3</v>
      </c>
      <c r="F1288" t="str">
        <f>VLOOKUP(Table1[[#This Row],[Customer ID]],Customers!$A$1:$I$2001,2,FALSE)</f>
        <v>Mr. Tyler Adkins</v>
      </c>
      <c r="G1288" t="str">
        <f>VLOOKUP(Table1[[#This Row],[Customer ID]],Customers!$A$1:$I$2001,3,FALSE)</f>
        <v>barbarabrown@thomas.net</v>
      </c>
      <c r="H1288" t="str">
        <f>VLOOKUP(Table1[[#This Row],[Customer ID]],Customers!$A$1:$I$2001,7,FALSE)</f>
        <v>United States</v>
      </c>
      <c r="I1288" t="str">
        <f>_xlfn.IFS(INDEX(Products!$A$1:$E$5,MATCH(Orders!$D1288,Products!$A$1:$A$5,0),MATCH(Orders!I$1,Products!$A$1:$E$1,0))="Esp","Espresso",INDEX(Products!$A$1:$E$5,MATCH(Orders!$D1288,Products!$A$1:$A$5,0),MATCH(Orders!I$1,Products!$A$1:$E$1,0))="Lat","Latte",INDEX(Products!$A$1:$E$5,MATCH(Orders!$D1288,Products!$A$1:$A$5,0),MATCH(Orders!I$1,Products!$A$1:$E$1,0))="Moc","Mocha",INDEX(Products!$A$1:$E$5,MATCH(Orders!$D1288,Products!$A$1:$A$5,0),MATCH(Orders!I$1,Products!$A$1:$E$1,0))="Am","Americano")</f>
        <v>Espresso</v>
      </c>
      <c r="J1288" t="str">
        <f>IF(INDEX(Products!$A$1:$E$5,MATCH(Orders!$D1288,Products!$A$1:$A$5,0),MATCH(Orders!J$1,Products!$A$1:$E$1,0))="M","Medium",IF(INDEX(Products!$A$1:$E$5,MATCH(Orders!$D1288,Products!$A$1:$A$5,0),MATCH(Orders!J$1,Products!$A$1:$E$1,0))="D","Dark","Light"))</f>
        <v>Medium</v>
      </c>
      <c r="K1288" s="3">
        <f>INDEX(Products!$A$1:$E$5,MATCH(Orders!$D1288,Products!$A$1:$A$5,0),MATCH(Orders!K$1,Products!$A$1:$E$1,0))</f>
        <v>1.5</v>
      </c>
      <c r="L1288" s="5">
        <f>INDEX(Products!$A$1:$E$5,MATCH(Orders!$D1288,Products!$A$1:$A$5,0),MATCH(Orders!L$1,Products!$A$1:$E$1,0))</f>
        <v>8.18</v>
      </c>
      <c r="M1288" s="5">
        <f>Table1[[#This Row],[Unit Price]]*Table1[[#This Row],[Quantity]]</f>
        <v>24.54</v>
      </c>
      <c r="N1288" t="str">
        <f>VLOOKUP(Table1[[#This Row],[Customer ID]],Customers!$A$1:$I$2001,9,FALSE)</f>
        <v>Yes</v>
      </c>
    </row>
    <row r="1289" spans="1:14" x14ac:dyDescent="0.35">
      <c r="A1289" t="s">
        <v>2634</v>
      </c>
      <c r="B1289" s="2">
        <v>45579</v>
      </c>
      <c r="C1289" t="s">
        <v>2635</v>
      </c>
      <c r="D1289" t="s">
        <v>30</v>
      </c>
      <c r="E1289">
        <v>1</v>
      </c>
      <c r="F1289" t="str">
        <f>VLOOKUP(Table1[[#This Row],[Customer ID]],Customers!$A$1:$I$2001,2,FALSE)</f>
        <v>Ricky Patton</v>
      </c>
      <c r="G1289" t="str">
        <f>VLOOKUP(Table1[[#This Row],[Customer ID]],Customers!$A$1:$I$2001,3,FALSE)</f>
        <v>avilarichard@wang.info</v>
      </c>
      <c r="H1289" t="str">
        <f>VLOOKUP(Table1[[#This Row],[Customer ID]],Customers!$A$1:$I$2001,7,FALSE)</f>
        <v>Canada</v>
      </c>
      <c r="I1289" t="str">
        <f>_xlfn.IFS(INDEX(Products!$A$1:$E$5,MATCH(Orders!$D1289,Products!$A$1:$A$5,0),MATCH(Orders!I$1,Products!$A$1:$E$1,0))="Esp","Espresso",INDEX(Products!$A$1:$E$5,MATCH(Orders!$D1289,Products!$A$1:$A$5,0),MATCH(Orders!I$1,Products!$A$1:$E$1,0))="Lat","Latte",INDEX(Products!$A$1:$E$5,MATCH(Orders!$D1289,Products!$A$1:$A$5,0),MATCH(Orders!I$1,Products!$A$1:$E$1,0))="Moc","Mocha",INDEX(Products!$A$1:$E$5,MATCH(Orders!$D1289,Products!$A$1:$A$5,0),MATCH(Orders!I$1,Products!$A$1:$E$1,0))="Am","Americano")</f>
        <v>Mocha</v>
      </c>
      <c r="J1289" t="str">
        <f>IF(INDEX(Products!$A$1:$E$5,MATCH(Orders!$D1289,Products!$A$1:$A$5,0),MATCH(Orders!J$1,Products!$A$1:$E$1,0))="M","Medium",IF(INDEX(Products!$A$1:$E$5,MATCH(Orders!$D1289,Products!$A$1:$A$5,0),MATCH(Orders!J$1,Products!$A$1:$E$1,0))="D","Dark","Light"))</f>
        <v>Medium</v>
      </c>
      <c r="K1289" s="3">
        <f>INDEX(Products!$A$1:$E$5,MATCH(Orders!$D1289,Products!$A$1:$A$5,0),MATCH(Orders!K$1,Products!$A$1:$E$1,0))</f>
        <v>2</v>
      </c>
      <c r="L1289" s="5">
        <f>INDEX(Products!$A$1:$E$5,MATCH(Orders!$D1289,Products!$A$1:$A$5,0),MATCH(Orders!L$1,Products!$A$1:$E$1,0))</f>
        <v>5.35</v>
      </c>
      <c r="M1289" s="5">
        <f>Table1[[#This Row],[Unit Price]]*Table1[[#This Row],[Quantity]]</f>
        <v>5.35</v>
      </c>
      <c r="N1289" t="str">
        <f>VLOOKUP(Table1[[#This Row],[Customer ID]],Customers!$A$1:$I$2001,9,FALSE)</f>
        <v>Yes</v>
      </c>
    </row>
    <row r="1290" spans="1:14" x14ac:dyDescent="0.35">
      <c r="A1290" t="s">
        <v>2636</v>
      </c>
      <c r="B1290" s="2">
        <v>44802</v>
      </c>
      <c r="C1290" t="s">
        <v>2637</v>
      </c>
      <c r="D1290" t="s">
        <v>21</v>
      </c>
      <c r="E1290">
        <v>4</v>
      </c>
      <c r="F1290" t="str">
        <f>VLOOKUP(Table1[[#This Row],[Customer ID]],Customers!$A$1:$I$2001,2,FALSE)</f>
        <v>Crystal Green</v>
      </c>
      <c r="G1290" t="str">
        <f>VLOOKUP(Table1[[#This Row],[Customer ID]],Customers!$A$1:$I$2001,3,FALSE)</f>
        <v>wjacobs@gmail.com</v>
      </c>
      <c r="H1290" t="str">
        <f>VLOOKUP(Table1[[#This Row],[Customer ID]],Customers!$A$1:$I$2001,7,FALSE)</f>
        <v>Canada</v>
      </c>
      <c r="I1290" t="str">
        <f>_xlfn.IFS(INDEX(Products!$A$1:$E$5,MATCH(Orders!$D1290,Products!$A$1:$A$5,0),MATCH(Orders!I$1,Products!$A$1:$E$1,0))="Esp","Espresso",INDEX(Products!$A$1:$E$5,MATCH(Orders!$D1290,Products!$A$1:$A$5,0),MATCH(Orders!I$1,Products!$A$1:$E$1,0))="Lat","Latte",INDEX(Products!$A$1:$E$5,MATCH(Orders!$D1290,Products!$A$1:$A$5,0),MATCH(Orders!I$1,Products!$A$1:$E$1,0))="Moc","Mocha",INDEX(Products!$A$1:$E$5,MATCH(Orders!$D1290,Products!$A$1:$A$5,0),MATCH(Orders!I$1,Products!$A$1:$E$1,0))="Am","Americano")</f>
        <v>Latte</v>
      </c>
      <c r="J1290" t="str">
        <f>IF(INDEX(Products!$A$1:$E$5,MATCH(Orders!$D1290,Products!$A$1:$A$5,0),MATCH(Orders!J$1,Products!$A$1:$E$1,0))="M","Medium",IF(INDEX(Products!$A$1:$E$5,MATCH(Orders!$D1290,Products!$A$1:$A$5,0),MATCH(Orders!J$1,Products!$A$1:$E$1,0))="D","Dark","Light"))</f>
        <v>Dark</v>
      </c>
      <c r="K1290" s="3">
        <f>INDEX(Products!$A$1:$E$5,MATCH(Orders!$D1290,Products!$A$1:$A$5,0),MATCH(Orders!K$1,Products!$A$1:$E$1,0))</f>
        <v>2</v>
      </c>
      <c r="L1290" s="5">
        <f>INDEX(Products!$A$1:$E$5,MATCH(Orders!$D1290,Products!$A$1:$A$5,0),MATCH(Orders!L$1,Products!$A$1:$E$1,0))</f>
        <v>6.79</v>
      </c>
      <c r="M1290" s="5">
        <f>Table1[[#This Row],[Unit Price]]*Table1[[#This Row],[Quantity]]</f>
        <v>27.16</v>
      </c>
      <c r="N1290" t="str">
        <f>VLOOKUP(Table1[[#This Row],[Customer ID]],Customers!$A$1:$I$2001,9,FALSE)</f>
        <v>No</v>
      </c>
    </row>
    <row r="1291" spans="1:14" x14ac:dyDescent="0.35">
      <c r="A1291" t="s">
        <v>2638</v>
      </c>
      <c r="B1291" s="2">
        <v>45138</v>
      </c>
      <c r="C1291" t="s">
        <v>2639</v>
      </c>
      <c r="D1291" t="s">
        <v>15</v>
      </c>
      <c r="E1291">
        <v>5</v>
      </c>
      <c r="F1291" t="str">
        <f>VLOOKUP(Table1[[#This Row],[Customer ID]],Customers!$A$1:$I$2001,2,FALSE)</f>
        <v>Albert Lane</v>
      </c>
      <c r="G1291" t="str">
        <f>VLOOKUP(Table1[[#This Row],[Customer ID]],Customers!$A$1:$I$2001,3,FALSE)</f>
        <v>laurapratt@hotmail.com</v>
      </c>
      <c r="H1291" t="str">
        <f>VLOOKUP(Table1[[#This Row],[Customer ID]],Customers!$A$1:$I$2001,7,FALSE)</f>
        <v>United States</v>
      </c>
      <c r="I1291" t="str">
        <f>_xlfn.IFS(INDEX(Products!$A$1:$E$5,MATCH(Orders!$D1291,Products!$A$1:$A$5,0),MATCH(Orders!I$1,Products!$A$1:$E$1,0))="Esp","Espresso",INDEX(Products!$A$1:$E$5,MATCH(Orders!$D1291,Products!$A$1:$A$5,0),MATCH(Orders!I$1,Products!$A$1:$E$1,0))="Lat","Latte",INDEX(Products!$A$1:$E$5,MATCH(Orders!$D1291,Products!$A$1:$A$5,0),MATCH(Orders!I$1,Products!$A$1:$E$1,0))="Moc","Mocha",INDEX(Products!$A$1:$E$5,MATCH(Orders!$D1291,Products!$A$1:$A$5,0),MATCH(Orders!I$1,Products!$A$1:$E$1,0))="Am","Americano")</f>
        <v>Espresso</v>
      </c>
      <c r="J1291" t="str">
        <f>IF(INDEX(Products!$A$1:$E$5,MATCH(Orders!$D1291,Products!$A$1:$A$5,0),MATCH(Orders!J$1,Products!$A$1:$E$1,0))="M","Medium",IF(INDEX(Products!$A$1:$E$5,MATCH(Orders!$D1291,Products!$A$1:$A$5,0),MATCH(Orders!J$1,Products!$A$1:$E$1,0))="D","Dark","Light"))</f>
        <v>Medium</v>
      </c>
      <c r="K1291" s="3">
        <f>INDEX(Products!$A$1:$E$5,MATCH(Orders!$D1291,Products!$A$1:$A$5,0),MATCH(Orders!K$1,Products!$A$1:$E$1,0))</f>
        <v>1.5</v>
      </c>
      <c r="L1291" s="5">
        <f>INDEX(Products!$A$1:$E$5,MATCH(Orders!$D1291,Products!$A$1:$A$5,0),MATCH(Orders!L$1,Products!$A$1:$E$1,0))</f>
        <v>8.18</v>
      </c>
      <c r="M1291" s="5">
        <f>Table1[[#This Row],[Unit Price]]*Table1[[#This Row],[Quantity]]</f>
        <v>40.9</v>
      </c>
      <c r="N1291" t="str">
        <f>VLOOKUP(Table1[[#This Row],[Customer ID]],Customers!$A$1:$I$2001,9,FALSE)</f>
        <v>No</v>
      </c>
    </row>
    <row r="1292" spans="1:14" x14ac:dyDescent="0.35">
      <c r="A1292" t="s">
        <v>2640</v>
      </c>
      <c r="B1292" s="2">
        <v>44675</v>
      </c>
      <c r="C1292" t="s">
        <v>2641</v>
      </c>
      <c r="D1292" t="s">
        <v>15</v>
      </c>
      <c r="E1292">
        <v>2</v>
      </c>
      <c r="F1292" t="str">
        <f>VLOOKUP(Table1[[#This Row],[Customer ID]],Customers!$A$1:$I$2001,2,FALSE)</f>
        <v>Megan Raymond</v>
      </c>
      <c r="G1292" t="str">
        <f>VLOOKUP(Table1[[#This Row],[Customer ID]],Customers!$A$1:$I$2001,3,FALSE)</f>
        <v>wburke@gmail.com</v>
      </c>
      <c r="H1292" t="str">
        <f>VLOOKUP(Table1[[#This Row],[Customer ID]],Customers!$A$1:$I$2001,7,FALSE)</f>
        <v>Canada</v>
      </c>
      <c r="I1292" t="str">
        <f>_xlfn.IFS(INDEX(Products!$A$1:$E$5,MATCH(Orders!$D1292,Products!$A$1:$A$5,0),MATCH(Orders!I$1,Products!$A$1:$E$1,0))="Esp","Espresso",INDEX(Products!$A$1:$E$5,MATCH(Orders!$D1292,Products!$A$1:$A$5,0),MATCH(Orders!I$1,Products!$A$1:$E$1,0))="Lat","Latte",INDEX(Products!$A$1:$E$5,MATCH(Orders!$D1292,Products!$A$1:$A$5,0),MATCH(Orders!I$1,Products!$A$1:$E$1,0))="Moc","Mocha",INDEX(Products!$A$1:$E$5,MATCH(Orders!$D1292,Products!$A$1:$A$5,0),MATCH(Orders!I$1,Products!$A$1:$E$1,0))="Am","Americano")</f>
        <v>Espresso</v>
      </c>
      <c r="J1292" t="str">
        <f>IF(INDEX(Products!$A$1:$E$5,MATCH(Orders!$D1292,Products!$A$1:$A$5,0),MATCH(Orders!J$1,Products!$A$1:$E$1,0))="M","Medium",IF(INDEX(Products!$A$1:$E$5,MATCH(Orders!$D1292,Products!$A$1:$A$5,0),MATCH(Orders!J$1,Products!$A$1:$E$1,0))="D","Dark","Light"))</f>
        <v>Medium</v>
      </c>
      <c r="K1292" s="3">
        <f>INDEX(Products!$A$1:$E$5,MATCH(Orders!$D1292,Products!$A$1:$A$5,0),MATCH(Orders!K$1,Products!$A$1:$E$1,0))</f>
        <v>1.5</v>
      </c>
      <c r="L1292" s="5">
        <f>INDEX(Products!$A$1:$E$5,MATCH(Orders!$D1292,Products!$A$1:$A$5,0),MATCH(Orders!L$1,Products!$A$1:$E$1,0))</f>
        <v>8.18</v>
      </c>
      <c r="M1292" s="5">
        <f>Table1[[#This Row],[Unit Price]]*Table1[[#This Row],[Quantity]]</f>
        <v>16.36</v>
      </c>
      <c r="N1292" t="str">
        <f>VLOOKUP(Table1[[#This Row],[Customer ID]],Customers!$A$1:$I$2001,9,FALSE)</f>
        <v>No</v>
      </c>
    </row>
    <row r="1293" spans="1:14" x14ac:dyDescent="0.35">
      <c r="A1293" t="s">
        <v>2642</v>
      </c>
      <c r="B1293" s="2">
        <v>44923</v>
      </c>
      <c r="C1293" t="s">
        <v>2643</v>
      </c>
      <c r="D1293" t="s">
        <v>21</v>
      </c>
      <c r="E1293">
        <v>3</v>
      </c>
      <c r="F1293" t="str">
        <f>VLOOKUP(Table1[[#This Row],[Customer ID]],Customers!$A$1:$I$2001,2,FALSE)</f>
        <v>Alexander Jimenez</v>
      </c>
      <c r="G1293" t="str">
        <f>VLOOKUP(Table1[[#This Row],[Customer ID]],Customers!$A$1:$I$2001,3,FALSE)</f>
        <v>williamsstephanie@pollard-lewis.com</v>
      </c>
      <c r="H1293" t="str">
        <f>VLOOKUP(Table1[[#This Row],[Customer ID]],Customers!$A$1:$I$2001,7,FALSE)</f>
        <v>Canada</v>
      </c>
      <c r="I1293" t="str">
        <f>_xlfn.IFS(INDEX(Products!$A$1:$E$5,MATCH(Orders!$D1293,Products!$A$1:$A$5,0),MATCH(Orders!I$1,Products!$A$1:$E$1,0))="Esp","Espresso",INDEX(Products!$A$1:$E$5,MATCH(Orders!$D1293,Products!$A$1:$A$5,0),MATCH(Orders!I$1,Products!$A$1:$E$1,0))="Lat","Latte",INDEX(Products!$A$1:$E$5,MATCH(Orders!$D1293,Products!$A$1:$A$5,0),MATCH(Orders!I$1,Products!$A$1:$E$1,0))="Moc","Mocha",INDEX(Products!$A$1:$E$5,MATCH(Orders!$D1293,Products!$A$1:$A$5,0),MATCH(Orders!I$1,Products!$A$1:$E$1,0))="Am","Americano")</f>
        <v>Latte</v>
      </c>
      <c r="J1293" t="str">
        <f>IF(INDEX(Products!$A$1:$E$5,MATCH(Orders!$D1293,Products!$A$1:$A$5,0),MATCH(Orders!J$1,Products!$A$1:$E$1,0))="M","Medium",IF(INDEX(Products!$A$1:$E$5,MATCH(Orders!$D1293,Products!$A$1:$A$5,0),MATCH(Orders!J$1,Products!$A$1:$E$1,0))="D","Dark","Light"))</f>
        <v>Dark</v>
      </c>
      <c r="K1293" s="3">
        <f>INDEX(Products!$A$1:$E$5,MATCH(Orders!$D1293,Products!$A$1:$A$5,0),MATCH(Orders!K$1,Products!$A$1:$E$1,0))</f>
        <v>2</v>
      </c>
      <c r="L1293" s="5">
        <f>INDEX(Products!$A$1:$E$5,MATCH(Orders!$D1293,Products!$A$1:$A$5,0),MATCH(Orders!L$1,Products!$A$1:$E$1,0))</f>
        <v>6.79</v>
      </c>
      <c r="M1293" s="5">
        <f>Table1[[#This Row],[Unit Price]]*Table1[[#This Row],[Quantity]]</f>
        <v>20.37</v>
      </c>
      <c r="N1293" t="str">
        <f>VLOOKUP(Table1[[#This Row],[Customer ID]],Customers!$A$1:$I$2001,9,FALSE)</f>
        <v>No</v>
      </c>
    </row>
    <row r="1294" spans="1:14" x14ac:dyDescent="0.35">
      <c r="A1294" t="s">
        <v>2644</v>
      </c>
      <c r="B1294" s="2">
        <v>45109</v>
      </c>
      <c r="C1294" t="s">
        <v>2645</v>
      </c>
      <c r="D1294" t="s">
        <v>15</v>
      </c>
      <c r="E1294">
        <v>3</v>
      </c>
      <c r="F1294" t="str">
        <f>VLOOKUP(Table1[[#This Row],[Customer ID]],Customers!$A$1:$I$2001,2,FALSE)</f>
        <v>Richard Owens</v>
      </c>
      <c r="G1294" t="str">
        <f>VLOOKUP(Table1[[#This Row],[Customer ID]],Customers!$A$1:$I$2001,3,FALSE)</f>
        <v>melissajones@yahoo.com</v>
      </c>
      <c r="H1294" t="str">
        <f>VLOOKUP(Table1[[#This Row],[Customer ID]],Customers!$A$1:$I$2001,7,FALSE)</f>
        <v>Australia</v>
      </c>
      <c r="I1294" t="str">
        <f>_xlfn.IFS(INDEX(Products!$A$1:$E$5,MATCH(Orders!$D1294,Products!$A$1:$A$5,0),MATCH(Orders!I$1,Products!$A$1:$E$1,0))="Esp","Espresso",INDEX(Products!$A$1:$E$5,MATCH(Orders!$D1294,Products!$A$1:$A$5,0),MATCH(Orders!I$1,Products!$A$1:$E$1,0))="Lat","Latte",INDEX(Products!$A$1:$E$5,MATCH(Orders!$D1294,Products!$A$1:$A$5,0),MATCH(Orders!I$1,Products!$A$1:$E$1,0))="Moc","Mocha",INDEX(Products!$A$1:$E$5,MATCH(Orders!$D1294,Products!$A$1:$A$5,0),MATCH(Orders!I$1,Products!$A$1:$E$1,0))="Am","Americano")</f>
        <v>Espresso</v>
      </c>
      <c r="J1294" t="str">
        <f>IF(INDEX(Products!$A$1:$E$5,MATCH(Orders!$D1294,Products!$A$1:$A$5,0),MATCH(Orders!J$1,Products!$A$1:$E$1,0))="M","Medium",IF(INDEX(Products!$A$1:$E$5,MATCH(Orders!$D1294,Products!$A$1:$A$5,0),MATCH(Orders!J$1,Products!$A$1:$E$1,0))="D","Dark","Light"))</f>
        <v>Medium</v>
      </c>
      <c r="K1294" s="3">
        <f>INDEX(Products!$A$1:$E$5,MATCH(Orders!$D1294,Products!$A$1:$A$5,0),MATCH(Orders!K$1,Products!$A$1:$E$1,0))</f>
        <v>1.5</v>
      </c>
      <c r="L1294" s="5">
        <f>INDEX(Products!$A$1:$E$5,MATCH(Orders!$D1294,Products!$A$1:$A$5,0),MATCH(Orders!L$1,Products!$A$1:$E$1,0))</f>
        <v>8.18</v>
      </c>
      <c r="M1294" s="5">
        <f>Table1[[#This Row],[Unit Price]]*Table1[[#This Row],[Quantity]]</f>
        <v>24.54</v>
      </c>
      <c r="N1294" t="str">
        <f>VLOOKUP(Table1[[#This Row],[Customer ID]],Customers!$A$1:$I$2001,9,FALSE)</f>
        <v>Yes</v>
      </c>
    </row>
    <row r="1295" spans="1:14" x14ac:dyDescent="0.35">
      <c r="A1295" t="s">
        <v>2646</v>
      </c>
      <c r="B1295" s="2">
        <v>44729</v>
      </c>
      <c r="C1295" t="s">
        <v>2647</v>
      </c>
      <c r="D1295" t="s">
        <v>21</v>
      </c>
      <c r="E1295">
        <v>4</v>
      </c>
      <c r="F1295" t="str">
        <f>VLOOKUP(Table1[[#This Row],[Customer ID]],Customers!$A$1:$I$2001,2,FALSE)</f>
        <v>Carlos Woodard</v>
      </c>
      <c r="G1295" t="str">
        <f>VLOOKUP(Table1[[#This Row],[Customer ID]],Customers!$A$1:$I$2001,3,FALSE)</f>
        <v>bryan79@cole-buckley.com</v>
      </c>
      <c r="H1295" t="str">
        <f>VLOOKUP(Table1[[#This Row],[Customer ID]],Customers!$A$1:$I$2001,7,FALSE)</f>
        <v>United States</v>
      </c>
      <c r="I1295" t="str">
        <f>_xlfn.IFS(INDEX(Products!$A$1:$E$5,MATCH(Orders!$D1295,Products!$A$1:$A$5,0),MATCH(Orders!I$1,Products!$A$1:$E$1,0))="Esp","Espresso",INDEX(Products!$A$1:$E$5,MATCH(Orders!$D1295,Products!$A$1:$A$5,0),MATCH(Orders!I$1,Products!$A$1:$E$1,0))="Lat","Latte",INDEX(Products!$A$1:$E$5,MATCH(Orders!$D1295,Products!$A$1:$A$5,0),MATCH(Orders!I$1,Products!$A$1:$E$1,0))="Moc","Mocha",INDEX(Products!$A$1:$E$5,MATCH(Orders!$D1295,Products!$A$1:$A$5,0),MATCH(Orders!I$1,Products!$A$1:$E$1,0))="Am","Americano")</f>
        <v>Latte</v>
      </c>
      <c r="J1295" t="str">
        <f>IF(INDEX(Products!$A$1:$E$5,MATCH(Orders!$D1295,Products!$A$1:$A$5,0),MATCH(Orders!J$1,Products!$A$1:$E$1,0))="M","Medium",IF(INDEX(Products!$A$1:$E$5,MATCH(Orders!$D1295,Products!$A$1:$A$5,0),MATCH(Orders!J$1,Products!$A$1:$E$1,0))="D","Dark","Light"))</f>
        <v>Dark</v>
      </c>
      <c r="K1295" s="3">
        <f>INDEX(Products!$A$1:$E$5,MATCH(Orders!$D1295,Products!$A$1:$A$5,0),MATCH(Orders!K$1,Products!$A$1:$E$1,0))</f>
        <v>2</v>
      </c>
      <c r="L1295" s="5">
        <f>INDEX(Products!$A$1:$E$5,MATCH(Orders!$D1295,Products!$A$1:$A$5,0),MATCH(Orders!L$1,Products!$A$1:$E$1,0))</f>
        <v>6.79</v>
      </c>
      <c r="M1295" s="5">
        <f>Table1[[#This Row],[Unit Price]]*Table1[[#This Row],[Quantity]]</f>
        <v>27.16</v>
      </c>
      <c r="N1295" t="str">
        <f>VLOOKUP(Table1[[#This Row],[Customer ID]],Customers!$A$1:$I$2001,9,FALSE)</f>
        <v>No</v>
      </c>
    </row>
    <row r="1296" spans="1:14" x14ac:dyDescent="0.35">
      <c r="A1296" t="s">
        <v>2648</v>
      </c>
      <c r="B1296" s="2">
        <v>45358</v>
      </c>
      <c r="C1296" t="s">
        <v>2649</v>
      </c>
      <c r="D1296" t="s">
        <v>21</v>
      </c>
      <c r="E1296">
        <v>5</v>
      </c>
      <c r="F1296" t="str">
        <f>VLOOKUP(Table1[[#This Row],[Customer ID]],Customers!$A$1:$I$2001,2,FALSE)</f>
        <v>Shawn Estrada</v>
      </c>
      <c r="G1296" t="str">
        <f>VLOOKUP(Table1[[#This Row],[Customer ID]],Customers!$A$1:$I$2001,3,FALSE)</f>
        <v>phernandez@gmail.com</v>
      </c>
      <c r="H1296" t="str">
        <f>VLOOKUP(Table1[[#This Row],[Customer ID]],Customers!$A$1:$I$2001,7,FALSE)</f>
        <v>Canada</v>
      </c>
      <c r="I1296" t="str">
        <f>_xlfn.IFS(INDEX(Products!$A$1:$E$5,MATCH(Orders!$D1296,Products!$A$1:$A$5,0),MATCH(Orders!I$1,Products!$A$1:$E$1,0))="Esp","Espresso",INDEX(Products!$A$1:$E$5,MATCH(Orders!$D1296,Products!$A$1:$A$5,0),MATCH(Orders!I$1,Products!$A$1:$E$1,0))="Lat","Latte",INDEX(Products!$A$1:$E$5,MATCH(Orders!$D1296,Products!$A$1:$A$5,0),MATCH(Orders!I$1,Products!$A$1:$E$1,0))="Moc","Mocha",INDEX(Products!$A$1:$E$5,MATCH(Orders!$D1296,Products!$A$1:$A$5,0),MATCH(Orders!I$1,Products!$A$1:$E$1,0))="Am","Americano")</f>
        <v>Latte</v>
      </c>
      <c r="J1296" t="str">
        <f>IF(INDEX(Products!$A$1:$E$5,MATCH(Orders!$D1296,Products!$A$1:$A$5,0),MATCH(Orders!J$1,Products!$A$1:$E$1,0))="M","Medium",IF(INDEX(Products!$A$1:$E$5,MATCH(Orders!$D1296,Products!$A$1:$A$5,0),MATCH(Orders!J$1,Products!$A$1:$E$1,0))="D","Dark","Light"))</f>
        <v>Dark</v>
      </c>
      <c r="K1296" s="3">
        <f>INDEX(Products!$A$1:$E$5,MATCH(Orders!$D1296,Products!$A$1:$A$5,0),MATCH(Orders!K$1,Products!$A$1:$E$1,0))</f>
        <v>2</v>
      </c>
      <c r="L1296" s="5">
        <f>INDEX(Products!$A$1:$E$5,MATCH(Orders!$D1296,Products!$A$1:$A$5,0),MATCH(Orders!L$1,Products!$A$1:$E$1,0))</f>
        <v>6.79</v>
      </c>
      <c r="M1296" s="5">
        <f>Table1[[#This Row],[Unit Price]]*Table1[[#This Row],[Quantity]]</f>
        <v>33.950000000000003</v>
      </c>
      <c r="N1296" t="str">
        <f>VLOOKUP(Table1[[#This Row],[Customer ID]],Customers!$A$1:$I$2001,9,FALSE)</f>
        <v>No</v>
      </c>
    </row>
    <row r="1297" spans="1:14" x14ac:dyDescent="0.35">
      <c r="A1297" t="s">
        <v>2650</v>
      </c>
      <c r="B1297" s="2">
        <v>45207</v>
      </c>
      <c r="C1297" t="s">
        <v>2651</v>
      </c>
      <c r="D1297" t="s">
        <v>21</v>
      </c>
      <c r="E1297">
        <v>1</v>
      </c>
      <c r="F1297" t="str">
        <f>VLOOKUP(Table1[[#This Row],[Customer ID]],Customers!$A$1:$I$2001,2,FALSE)</f>
        <v>David Baker</v>
      </c>
      <c r="G1297" t="str">
        <f>VLOOKUP(Table1[[#This Row],[Customer ID]],Customers!$A$1:$I$2001,3,FALSE)</f>
        <v>jessicawilliams@gmail.com</v>
      </c>
      <c r="H1297" t="str">
        <f>VLOOKUP(Table1[[#This Row],[Customer ID]],Customers!$A$1:$I$2001,7,FALSE)</f>
        <v>Ireland</v>
      </c>
      <c r="I1297" t="str">
        <f>_xlfn.IFS(INDEX(Products!$A$1:$E$5,MATCH(Orders!$D1297,Products!$A$1:$A$5,0),MATCH(Orders!I$1,Products!$A$1:$E$1,0))="Esp","Espresso",INDEX(Products!$A$1:$E$5,MATCH(Orders!$D1297,Products!$A$1:$A$5,0),MATCH(Orders!I$1,Products!$A$1:$E$1,0))="Lat","Latte",INDEX(Products!$A$1:$E$5,MATCH(Orders!$D1297,Products!$A$1:$A$5,0),MATCH(Orders!I$1,Products!$A$1:$E$1,0))="Moc","Mocha",INDEX(Products!$A$1:$E$5,MATCH(Orders!$D1297,Products!$A$1:$A$5,0),MATCH(Orders!I$1,Products!$A$1:$E$1,0))="Am","Americano")</f>
        <v>Latte</v>
      </c>
      <c r="J1297" t="str">
        <f>IF(INDEX(Products!$A$1:$E$5,MATCH(Orders!$D1297,Products!$A$1:$A$5,0),MATCH(Orders!J$1,Products!$A$1:$E$1,0))="M","Medium",IF(INDEX(Products!$A$1:$E$5,MATCH(Orders!$D1297,Products!$A$1:$A$5,0),MATCH(Orders!J$1,Products!$A$1:$E$1,0))="D","Dark","Light"))</f>
        <v>Dark</v>
      </c>
      <c r="K1297" s="3">
        <f>INDEX(Products!$A$1:$E$5,MATCH(Orders!$D1297,Products!$A$1:$A$5,0),MATCH(Orders!K$1,Products!$A$1:$E$1,0))</f>
        <v>2</v>
      </c>
      <c r="L1297" s="5">
        <f>INDEX(Products!$A$1:$E$5,MATCH(Orders!$D1297,Products!$A$1:$A$5,0),MATCH(Orders!L$1,Products!$A$1:$E$1,0))</f>
        <v>6.79</v>
      </c>
      <c r="M1297" s="5">
        <f>Table1[[#This Row],[Unit Price]]*Table1[[#This Row],[Quantity]]</f>
        <v>6.79</v>
      </c>
      <c r="N1297" t="str">
        <f>VLOOKUP(Table1[[#This Row],[Customer ID]],Customers!$A$1:$I$2001,9,FALSE)</f>
        <v>Yes</v>
      </c>
    </row>
    <row r="1298" spans="1:14" x14ac:dyDescent="0.35">
      <c r="A1298" t="s">
        <v>2652</v>
      </c>
      <c r="B1298" s="2">
        <v>44515</v>
      </c>
      <c r="C1298" t="s">
        <v>2653</v>
      </c>
      <c r="D1298" t="s">
        <v>15</v>
      </c>
      <c r="E1298">
        <v>2</v>
      </c>
      <c r="F1298" t="str">
        <f>VLOOKUP(Table1[[#This Row],[Customer ID]],Customers!$A$1:$I$2001,2,FALSE)</f>
        <v>Jeffery Patrick</v>
      </c>
      <c r="G1298" t="str">
        <f>VLOOKUP(Table1[[#This Row],[Customer ID]],Customers!$A$1:$I$2001,3,FALSE)</f>
        <v>rodriguezdavid@gmail.com</v>
      </c>
      <c r="H1298" t="str">
        <f>VLOOKUP(Table1[[#This Row],[Customer ID]],Customers!$A$1:$I$2001,7,FALSE)</f>
        <v>Australia</v>
      </c>
      <c r="I1298" t="str">
        <f>_xlfn.IFS(INDEX(Products!$A$1:$E$5,MATCH(Orders!$D1298,Products!$A$1:$A$5,0),MATCH(Orders!I$1,Products!$A$1:$E$1,0))="Esp","Espresso",INDEX(Products!$A$1:$E$5,MATCH(Orders!$D1298,Products!$A$1:$A$5,0),MATCH(Orders!I$1,Products!$A$1:$E$1,0))="Lat","Latte",INDEX(Products!$A$1:$E$5,MATCH(Orders!$D1298,Products!$A$1:$A$5,0),MATCH(Orders!I$1,Products!$A$1:$E$1,0))="Moc","Mocha",INDEX(Products!$A$1:$E$5,MATCH(Orders!$D1298,Products!$A$1:$A$5,0),MATCH(Orders!I$1,Products!$A$1:$E$1,0))="Am","Americano")</f>
        <v>Espresso</v>
      </c>
      <c r="J1298" t="str">
        <f>IF(INDEX(Products!$A$1:$E$5,MATCH(Orders!$D1298,Products!$A$1:$A$5,0),MATCH(Orders!J$1,Products!$A$1:$E$1,0))="M","Medium",IF(INDEX(Products!$A$1:$E$5,MATCH(Orders!$D1298,Products!$A$1:$A$5,0),MATCH(Orders!J$1,Products!$A$1:$E$1,0))="D","Dark","Light"))</f>
        <v>Medium</v>
      </c>
      <c r="K1298" s="3">
        <f>INDEX(Products!$A$1:$E$5,MATCH(Orders!$D1298,Products!$A$1:$A$5,0),MATCH(Orders!K$1,Products!$A$1:$E$1,0))</f>
        <v>1.5</v>
      </c>
      <c r="L1298" s="5">
        <f>INDEX(Products!$A$1:$E$5,MATCH(Orders!$D1298,Products!$A$1:$A$5,0),MATCH(Orders!L$1,Products!$A$1:$E$1,0))</f>
        <v>8.18</v>
      </c>
      <c r="M1298" s="5">
        <f>Table1[[#This Row],[Unit Price]]*Table1[[#This Row],[Quantity]]</f>
        <v>16.36</v>
      </c>
      <c r="N1298" t="str">
        <f>VLOOKUP(Table1[[#This Row],[Customer ID]],Customers!$A$1:$I$2001,9,FALSE)</f>
        <v>Yes</v>
      </c>
    </row>
    <row r="1299" spans="1:14" x14ac:dyDescent="0.35">
      <c r="A1299" t="s">
        <v>2654</v>
      </c>
      <c r="B1299" s="2">
        <v>44734</v>
      </c>
      <c r="C1299" t="s">
        <v>2655</v>
      </c>
      <c r="D1299" t="s">
        <v>30</v>
      </c>
      <c r="E1299">
        <v>2</v>
      </c>
      <c r="F1299" t="str">
        <f>VLOOKUP(Table1[[#This Row],[Customer ID]],Customers!$A$1:$I$2001,2,FALSE)</f>
        <v>James Herring</v>
      </c>
      <c r="G1299" t="str">
        <f>VLOOKUP(Table1[[#This Row],[Customer ID]],Customers!$A$1:$I$2001,3,FALSE)</f>
        <v>andersonrobyn@yahoo.com</v>
      </c>
      <c r="H1299" t="str">
        <f>VLOOKUP(Table1[[#This Row],[Customer ID]],Customers!$A$1:$I$2001,7,FALSE)</f>
        <v>Ireland</v>
      </c>
      <c r="I1299" t="str">
        <f>_xlfn.IFS(INDEX(Products!$A$1:$E$5,MATCH(Orders!$D1299,Products!$A$1:$A$5,0),MATCH(Orders!I$1,Products!$A$1:$E$1,0))="Esp","Espresso",INDEX(Products!$A$1:$E$5,MATCH(Orders!$D1299,Products!$A$1:$A$5,0),MATCH(Orders!I$1,Products!$A$1:$E$1,0))="Lat","Latte",INDEX(Products!$A$1:$E$5,MATCH(Orders!$D1299,Products!$A$1:$A$5,0),MATCH(Orders!I$1,Products!$A$1:$E$1,0))="Moc","Mocha",INDEX(Products!$A$1:$E$5,MATCH(Orders!$D1299,Products!$A$1:$A$5,0),MATCH(Orders!I$1,Products!$A$1:$E$1,0))="Am","Americano")</f>
        <v>Mocha</v>
      </c>
      <c r="J1299" t="str">
        <f>IF(INDEX(Products!$A$1:$E$5,MATCH(Orders!$D1299,Products!$A$1:$A$5,0),MATCH(Orders!J$1,Products!$A$1:$E$1,0))="M","Medium",IF(INDEX(Products!$A$1:$E$5,MATCH(Orders!$D1299,Products!$A$1:$A$5,0),MATCH(Orders!J$1,Products!$A$1:$E$1,0))="D","Dark","Light"))</f>
        <v>Medium</v>
      </c>
      <c r="K1299" s="3">
        <f>INDEX(Products!$A$1:$E$5,MATCH(Orders!$D1299,Products!$A$1:$A$5,0),MATCH(Orders!K$1,Products!$A$1:$E$1,0))</f>
        <v>2</v>
      </c>
      <c r="L1299" s="5">
        <f>INDEX(Products!$A$1:$E$5,MATCH(Orders!$D1299,Products!$A$1:$A$5,0),MATCH(Orders!L$1,Products!$A$1:$E$1,0))</f>
        <v>5.35</v>
      </c>
      <c r="M1299" s="5">
        <f>Table1[[#This Row],[Unit Price]]*Table1[[#This Row],[Quantity]]</f>
        <v>10.7</v>
      </c>
      <c r="N1299" t="str">
        <f>VLOOKUP(Table1[[#This Row],[Customer ID]],Customers!$A$1:$I$2001,9,FALSE)</f>
        <v>Yes</v>
      </c>
    </row>
    <row r="1300" spans="1:14" x14ac:dyDescent="0.35">
      <c r="A1300" t="s">
        <v>2656</v>
      </c>
      <c r="B1300" s="2">
        <v>45524</v>
      </c>
      <c r="C1300" t="s">
        <v>2657</v>
      </c>
      <c r="D1300" t="s">
        <v>21</v>
      </c>
      <c r="E1300">
        <v>4</v>
      </c>
      <c r="F1300" t="str">
        <f>VLOOKUP(Table1[[#This Row],[Customer ID]],Customers!$A$1:$I$2001,2,FALSE)</f>
        <v>Stacy Evans</v>
      </c>
      <c r="G1300" t="str">
        <f>VLOOKUP(Table1[[#This Row],[Customer ID]],Customers!$A$1:$I$2001,3,FALSE)</f>
        <v>kylefisher@hotmail.com</v>
      </c>
      <c r="H1300" t="str">
        <f>VLOOKUP(Table1[[#This Row],[Customer ID]],Customers!$A$1:$I$2001,7,FALSE)</f>
        <v>United Kingdom</v>
      </c>
      <c r="I1300" t="str">
        <f>_xlfn.IFS(INDEX(Products!$A$1:$E$5,MATCH(Orders!$D1300,Products!$A$1:$A$5,0),MATCH(Orders!I$1,Products!$A$1:$E$1,0))="Esp","Espresso",INDEX(Products!$A$1:$E$5,MATCH(Orders!$D1300,Products!$A$1:$A$5,0),MATCH(Orders!I$1,Products!$A$1:$E$1,0))="Lat","Latte",INDEX(Products!$A$1:$E$5,MATCH(Orders!$D1300,Products!$A$1:$A$5,0),MATCH(Orders!I$1,Products!$A$1:$E$1,0))="Moc","Mocha",INDEX(Products!$A$1:$E$5,MATCH(Orders!$D1300,Products!$A$1:$A$5,0),MATCH(Orders!I$1,Products!$A$1:$E$1,0))="Am","Americano")</f>
        <v>Latte</v>
      </c>
      <c r="J1300" t="str">
        <f>IF(INDEX(Products!$A$1:$E$5,MATCH(Orders!$D1300,Products!$A$1:$A$5,0),MATCH(Orders!J$1,Products!$A$1:$E$1,0))="M","Medium",IF(INDEX(Products!$A$1:$E$5,MATCH(Orders!$D1300,Products!$A$1:$A$5,0),MATCH(Orders!J$1,Products!$A$1:$E$1,0))="D","Dark","Light"))</f>
        <v>Dark</v>
      </c>
      <c r="K1300" s="3">
        <f>INDEX(Products!$A$1:$E$5,MATCH(Orders!$D1300,Products!$A$1:$A$5,0),MATCH(Orders!K$1,Products!$A$1:$E$1,0))</f>
        <v>2</v>
      </c>
      <c r="L1300" s="5">
        <f>INDEX(Products!$A$1:$E$5,MATCH(Orders!$D1300,Products!$A$1:$A$5,0),MATCH(Orders!L$1,Products!$A$1:$E$1,0))</f>
        <v>6.79</v>
      </c>
      <c r="M1300" s="5">
        <f>Table1[[#This Row],[Unit Price]]*Table1[[#This Row],[Quantity]]</f>
        <v>27.16</v>
      </c>
      <c r="N1300" t="str">
        <f>VLOOKUP(Table1[[#This Row],[Customer ID]],Customers!$A$1:$I$2001,9,FALSE)</f>
        <v>No</v>
      </c>
    </row>
    <row r="1301" spans="1:14" x14ac:dyDescent="0.35">
      <c r="A1301" t="s">
        <v>2658</v>
      </c>
      <c r="B1301" s="2">
        <v>44679</v>
      </c>
      <c r="C1301" t="s">
        <v>2659</v>
      </c>
      <c r="D1301" t="s">
        <v>15</v>
      </c>
      <c r="E1301">
        <v>1</v>
      </c>
      <c r="F1301" t="str">
        <f>VLOOKUP(Table1[[#This Row],[Customer ID]],Customers!$A$1:$I$2001,2,FALSE)</f>
        <v>Paul Bryant</v>
      </c>
      <c r="G1301" t="str">
        <f>VLOOKUP(Table1[[#This Row],[Customer ID]],Customers!$A$1:$I$2001,3,FALSE)</f>
        <v>angelasmith@smith-williamson.biz</v>
      </c>
      <c r="H1301" t="str">
        <f>VLOOKUP(Table1[[#This Row],[Customer ID]],Customers!$A$1:$I$2001,7,FALSE)</f>
        <v>United States</v>
      </c>
      <c r="I1301" t="str">
        <f>_xlfn.IFS(INDEX(Products!$A$1:$E$5,MATCH(Orders!$D1301,Products!$A$1:$A$5,0),MATCH(Orders!I$1,Products!$A$1:$E$1,0))="Esp","Espresso",INDEX(Products!$A$1:$E$5,MATCH(Orders!$D1301,Products!$A$1:$A$5,0),MATCH(Orders!I$1,Products!$A$1:$E$1,0))="Lat","Latte",INDEX(Products!$A$1:$E$5,MATCH(Orders!$D1301,Products!$A$1:$A$5,0),MATCH(Orders!I$1,Products!$A$1:$E$1,0))="Moc","Mocha",INDEX(Products!$A$1:$E$5,MATCH(Orders!$D1301,Products!$A$1:$A$5,0),MATCH(Orders!I$1,Products!$A$1:$E$1,0))="Am","Americano")</f>
        <v>Espresso</v>
      </c>
      <c r="J1301" t="str">
        <f>IF(INDEX(Products!$A$1:$E$5,MATCH(Orders!$D1301,Products!$A$1:$A$5,0),MATCH(Orders!J$1,Products!$A$1:$E$1,0))="M","Medium",IF(INDEX(Products!$A$1:$E$5,MATCH(Orders!$D1301,Products!$A$1:$A$5,0),MATCH(Orders!J$1,Products!$A$1:$E$1,0))="D","Dark","Light"))</f>
        <v>Medium</v>
      </c>
      <c r="K1301" s="3">
        <f>INDEX(Products!$A$1:$E$5,MATCH(Orders!$D1301,Products!$A$1:$A$5,0),MATCH(Orders!K$1,Products!$A$1:$E$1,0))</f>
        <v>1.5</v>
      </c>
      <c r="L1301" s="5">
        <f>INDEX(Products!$A$1:$E$5,MATCH(Orders!$D1301,Products!$A$1:$A$5,0),MATCH(Orders!L$1,Products!$A$1:$E$1,0))</f>
        <v>8.18</v>
      </c>
      <c r="M1301" s="5">
        <f>Table1[[#This Row],[Unit Price]]*Table1[[#This Row],[Quantity]]</f>
        <v>8.18</v>
      </c>
      <c r="N1301" t="str">
        <f>VLOOKUP(Table1[[#This Row],[Customer ID]],Customers!$A$1:$I$2001,9,FALSE)</f>
        <v>No</v>
      </c>
    </row>
    <row r="1302" spans="1:14" x14ac:dyDescent="0.35">
      <c r="A1302" t="s">
        <v>2660</v>
      </c>
      <c r="B1302" s="2">
        <v>44648</v>
      </c>
      <c r="C1302" t="s">
        <v>2661</v>
      </c>
      <c r="D1302" t="s">
        <v>30</v>
      </c>
      <c r="E1302">
        <v>4</v>
      </c>
      <c r="F1302" t="str">
        <f>VLOOKUP(Table1[[#This Row],[Customer ID]],Customers!$A$1:$I$2001,2,FALSE)</f>
        <v>Mr. David Martinez</v>
      </c>
      <c r="G1302" t="str">
        <f>VLOOKUP(Table1[[#This Row],[Customer ID]],Customers!$A$1:$I$2001,3,FALSE)</f>
        <v>elizabeth38@yahoo.com</v>
      </c>
      <c r="H1302" t="str">
        <f>VLOOKUP(Table1[[#This Row],[Customer ID]],Customers!$A$1:$I$2001,7,FALSE)</f>
        <v>Ireland</v>
      </c>
      <c r="I1302" t="str">
        <f>_xlfn.IFS(INDEX(Products!$A$1:$E$5,MATCH(Orders!$D1302,Products!$A$1:$A$5,0),MATCH(Orders!I$1,Products!$A$1:$E$1,0))="Esp","Espresso",INDEX(Products!$A$1:$E$5,MATCH(Orders!$D1302,Products!$A$1:$A$5,0),MATCH(Orders!I$1,Products!$A$1:$E$1,0))="Lat","Latte",INDEX(Products!$A$1:$E$5,MATCH(Orders!$D1302,Products!$A$1:$A$5,0),MATCH(Orders!I$1,Products!$A$1:$E$1,0))="Moc","Mocha",INDEX(Products!$A$1:$E$5,MATCH(Orders!$D1302,Products!$A$1:$A$5,0),MATCH(Orders!I$1,Products!$A$1:$E$1,0))="Am","Americano")</f>
        <v>Mocha</v>
      </c>
      <c r="J1302" t="str">
        <f>IF(INDEX(Products!$A$1:$E$5,MATCH(Orders!$D1302,Products!$A$1:$A$5,0),MATCH(Orders!J$1,Products!$A$1:$E$1,0))="M","Medium",IF(INDEX(Products!$A$1:$E$5,MATCH(Orders!$D1302,Products!$A$1:$A$5,0),MATCH(Orders!J$1,Products!$A$1:$E$1,0))="D","Dark","Light"))</f>
        <v>Medium</v>
      </c>
      <c r="K1302" s="3">
        <f>INDEX(Products!$A$1:$E$5,MATCH(Orders!$D1302,Products!$A$1:$A$5,0),MATCH(Orders!K$1,Products!$A$1:$E$1,0))</f>
        <v>2</v>
      </c>
      <c r="L1302" s="5">
        <f>INDEX(Products!$A$1:$E$5,MATCH(Orders!$D1302,Products!$A$1:$A$5,0),MATCH(Orders!L$1,Products!$A$1:$E$1,0))</f>
        <v>5.35</v>
      </c>
      <c r="M1302" s="5">
        <f>Table1[[#This Row],[Unit Price]]*Table1[[#This Row],[Quantity]]</f>
        <v>21.4</v>
      </c>
      <c r="N1302" t="str">
        <f>VLOOKUP(Table1[[#This Row],[Customer ID]],Customers!$A$1:$I$2001,9,FALSE)</f>
        <v>Yes</v>
      </c>
    </row>
    <row r="1303" spans="1:14" x14ac:dyDescent="0.35">
      <c r="A1303" t="s">
        <v>2662</v>
      </c>
      <c r="B1303" s="2">
        <v>45392</v>
      </c>
      <c r="C1303" t="s">
        <v>2663</v>
      </c>
      <c r="D1303" t="s">
        <v>30</v>
      </c>
      <c r="E1303">
        <v>2</v>
      </c>
      <c r="F1303" t="str">
        <f>VLOOKUP(Table1[[#This Row],[Customer ID]],Customers!$A$1:$I$2001,2,FALSE)</f>
        <v>Mark Kane</v>
      </c>
      <c r="G1303" t="str">
        <f>VLOOKUP(Table1[[#This Row],[Customer ID]],Customers!$A$1:$I$2001,3,FALSE)</f>
        <v>inelson@hotmail.com</v>
      </c>
      <c r="H1303" t="str">
        <f>VLOOKUP(Table1[[#This Row],[Customer ID]],Customers!$A$1:$I$2001,7,FALSE)</f>
        <v>United States</v>
      </c>
      <c r="I1303" t="str">
        <f>_xlfn.IFS(INDEX(Products!$A$1:$E$5,MATCH(Orders!$D1303,Products!$A$1:$A$5,0),MATCH(Orders!I$1,Products!$A$1:$E$1,0))="Esp","Espresso",INDEX(Products!$A$1:$E$5,MATCH(Orders!$D1303,Products!$A$1:$A$5,0),MATCH(Orders!I$1,Products!$A$1:$E$1,0))="Lat","Latte",INDEX(Products!$A$1:$E$5,MATCH(Orders!$D1303,Products!$A$1:$A$5,0),MATCH(Orders!I$1,Products!$A$1:$E$1,0))="Moc","Mocha",INDEX(Products!$A$1:$E$5,MATCH(Orders!$D1303,Products!$A$1:$A$5,0),MATCH(Orders!I$1,Products!$A$1:$E$1,0))="Am","Americano")</f>
        <v>Mocha</v>
      </c>
      <c r="J1303" t="str">
        <f>IF(INDEX(Products!$A$1:$E$5,MATCH(Orders!$D1303,Products!$A$1:$A$5,0),MATCH(Orders!J$1,Products!$A$1:$E$1,0))="M","Medium",IF(INDEX(Products!$A$1:$E$5,MATCH(Orders!$D1303,Products!$A$1:$A$5,0),MATCH(Orders!J$1,Products!$A$1:$E$1,0))="D","Dark","Light"))</f>
        <v>Medium</v>
      </c>
      <c r="K1303" s="3">
        <f>INDEX(Products!$A$1:$E$5,MATCH(Orders!$D1303,Products!$A$1:$A$5,0),MATCH(Orders!K$1,Products!$A$1:$E$1,0))</f>
        <v>2</v>
      </c>
      <c r="L1303" s="5">
        <f>INDEX(Products!$A$1:$E$5,MATCH(Orders!$D1303,Products!$A$1:$A$5,0),MATCH(Orders!L$1,Products!$A$1:$E$1,0))</f>
        <v>5.35</v>
      </c>
      <c r="M1303" s="5">
        <f>Table1[[#This Row],[Unit Price]]*Table1[[#This Row],[Quantity]]</f>
        <v>10.7</v>
      </c>
      <c r="N1303" t="str">
        <f>VLOOKUP(Table1[[#This Row],[Customer ID]],Customers!$A$1:$I$2001,9,FALSE)</f>
        <v>No</v>
      </c>
    </row>
    <row r="1304" spans="1:14" x14ac:dyDescent="0.35">
      <c r="A1304" t="s">
        <v>2664</v>
      </c>
      <c r="B1304" s="2">
        <v>45115</v>
      </c>
      <c r="C1304" t="s">
        <v>2665</v>
      </c>
      <c r="D1304" t="s">
        <v>40</v>
      </c>
      <c r="E1304">
        <v>3</v>
      </c>
      <c r="F1304" t="str">
        <f>VLOOKUP(Table1[[#This Row],[Customer ID]],Customers!$A$1:$I$2001,2,FALSE)</f>
        <v>Daniel Harris</v>
      </c>
      <c r="G1304" t="str">
        <f>VLOOKUP(Table1[[#This Row],[Customer ID]],Customers!$A$1:$I$2001,3,FALSE)</f>
        <v>mosleymary@ray.com</v>
      </c>
      <c r="H1304" t="str">
        <f>VLOOKUP(Table1[[#This Row],[Customer ID]],Customers!$A$1:$I$2001,7,FALSE)</f>
        <v>Canada</v>
      </c>
      <c r="I1304" t="str">
        <f>_xlfn.IFS(INDEX(Products!$A$1:$E$5,MATCH(Orders!$D1304,Products!$A$1:$A$5,0),MATCH(Orders!I$1,Products!$A$1:$E$1,0))="Esp","Espresso",INDEX(Products!$A$1:$E$5,MATCH(Orders!$D1304,Products!$A$1:$A$5,0),MATCH(Orders!I$1,Products!$A$1:$E$1,0))="Lat","Latte",INDEX(Products!$A$1:$E$5,MATCH(Orders!$D1304,Products!$A$1:$A$5,0),MATCH(Orders!I$1,Products!$A$1:$E$1,0))="Moc","Mocha",INDEX(Products!$A$1:$E$5,MATCH(Orders!$D1304,Products!$A$1:$A$5,0),MATCH(Orders!I$1,Products!$A$1:$E$1,0))="Am","Americano")</f>
        <v>Americano</v>
      </c>
      <c r="J1304" t="str">
        <f>IF(INDEX(Products!$A$1:$E$5,MATCH(Orders!$D1304,Products!$A$1:$A$5,0),MATCH(Orders!J$1,Products!$A$1:$E$1,0))="M","Medium",IF(INDEX(Products!$A$1:$E$5,MATCH(Orders!$D1304,Products!$A$1:$A$5,0),MATCH(Orders!J$1,Products!$A$1:$E$1,0))="D","Dark","Light"))</f>
        <v>Light</v>
      </c>
      <c r="K1304" s="3">
        <f>INDEX(Products!$A$1:$E$5,MATCH(Orders!$D1304,Products!$A$1:$A$5,0),MATCH(Orders!K$1,Products!$A$1:$E$1,0))</f>
        <v>1</v>
      </c>
      <c r="L1304" s="5">
        <f>INDEX(Products!$A$1:$E$5,MATCH(Orders!$D1304,Products!$A$1:$A$5,0),MATCH(Orders!L$1,Products!$A$1:$E$1,0))</f>
        <v>9.9499999999999993</v>
      </c>
      <c r="M1304" s="5">
        <f>Table1[[#This Row],[Unit Price]]*Table1[[#This Row],[Quantity]]</f>
        <v>29.849999999999998</v>
      </c>
      <c r="N1304" t="str">
        <f>VLOOKUP(Table1[[#This Row],[Customer ID]],Customers!$A$1:$I$2001,9,FALSE)</f>
        <v>No</v>
      </c>
    </row>
    <row r="1305" spans="1:14" x14ac:dyDescent="0.35">
      <c r="A1305" t="s">
        <v>2666</v>
      </c>
      <c r="B1305" s="2">
        <v>45432</v>
      </c>
      <c r="C1305" t="s">
        <v>2667</v>
      </c>
      <c r="D1305" t="s">
        <v>21</v>
      </c>
      <c r="E1305">
        <v>4</v>
      </c>
      <c r="F1305" t="str">
        <f>VLOOKUP(Table1[[#This Row],[Customer ID]],Customers!$A$1:$I$2001,2,FALSE)</f>
        <v>Mary Wyatt</v>
      </c>
      <c r="G1305" t="str">
        <f>VLOOKUP(Table1[[#This Row],[Customer ID]],Customers!$A$1:$I$2001,3,FALSE)</f>
        <v>delgadonicholas@scott-rios.biz</v>
      </c>
      <c r="H1305" t="str">
        <f>VLOOKUP(Table1[[#This Row],[Customer ID]],Customers!$A$1:$I$2001,7,FALSE)</f>
        <v>United Kingdom</v>
      </c>
      <c r="I1305" t="str">
        <f>_xlfn.IFS(INDEX(Products!$A$1:$E$5,MATCH(Orders!$D1305,Products!$A$1:$A$5,0),MATCH(Orders!I$1,Products!$A$1:$E$1,0))="Esp","Espresso",INDEX(Products!$A$1:$E$5,MATCH(Orders!$D1305,Products!$A$1:$A$5,0),MATCH(Orders!I$1,Products!$A$1:$E$1,0))="Lat","Latte",INDEX(Products!$A$1:$E$5,MATCH(Orders!$D1305,Products!$A$1:$A$5,0),MATCH(Orders!I$1,Products!$A$1:$E$1,0))="Moc","Mocha",INDEX(Products!$A$1:$E$5,MATCH(Orders!$D1305,Products!$A$1:$A$5,0),MATCH(Orders!I$1,Products!$A$1:$E$1,0))="Am","Americano")</f>
        <v>Latte</v>
      </c>
      <c r="J1305" t="str">
        <f>IF(INDEX(Products!$A$1:$E$5,MATCH(Orders!$D1305,Products!$A$1:$A$5,0),MATCH(Orders!J$1,Products!$A$1:$E$1,0))="M","Medium",IF(INDEX(Products!$A$1:$E$5,MATCH(Orders!$D1305,Products!$A$1:$A$5,0),MATCH(Orders!J$1,Products!$A$1:$E$1,0))="D","Dark","Light"))</f>
        <v>Dark</v>
      </c>
      <c r="K1305" s="3">
        <f>INDEX(Products!$A$1:$E$5,MATCH(Orders!$D1305,Products!$A$1:$A$5,0),MATCH(Orders!K$1,Products!$A$1:$E$1,0))</f>
        <v>2</v>
      </c>
      <c r="L1305" s="5">
        <f>INDEX(Products!$A$1:$E$5,MATCH(Orders!$D1305,Products!$A$1:$A$5,0),MATCH(Orders!L$1,Products!$A$1:$E$1,0))</f>
        <v>6.79</v>
      </c>
      <c r="M1305" s="5">
        <f>Table1[[#This Row],[Unit Price]]*Table1[[#This Row],[Quantity]]</f>
        <v>27.16</v>
      </c>
      <c r="N1305" t="str">
        <f>VLOOKUP(Table1[[#This Row],[Customer ID]],Customers!$A$1:$I$2001,9,FALSE)</f>
        <v>No</v>
      </c>
    </row>
    <row r="1306" spans="1:14" x14ac:dyDescent="0.35">
      <c r="A1306" t="s">
        <v>2668</v>
      </c>
      <c r="B1306" s="2">
        <v>44986</v>
      </c>
      <c r="C1306" t="s">
        <v>2669</v>
      </c>
      <c r="D1306" t="s">
        <v>40</v>
      </c>
      <c r="E1306">
        <v>4</v>
      </c>
      <c r="F1306" t="str">
        <f>VLOOKUP(Table1[[#This Row],[Customer ID]],Customers!$A$1:$I$2001,2,FALSE)</f>
        <v>Brian Nash</v>
      </c>
      <c r="G1306" t="str">
        <f>VLOOKUP(Table1[[#This Row],[Customer ID]],Customers!$A$1:$I$2001,3,FALSE)</f>
        <v>richardgibson@dawson.com</v>
      </c>
      <c r="H1306" t="str">
        <f>VLOOKUP(Table1[[#This Row],[Customer ID]],Customers!$A$1:$I$2001,7,FALSE)</f>
        <v>Canada</v>
      </c>
      <c r="I1306" t="str">
        <f>_xlfn.IFS(INDEX(Products!$A$1:$E$5,MATCH(Orders!$D1306,Products!$A$1:$A$5,0),MATCH(Orders!I$1,Products!$A$1:$E$1,0))="Esp","Espresso",INDEX(Products!$A$1:$E$5,MATCH(Orders!$D1306,Products!$A$1:$A$5,0),MATCH(Orders!I$1,Products!$A$1:$E$1,0))="Lat","Latte",INDEX(Products!$A$1:$E$5,MATCH(Orders!$D1306,Products!$A$1:$A$5,0),MATCH(Orders!I$1,Products!$A$1:$E$1,0))="Moc","Mocha",INDEX(Products!$A$1:$E$5,MATCH(Orders!$D1306,Products!$A$1:$A$5,0),MATCH(Orders!I$1,Products!$A$1:$E$1,0))="Am","Americano")</f>
        <v>Americano</v>
      </c>
      <c r="J1306" t="str">
        <f>IF(INDEX(Products!$A$1:$E$5,MATCH(Orders!$D1306,Products!$A$1:$A$5,0),MATCH(Orders!J$1,Products!$A$1:$E$1,0))="M","Medium",IF(INDEX(Products!$A$1:$E$5,MATCH(Orders!$D1306,Products!$A$1:$A$5,0),MATCH(Orders!J$1,Products!$A$1:$E$1,0))="D","Dark","Light"))</f>
        <v>Light</v>
      </c>
      <c r="K1306" s="3">
        <f>INDEX(Products!$A$1:$E$5,MATCH(Orders!$D1306,Products!$A$1:$A$5,0),MATCH(Orders!K$1,Products!$A$1:$E$1,0))</f>
        <v>1</v>
      </c>
      <c r="L1306" s="5">
        <f>INDEX(Products!$A$1:$E$5,MATCH(Orders!$D1306,Products!$A$1:$A$5,0),MATCH(Orders!L$1,Products!$A$1:$E$1,0))</f>
        <v>9.9499999999999993</v>
      </c>
      <c r="M1306" s="5">
        <f>Table1[[#This Row],[Unit Price]]*Table1[[#This Row],[Quantity]]</f>
        <v>39.799999999999997</v>
      </c>
      <c r="N1306" t="str">
        <f>VLOOKUP(Table1[[#This Row],[Customer ID]],Customers!$A$1:$I$2001,9,FALSE)</f>
        <v>No</v>
      </c>
    </row>
    <row r="1307" spans="1:14" x14ac:dyDescent="0.35">
      <c r="A1307" t="s">
        <v>2670</v>
      </c>
      <c r="B1307" s="2">
        <v>45120</v>
      </c>
      <c r="C1307" t="s">
        <v>2671</v>
      </c>
      <c r="D1307" t="s">
        <v>40</v>
      </c>
      <c r="E1307">
        <v>1</v>
      </c>
      <c r="F1307" t="str">
        <f>VLOOKUP(Table1[[#This Row],[Customer ID]],Customers!$A$1:$I$2001,2,FALSE)</f>
        <v>Brooke Smith</v>
      </c>
      <c r="G1307" t="str">
        <f>VLOOKUP(Table1[[#This Row],[Customer ID]],Customers!$A$1:$I$2001,3,FALSE)</f>
        <v>torresdaniel@roberts.com</v>
      </c>
      <c r="H1307" t="str">
        <f>VLOOKUP(Table1[[#This Row],[Customer ID]],Customers!$A$1:$I$2001,7,FALSE)</f>
        <v>United States</v>
      </c>
      <c r="I1307" t="str">
        <f>_xlfn.IFS(INDEX(Products!$A$1:$E$5,MATCH(Orders!$D1307,Products!$A$1:$A$5,0),MATCH(Orders!I$1,Products!$A$1:$E$1,0))="Esp","Espresso",INDEX(Products!$A$1:$E$5,MATCH(Orders!$D1307,Products!$A$1:$A$5,0),MATCH(Orders!I$1,Products!$A$1:$E$1,0))="Lat","Latte",INDEX(Products!$A$1:$E$5,MATCH(Orders!$D1307,Products!$A$1:$A$5,0),MATCH(Orders!I$1,Products!$A$1:$E$1,0))="Moc","Mocha",INDEX(Products!$A$1:$E$5,MATCH(Orders!$D1307,Products!$A$1:$A$5,0),MATCH(Orders!I$1,Products!$A$1:$E$1,0))="Am","Americano")</f>
        <v>Americano</v>
      </c>
      <c r="J1307" t="str">
        <f>IF(INDEX(Products!$A$1:$E$5,MATCH(Orders!$D1307,Products!$A$1:$A$5,0),MATCH(Orders!J$1,Products!$A$1:$E$1,0))="M","Medium",IF(INDEX(Products!$A$1:$E$5,MATCH(Orders!$D1307,Products!$A$1:$A$5,0),MATCH(Orders!J$1,Products!$A$1:$E$1,0))="D","Dark","Light"))</f>
        <v>Light</v>
      </c>
      <c r="K1307" s="3">
        <f>INDEX(Products!$A$1:$E$5,MATCH(Orders!$D1307,Products!$A$1:$A$5,0),MATCH(Orders!K$1,Products!$A$1:$E$1,0))</f>
        <v>1</v>
      </c>
      <c r="L1307" s="5">
        <f>INDEX(Products!$A$1:$E$5,MATCH(Orders!$D1307,Products!$A$1:$A$5,0),MATCH(Orders!L$1,Products!$A$1:$E$1,0))</f>
        <v>9.9499999999999993</v>
      </c>
      <c r="M1307" s="5">
        <f>Table1[[#This Row],[Unit Price]]*Table1[[#This Row],[Quantity]]</f>
        <v>9.9499999999999993</v>
      </c>
      <c r="N1307" t="str">
        <f>VLOOKUP(Table1[[#This Row],[Customer ID]],Customers!$A$1:$I$2001,9,FALSE)</f>
        <v>No</v>
      </c>
    </row>
    <row r="1308" spans="1:14" x14ac:dyDescent="0.35">
      <c r="A1308" t="s">
        <v>2672</v>
      </c>
      <c r="B1308" s="2">
        <v>44613</v>
      </c>
      <c r="C1308" t="s">
        <v>2673</v>
      </c>
      <c r="D1308" t="s">
        <v>15</v>
      </c>
      <c r="E1308">
        <v>5</v>
      </c>
      <c r="F1308" t="str">
        <f>VLOOKUP(Table1[[#This Row],[Customer ID]],Customers!$A$1:$I$2001,2,FALSE)</f>
        <v>Christine Mckinney</v>
      </c>
      <c r="G1308" t="str">
        <f>VLOOKUP(Table1[[#This Row],[Customer ID]],Customers!$A$1:$I$2001,3,FALSE)</f>
        <v>dbarton@knapp.com</v>
      </c>
      <c r="H1308" t="str">
        <f>VLOOKUP(Table1[[#This Row],[Customer ID]],Customers!$A$1:$I$2001,7,FALSE)</f>
        <v>United States</v>
      </c>
      <c r="I1308" t="str">
        <f>_xlfn.IFS(INDEX(Products!$A$1:$E$5,MATCH(Orders!$D1308,Products!$A$1:$A$5,0),MATCH(Orders!I$1,Products!$A$1:$E$1,0))="Esp","Espresso",INDEX(Products!$A$1:$E$5,MATCH(Orders!$D1308,Products!$A$1:$A$5,0),MATCH(Orders!I$1,Products!$A$1:$E$1,0))="Lat","Latte",INDEX(Products!$A$1:$E$5,MATCH(Orders!$D1308,Products!$A$1:$A$5,0),MATCH(Orders!I$1,Products!$A$1:$E$1,0))="Moc","Mocha",INDEX(Products!$A$1:$E$5,MATCH(Orders!$D1308,Products!$A$1:$A$5,0),MATCH(Orders!I$1,Products!$A$1:$E$1,0))="Am","Americano")</f>
        <v>Espresso</v>
      </c>
      <c r="J1308" t="str">
        <f>IF(INDEX(Products!$A$1:$E$5,MATCH(Orders!$D1308,Products!$A$1:$A$5,0),MATCH(Orders!J$1,Products!$A$1:$E$1,0))="M","Medium",IF(INDEX(Products!$A$1:$E$5,MATCH(Orders!$D1308,Products!$A$1:$A$5,0),MATCH(Orders!J$1,Products!$A$1:$E$1,0))="D","Dark","Light"))</f>
        <v>Medium</v>
      </c>
      <c r="K1308" s="3">
        <f>INDEX(Products!$A$1:$E$5,MATCH(Orders!$D1308,Products!$A$1:$A$5,0),MATCH(Orders!K$1,Products!$A$1:$E$1,0))</f>
        <v>1.5</v>
      </c>
      <c r="L1308" s="5">
        <f>INDEX(Products!$A$1:$E$5,MATCH(Orders!$D1308,Products!$A$1:$A$5,0),MATCH(Orders!L$1,Products!$A$1:$E$1,0))</f>
        <v>8.18</v>
      </c>
      <c r="M1308" s="5">
        <f>Table1[[#This Row],[Unit Price]]*Table1[[#This Row],[Quantity]]</f>
        <v>40.9</v>
      </c>
      <c r="N1308" t="str">
        <f>VLOOKUP(Table1[[#This Row],[Customer ID]],Customers!$A$1:$I$2001,9,FALSE)</f>
        <v>Yes</v>
      </c>
    </row>
    <row r="1309" spans="1:14" x14ac:dyDescent="0.35">
      <c r="A1309" t="s">
        <v>2674</v>
      </c>
      <c r="B1309" s="2">
        <v>45263</v>
      </c>
      <c r="C1309" t="s">
        <v>2675</v>
      </c>
      <c r="D1309" t="s">
        <v>40</v>
      </c>
      <c r="E1309">
        <v>2</v>
      </c>
      <c r="F1309" t="str">
        <f>VLOOKUP(Table1[[#This Row],[Customer ID]],Customers!$A$1:$I$2001,2,FALSE)</f>
        <v>Douglas Johnson</v>
      </c>
      <c r="G1309" t="str">
        <f>VLOOKUP(Table1[[#This Row],[Customer ID]],Customers!$A$1:$I$2001,3,FALSE)</f>
        <v>cochranmichael@snyder.com</v>
      </c>
      <c r="H1309" t="str">
        <f>VLOOKUP(Table1[[#This Row],[Customer ID]],Customers!$A$1:$I$2001,7,FALSE)</f>
        <v>United States</v>
      </c>
      <c r="I1309" t="str">
        <f>_xlfn.IFS(INDEX(Products!$A$1:$E$5,MATCH(Orders!$D1309,Products!$A$1:$A$5,0),MATCH(Orders!I$1,Products!$A$1:$E$1,0))="Esp","Espresso",INDEX(Products!$A$1:$E$5,MATCH(Orders!$D1309,Products!$A$1:$A$5,0),MATCH(Orders!I$1,Products!$A$1:$E$1,0))="Lat","Latte",INDEX(Products!$A$1:$E$5,MATCH(Orders!$D1309,Products!$A$1:$A$5,0),MATCH(Orders!I$1,Products!$A$1:$E$1,0))="Moc","Mocha",INDEX(Products!$A$1:$E$5,MATCH(Orders!$D1309,Products!$A$1:$A$5,0),MATCH(Orders!I$1,Products!$A$1:$E$1,0))="Am","Americano")</f>
        <v>Americano</v>
      </c>
      <c r="J1309" t="str">
        <f>IF(INDEX(Products!$A$1:$E$5,MATCH(Orders!$D1309,Products!$A$1:$A$5,0),MATCH(Orders!J$1,Products!$A$1:$E$1,0))="M","Medium",IF(INDEX(Products!$A$1:$E$5,MATCH(Orders!$D1309,Products!$A$1:$A$5,0),MATCH(Orders!J$1,Products!$A$1:$E$1,0))="D","Dark","Light"))</f>
        <v>Light</v>
      </c>
      <c r="K1309" s="3">
        <f>INDEX(Products!$A$1:$E$5,MATCH(Orders!$D1309,Products!$A$1:$A$5,0),MATCH(Orders!K$1,Products!$A$1:$E$1,0))</f>
        <v>1</v>
      </c>
      <c r="L1309" s="5">
        <f>INDEX(Products!$A$1:$E$5,MATCH(Orders!$D1309,Products!$A$1:$A$5,0),MATCH(Orders!L$1,Products!$A$1:$E$1,0))</f>
        <v>9.9499999999999993</v>
      </c>
      <c r="M1309" s="5">
        <f>Table1[[#This Row],[Unit Price]]*Table1[[#This Row],[Quantity]]</f>
        <v>19.899999999999999</v>
      </c>
      <c r="N1309" t="str">
        <f>VLOOKUP(Table1[[#This Row],[Customer ID]],Customers!$A$1:$I$2001,9,FALSE)</f>
        <v>Yes</v>
      </c>
    </row>
    <row r="1310" spans="1:14" x14ac:dyDescent="0.35">
      <c r="A1310" t="s">
        <v>2676</v>
      </c>
      <c r="B1310" s="2">
        <v>45279</v>
      </c>
      <c r="C1310" t="s">
        <v>2677</v>
      </c>
      <c r="D1310" t="s">
        <v>15</v>
      </c>
      <c r="E1310">
        <v>1</v>
      </c>
      <c r="F1310" t="str">
        <f>VLOOKUP(Table1[[#This Row],[Customer ID]],Customers!$A$1:$I$2001,2,FALSE)</f>
        <v>Robert Blake</v>
      </c>
      <c r="G1310" t="str">
        <f>VLOOKUP(Table1[[#This Row],[Customer ID]],Customers!$A$1:$I$2001,3,FALSE)</f>
        <v>qdavis@mccann.com</v>
      </c>
      <c r="H1310" t="str">
        <f>VLOOKUP(Table1[[#This Row],[Customer ID]],Customers!$A$1:$I$2001,7,FALSE)</f>
        <v>Ireland</v>
      </c>
      <c r="I1310" t="str">
        <f>_xlfn.IFS(INDEX(Products!$A$1:$E$5,MATCH(Orders!$D1310,Products!$A$1:$A$5,0),MATCH(Orders!I$1,Products!$A$1:$E$1,0))="Esp","Espresso",INDEX(Products!$A$1:$E$5,MATCH(Orders!$D1310,Products!$A$1:$A$5,0),MATCH(Orders!I$1,Products!$A$1:$E$1,0))="Lat","Latte",INDEX(Products!$A$1:$E$5,MATCH(Orders!$D1310,Products!$A$1:$A$5,0),MATCH(Orders!I$1,Products!$A$1:$E$1,0))="Moc","Mocha",INDEX(Products!$A$1:$E$5,MATCH(Orders!$D1310,Products!$A$1:$A$5,0),MATCH(Orders!I$1,Products!$A$1:$E$1,0))="Am","Americano")</f>
        <v>Espresso</v>
      </c>
      <c r="J1310" t="str">
        <f>IF(INDEX(Products!$A$1:$E$5,MATCH(Orders!$D1310,Products!$A$1:$A$5,0),MATCH(Orders!J$1,Products!$A$1:$E$1,0))="M","Medium",IF(INDEX(Products!$A$1:$E$5,MATCH(Orders!$D1310,Products!$A$1:$A$5,0),MATCH(Orders!J$1,Products!$A$1:$E$1,0))="D","Dark","Light"))</f>
        <v>Medium</v>
      </c>
      <c r="K1310" s="3">
        <f>INDEX(Products!$A$1:$E$5,MATCH(Orders!$D1310,Products!$A$1:$A$5,0),MATCH(Orders!K$1,Products!$A$1:$E$1,0))</f>
        <v>1.5</v>
      </c>
      <c r="L1310" s="5">
        <f>INDEX(Products!$A$1:$E$5,MATCH(Orders!$D1310,Products!$A$1:$A$5,0),MATCH(Orders!L$1,Products!$A$1:$E$1,0))</f>
        <v>8.18</v>
      </c>
      <c r="M1310" s="5">
        <f>Table1[[#This Row],[Unit Price]]*Table1[[#This Row],[Quantity]]</f>
        <v>8.18</v>
      </c>
      <c r="N1310" t="str">
        <f>VLOOKUP(Table1[[#This Row],[Customer ID]],Customers!$A$1:$I$2001,9,FALSE)</f>
        <v>Yes</v>
      </c>
    </row>
    <row r="1311" spans="1:14" x14ac:dyDescent="0.35">
      <c r="A1311" t="s">
        <v>2678</v>
      </c>
      <c r="B1311" s="2">
        <v>45260</v>
      </c>
      <c r="C1311" t="s">
        <v>2679</v>
      </c>
      <c r="D1311" t="s">
        <v>15</v>
      </c>
      <c r="E1311">
        <v>3</v>
      </c>
      <c r="F1311" t="str">
        <f>VLOOKUP(Table1[[#This Row],[Customer ID]],Customers!$A$1:$I$2001,2,FALSE)</f>
        <v>Jill Sanders</v>
      </c>
      <c r="G1311" t="str">
        <f>VLOOKUP(Table1[[#This Row],[Customer ID]],Customers!$A$1:$I$2001,3,FALSE)</f>
        <v>erin21@hotmail.com</v>
      </c>
      <c r="H1311" t="str">
        <f>VLOOKUP(Table1[[#This Row],[Customer ID]],Customers!$A$1:$I$2001,7,FALSE)</f>
        <v>Ireland</v>
      </c>
      <c r="I1311" t="str">
        <f>_xlfn.IFS(INDEX(Products!$A$1:$E$5,MATCH(Orders!$D1311,Products!$A$1:$A$5,0),MATCH(Orders!I$1,Products!$A$1:$E$1,0))="Esp","Espresso",INDEX(Products!$A$1:$E$5,MATCH(Orders!$D1311,Products!$A$1:$A$5,0),MATCH(Orders!I$1,Products!$A$1:$E$1,0))="Lat","Latte",INDEX(Products!$A$1:$E$5,MATCH(Orders!$D1311,Products!$A$1:$A$5,0),MATCH(Orders!I$1,Products!$A$1:$E$1,0))="Moc","Mocha",INDEX(Products!$A$1:$E$5,MATCH(Orders!$D1311,Products!$A$1:$A$5,0),MATCH(Orders!I$1,Products!$A$1:$E$1,0))="Am","Americano")</f>
        <v>Espresso</v>
      </c>
      <c r="J1311" t="str">
        <f>IF(INDEX(Products!$A$1:$E$5,MATCH(Orders!$D1311,Products!$A$1:$A$5,0),MATCH(Orders!J$1,Products!$A$1:$E$1,0))="M","Medium",IF(INDEX(Products!$A$1:$E$5,MATCH(Orders!$D1311,Products!$A$1:$A$5,0),MATCH(Orders!J$1,Products!$A$1:$E$1,0))="D","Dark","Light"))</f>
        <v>Medium</v>
      </c>
      <c r="K1311" s="3">
        <f>INDEX(Products!$A$1:$E$5,MATCH(Orders!$D1311,Products!$A$1:$A$5,0),MATCH(Orders!K$1,Products!$A$1:$E$1,0))</f>
        <v>1.5</v>
      </c>
      <c r="L1311" s="5">
        <f>INDEX(Products!$A$1:$E$5,MATCH(Orders!$D1311,Products!$A$1:$A$5,0),MATCH(Orders!L$1,Products!$A$1:$E$1,0))</f>
        <v>8.18</v>
      </c>
      <c r="M1311" s="5">
        <f>Table1[[#This Row],[Unit Price]]*Table1[[#This Row],[Quantity]]</f>
        <v>24.54</v>
      </c>
      <c r="N1311" t="str">
        <f>VLOOKUP(Table1[[#This Row],[Customer ID]],Customers!$A$1:$I$2001,9,FALSE)</f>
        <v>No</v>
      </c>
    </row>
    <row r="1312" spans="1:14" x14ac:dyDescent="0.35">
      <c r="A1312" t="s">
        <v>2681</v>
      </c>
      <c r="B1312" s="2">
        <v>45267</v>
      </c>
      <c r="C1312" t="s">
        <v>2682</v>
      </c>
      <c r="D1312" t="s">
        <v>15</v>
      </c>
      <c r="E1312">
        <v>5</v>
      </c>
      <c r="F1312" t="str">
        <f>VLOOKUP(Table1[[#This Row],[Customer ID]],Customers!$A$1:$I$2001,2,FALSE)</f>
        <v>Leah Parsons</v>
      </c>
      <c r="G1312" t="str">
        <f>VLOOKUP(Table1[[#This Row],[Customer ID]],Customers!$A$1:$I$2001,3,FALSE)</f>
        <v>sara04@griffin.info</v>
      </c>
      <c r="H1312" t="str">
        <f>VLOOKUP(Table1[[#This Row],[Customer ID]],Customers!$A$1:$I$2001,7,FALSE)</f>
        <v>United States</v>
      </c>
      <c r="I1312" t="str">
        <f>_xlfn.IFS(INDEX(Products!$A$1:$E$5,MATCH(Orders!$D1312,Products!$A$1:$A$5,0),MATCH(Orders!I$1,Products!$A$1:$E$1,0))="Esp","Espresso",INDEX(Products!$A$1:$E$5,MATCH(Orders!$D1312,Products!$A$1:$A$5,0),MATCH(Orders!I$1,Products!$A$1:$E$1,0))="Lat","Latte",INDEX(Products!$A$1:$E$5,MATCH(Orders!$D1312,Products!$A$1:$A$5,0),MATCH(Orders!I$1,Products!$A$1:$E$1,0))="Moc","Mocha",INDEX(Products!$A$1:$E$5,MATCH(Orders!$D1312,Products!$A$1:$A$5,0),MATCH(Orders!I$1,Products!$A$1:$E$1,0))="Am","Americano")</f>
        <v>Espresso</v>
      </c>
      <c r="J1312" t="str">
        <f>IF(INDEX(Products!$A$1:$E$5,MATCH(Orders!$D1312,Products!$A$1:$A$5,0),MATCH(Orders!J$1,Products!$A$1:$E$1,0))="M","Medium",IF(INDEX(Products!$A$1:$E$5,MATCH(Orders!$D1312,Products!$A$1:$A$5,0),MATCH(Orders!J$1,Products!$A$1:$E$1,0))="D","Dark","Light"))</f>
        <v>Medium</v>
      </c>
      <c r="K1312" s="3">
        <f>INDEX(Products!$A$1:$E$5,MATCH(Orders!$D1312,Products!$A$1:$A$5,0),MATCH(Orders!K$1,Products!$A$1:$E$1,0))</f>
        <v>1.5</v>
      </c>
      <c r="L1312" s="5">
        <f>INDEX(Products!$A$1:$E$5,MATCH(Orders!$D1312,Products!$A$1:$A$5,0),MATCH(Orders!L$1,Products!$A$1:$E$1,0))</f>
        <v>8.18</v>
      </c>
      <c r="M1312" s="5">
        <f>Table1[[#This Row],[Unit Price]]*Table1[[#This Row],[Quantity]]</f>
        <v>40.9</v>
      </c>
      <c r="N1312" t="str">
        <f>VLOOKUP(Table1[[#This Row],[Customer ID]],Customers!$A$1:$I$2001,9,FALSE)</f>
        <v>No</v>
      </c>
    </row>
    <row r="1313" spans="1:14" x14ac:dyDescent="0.35">
      <c r="A1313" t="s">
        <v>2683</v>
      </c>
      <c r="B1313" s="2">
        <v>44730</v>
      </c>
      <c r="C1313" t="s">
        <v>2684</v>
      </c>
      <c r="D1313" t="s">
        <v>30</v>
      </c>
      <c r="E1313">
        <v>3</v>
      </c>
      <c r="F1313" t="str">
        <f>VLOOKUP(Table1[[#This Row],[Customer ID]],Customers!$A$1:$I$2001,2,FALSE)</f>
        <v>Brent Owens</v>
      </c>
      <c r="G1313" t="str">
        <f>VLOOKUP(Table1[[#This Row],[Customer ID]],Customers!$A$1:$I$2001,3,FALSE)</f>
        <v>barbarafloyd@yahoo.com</v>
      </c>
      <c r="H1313" t="str">
        <f>VLOOKUP(Table1[[#This Row],[Customer ID]],Customers!$A$1:$I$2001,7,FALSE)</f>
        <v>United Kingdom</v>
      </c>
      <c r="I1313" t="str">
        <f>_xlfn.IFS(INDEX(Products!$A$1:$E$5,MATCH(Orders!$D1313,Products!$A$1:$A$5,0),MATCH(Orders!I$1,Products!$A$1:$E$1,0))="Esp","Espresso",INDEX(Products!$A$1:$E$5,MATCH(Orders!$D1313,Products!$A$1:$A$5,0),MATCH(Orders!I$1,Products!$A$1:$E$1,0))="Lat","Latte",INDEX(Products!$A$1:$E$5,MATCH(Orders!$D1313,Products!$A$1:$A$5,0),MATCH(Orders!I$1,Products!$A$1:$E$1,0))="Moc","Mocha",INDEX(Products!$A$1:$E$5,MATCH(Orders!$D1313,Products!$A$1:$A$5,0),MATCH(Orders!I$1,Products!$A$1:$E$1,0))="Am","Americano")</f>
        <v>Mocha</v>
      </c>
      <c r="J1313" t="str">
        <f>IF(INDEX(Products!$A$1:$E$5,MATCH(Orders!$D1313,Products!$A$1:$A$5,0),MATCH(Orders!J$1,Products!$A$1:$E$1,0))="M","Medium",IF(INDEX(Products!$A$1:$E$5,MATCH(Orders!$D1313,Products!$A$1:$A$5,0),MATCH(Orders!J$1,Products!$A$1:$E$1,0))="D","Dark","Light"))</f>
        <v>Medium</v>
      </c>
      <c r="K1313" s="3">
        <f>INDEX(Products!$A$1:$E$5,MATCH(Orders!$D1313,Products!$A$1:$A$5,0),MATCH(Orders!K$1,Products!$A$1:$E$1,0))</f>
        <v>2</v>
      </c>
      <c r="L1313" s="5">
        <f>INDEX(Products!$A$1:$E$5,MATCH(Orders!$D1313,Products!$A$1:$A$5,0),MATCH(Orders!L$1,Products!$A$1:$E$1,0))</f>
        <v>5.35</v>
      </c>
      <c r="M1313" s="5">
        <f>Table1[[#This Row],[Unit Price]]*Table1[[#This Row],[Quantity]]</f>
        <v>16.049999999999997</v>
      </c>
      <c r="N1313" t="str">
        <f>VLOOKUP(Table1[[#This Row],[Customer ID]],Customers!$A$1:$I$2001,9,FALSE)</f>
        <v>Yes</v>
      </c>
    </row>
    <row r="1314" spans="1:14" x14ac:dyDescent="0.35">
      <c r="A1314" t="s">
        <v>2685</v>
      </c>
      <c r="B1314" s="2">
        <v>45304</v>
      </c>
      <c r="C1314" t="s">
        <v>2686</v>
      </c>
      <c r="D1314" t="s">
        <v>40</v>
      </c>
      <c r="E1314">
        <v>5</v>
      </c>
      <c r="F1314" t="str">
        <f>VLOOKUP(Table1[[#This Row],[Customer ID]],Customers!$A$1:$I$2001,2,FALSE)</f>
        <v>Jennifer Mercer</v>
      </c>
      <c r="G1314" t="str">
        <f>VLOOKUP(Table1[[#This Row],[Customer ID]],Customers!$A$1:$I$2001,3,FALSE)</f>
        <v>phernandez@yahoo.com</v>
      </c>
      <c r="H1314" t="str">
        <f>VLOOKUP(Table1[[#This Row],[Customer ID]],Customers!$A$1:$I$2001,7,FALSE)</f>
        <v>Ireland</v>
      </c>
      <c r="I1314" t="str">
        <f>_xlfn.IFS(INDEX(Products!$A$1:$E$5,MATCH(Orders!$D1314,Products!$A$1:$A$5,0),MATCH(Orders!I$1,Products!$A$1:$E$1,0))="Esp","Espresso",INDEX(Products!$A$1:$E$5,MATCH(Orders!$D1314,Products!$A$1:$A$5,0),MATCH(Orders!I$1,Products!$A$1:$E$1,0))="Lat","Latte",INDEX(Products!$A$1:$E$5,MATCH(Orders!$D1314,Products!$A$1:$A$5,0),MATCH(Orders!I$1,Products!$A$1:$E$1,0))="Moc","Mocha",INDEX(Products!$A$1:$E$5,MATCH(Orders!$D1314,Products!$A$1:$A$5,0),MATCH(Orders!I$1,Products!$A$1:$E$1,0))="Am","Americano")</f>
        <v>Americano</v>
      </c>
      <c r="J1314" t="str">
        <f>IF(INDEX(Products!$A$1:$E$5,MATCH(Orders!$D1314,Products!$A$1:$A$5,0),MATCH(Orders!J$1,Products!$A$1:$E$1,0))="M","Medium",IF(INDEX(Products!$A$1:$E$5,MATCH(Orders!$D1314,Products!$A$1:$A$5,0),MATCH(Orders!J$1,Products!$A$1:$E$1,0))="D","Dark","Light"))</f>
        <v>Light</v>
      </c>
      <c r="K1314" s="3">
        <f>INDEX(Products!$A$1:$E$5,MATCH(Orders!$D1314,Products!$A$1:$A$5,0),MATCH(Orders!K$1,Products!$A$1:$E$1,0))</f>
        <v>1</v>
      </c>
      <c r="L1314" s="5">
        <f>INDEX(Products!$A$1:$E$5,MATCH(Orders!$D1314,Products!$A$1:$A$5,0),MATCH(Orders!L$1,Products!$A$1:$E$1,0))</f>
        <v>9.9499999999999993</v>
      </c>
      <c r="M1314" s="5">
        <f>Table1[[#This Row],[Unit Price]]*Table1[[#This Row],[Quantity]]</f>
        <v>49.75</v>
      </c>
      <c r="N1314" t="str">
        <f>VLOOKUP(Table1[[#This Row],[Customer ID]],Customers!$A$1:$I$2001,9,FALSE)</f>
        <v>No</v>
      </c>
    </row>
    <row r="1315" spans="1:14" x14ac:dyDescent="0.35">
      <c r="A1315" t="s">
        <v>2687</v>
      </c>
      <c r="B1315" s="2">
        <v>44885</v>
      </c>
      <c r="C1315" t="s">
        <v>2688</v>
      </c>
      <c r="D1315" t="s">
        <v>40</v>
      </c>
      <c r="E1315">
        <v>4</v>
      </c>
      <c r="F1315" t="str">
        <f>VLOOKUP(Table1[[#This Row],[Customer ID]],Customers!$A$1:$I$2001,2,FALSE)</f>
        <v>Dr. Joseph Williams</v>
      </c>
      <c r="G1315" t="str">
        <f>VLOOKUP(Table1[[#This Row],[Customer ID]],Customers!$A$1:$I$2001,3,FALSE)</f>
        <v>halljessica@hotmail.com</v>
      </c>
      <c r="H1315" t="str">
        <f>VLOOKUP(Table1[[#This Row],[Customer ID]],Customers!$A$1:$I$2001,7,FALSE)</f>
        <v>Australia</v>
      </c>
      <c r="I1315" t="str">
        <f>_xlfn.IFS(INDEX(Products!$A$1:$E$5,MATCH(Orders!$D1315,Products!$A$1:$A$5,0),MATCH(Orders!I$1,Products!$A$1:$E$1,0))="Esp","Espresso",INDEX(Products!$A$1:$E$5,MATCH(Orders!$D1315,Products!$A$1:$A$5,0),MATCH(Orders!I$1,Products!$A$1:$E$1,0))="Lat","Latte",INDEX(Products!$A$1:$E$5,MATCH(Orders!$D1315,Products!$A$1:$A$5,0),MATCH(Orders!I$1,Products!$A$1:$E$1,0))="Moc","Mocha",INDEX(Products!$A$1:$E$5,MATCH(Orders!$D1315,Products!$A$1:$A$5,0),MATCH(Orders!I$1,Products!$A$1:$E$1,0))="Am","Americano")</f>
        <v>Americano</v>
      </c>
      <c r="J1315" t="str">
        <f>IF(INDEX(Products!$A$1:$E$5,MATCH(Orders!$D1315,Products!$A$1:$A$5,0),MATCH(Orders!J$1,Products!$A$1:$E$1,0))="M","Medium",IF(INDEX(Products!$A$1:$E$5,MATCH(Orders!$D1315,Products!$A$1:$A$5,0),MATCH(Orders!J$1,Products!$A$1:$E$1,0))="D","Dark","Light"))</f>
        <v>Light</v>
      </c>
      <c r="K1315" s="3">
        <f>INDEX(Products!$A$1:$E$5,MATCH(Orders!$D1315,Products!$A$1:$A$5,0),MATCH(Orders!K$1,Products!$A$1:$E$1,0))</f>
        <v>1</v>
      </c>
      <c r="L1315" s="5">
        <f>INDEX(Products!$A$1:$E$5,MATCH(Orders!$D1315,Products!$A$1:$A$5,0),MATCH(Orders!L$1,Products!$A$1:$E$1,0))</f>
        <v>9.9499999999999993</v>
      </c>
      <c r="M1315" s="5">
        <f>Table1[[#This Row],[Unit Price]]*Table1[[#This Row],[Quantity]]</f>
        <v>39.799999999999997</v>
      </c>
      <c r="N1315" t="str">
        <f>VLOOKUP(Table1[[#This Row],[Customer ID]],Customers!$A$1:$I$2001,9,FALSE)</f>
        <v>Yes</v>
      </c>
    </row>
    <row r="1316" spans="1:14" x14ac:dyDescent="0.35">
      <c r="A1316" t="s">
        <v>2689</v>
      </c>
      <c r="B1316" s="2">
        <v>45065</v>
      </c>
      <c r="C1316" t="s">
        <v>2690</v>
      </c>
      <c r="D1316" t="s">
        <v>40</v>
      </c>
      <c r="E1316">
        <v>4</v>
      </c>
      <c r="F1316" t="str">
        <f>VLOOKUP(Table1[[#This Row],[Customer ID]],Customers!$A$1:$I$2001,2,FALSE)</f>
        <v>Jeanette Charles</v>
      </c>
      <c r="G1316" t="str">
        <f>VLOOKUP(Table1[[#This Row],[Customer ID]],Customers!$A$1:$I$2001,3,FALSE)</f>
        <v>walter72@fowler.info</v>
      </c>
      <c r="H1316" t="str">
        <f>VLOOKUP(Table1[[#This Row],[Customer ID]],Customers!$A$1:$I$2001,7,FALSE)</f>
        <v>United States</v>
      </c>
      <c r="I1316" t="str">
        <f>_xlfn.IFS(INDEX(Products!$A$1:$E$5,MATCH(Orders!$D1316,Products!$A$1:$A$5,0),MATCH(Orders!I$1,Products!$A$1:$E$1,0))="Esp","Espresso",INDEX(Products!$A$1:$E$5,MATCH(Orders!$D1316,Products!$A$1:$A$5,0),MATCH(Orders!I$1,Products!$A$1:$E$1,0))="Lat","Latte",INDEX(Products!$A$1:$E$5,MATCH(Orders!$D1316,Products!$A$1:$A$5,0),MATCH(Orders!I$1,Products!$A$1:$E$1,0))="Moc","Mocha",INDEX(Products!$A$1:$E$5,MATCH(Orders!$D1316,Products!$A$1:$A$5,0),MATCH(Orders!I$1,Products!$A$1:$E$1,0))="Am","Americano")</f>
        <v>Americano</v>
      </c>
      <c r="J1316" t="str">
        <f>IF(INDEX(Products!$A$1:$E$5,MATCH(Orders!$D1316,Products!$A$1:$A$5,0),MATCH(Orders!J$1,Products!$A$1:$E$1,0))="M","Medium",IF(INDEX(Products!$A$1:$E$5,MATCH(Orders!$D1316,Products!$A$1:$A$5,0),MATCH(Orders!J$1,Products!$A$1:$E$1,0))="D","Dark","Light"))</f>
        <v>Light</v>
      </c>
      <c r="K1316" s="3">
        <f>INDEX(Products!$A$1:$E$5,MATCH(Orders!$D1316,Products!$A$1:$A$5,0),MATCH(Orders!K$1,Products!$A$1:$E$1,0))</f>
        <v>1</v>
      </c>
      <c r="L1316" s="5">
        <f>INDEX(Products!$A$1:$E$5,MATCH(Orders!$D1316,Products!$A$1:$A$5,0),MATCH(Orders!L$1,Products!$A$1:$E$1,0))</f>
        <v>9.9499999999999993</v>
      </c>
      <c r="M1316" s="5">
        <f>Table1[[#This Row],[Unit Price]]*Table1[[#This Row],[Quantity]]</f>
        <v>39.799999999999997</v>
      </c>
      <c r="N1316" t="str">
        <f>VLOOKUP(Table1[[#This Row],[Customer ID]],Customers!$A$1:$I$2001,9,FALSE)</f>
        <v>No</v>
      </c>
    </row>
    <row r="1317" spans="1:14" x14ac:dyDescent="0.35">
      <c r="A1317" t="s">
        <v>2691</v>
      </c>
      <c r="B1317" s="2">
        <v>45524</v>
      </c>
      <c r="C1317" t="s">
        <v>2692</v>
      </c>
      <c r="D1317" t="s">
        <v>15</v>
      </c>
      <c r="E1317">
        <v>3</v>
      </c>
      <c r="F1317" t="str">
        <f>VLOOKUP(Table1[[#This Row],[Customer ID]],Customers!$A$1:$I$2001,2,FALSE)</f>
        <v>Reginald Hood</v>
      </c>
      <c r="G1317" t="str">
        <f>VLOOKUP(Table1[[#This Row],[Customer ID]],Customers!$A$1:$I$2001,3,FALSE)</f>
        <v>carlsonmichael@gibson-andrews.com</v>
      </c>
      <c r="H1317" t="str">
        <f>VLOOKUP(Table1[[#This Row],[Customer ID]],Customers!$A$1:$I$2001,7,FALSE)</f>
        <v>Ireland</v>
      </c>
      <c r="I1317" t="str">
        <f>_xlfn.IFS(INDEX(Products!$A$1:$E$5,MATCH(Orders!$D1317,Products!$A$1:$A$5,0),MATCH(Orders!I$1,Products!$A$1:$E$1,0))="Esp","Espresso",INDEX(Products!$A$1:$E$5,MATCH(Orders!$D1317,Products!$A$1:$A$5,0),MATCH(Orders!I$1,Products!$A$1:$E$1,0))="Lat","Latte",INDEX(Products!$A$1:$E$5,MATCH(Orders!$D1317,Products!$A$1:$A$5,0),MATCH(Orders!I$1,Products!$A$1:$E$1,0))="Moc","Mocha",INDEX(Products!$A$1:$E$5,MATCH(Orders!$D1317,Products!$A$1:$A$5,0),MATCH(Orders!I$1,Products!$A$1:$E$1,0))="Am","Americano")</f>
        <v>Espresso</v>
      </c>
      <c r="J1317" t="str">
        <f>IF(INDEX(Products!$A$1:$E$5,MATCH(Orders!$D1317,Products!$A$1:$A$5,0),MATCH(Orders!J$1,Products!$A$1:$E$1,0))="M","Medium",IF(INDEX(Products!$A$1:$E$5,MATCH(Orders!$D1317,Products!$A$1:$A$5,0),MATCH(Orders!J$1,Products!$A$1:$E$1,0))="D","Dark","Light"))</f>
        <v>Medium</v>
      </c>
      <c r="K1317" s="3">
        <f>INDEX(Products!$A$1:$E$5,MATCH(Orders!$D1317,Products!$A$1:$A$5,0),MATCH(Orders!K$1,Products!$A$1:$E$1,0))</f>
        <v>1.5</v>
      </c>
      <c r="L1317" s="5">
        <f>INDEX(Products!$A$1:$E$5,MATCH(Orders!$D1317,Products!$A$1:$A$5,0),MATCH(Orders!L$1,Products!$A$1:$E$1,0))</f>
        <v>8.18</v>
      </c>
      <c r="M1317" s="5">
        <f>Table1[[#This Row],[Unit Price]]*Table1[[#This Row],[Quantity]]</f>
        <v>24.54</v>
      </c>
      <c r="N1317" t="str">
        <f>VLOOKUP(Table1[[#This Row],[Customer ID]],Customers!$A$1:$I$2001,9,FALSE)</f>
        <v>Yes</v>
      </c>
    </row>
    <row r="1318" spans="1:14" x14ac:dyDescent="0.35">
      <c r="A1318" t="s">
        <v>2693</v>
      </c>
      <c r="B1318" s="2">
        <v>44733</v>
      </c>
      <c r="C1318" t="s">
        <v>2694</v>
      </c>
      <c r="D1318" t="s">
        <v>30</v>
      </c>
      <c r="E1318">
        <v>2</v>
      </c>
      <c r="F1318" t="str">
        <f>VLOOKUP(Table1[[#This Row],[Customer ID]],Customers!$A$1:$I$2001,2,FALSE)</f>
        <v>Mark Scott</v>
      </c>
      <c r="G1318" t="str">
        <f>VLOOKUP(Table1[[#This Row],[Customer ID]],Customers!$A$1:$I$2001,3,FALSE)</f>
        <v>johndavidson@rodriguez.info</v>
      </c>
      <c r="H1318" t="str">
        <f>VLOOKUP(Table1[[#This Row],[Customer ID]],Customers!$A$1:$I$2001,7,FALSE)</f>
        <v>United Kingdom</v>
      </c>
      <c r="I1318" t="str">
        <f>_xlfn.IFS(INDEX(Products!$A$1:$E$5,MATCH(Orders!$D1318,Products!$A$1:$A$5,0),MATCH(Orders!I$1,Products!$A$1:$E$1,0))="Esp","Espresso",INDEX(Products!$A$1:$E$5,MATCH(Orders!$D1318,Products!$A$1:$A$5,0),MATCH(Orders!I$1,Products!$A$1:$E$1,0))="Lat","Latte",INDEX(Products!$A$1:$E$5,MATCH(Orders!$D1318,Products!$A$1:$A$5,0),MATCH(Orders!I$1,Products!$A$1:$E$1,0))="Moc","Mocha",INDEX(Products!$A$1:$E$5,MATCH(Orders!$D1318,Products!$A$1:$A$5,0),MATCH(Orders!I$1,Products!$A$1:$E$1,0))="Am","Americano")</f>
        <v>Mocha</v>
      </c>
      <c r="J1318" t="str">
        <f>IF(INDEX(Products!$A$1:$E$5,MATCH(Orders!$D1318,Products!$A$1:$A$5,0),MATCH(Orders!J$1,Products!$A$1:$E$1,0))="M","Medium",IF(INDEX(Products!$A$1:$E$5,MATCH(Orders!$D1318,Products!$A$1:$A$5,0),MATCH(Orders!J$1,Products!$A$1:$E$1,0))="D","Dark","Light"))</f>
        <v>Medium</v>
      </c>
      <c r="K1318" s="3">
        <f>INDEX(Products!$A$1:$E$5,MATCH(Orders!$D1318,Products!$A$1:$A$5,0),MATCH(Orders!K$1,Products!$A$1:$E$1,0))</f>
        <v>2</v>
      </c>
      <c r="L1318" s="5">
        <f>INDEX(Products!$A$1:$E$5,MATCH(Orders!$D1318,Products!$A$1:$A$5,0),MATCH(Orders!L$1,Products!$A$1:$E$1,0))</f>
        <v>5.35</v>
      </c>
      <c r="M1318" s="5">
        <f>Table1[[#This Row],[Unit Price]]*Table1[[#This Row],[Quantity]]</f>
        <v>10.7</v>
      </c>
      <c r="N1318" t="str">
        <f>VLOOKUP(Table1[[#This Row],[Customer ID]],Customers!$A$1:$I$2001,9,FALSE)</f>
        <v>Yes</v>
      </c>
    </row>
    <row r="1319" spans="1:14" x14ac:dyDescent="0.35">
      <c r="A1319" t="s">
        <v>2695</v>
      </c>
      <c r="B1319" s="2">
        <v>44649</v>
      </c>
      <c r="C1319" t="s">
        <v>2696</v>
      </c>
      <c r="D1319" t="s">
        <v>15</v>
      </c>
      <c r="E1319">
        <v>3</v>
      </c>
      <c r="F1319" t="str">
        <f>VLOOKUP(Table1[[#This Row],[Customer ID]],Customers!$A$1:$I$2001,2,FALSE)</f>
        <v>Gerald Mendoza</v>
      </c>
      <c r="G1319" t="str">
        <f>VLOOKUP(Table1[[#This Row],[Customer ID]],Customers!$A$1:$I$2001,3,FALSE)</f>
        <v>kelly68@wagner-lewis.com</v>
      </c>
      <c r="H1319" t="str">
        <f>VLOOKUP(Table1[[#This Row],[Customer ID]],Customers!$A$1:$I$2001,7,FALSE)</f>
        <v>United States</v>
      </c>
      <c r="I1319" t="str">
        <f>_xlfn.IFS(INDEX(Products!$A$1:$E$5,MATCH(Orders!$D1319,Products!$A$1:$A$5,0),MATCH(Orders!I$1,Products!$A$1:$E$1,0))="Esp","Espresso",INDEX(Products!$A$1:$E$5,MATCH(Orders!$D1319,Products!$A$1:$A$5,0),MATCH(Orders!I$1,Products!$A$1:$E$1,0))="Lat","Latte",INDEX(Products!$A$1:$E$5,MATCH(Orders!$D1319,Products!$A$1:$A$5,0),MATCH(Orders!I$1,Products!$A$1:$E$1,0))="Moc","Mocha",INDEX(Products!$A$1:$E$5,MATCH(Orders!$D1319,Products!$A$1:$A$5,0),MATCH(Orders!I$1,Products!$A$1:$E$1,0))="Am","Americano")</f>
        <v>Espresso</v>
      </c>
      <c r="J1319" t="str">
        <f>IF(INDEX(Products!$A$1:$E$5,MATCH(Orders!$D1319,Products!$A$1:$A$5,0),MATCH(Orders!J$1,Products!$A$1:$E$1,0))="M","Medium",IF(INDEX(Products!$A$1:$E$5,MATCH(Orders!$D1319,Products!$A$1:$A$5,0),MATCH(Orders!J$1,Products!$A$1:$E$1,0))="D","Dark","Light"))</f>
        <v>Medium</v>
      </c>
      <c r="K1319" s="3">
        <f>INDEX(Products!$A$1:$E$5,MATCH(Orders!$D1319,Products!$A$1:$A$5,0),MATCH(Orders!K$1,Products!$A$1:$E$1,0))</f>
        <v>1.5</v>
      </c>
      <c r="L1319" s="5">
        <f>INDEX(Products!$A$1:$E$5,MATCH(Orders!$D1319,Products!$A$1:$A$5,0),MATCH(Orders!L$1,Products!$A$1:$E$1,0))</f>
        <v>8.18</v>
      </c>
      <c r="M1319" s="5">
        <f>Table1[[#This Row],[Unit Price]]*Table1[[#This Row],[Quantity]]</f>
        <v>24.54</v>
      </c>
      <c r="N1319" t="str">
        <f>VLOOKUP(Table1[[#This Row],[Customer ID]],Customers!$A$1:$I$2001,9,FALSE)</f>
        <v>No</v>
      </c>
    </row>
    <row r="1320" spans="1:14" x14ac:dyDescent="0.35">
      <c r="A1320" t="s">
        <v>2697</v>
      </c>
      <c r="B1320" s="2">
        <v>45192</v>
      </c>
      <c r="C1320" t="s">
        <v>2698</v>
      </c>
      <c r="D1320" t="s">
        <v>30</v>
      </c>
      <c r="E1320">
        <v>3</v>
      </c>
      <c r="F1320" t="str">
        <f>VLOOKUP(Table1[[#This Row],[Customer ID]],Customers!$A$1:$I$2001,2,FALSE)</f>
        <v>Leslie Garcia</v>
      </c>
      <c r="G1320" t="str">
        <f>VLOOKUP(Table1[[#This Row],[Customer ID]],Customers!$A$1:$I$2001,3,FALSE)</f>
        <v>lbaker@hansen.com</v>
      </c>
      <c r="H1320" t="str">
        <f>VLOOKUP(Table1[[#This Row],[Customer ID]],Customers!$A$1:$I$2001,7,FALSE)</f>
        <v>United States</v>
      </c>
      <c r="I1320" t="str">
        <f>_xlfn.IFS(INDEX(Products!$A$1:$E$5,MATCH(Orders!$D1320,Products!$A$1:$A$5,0),MATCH(Orders!I$1,Products!$A$1:$E$1,0))="Esp","Espresso",INDEX(Products!$A$1:$E$5,MATCH(Orders!$D1320,Products!$A$1:$A$5,0),MATCH(Orders!I$1,Products!$A$1:$E$1,0))="Lat","Latte",INDEX(Products!$A$1:$E$5,MATCH(Orders!$D1320,Products!$A$1:$A$5,0),MATCH(Orders!I$1,Products!$A$1:$E$1,0))="Moc","Mocha",INDEX(Products!$A$1:$E$5,MATCH(Orders!$D1320,Products!$A$1:$A$5,0),MATCH(Orders!I$1,Products!$A$1:$E$1,0))="Am","Americano")</f>
        <v>Mocha</v>
      </c>
      <c r="J1320" t="str">
        <f>IF(INDEX(Products!$A$1:$E$5,MATCH(Orders!$D1320,Products!$A$1:$A$5,0),MATCH(Orders!J$1,Products!$A$1:$E$1,0))="M","Medium",IF(INDEX(Products!$A$1:$E$5,MATCH(Orders!$D1320,Products!$A$1:$A$5,0),MATCH(Orders!J$1,Products!$A$1:$E$1,0))="D","Dark","Light"))</f>
        <v>Medium</v>
      </c>
      <c r="K1320" s="3">
        <f>INDEX(Products!$A$1:$E$5,MATCH(Orders!$D1320,Products!$A$1:$A$5,0),MATCH(Orders!K$1,Products!$A$1:$E$1,0))</f>
        <v>2</v>
      </c>
      <c r="L1320" s="5">
        <f>INDEX(Products!$A$1:$E$5,MATCH(Orders!$D1320,Products!$A$1:$A$5,0),MATCH(Orders!L$1,Products!$A$1:$E$1,0))</f>
        <v>5.35</v>
      </c>
      <c r="M1320" s="5">
        <f>Table1[[#This Row],[Unit Price]]*Table1[[#This Row],[Quantity]]</f>
        <v>16.049999999999997</v>
      </c>
      <c r="N1320" t="str">
        <f>VLOOKUP(Table1[[#This Row],[Customer ID]],Customers!$A$1:$I$2001,9,FALSE)</f>
        <v>Yes</v>
      </c>
    </row>
    <row r="1321" spans="1:14" x14ac:dyDescent="0.35">
      <c r="A1321" t="s">
        <v>2699</v>
      </c>
      <c r="B1321" s="2">
        <v>44709</v>
      </c>
      <c r="C1321" t="s">
        <v>2700</v>
      </c>
      <c r="D1321" t="s">
        <v>21</v>
      </c>
      <c r="E1321">
        <v>3</v>
      </c>
      <c r="F1321" t="str">
        <f>VLOOKUP(Table1[[#This Row],[Customer ID]],Customers!$A$1:$I$2001,2,FALSE)</f>
        <v>Douglas Petty</v>
      </c>
      <c r="G1321" t="str">
        <f>VLOOKUP(Table1[[#This Row],[Customer ID]],Customers!$A$1:$I$2001,3,FALSE)</f>
        <v>espinozavictoria@vega-mercado.info</v>
      </c>
      <c r="H1321" t="str">
        <f>VLOOKUP(Table1[[#This Row],[Customer ID]],Customers!$A$1:$I$2001,7,FALSE)</f>
        <v>United States</v>
      </c>
      <c r="I1321" t="str">
        <f>_xlfn.IFS(INDEX(Products!$A$1:$E$5,MATCH(Orders!$D1321,Products!$A$1:$A$5,0),MATCH(Orders!I$1,Products!$A$1:$E$1,0))="Esp","Espresso",INDEX(Products!$A$1:$E$5,MATCH(Orders!$D1321,Products!$A$1:$A$5,0),MATCH(Orders!I$1,Products!$A$1:$E$1,0))="Lat","Latte",INDEX(Products!$A$1:$E$5,MATCH(Orders!$D1321,Products!$A$1:$A$5,0),MATCH(Orders!I$1,Products!$A$1:$E$1,0))="Moc","Mocha",INDEX(Products!$A$1:$E$5,MATCH(Orders!$D1321,Products!$A$1:$A$5,0),MATCH(Orders!I$1,Products!$A$1:$E$1,0))="Am","Americano")</f>
        <v>Latte</v>
      </c>
      <c r="J1321" t="str">
        <f>IF(INDEX(Products!$A$1:$E$5,MATCH(Orders!$D1321,Products!$A$1:$A$5,0),MATCH(Orders!J$1,Products!$A$1:$E$1,0))="M","Medium",IF(INDEX(Products!$A$1:$E$5,MATCH(Orders!$D1321,Products!$A$1:$A$5,0),MATCH(Orders!J$1,Products!$A$1:$E$1,0))="D","Dark","Light"))</f>
        <v>Dark</v>
      </c>
      <c r="K1321" s="3">
        <f>INDEX(Products!$A$1:$E$5,MATCH(Orders!$D1321,Products!$A$1:$A$5,0),MATCH(Orders!K$1,Products!$A$1:$E$1,0))</f>
        <v>2</v>
      </c>
      <c r="L1321" s="5">
        <f>INDEX(Products!$A$1:$E$5,MATCH(Orders!$D1321,Products!$A$1:$A$5,0),MATCH(Orders!L$1,Products!$A$1:$E$1,0))</f>
        <v>6.79</v>
      </c>
      <c r="M1321" s="5">
        <f>Table1[[#This Row],[Unit Price]]*Table1[[#This Row],[Quantity]]</f>
        <v>20.37</v>
      </c>
      <c r="N1321" t="str">
        <f>VLOOKUP(Table1[[#This Row],[Customer ID]],Customers!$A$1:$I$2001,9,FALSE)</f>
        <v>Yes</v>
      </c>
    </row>
    <row r="1322" spans="1:14" x14ac:dyDescent="0.35">
      <c r="A1322" t="s">
        <v>2701</v>
      </c>
      <c r="B1322" s="2">
        <v>44802</v>
      </c>
      <c r="C1322" t="s">
        <v>2702</v>
      </c>
      <c r="D1322" t="s">
        <v>30</v>
      </c>
      <c r="E1322">
        <v>2</v>
      </c>
      <c r="F1322" t="str">
        <f>VLOOKUP(Table1[[#This Row],[Customer ID]],Customers!$A$1:$I$2001,2,FALSE)</f>
        <v>Jordan Martin</v>
      </c>
      <c r="G1322" t="str">
        <f>VLOOKUP(Table1[[#This Row],[Customer ID]],Customers!$A$1:$I$2001,3,FALSE)</f>
        <v>bryan86@hotmail.com</v>
      </c>
      <c r="H1322" t="str">
        <f>VLOOKUP(Table1[[#This Row],[Customer ID]],Customers!$A$1:$I$2001,7,FALSE)</f>
        <v>Canada</v>
      </c>
      <c r="I1322" t="str">
        <f>_xlfn.IFS(INDEX(Products!$A$1:$E$5,MATCH(Orders!$D1322,Products!$A$1:$A$5,0),MATCH(Orders!I$1,Products!$A$1:$E$1,0))="Esp","Espresso",INDEX(Products!$A$1:$E$5,MATCH(Orders!$D1322,Products!$A$1:$A$5,0),MATCH(Orders!I$1,Products!$A$1:$E$1,0))="Lat","Latte",INDEX(Products!$A$1:$E$5,MATCH(Orders!$D1322,Products!$A$1:$A$5,0),MATCH(Orders!I$1,Products!$A$1:$E$1,0))="Moc","Mocha",INDEX(Products!$A$1:$E$5,MATCH(Orders!$D1322,Products!$A$1:$A$5,0),MATCH(Orders!I$1,Products!$A$1:$E$1,0))="Am","Americano")</f>
        <v>Mocha</v>
      </c>
      <c r="J1322" t="str">
        <f>IF(INDEX(Products!$A$1:$E$5,MATCH(Orders!$D1322,Products!$A$1:$A$5,0),MATCH(Orders!J$1,Products!$A$1:$E$1,0))="M","Medium",IF(INDEX(Products!$A$1:$E$5,MATCH(Orders!$D1322,Products!$A$1:$A$5,0),MATCH(Orders!J$1,Products!$A$1:$E$1,0))="D","Dark","Light"))</f>
        <v>Medium</v>
      </c>
      <c r="K1322" s="3">
        <f>INDEX(Products!$A$1:$E$5,MATCH(Orders!$D1322,Products!$A$1:$A$5,0),MATCH(Orders!K$1,Products!$A$1:$E$1,0))</f>
        <v>2</v>
      </c>
      <c r="L1322" s="5">
        <f>INDEX(Products!$A$1:$E$5,MATCH(Orders!$D1322,Products!$A$1:$A$5,0),MATCH(Orders!L$1,Products!$A$1:$E$1,0))</f>
        <v>5.35</v>
      </c>
      <c r="M1322" s="5">
        <f>Table1[[#This Row],[Unit Price]]*Table1[[#This Row],[Quantity]]</f>
        <v>10.7</v>
      </c>
      <c r="N1322" t="str">
        <f>VLOOKUP(Table1[[#This Row],[Customer ID]],Customers!$A$1:$I$2001,9,FALSE)</f>
        <v>No</v>
      </c>
    </row>
    <row r="1323" spans="1:14" x14ac:dyDescent="0.35">
      <c r="A1323" t="s">
        <v>2703</v>
      </c>
      <c r="B1323" s="2">
        <v>45560</v>
      </c>
      <c r="C1323" t="s">
        <v>2704</v>
      </c>
      <c r="D1323" t="s">
        <v>15</v>
      </c>
      <c r="E1323">
        <v>3</v>
      </c>
      <c r="F1323" t="str">
        <f>VLOOKUP(Table1[[#This Row],[Customer ID]],Customers!$A$1:$I$2001,2,FALSE)</f>
        <v>Jamie Dyer MD</v>
      </c>
      <c r="G1323" t="str">
        <f>VLOOKUP(Table1[[#This Row],[Customer ID]],Customers!$A$1:$I$2001,3,FALSE)</f>
        <v>webbcorey@yahoo.com</v>
      </c>
      <c r="H1323" t="str">
        <f>VLOOKUP(Table1[[#This Row],[Customer ID]],Customers!$A$1:$I$2001,7,FALSE)</f>
        <v>Ireland</v>
      </c>
      <c r="I1323" t="str">
        <f>_xlfn.IFS(INDEX(Products!$A$1:$E$5,MATCH(Orders!$D1323,Products!$A$1:$A$5,0),MATCH(Orders!I$1,Products!$A$1:$E$1,0))="Esp","Espresso",INDEX(Products!$A$1:$E$5,MATCH(Orders!$D1323,Products!$A$1:$A$5,0),MATCH(Orders!I$1,Products!$A$1:$E$1,0))="Lat","Latte",INDEX(Products!$A$1:$E$5,MATCH(Orders!$D1323,Products!$A$1:$A$5,0),MATCH(Orders!I$1,Products!$A$1:$E$1,0))="Moc","Mocha",INDEX(Products!$A$1:$E$5,MATCH(Orders!$D1323,Products!$A$1:$A$5,0),MATCH(Orders!I$1,Products!$A$1:$E$1,0))="Am","Americano")</f>
        <v>Espresso</v>
      </c>
      <c r="J1323" t="str">
        <f>IF(INDEX(Products!$A$1:$E$5,MATCH(Orders!$D1323,Products!$A$1:$A$5,0),MATCH(Orders!J$1,Products!$A$1:$E$1,0))="M","Medium",IF(INDEX(Products!$A$1:$E$5,MATCH(Orders!$D1323,Products!$A$1:$A$5,0),MATCH(Orders!J$1,Products!$A$1:$E$1,0))="D","Dark","Light"))</f>
        <v>Medium</v>
      </c>
      <c r="K1323" s="3">
        <f>INDEX(Products!$A$1:$E$5,MATCH(Orders!$D1323,Products!$A$1:$A$5,0),MATCH(Orders!K$1,Products!$A$1:$E$1,0))</f>
        <v>1.5</v>
      </c>
      <c r="L1323" s="5">
        <f>INDEX(Products!$A$1:$E$5,MATCH(Orders!$D1323,Products!$A$1:$A$5,0),MATCH(Orders!L$1,Products!$A$1:$E$1,0))</f>
        <v>8.18</v>
      </c>
      <c r="M1323" s="5">
        <f>Table1[[#This Row],[Unit Price]]*Table1[[#This Row],[Quantity]]</f>
        <v>24.54</v>
      </c>
      <c r="N1323" t="str">
        <f>VLOOKUP(Table1[[#This Row],[Customer ID]],Customers!$A$1:$I$2001,9,FALSE)</f>
        <v>No</v>
      </c>
    </row>
    <row r="1324" spans="1:14" x14ac:dyDescent="0.35">
      <c r="A1324" t="s">
        <v>2705</v>
      </c>
      <c r="B1324" s="2">
        <v>45206</v>
      </c>
      <c r="C1324" t="s">
        <v>2706</v>
      </c>
      <c r="D1324" t="s">
        <v>30</v>
      </c>
      <c r="E1324">
        <v>4</v>
      </c>
      <c r="F1324" t="str">
        <f>VLOOKUP(Table1[[#This Row],[Customer ID]],Customers!$A$1:$I$2001,2,FALSE)</f>
        <v>Brittany Payne</v>
      </c>
      <c r="G1324" t="str">
        <f>VLOOKUP(Table1[[#This Row],[Customer ID]],Customers!$A$1:$I$2001,3,FALSE)</f>
        <v>dstone@yahoo.com</v>
      </c>
      <c r="H1324" t="str">
        <f>VLOOKUP(Table1[[#This Row],[Customer ID]],Customers!$A$1:$I$2001,7,FALSE)</f>
        <v>Ireland</v>
      </c>
      <c r="I1324" t="str">
        <f>_xlfn.IFS(INDEX(Products!$A$1:$E$5,MATCH(Orders!$D1324,Products!$A$1:$A$5,0),MATCH(Orders!I$1,Products!$A$1:$E$1,0))="Esp","Espresso",INDEX(Products!$A$1:$E$5,MATCH(Orders!$D1324,Products!$A$1:$A$5,0),MATCH(Orders!I$1,Products!$A$1:$E$1,0))="Lat","Latte",INDEX(Products!$A$1:$E$5,MATCH(Orders!$D1324,Products!$A$1:$A$5,0),MATCH(Orders!I$1,Products!$A$1:$E$1,0))="Moc","Mocha",INDEX(Products!$A$1:$E$5,MATCH(Orders!$D1324,Products!$A$1:$A$5,0),MATCH(Orders!I$1,Products!$A$1:$E$1,0))="Am","Americano")</f>
        <v>Mocha</v>
      </c>
      <c r="J1324" t="str">
        <f>IF(INDEX(Products!$A$1:$E$5,MATCH(Orders!$D1324,Products!$A$1:$A$5,0),MATCH(Orders!J$1,Products!$A$1:$E$1,0))="M","Medium",IF(INDEX(Products!$A$1:$E$5,MATCH(Orders!$D1324,Products!$A$1:$A$5,0),MATCH(Orders!J$1,Products!$A$1:$E$1,0))="D","Dark","Light"))</f>
        <v>Medium</v>
      </c>
      <c r="K1324" s="3">
        <f>INDEX(Products!$A$1:$E$5,MATCH(Orders!$D1324,Products!$A$1:$A$5,0),MATCH(Orders!K$1,Products!$A$1:$E$1,0))</f>
        <v>2</v>
      </c>
      <c r="L1324" s="5">
        <f>INDEX(Products!$A$1:$E$5,MATCH(Orders!$D1324,Products!$A$1:$A$5,0),MATCH(Orders!L$1,Products!$A$1:$E$1,0))</f>
        <v>5.35</v>
      </c>
      <c r="M1324" s="5">
        <f>Table1[[#This Row],[Unit Price]]*Table1[[#This Row],[Quantity]]</f>
        <v>21.4</v>
      </c>
      <c r="N1324" t="str">
        <f>VLOOKUP(Table1[[#This Row],[Customer ID]],Customers!$A$1:$I$2001,9,FALSE)</f>
        <v>No</v>
      </c>
    </row>
    <row r="1325" spans="1:14" x14ac:dyDescent="0.35">
      <c r="A1325" t="s">
        <v>2707</v>
      </c>
      <c r="B1325" s="2">
        <v>44741</v>
      </c>
      <c r="C1325" t="s">
        <v>2708</v>
      </c>
      <c r="D1325" t="s">
        <v>40</v>
      </c>
      <c r="E1325">
        <v>2</v>
      </c>
      <c r="F1325" t="str">
        <f>VLOOKUP(Table1[[#This Row],[Customer ID]],Customers!$A$1:$I$2001,2,FALSE)</f>
        <v>Rebecca Hodges</v>
      </c>
      <c r="G1325" t="str">
        <f>VLOOKUP(Table1[[#This Row],[Customer ID]],Customers!$A$1:$I$2001,3,FALSE)</f>
        <v>vasquezsamantha@hunter-sampson.info</v>
      </c>
      <c r="H1325" t="str">
        <f>VLOOKUP(Table1[[#This Row],[Customer ID]],Customers!$A$1:$I$2001,7,FALSE)</f>
        <v>United Kingdom</v>
      </c>
      <c r="I1325" t="str">
        <f>_xlfn.IFS(INDEX(Products!$A$1:$E$5,MATCH(Orders!$D1325,Products!$A$1:$A$5,0),MATCH(Orders!I$1,Products!$A$1:$E$1,0))="Esp","Espresso",INDEX(Products!$A$1:$E$5,MATCH(Orders!$D1325,Products!$A$1:$A$5,0),MATCH(Orders!I$1,Products!$A$1:$E$1,0))="Lat","Latte",INDEX(Products!$A$1:$E$5,MATCH(Orders!$D1325,Products!$A$1:$A$5,0),MATCH(Orders!I$1,Products!$A$1:$E$1,0))="Moc","Mocha",INDEX(Products!$A$1:$E$5,MATCH(Orders!$D1325,Products!$A$1:$A$5,0),MATCH(Orders!I$1,Products!$A$1:$E$1,0))="Am","Americano")</f>
        <v>Americano</v>
      </c>
      <c r="J1325" t="str">
        <f>IF(INDEX(Products!$A$1:$E$5,MATCH(Orders!$D1325,Products!$A$1:$A$5,0),MATCH(Orders!J$1,Products!$A$1:$E$1,0))="M","Medium",IF(INDEX(Products!$A$1:$E$5,MATCH(Orders!$D1325,Products!$A$1:$A$5,0),MATCH(Orders!J$1,Products!$A$1:$E$1,0))="D","Dark","Light"))</f>
        <v>Light</v>
      </c>
      <c r="K1325" s="3">
        <f>INDEX(Products!$A$1:$E$5,MATCH(Orders!$D1325,Products!$A$1:$A$5,0),MATCH(Orders!K$1,Products!$A$1:$E$1,0))</f>
        <v>1</v>
      </c>
      <c r="L1325" s="5">
        <f>INDEX(Products!$A$1:$E$5,MATCH(Orders!$D1325,Products!$A$1:$A$5,0),MATCH(Orders!L$1,Products!$A$1:$E$1,0))</f>
        <v>9.9499999999999993</v>
      </c>
      <c r="M1325" s="5">
        <f>Table1[[#This Row],[Unit Price]]*Table1[[#This Row],[Quantity]]</f>
        <v>19.899999999999999</v>
      </c>
      <c r="N1325" t="str">
        <f>VLOOKUP(Table1[[#This Row],[Customer ID]],Customers!$A$1:$I$2001,9,FALSE)</f>
        <v>No</v>
      </c>
    </row>
    <row r="1326" spans="1:14" x14ac:dyDescent="0.35">
      <c r="A1326" t="s">
        <v>2709</v>
      </c>
      <c r="B1326" s="2">
        <v>45000</v>
      </c>
      <c r="C1326" t="s">
        <v>2710</v>
      </c>
      <c r="D1326" t="s">
        <v>21</v>
      </c>
      <c r="E1326">
        <v>3</v>
      </c>
      <c r="F1326" t="str">
        <f>VLOOKUP(Table1[[#This Row],[Customer ID]],Customers!$A$1:$I$2001,2,FALSE)</f>
        <v>Brian Martinez</v>
      </c>
      <c r="G1326" t="str">
        <f>VLOOKUP(Table1[[#This Row],[Customer ID]],Customers!$A$1:$I$2001,3,FALSE)</f>
        <v>wilsonbrian@gmail.com</v>
      </c>
      <c r="H1326" t="str">
        <f>VLOOKUP(Table1[[#This Row],[Customer ID]],Customers!$A$1:$I$2001,7,FALSE)</f>
        <v>United Kingdom</v>
      </c>
      <c r="I1326" t="str">
        <f>_xlfn.IFS(INDEX(Products!$A$1:$E$5,MATCH(Orders!$D1326,Products!$A$1:$A$5,0),MATCH(Orders!I$1,Products!$A$1:$E$1,0))="Esp","Espresso",INDEX(Products!$A$1:$E$5,MATCH(Orders!$D1326,Products!$A$1:$A$5,0),MATCH(Orders!I$1,Products!$A$1:$E$1,0))="Lat","Latte",INDEX(Products!$A$1:$E$5,MATCH(Orders!$D1326,Products!$A$1:$A$5,0),MATCH(Orders!I$1,Products!$A$1:$E$1,0))="Moc","Mocha",INDEX(Products!$A$1:$E$5,MATCH(Orders!$D1326,Products!$A$1:$A$5,0),MATCH(Orders!I$1,Products!$A$1:$E$1,0))="Am","Americano")</f>
        <v>Latte</v>
      </c>
      <c r="J1326" t="str">
        <f>IF(INDEX(Products!$A$1:$E$5,MATCH(Orders!$D1326,Products!$A$1:$A$5,0),MATCH(Orders!J$1,Products!$A$1:$E$1,0))="M","Medium",IF(INDEX(Products!$A$1:$E$5,MATCH(Orders!$D1326,Products!$A$1:$A$5,0),MATCH(Orders!J$1,Products!$A$1:$E$1,0))="D","Dark","Light"))</f>
        <v>Dark</v>
      </c>
      <c r="K1326" s="3">
        <f>INDEX(Products!$A$1:$E$5,MATCH(Orders!$D1326,Products!$A$1:$A$5,0),MATCH(Orders!K$1,Products!$A$1:$E$1,0))</f>
        <v>2</v>
      </c>
      <c r="L1326" s="5">
        <f>INDEX(Products!$A$1:$E$5,MATCH(Orders!$D1326,Products!$A$1:$A$5,0),MATCH(Orders!L$1,Products!$A$1:$E$1,0))</f>
        <v>6.79</v>
      </c>
      <c r="M1326" s="5">
        <f>Table1[[#This Row],[Unit Price]]*Table1[[#This Row],[Quantity]]</f>
        <v>20.37</v>
      </c>
      <c r="N1326" t="str">
        <f>VLOOKUP(Table1[[#This Row],[Customer ID]],Customers!$A$1:$I$2001,9,FALSE)</f>
        <v>Yes</v>
      </c>
    </row>
    <row r="1327" spans="1:14" x14ac:dyDescent="0.35">
      <c r="A1327" t="s">
        <v>2711</v>
      </c>
      <c r="B1327" s="2">
        <v>45048</v>
      </c>
      <c r="C1327" t="s">
        <v>2712</v>
      </c>
      <c r="D1327" t="s">
        <v>21</v>
      </c>
      <c r="E1327">
        <v>3</v>
      </c>
      <c r="F1327" t="str">
        <f>VLOOKUP(Table1[[#This Row],[Customer ID]],Customers!$A$1:$I$2001,2,FALSE)</f>
        <v>Anthony Cabrera</v>
      </c>
      <c r="G1327" t="str">
        <f>VLOOKUP(Table1[[#This Row],[Customer ID]],Customers!$A$1:$I$2001,3,FALSE)</f>
        <v>jennifer80@jackson.com</v>
      </c>
      <c r="H1327" t="str">
        <f>VLOOKUP(Table1[[#This Row],[Customer ID]],Customers!$A$1:$I$2001,7,FALSE)</f>
        <v>Canada</v>
      </c>
      <c r="I1327" t="str">
        <f>_xlfn.IFS(INDEX(Products!$A$1:$E$5,MATCH(Orders!$D1327,Products!$A$1:$A$5,0),MATCH(Orders!I$1,Products!$A$1:$E$1,0))="Esp","Espresso",INDEX(Products!$A$1:$E$5,MATCH(Orders!$D1327,Products!$A$1:$A$5,0),MATCH(Orders!I$1,Products!$A$1:$E$1,0))="Lat","Latte",INDEX(Products!$A$1:$E$5,MATCH(Orders!$D1327,Products!$A$1:$A$5,0),MATCH(Orders!I$1,Products!$A$1:$E$1,0))="Moc","Mocha",INDEX(Products!$A$1:$E$5,MATCH(Orders!$D1327,Products!$A$1:$A$5,0),MATCH(Orders!I$1,Products!$A$1:$E$1,0))="Am","Americano")</f>
        <v>Latte</v>
      </c>
      <c r="J1327" t="str">
        <f>IF(INDEX(Products!$A$1:$E$5,MATCH(Orders!$D1327,Products!$A$1:$A$5,0),MATCH(Orders!J$1,Products!$A$1:$E$1,0))="M","Medium",IF(INDEX(Products!$A$1:$E$5,MATCH(Orders!$D1327,Products!$A$1:$A$5,0),MATCH(Orders!J$1,Products!$A$1:$E$1,0))="D","Dark","Light"))</f>
        <v>Dark</v>
      </c>
      <c r="K1327" s="3">
        <f>INDEX(Products!$A$1:$E$5,MATCH(Orders!$D1327,Products!$A$1:$A$5,0),MATCH(Orders!K$1,Products!$A$1:$E$1,0))</f>
        <v>2</v>
      </c>
      <c r="L1327" s="5">
        <f>INDEX(Products!$A$1:$E$5,MATCH(Orders!$D1327,Products!$A$1:$A$5,0),MATCH(Orders!L$1,Products!$A$1:$E$1,0))</f>
        <v>6.79</v>
      </c>
      <c r="M1327" s="5">
        <f>Table1[[#This Row],[Unit Price]]*Table1[[#This Row],[Quantity]]</f>
        <v>20.37</v>
      </c>
      <c r="N1327" t="str">
        <f>VLOOKUP(Table1[[#This Row],[Customer ID]],Customers!$A$1:$I$2001,9,FALSE)</f>
        <v>Yes</v>
      </c>
    </row>
    <row r="1328" spans="1:14" x14ac:dyDescent="0.35">
      <c r="A1328" t="s">
        <v>2713</v>
      </c>
      <c r="B1328" s="2">
        <v>45016</v>
      </c>
      <c r="C1328" t="s">
        <v>2714</v>
      </c>
      <c r="D1328" t="s">
        <v>40</v>
      </c>
      <c r="E1328">
        <v>2</v>
      </c>
      <c r="F1328" t="str">
        <f>VLOOKUP(Table1[[#This Row],[Customer ID]],Customers!$A$1:$I$2001,2,FALSE)</f>
        <v>Jose Singh</v>
      </c>
      <c r="G1328" t="str">
        <f>VLOOKUP(Table1[[#This Row],[Customer ID]],Customers!$A$1:$I$2001,3,FALSE)</f>
        <v>mckinneydavid@johnson-butler.com</v>
      </c>
      <c r="H1328" t="str">
        <f>VLOOKUP(Table1[[#This Row],[Customer ID]],Customers!$A$1:$I$2001,7,FALSE)</f>
        <v>United States</v>
      </c>
      <c r="I1328" t="str">
        <f>_xlfn.IFS(INDEX(Products!$A$1:$E$5,MATCH(Orders!$D1328,Products!$A$1:$A$5,0),MATCH(Orders!I$1,Products!$A$1:$E$1,0))="Esp","Espresso",INDEX(Products!$A$1:$E$5,MATCH(Orders!$D1328,Products!$A$1:$A$5,0),MATCH(Orders!I$1,Products!$A$1:$E$1,0))="Lat","Latte",INDEX(Products!$A$1:$E$5,MATCH(Orders!$D1328,Products!$A$1:$A$5,0),MATCH(Orders!I$1,Products!$A$1:$E$1,0))="Moc","Mocha",INDEX(Products!$A$1:$E$5,MATCH(Orders!$D1328,Products!$A$1:$A$5,0),MATCH(Orders!I$1,Products!$A$1:$E$1,0))="Am","Americano")</f>
        <v>Americano</v>
      </c>
      <c r="J1328" t="str">
        <f>IF(INDEX(Products!$A$1:$E$5,MATCH(Orders!$D1328,Products!$A$1:$A$5,0),MATCH(Orders!J$1,Products!$A$1:$E$1,0))="M","Medium",IF(INDEX(Products!$A$1:$E$5,MATCH(Orders!$D1328,Products!$A$1:$A$5,0),MATCH(Orders!J$1,Products!$A$1:$E$1,0))="D","Dark","Light"))</f>
        <v>Light</v>
      </c>
      <c r="K1328" s="3">
        <f>INDEX(Products!$A$1:$E$5,MATCH(Orders!$D1328,Products!$A$1:$A$5,0),MATCH(Orders!K$1,Products!$A$1:$E$1,0))</f>
        <v>1</v>
      </c>
      <c r="L1328" s="5">
        <f>INDEX(Products!$A$1:$E$5,MATCH(Orders!$D1328,Products!$A$1:$A$5,0),MATCH(Orders!L$1,Products!$A$1:$E$1,0))</f>
        <v>9.9499999999999993</v>
      </c>
      <c r="M1328" s="5">
        <f>Table1[[#This Row],[Unit Price]]*Table1[[#This Row],[Quantity]]</f>
        <v>19.899999999999999</v>
      </c>
      <c r="N1328" t="str">
        <f>VLOOKUP(Table1[[#This Row],[Customer ID]],Customers!$A$1:$I$2001,9,FALSE)</f>
        <v>No</v>
      </c>
    </row>
    <row r="1329" spans="1:14" x14ac:dyDescent="0.35">
      <c r="A1329" t="s">
        <v>2715</v>
      </c>
      <c r="B1329" s="2">
        <v>45287</v>
      </c>
      <c r="C1329" t="s">
        <v>2716</v>
      </c>
      <c r="D1329" t="s">
        <v>40</v>
      </c>
      <c r="E1329">
        <v>3</v>
      </c>
      <c r="F1329" t="str">
        <f>VLOOKUP(Table1[[#This Row],[Customer ID]],Customers!$A$1:$I$2001,2,FALSE)</f>
        <v>Emma Moore</v>
      </c>
      <c r="G1329" t="str">
        <f>VLOOKUP(Table1[[#This Row],[Customer ID]],Customers!$A$1:$I$2001,3,FALSE)</f>
        <v>charles34@gmail.com</v>
      </c>
      <c r="H1329" t="str">
        <f>VLOOKUP(Table1[[#This Row],[Customer ID]],Customers!$A$1:$I$2001,7,FALSE)</f>
        <v>United States</v>
      </c>
      <c r="I1329" t="str">
        <f>_xlfn.IFS(INDEX(Products!$A$1:$E$5,MATCH(Orders!$D1329,Products!$A$1:$A$5,0),MATCH(Orders!I$1,Products!$A$1:$E$1,0))="Esp","Espresso",INDEX(Products!$A$1:$E$5,MATCH(Orders!$D1329,Products!$A$1:$A$5,0),MATCH(Orders!I$1,Products!$A$1:$E$1,0))="Lat","Latte",INDEX(Products!$A$1:$E$5,MATCH(Orders!$D1329,Products!$A$1:$A$5,0),MATCH(Orders!I$1,Products!$A$1:$E$1,0))="Moc","Mocha",INDEX(Products!$A$1:$E$5,MATCH(Orders!$D1329,Products!$A$1:$A$5,0),MATCH(Orders!I$1,Products!$A$1:$E$1,0))="Am","Americano")</f>
        <v>Americano</v>
      </c>
      <c r="J1329" t="str">
        <f>IF(INDEX(Products!$A$1:$E$5,MATCH(Orders!$D1329,Products!$A$1:$A$5,0),MATCH(Orders!J$1,Products!$A$1:$E$1,0))="M","Medium",IF(INDEX(Products!$A$1:$E$5,MATCH(Orders!$D1329,Products!$A$1:$A$5,0),MATCH(Orders!J$1,Products!$A$1:$E$1,0))="D","Dark","Light"))</f>
        <v>Light</v>
      </c>
      <c r="K1329" s="3">
        <f>INDEX(Products!$A$1:$E$5,MATCH(Orders!$D1329,Products!$A$1:$A$5,0),MATCH(Orders!K$1,Products!$A$1:$E$1,0))</f>
        <v>1</v>
      </c>
      <c r="L1329" s="5">
        <f>INDEX(Products!$A$1:$E$5,MATCH(Orders!$D1329,Products!$A$1:$A$5,0),MATCH(Orders!L$1,Products!$A$1:$E$1,0))</f>
        <v>9.9499999999999993</v>
      </c>
      <c r="M1329" s="5">
        <f>Table1[[#This Row],[Unit Price]]*Table1[[#This Row],[Quantity]]</f>
        <v>29.849999999999998</v>
      </c>
      <c r="N1329" t="str">
        <f>VLOOKUP(Table1[[#This Row],[Customer ID]],Customers!$A$1:$I$2001,9,FALSE)</f>
        <v>No</v>
      </c>
    </row>
    <row r="1330" spans="1:14" x14ac:dyDescent="0.35">
      <c r="A1330" t="s">
        <v>2717</v>
      </c>
      <c r="B1330" s="2">
        <v>45029</v>
      </c>
      <c r="C1330" t="s">
        <v>2718</v>
      </c>
      <c r="D1330" t="s">
        <v>40</v>
      </c>
      <c r="E1330">
        <v>1</v>
      </c>
      <c r="F1330" t="str">
        <f>VLOOKUP(Table1[[#This Row],[Customer ID]],Customers!$A$1:$I$2001,2,FALSE)</f>
        <v>Holly Shaw</v>
      </c>
      <c r="G1330" t="str">
        <f>VLOOKUP(Table1[[#This Row],[Customer ID]],Customers!$A$1:$I$2001,3,FALSE)</f>
        <v>denise34@page.com</v>
      </c>
      <c r="H1330" t="str">
        <f>VLOOKUP(Table1[[#This Row],[Customer ID]],Customers!$A$1:$I$2001,7,FALSE)</f>
        <v>Canada</v>
      </c>
      <c r="I1330" t="str">
        <f>_xlfn.IFS(INDEX(Products!$A$1:$E$5,MATCH(Orders!$D1330,Products!$A$1:$A$5,0),MATCH(Orders!I$1,Products!$A$1:$E$1,0))="Esp","Espresso",INDEX(Products!$A$1:$E$5,MATCH(Orders!$D1330,Products!$A$1:$A$5,0),MATCH(Orders!I$1,Products!$A$1:$E$1,0))="Lat","Latte",INDEX(Products!$A$1:$E$5,MATCH(Orders!$D1330,Products!$A$1:$A$5,0),MATCH(Orders!I$1,Products!$A$1:$E$1,0))="Moc","Mocha",INDEX(Products!$A$1:$E$5,MATCH(Orders!$D1330,Products!$A$1:$A$5,0),MATCH(Orders!I$1,Products!$A$1:$E$1,0))="Am","Americano")</f>
        <v>Americano</v>
      </c>
      <c r="J1330" t="str">
        <f>IF(INDEX(Products!$A$1:$E$5,MATCH(Orders!$D1330,Products!$A$1:$A$5,0),MATCH(Orders!J$1,Products!$A$1:$E$1,0))="M","Medium",IF(INDEX(Products!$A$1:$E$5,MATCH(Orders!$D1330,Products!$A$1:$A$5,0),MATCH(Orders!J$1,Products!$A$1:$E$1,0))="D","Dark","Light"))</f>
        <v>Light</v>
      </c>
      <c r="K1330" s="3">
        <f>INDEX(Products!$A$1:$E$5,MATCH(Orders!$D1330,Products!$A$1:$A$5,0),MATCH(Orders!K$1,Products!$A$1:$E$1,0))</f>
        <v>1</v>
      </c>
      <c r="L1330" s="5">
        <f>INDEX(Products!$A$1:$E$5,MATCH(Orders!$D1330,Products!$A$1:$A$5,0),MATCH(Orders!L$1,Products!$A$1:$E$1,0))</f>
        <v>9.9499999999999993</v>
      </c>
      <c r="M1330" s="5">
        <f>Table1[[#This Row],[Unit Price]]*Table1[[#This Row],[Quantity]]</f>
        <v>9.9499999999999993</v>
      </c>
      <c r="N1330" t="str">
        <f>VLOOKUP(Table1[[#This Row],[Customer ID]],Customers!$A$1:$I$2001,9,FALSE)</f>
        <v>Yes</v>
      </c>
    </row>
    <row r="1331" spans="1:14" x14ac:dyDescent="0.35">
      <c r="A1331" t="s">
        <v>2719</v>
      </c>
      <c r="B1331" s="2">
        <v>45588</v>
      </c>
      <c r="C1331" t="s">
        <v>2720</v>
      </c>
      <c r="D1331" t="s">
        <v>15</v>
      </c>
      <c r="E1331">
        <v>3</v>
      </c>
      <c r="F1331" t="str">
        <f>VLOOKUP(Table1[[#This Row],[Customer ID]],Customers!$A$1:$I$2001,2,FALSE)</f>
        <v>Lauren Hill</v>
      </c>
      <c r="G1331" t="str">
        <f>VLOOKUP(Table1[[#This Row],[Customer ID]],Customers!$A$1:$I$2001,3,FALSE)</f>
        <v>zlee@rose.org</v>
      </c>
      <c r="H1331" t="str">
        <f>VLOOKUP(Table1[[#This Row],[Customer ID]],Customers!$A$1:$I$2001,7,FALSE)</f>
        <v>Canada</v>
      </c>
      <c r="I1331" t="str">
        <f>_xlfn.IFS(INDEX(Products!$A$1:$E$5,MATCH(Orders!$D1331,Products!$A$1:$A$5,0),MATCH(Orders!I$1,Products!$A$1:$E$1,0))="Esp","Espresso",INDEX(Products!$A$1:$E$5,MATCH(Orders!$D1331,Products!$A$1:$A$5,0),MATCH(Orders!I$1,Products!$A$1:$E$1,0))="Lat","Latte",INDEX(Products!$A$1:$E$5,MATCH(Orders!$D1331,Products!$A$1:$A$5,0),MATCH(Orders!I$1,Products!$A$1:$E$1,0))="Moc","Mocha",INDEX(Products!$A$1:$E$5,MATCH(Orders!$D1331,Products!$A$1:$A$5,0),MATCH(Orders!I$1,Products!$A$1:$E$1,0))="Am","Americano")</f>
        <v>Espresso</v>
      </c>
      <c r="J1331" t="str">
        <f>IF(INDEX(Products!$A$1:$E$5,MATCH(Orders!$D1331,Products!$A$1:$A$5,0),MATCH(Orders!J$1,Products!$A$1:$E$1,0))="M","Medium",IF(INDEX(Products!$A$1:$E$5,MATCH(Orders!$D1331,Products!$A$1:$A$5,0),MATCH(Orders!J$1,Products!$A$1:$E$1,0))="D","Dark","Light"))</f>
        <v>Medium</v>
      </c>
      <c r="K1331" s="3">
        <f>INDEX(Products!$A$1:$E$5,MATCH(Orders!$D1331,Products!$A$1:$A$5,0),MATCH(Orders!K$1,Products!$A$1:$E$1,0))</f>
        <v>1.5</v>
      </c>
      <c r="L1331" s="5">
        <f>INDEX(Products!$A$1:$E$5,MATCH(Orders!$D1331,Products!$A$1:$A$5,0),MATCH(Orders!L$1,Products!$A$1:$E$1,0))</f>
        <v>8.18</v>
      </c>
      <c r="M1331" s="5">
        <f>Table1[[#This Row],[Unit Price]]*Table1[[#This Row],[Quantity]]</f>
        <v>24.54</v>
      </c>
      <c r="N1331" t="str">
        <f>VLOOKUP(Table1[[#This Row],[Customer ID]],Customers!$A$1:$I$2001,9,FALSE)</f>
        <v>Yes</v>
      </c>
    </row>
    <row r="1332" spans="1:14" x14ac:dyDescent="0.35">
      <c r="A1332" t="s">
        <v>2721</v>
      </c>
      <c r="B1332" s="2">
        <v>45408</v>
      </c>
      <c r="C1332" t="s">
        <v>2722</v>
      </c>
      <c r="D1332" t="s">
        <v>30</v>
      </c>
      <c r="E1332">
        <v>5</v>
      </c>
      <c r="F1332" t="str">
        <f>VLOOKUP(Table1[[#This Row],[Customer ID]],Customers!$A$1:$I$2001,2,FALSE)</f>
        <v>Abigail Scott</v>
      </c>
      <c r="G1332" t="str">
        <f>VLOOKUP(Table1[[#This Row],[Customer ID]],Customers!$A$1:$I$2001,3,FALSE)</f>
        <v>jessica80@gmail.com</v>
      </c>
      <c r="H1332" t="str">
        <f>VLOOKUP(Table1[[#This Row],[Customer ID]],Customers!$A$1:$I$2001,7,FALSE)</f>
        <v>United Kingdom</v>
      </c>
      <c r="I1332" t="str">
        <f>_xlfn.IFS(INDEX(Products!$A$1:$E$5,MATCH(Orders!$D1332,Products!$A$1:$A$5,0),MATCH(Orders!I$1,Products!$A$1:$E$1,0))="Esp","Espresso",INDEX(Products!$A$1:$E$5,MATCH(Orders!$D1332,Products!$A$1:$A$5,0),MATCH(Orders!I$1,Products!$A$1:$E$1,0))="Lat","Latte",INDEX(Products!$A$1:$E$5,MATCH(Orders!$D1332,Products!$A$1:$A$5,0),MATCH(Orders!I$1,Products!$A$1:$E$1,0))="Moc","Mocha",INDEX(Products!$A$1:$E$5,MATCH(Orders!$D1332,Products!$A$1:$A$5,0),MATCH(Orders!I$1,Products!$A$1:$E$1,0))="Am","Americano")</f>
        <v>Mocha</v>
      </c>
      <c r="J1332" t="str">
        <f>IF(INDEX(Products!$A$1:$E$5,MATCH(Orders!$D1332,Products!$A$1:$A$5,0),MATCH(Orders!J$1,Products!$A$1:$E$1,0))="M","Medium",IF(INDEX(Products!$A$1:$E$5,MATCH(Orders!$D1332,Products!$A$1:$A$5,0),MATCH(Orders!J$1,Products!$A$1:$E$1,0))="D","Dark","Light"))</f>
        <v>Medium</v>
      </c>
      <c r="K1332" s="3">
        <f>INDEX(Products!$A$1:$E$5,MATCH(Orders!$D1332,Products!$A$1:$A$5,0),MATCH(Orders!K$1,Products!$A$1:$E$1,0))</f>
        <v>2</v>
      </c>
      <c r="L1332" s="5">
        <f>INDEX(Products!$A$1:$E$5,MATCH(Orders!$D1332,Products!$A$1:$A$5,0),MATCH(Orders!L$1,Products!$A$1:$E$1,0))</f>
        <v>5.35</v>
      </c>
      <c r="M1332" s="5">
        <f>Table1[[#This Row],[Unit Price]]*Table1[[#This Row],[Quantity]]</f>
        <v>26.75</v>
      </c>
      <c r="N1332" t="str">
        <f>VLOOKUP(Table1[[#This Row],[Customer ID]],Customers!$A$1:$I$2001,9,FALSE)</f>
        <v>Yes</v>
      </c>
    </row>
    <row r="1333" spans="1:14" x14ac:dyDescent="0.35">
      <c r="A1333" t="s">
        <v>2723</v>
      </c>
      <c r="B1333" s="2">
        <v>44721</v>
      </c>
      <c r="C1333" t="s">
        <v>2724</v>
      </c>
      <c r="D1333" t="s">
        <v>30</v>
      </c>
      <c r="E1333">
        <v>4</v>
      </c>
      <c r="F1333" t="str">
        <f>VLOOKUP(Table1[[#This Row],[Customer ID]],Customers!$A$1:$I$2001,2,FALSE)</f>
        <v>Lauren Jensen</v>
      </c>
      <c r="G1333" t="str">
        <f>VLOOKUP(Table1[[#This Row],[Customer ID]],Customers!$A$1:$I$2001,3,FALSE)</f>
        <v>xpowers@gmail.com</v>
      </c>
      <c r="H1333" t="str">
        <f>VLOOKUP(Table1[[#This Row],[Customer ID]],Customers!$A$1:$I$2001,7,FALSE)</f>
        <v>Australia</v>
      </c>
      <c r="I1333" t="str">
        <f>_xlfn.IFS(INDEX(Products!$A$1:$E$5,MATCH(Orders!$D1333,Products!$A$1:$A$5,0),MATCH(Orders!I$1,Products!$A$1:$E$1,0))="Esp","Espresso",INDEX(Products!$A$1:$E$5,MATCH(Orders!$D1333,Products!$A$1:$A$5,0),MATCH(Orders!I$1,Products!$A$1:$E$1,0))="Lat","Latte",INDEX(Products!$A$1:$E$5,MATCH(Orders!$D1333,Products!$A$1:$A$5,0),MATCH(Orders!I$1,Products!$A$1:$E$1,0))="Moc","Mocha",INDEX(Products!$A$1:$E$5,MATCH(Orders!$D1333,Products!$A$1:$A$5,0),MATCH(Orders!I$1,Products!$A$1:$E$1,0))="Am","Americano")</f>
        <v>Mocha</v>
      </c>
      <c r="J1333" t="str">
        <f>IF(INDEX(Products!$A$1:$E$5,MATCH(Orders!$D1333,Products!$A$1:$A$5,0),MATCH(Orders!J$1,Products!$A$1:$E$1,0))="M","Medium",IF(INDEX(Products!$A$1:$E$5,MATCH(Orders!$D1333,Products!$A$1:$A$5,0),MATCH(Orders!J$1,Products!$A$1:$E$1,0))="D","Dark","Light"))</f>
        <v>Medium</v>
      </c>
      <c r="K1333" s="3">
        <f>INDEX(Products!$A$1:$E$5,MATCH(Orders!$D1333,Products!$A$1:$A$5,0),MATCH(Orders!K$1,Products!$A$1:$E$1,0))</f>
        <v>2</v>
      </c>
      <c r="L1333" s="5">
        <f>INDEX(Products!$A$1:$E$5,MATCH(Orders!$D1333,Products!$A$1:$A$5,0),MATCH(Orders!L$1,Products!$A$1:$E$1,0))</f>
        <v>5.35</v>
      </c>
      <c r="M1333" s="5">
        <f>Table1[[#This Row],[Unit Price]]*Table1[[#This Row],[Quantity]]</f>
        <v>21.4</v>
      </c>
      <c r="N1333" t="str">
        <f>VLOOKUP(Table1[[#This Row],[Customer ID]],Customers!$A$1:$I$2001,9,FALSE)</f>
        <v>Yes</v>
      </c>
    </row>
    <row r="1334" spans="1:14" x14ac:dyDescent="0.35">
      <c r="A1334" t="s">
        <v>2725</v>
      </c>
      <c r="B1334" s="2">
        <v>44670</v>
      </c>
      <c r="C1334" t="s">
        <v>2726</v>
      </c>
      <c r="D1334" t="s">
        <v>15</v>
      </c>
      <c r="E1334">
        <v>1</v>
      </c>
      <c r="F1334" t="str">
        <f>VLOOKUP(Table1[[#This Row],[Customer ID]],Customers!$A$1:$I$2001,2,FALSE)</f>
        <v>Erica Lewis</v>
      </c>
      <c r="G1334" t="str">
        <f>VLOOKUP(Table1[[#This Row],[Customer ID]],Customers!$A$1:$I$2001,3,FALSE)</f>
        <v>anthonymcgee@hotmail.com</v>
      </c>
      <c r="H1334" t="str">
        <f>VLOOKUP(Table1[[#This Row],[Customer ID]],Customers!$A$1:$I$2001,7,FALSE)</f>
        <v>United States</v>
      </c>
      <c r="I1334" t="str">
        <f>_xlfn.IFS(INDEX(Products!$A$1:$E$5,MATCH(Orders!$D1334,Products!$A$1:$A$5,0),MATCH(Orders!I$1,Products!$A$1:$E$1,0))="Esp","Espresso",INDEX(Products!$A$1:$E$5,MATCH(Orders!$D1334,Products!$A$1:$A$5,0),MATCH(Orders!I$1,Products!$A$1:$E$1,0))="Lat","Latte",INDEX(Products!$A$1:$E$5,MATCH(Orders!$D1334,Products!$A$1:$A$5,0),MATCH(Orders!I$1,Products!$A$1:$E$1,0))="Moc","Mocha",INDEX(Products!$A$1:$E$5,MATCH(Orders!$D1334,Products!$A$1:$A$5,0),MATCH(Orders!I$1,Products!$A$1:$E$1,0))="Am","Americano")</f>
        <v>Espresso</v>
      </c>
      <c r="J1334" t="str">
        <f>IF(INDEX(Products!$A$1:$E$5,MATCH(Orders!$D1334,Products!$A$1:$A$5,0),MATCH(Orders!J$1,Products!$A$1:$E$1,0))="M","Medium",IF(INDEX(Products!$A$1:$E$5,MATCH(Orders!$D1334,Products!$A$1:$A$5,0),MATCH(Orders!J$1,Products!$A$1:$E$1,0))="D","Dark","Light"))</f>
        <v>Medium</v>
      </c>
      <c r="K1334" s="3">
        <f>INDEX(Products!$A$1:$E$5,MATCH(Orders!$D1334,Products!$A$1:$A$5,0),MATCH(Orders!K$1,Products!$A$1:$E$1,0))</f>
        <v>1.5</v>
      </c>
      <c r="L1334" s="5">
        <f>INDEX(Products!$A$1:$E$5,MATCH(Orders!$D1334,Products!$A$1:$A$5,0),MATCH(Orders!L$1,Products!$A$1:$E$1,0))</f>
        <v>8.18</v>
      </c>
      <c r="M1334" s="5">
        <f>Table1[[#This Row],[Unit Price]]*Table1[[#This Row],[Quantity]]</f>
        <v>8.18</v>
      </c>
      <c r="N1334" t="str">
        <f>VLOOKUP(Table1[[#This Row],[Customer ID]],Customers!$A$1:$I$2001,9,FALSE)</f>
        <v>No</v>
      </c>
    </row>
    <row r="1335" spans="1:14" x14ac:dyDescent="0.35">
      <c r="A1335" t="s">
        <v>2727</v>
      </c>
      <c r="B1335" s="2">
        <v>44787</v>
      </c>
      <c r="C1335" t="s">
        <v>2728</v>
      </c>
      <c r="D1335" t="s">
        <v>30</v>
      </c>
      <c r="E1335">
        <v>5</v>
      </c>
      <c r="F1335" t="str">
        <f>VLOOKUP(Table1[[#This Row],[Customer ID]],Customers!$A$1:$I$2001,2,FALSE)</f>
        <v>Katherine Harrington</v>
      </c>
      <c r="G1335" t="str">
        <f>VLOOKUP(Table1[[#This Row],[Customer ID]],Customers!$A$1:$I$2001,3,FALSE)</f>
        <v>dandrews@davis-lawrence.com</v>
      </c>
      <c r="H1335" t="str">
        <f>VLOOKUP(Table1[[#This Row],[Customer ID]],Customers!$A$1:$I$2001,7,FALSE)</f>
        <v>United Kingdom</v>
      </c>
      <c r="I1335" t="str">
        <f>_xlfn.IFS(INDEX(Products!$A$1:$E$5,MATCH(Orders!$D1335,Products!$A$1:$A$5,0),MATCH(Orders!I$1,Products!$A$1:$E$1,0))="Esp","Espresso",INDEX(Products!$A$1:$E$5,MATCH(Orders!$D1335,Products!$A$1:$A$5,0),MATCH(Orders!I$1,Products!$A$1:$E$1,0))="Lat","Latte",INDEX(Products!$A$1:$E$5,MATCH(Orders!$D1335,Products!$A$1:$A$5,0),MATCH(Orders!I$1,Products!$A$1:$E$1,0))="Moc","Mocha",INDEX(Products!$A$1:$E$5,MATCH(Orders!$D1335,Products!$A$1:$A$5,0),MATCH(Orders!I$1,Products!$A$1:$E$1,0))="Am","Americano")</f>
        <v>Mocha</v>
      </c>
      <c r="J1335" t="str">
        <f>IF(INDEX(Products!$A$1:$E$5,MATCH(Orders!$D1335,Products!$A$1:$A$5,0),MATCH(Orders!J$1,Products!$A$1:$E$1,0))="M","Medium",IF(INDEX(Products!$A$1:$E$5,MATCH(Orders!$D1335,Products!$A$1:$A$5,0),MATCH(Orders!J$1,Products!$A$1:$E$1,0))="D","Dark","Light"))</f>
        <v>Medium</v>
      </c>
      <c r="K1335" s="3">
        <f>INDEX(Products!$A$1:$E$5,MATCH(Orders!$D1335,Products!$A$1:$A$5,0),MATCH(Orders!K$1,Products!$A$1:$E$1,0))</f>
        <v>2</v>
      </c>
      <c r="L1335" s="5">
        <f>INDEX(Products!$A$1:$E$5,MATCH(Orders!$D1335,Products!$A$1:$A$5,0),MATCH(Orders!L$1,Products!$A$1:$E$1,0))</f>
        <v>5.35</v>
      </c>
      <c r="M1335" s="5">
        <f>Table1[[#This Row],[Unit Price]]*Table1[[#This Row],[Quantity]]</f>
        <v>26.75</v>
      </c>
      <c r="N1335" t="str">
        <f>VLOOKUP(Table1[[#This Row],[Customer ID]],Customers!$A$1:$I$2001,9,FALSE)</f>
        <v>Yes</v>
      </c>
    </row>
    <row r="1336" spans="1:14" x14ac:dyDescent="0.35">
      <c r="A1336" t="s">
        <v>2729</v>
      </c>
      <c r="B1336" s="2">
        <v>45060</v>
      </c>
      <c r="C1336" t="s">
        <v>2730</v>
      </c>
      <c r="D1336" t="s">
        <v>30</v>
      </c>
      <c r="E1336">
        <v>1</v>
      </c>
      <c r="F1336" t="str">
        <f>VLOOKUP(Table1[[#This Row],[Customer ID]],Customers!$A$1:$I$2001,2,FALSE)</f>
        <v>Robert Zavala</v>
      </c>
      <c r="G1336" t="str">
        <f>VLOOKUP(Table1[[#This Row],[Customer ID]],Customers!$A$1:$I$2001,3,FALSE)</f>
        <v>milesamber@lee.com</v>
      </c>
      <c r="H1336" t="str">
        <f>VLOOKUP(Table1[[#This Row],[Customer ID]],Customers!$A$1:$I$2001,7,FALSE)</f>
        <v>United Kingdom</v>
      </c>
      <c r="I1336" t="str">
        <f>_xlfn.IFS(INDEX(Products!$A$1:$E$5,MATCH(Orders!$D1336,Products!$A$1:$A$5,0),MATCH(Orders!I$1,Products!$A$1:$E$1,0))="Esp","Espresso",INDEX(Products!$A$1:$E$5,MATCH(Orders!$D1336,Products!$A$1:$A$5,0),MATCH(Orders!I$1,Products!$A$1:$E$1,0))="Lat","Latte",INDEX(Products!$A$1:$E$5,MATCH(Orders!$D1336,Products!$A$1:$A$5,0),MATCH(Orders!I$1,Products!$A$1:$E$1,0))="Moc","Mocha",INDEX(Products!$A$1:$E$5,MATCH(Orders!$D1336,Products!$A$1:$A$5,0),MATCH(Orders!I$1,Products!$A$1:$E$1,0))="Am","Americano")</f>
        <v>Mocha</v>
      </c>
      <c r="J1336" t="str">
        <f>IF(INDEX(Products!$A$1:$E$5,MATCH(Orders!$D1336,Products!$A$1:$A$5,0),MATCH(Orders!J$1,Products!$A$1:$E$1,0))="M","Medium",IF(INDEX(Products!$A$1:$E$5,MATCH(Orders!$D1336,Products!$A$1:$A$5,0),MATCH(Orders!J$1,Products!$A$1:$E$1,0))="D","Dark","Light"))</f>
        <v>Medium</v>
      </c>
      <c r="K1336" s="3">
        <f>INDEX(Products!$A$1:$E$5,MATCH(Orders!$D1336,Products!$A$1:$A$5,0),MATCH(Orders!K$1,Products!$A$1:$E$1,0))</f>
        <v>2</v>
      </c>
      <c r="L1336" s="5">
        <f>INDEX(Products!$A$1:$E$5,MATCH(Orders!$D1336,Products!$A$1:$A$5,0),MATCH(Orders!L$1,Products!$A$1:$E$1,0))</f>
        <v>5.35</v>
      </c>
      <c r="M1336" s="5">
        <f>Table1[[#This Row],[Unit Price]]*Table1[[#This Row],[Quantity]]</f>
        <v>5.35</v>
      </c>
      <c r="N1336" t="str">
        <f>VLOOKUP(Table1[[#This Row],[Customer ID]],Customers!$A$1:$I$2001,9,FALSE)</f>
        <v>Yes</v>
      </c>
    </row>
    <row r="1337" spans="1:14" x14ac:dyDescent="0.35">
      <c r="A1337" t="s">
        <v>2731</v>
      </c>
      <c r="B1337" s="2">
        <v>45390</v>
      </c>
      <c r="C1337" t="s">
        <v>2732</v>
      </c>
      <c r="D1337" t="s">
        <v>30</v>
      </c>
      <c r="E1337">
        <v>5</v>
      </c>
      <c r="F1337" t="str">
        <f>VLOOKUP(Table1[[#This Row],[Customer ID]],Customers!$A$1:$I$2001,2,FALSE)</f>
        <v>Jose Guzman</v>
      </c>
      <c r="G1337" t="str">
        <f>VLOOKUP(Table1[[#This Row],[Customer ID]],Customers!$A$1:$I$2001,3,FALSE)</f>
        <v>michael65@shaw.com</v>
      </c>
      <c r="H1337" t="str">
        <f>VLOOKUP(Table1[[#This Row],[Customer ID]],Customers!$A$1:$I$2001,7,FALSE)</f>
        <v>Australia</v>
      </c>
      <c r="I1337" t="str">
        <f>_xlfn.IFS(INDEX(Products!$A$1:$E$5,MATCH(Orders!$D1337,Products!$A$1:$A$5,0),MATCH(Orders!I$1,Products!$A$1:$E$1,0))="Esp","Espresso",INDEX(Products!$A$1:$E$5,MATCH(Orders!$D1337,Products!$A$1:$A$5,0),MATCH(Orders!I$1,Products!$A$1:$E$1,0))="Lat","Latte",INDEX(Products!$A$1:$E$5,MATCH(Orders!$D1337,Products!$A$1:$A$5,0),MATCH(Orders!I$1,Products!$A$1:$E$1,0))="Moc","Mocha",INDEX(Products!$A$1:$E$5,MATCH(Orders!$D1337,Products!$A$1:$A$5,0),MATCH(Orders!I$1,Products!$A$1:$E$1,0))="Am","Americano")</f>
        <v>Mocha</v>
      </c>
      <c r="J1337" t="str">
        <f>IF(INDEX(Products!$A$1:$E$5,MATCH(Orders!$D1337,Products!$A$1:$A$5,0),MATCH(Orders!J$1,Products!$A$1:$E$1,0))="M","Medium",IF(INDEX(Products!$A$1:$E$5,MATCH(Orders!$D1337,Products!$A$1:$A$5,0),MATCH(Orders!J$1,Products!$A$1:$E$1,0))="D","Dark","Light"))</f>
        <v>Medium</v>
      </c>
      <c r="K1337" s="3">
        <f>INDEX(Products!$A$1:$E$5,MATCH(Orders!$D1337,Products!$A$1:$A$5,0),MATCH(Orders!K$1,Products!$A$1:$E$1,0))</f>
        <v>2</v>
      </c>
      <c r="L1337" s="5">
        <f>INDEX(Products!$A$1:$E$5,MATCH(Orders!$D1337,Products!$A$1:$A$5,0),MATCH(Orders!L$1,Products!$A$1:$E$1,0))</f>
        <v>5.35</v>
      </c>
      <c r="M1337" s="5">
        <f>Table1[[#This Row],[Unit Price]]*Table1[[#This Row],[Quantity]]</f>
        <v>26.75</v>
      </c>
      <c r="N1337" t="str">
        <f>VLOOKUP(Table1[[#This Row],[Customer ID]],Customers!$A$1:$I$2001,9,FALSE)</f>
        <v>Yes</v>
      </c>
    </row>
    <row r="1338" spans="1:14" x14ac:dyDescent="0.35">
      <c r="A1338" t="s">
        <v>2733</v>
      </c>
      <c r="B1338" s="2">
        <v>45425</v>
      </c>
      <c r="C1338" t="s">
        <v>2734</v>
      </c>
      <c r="D1338" t="s">
        <v>15</v>
      </c>
      <c r="E1338">
        <v>1</v>
      </c>
      <c r="F1338" t="str">
        <f>VLOOKUP(Table1[[#This Row],[Customer ID]],Customers!$A$1:$I$2001,2,FALSE)</f>
        <v>Linda Ward</v>
      </c>
      <c r="G1338" t="str">
        <f>VLOOKUP(Table1[[#This Row],[Customer ID]],Customers!$A$1:$I$2001,3,FALSE)</f>
        <v>christensenapril@ballard.biz</v>
      </c>
      <c r="H1338" t="str">
        <f>VLOOKUP(Table1[[#This Row],[Customer ID]],Customers!$A$1:$I$2001,7,FALSE)</f>
        <v>Ireland</v>
      </c>
      <c r="I1338" t="str">
        <f>_xlfn.IFS(INDEX(Products!$A$1:$E$5,MATCH(Orders!$D1338,Products!$A$1:$A$5,0),MATCH(Orders!I$1,Products!$A$1:$E$1,0))="Esp","Espresso",INDEX(Products!$A$1:$E$5,MATCH(Orders!$D1338,Products!$A$1:$A$5,0),MATCH(Orders!I$1,Products!$A$1:$E$1,0))="Lat","Latte",INDEX(Products!$A$1:$E$5,MATCH(Orders!$D1338,Products!$A$1:$A$5,0),MATCH(Orders!I$1,Products!$A$1:$E$1,0))="Moc","Mocha",INDEX(Products!$A$1:$E$5,MATCH(Orders!$D1338,Products!$A$1:$A$5,0),MATCH(Orders!I$1,Products!$A$1:$E$1,0))="Am","Americano")</f>
        <v>Espresso</v>
      </c>
      <c r="J1338" t="str">
        <f>IF(INDEX(Products!$A$1:$E$5,MATCH(Orders!$D1338,Products!$A$1:$A$5,0),MATCH(Orders!J$1,Products!$A$1:$E$1,0))="M","Medium",IF(INDEX(Products!$A$1:$E$5,MATCH(Orders!$D1338,Products!$A$1:$A$5,0),MATCH(Orders!J$1,Products!$A$1:$E$1,0))="D","Dark","Light"))</f>
        <v>Medium</v>
      </c>
      <c r="K1338" s="3">
        <f>INDEX(Products!$A$1:$E$5,MATCH(Orders!$D1338,Products!$A$1:$A$5,0),MATCH(Orders!K$1,Products!$A$1:$E$1,0))</f>
        <v>1.5</v>
      </c>
      <c r="L1338" s="5">
        <f>INDEX(Products!$A$1:$E$5,MATCH(Orders!$D1338,Products!$A$1:$A$5,0),MATCH(Orders!L$1,Products!$A$1:$E$1,0))</f>
        <v>8.18</v>
      </c>
      <c r="M1338" s="5">
        <f>Table1[[#This Row],[Unit Price]]*Table1[[#This Row],[Quantity]]</f>
        <v>8.18</v>
      </c>
      <c r="N1338" t="str">
        <f>VLOOKUP(Table1[[#This Row],[Customer ID]],Customers!$A$1:$I$2001,9,FALSE)</f>
        <v>No</v>
      </c>
    </row>
    <row r="1339" spans="1:14" x14ac:dyDescent="0.35">
      <c r="A1339" t="s">
        <v>2735</v>
      </c>
      <c r="B1339" s="2">
        <v>45059</v>
      </c>
      <c r="C1339" t="s">
        <v>2736</v>
      </c>
      <c r="D1339" t="s">
        <v>30</v>
      </c>
      <c r="E1339">
        <v>3</v>
      </c>
      <c r="F1339" t="str">
        <f>VLOOKUP(Table1[[#This Row],[Customer ID]],Customers!$A$1:$I$2001,2,FALSE)</f>
        <v>Chad Shannon</v>
      </c>
      <c r="G1339" t="str">
        <f>VLOOKUP(Table1[[#This Row],[Customer ID]],Customers!$A$1:$I$2001,3,FALSE)</f>
        <v>renee36@anderson-roman.com</v>
      </c>
      <c r="H1339" t="str">
        <f>VLOOKUP(Table1[[#This Row],[Customer ID]],Customers!$A$1:$I$2001,7,FALSE)</f>
        <v>United Kingdom</v>
      </c>
      <c r="I1339" t="str">
        <f>_xlfn.IFS(INDEX(Products!$A$1:$E$5,MATCH(Orders!$D1339,Products!$A$1:$A$5,0),MATCH(Orders!I$1,Products!$A$1:$E$1,0))="Esp","Espresso",INDEX(Products!$A$1:$E$5,MATCH(Orders!$D1339,Products!$A$1:$A$5,0),MATCH(Orders!I$1,Products!$A$1:$E$1,0))="Lat","Latte",INDEX(Products!$A$1:$E$5,MATCH(Orders!$D1339,Products!$A$1:$A$5,0),MATCH(Orders!I$1,Products!$A$1:$E$1,0))="Moc","Mocha",INDEX(Products!$A$1:$E$5,MATCH(Orders!$D1339,Products!$A$1:$A$5,0),MATCH(Orders!I$1,Products!$A$1:$E$1,0))="Am","Americano")</f>
        <v>Mocha</v>
      </c>
      <c r="J1339" t="str">
        <f>IF(INDEX(Products!$A$1:$E$5,MATCH(Orders!$D1339,Products!$A$1:$A$5,0),MATCH(Orders!J$1,Products!$A$1:$E$1,0))="M","Medium",IF(INDEX(Products!$A$1:$E$5,MATCH(Orders!$D1339,Products!$A$1:$A$5,0),MATCH(Orders!J$1,Products!$A$1:$E$1,0))="D","Dark","Light"))</f>
        <v>Medium</v>
      </c>
      <c r="K1339" s="3">
        <f>INDEX(Products!$A$1:$E$5,MATCH(Orders!$D1339,Products!$A$1:$A$5,0),MATCH(Orders!K$1,Products!$A$1:$E$1,0))</f>
        <v>2</v>
      </c>
      <c r="L1339" s="5">
        <f>INDEX(Products!$A$1:$E$5,MATCH(Orders!$D1339,Products!$A$1:$A$5,0),MATCH(Orders!L$1,Products!$A$1:$E$1,0))</f>
        <v>5.35</v>
      </c>
      <c r="M1339" s="5">
        <f>Table1[[#This Row],[Unit Price]]*Table1[[#This Row],[Quantity]]</f>
        <v>16.049999999999997</v>
      </c>
      <c r="N1339" t="str">
        <f>VLOOKUP(Table1[[#This Row],[Customer ID]],Customers!$A$1:$I$2001,9,FALSE)</f>
        <v>No</v>
      </c>
    </row>
    <row r="1340" spans="1:14" x14ac:dyDescent="0.35">
      <c r="A1340" t="s">
        <v>2737</v>
      </c>
      <c r="B1340" s="2">
        <v>45338</v>
      </c>
      <c r="C1340" t="s">
        <v>2738</v>
      </c>
      <c r="D1340" t="s">
        <v>30</v>
      </c>
      <c r="E1340">
        <v>4</v>
      </c>
      <c r="F1340" t="str">
        <f>VLOOKUP(Table1[[#This Row],[Customer ID]],Customers!$A$1:$I$2001,2,FALSE)</f>
        <v>Grant Lucero</v>
      </c>
      <c r="G1340" t="str">
        <f>VLOOKUP(Table1[[#This Row],[Customer ID]],Customers!$A$1:$I$2001,3,FALSE)</f>
        <v>marissakerr@benson.com</v>
      </c>
      <c r="H1340" t="str">
        <f>VLOOKUP(Table1[[#This Row],[Customer ID]],Customers!$A$1:$I$2001,7,FALSE)</f>
        <v>United States</v>
      </c>
      <c r="I1340" t="str">
        <f>_xlfn.IFS(INDEX(Products!$A$1:$E$5,MATCH(Orders!$D1340,Products!$A$1:$A$5,0),MATCH(Orders!I$1,Products!$A$1:$E$1,0))="Esp","Espresso",INDEX(Products!$A$1:$E$5,MATCH(Orders!$D1340,Products!$A$1:$A$5,0),MATCH(Orders!I$1,Products!$A$1:$E$1,0))="Lat","Latte",INDEX(Products!$A$1:$E$5,MATCH(Orders!$D1340,Products!$A$1:$A$5,0),MATCH(Orders!I$1,Products!$A$1:$E$1,0))="Moc","Mocha",INDEX(Products!$A$1:$E$5,MATCH(Orders!$D1340,Products!$A$1:$A$5,0),MATCH(Orders!I$1,Products!$A$1:$E$1,0))="Am","Americano")</f>
        <v>Mocha</v>
      </c>
      <c r="J1340" t="str">
        <f>IF(INDEX(Products!$A$1:$E$5,MATCH(Orders!$D1340,Products!$A$1:$A$5,0),MATCH(Orders!J$1,Products!$A$1:$E$1,0))="M","Medium",IF(INDEX(Products!$A$1:$E$5,MATCH(Orders!$D1340,Products!$A$1:$A$5,0),MATCH(Orders!J$1,Products!$A$1:$E$1,0))="D","Dark","Light"))</f>
        <v>Medium</v>
      </c>
      <c r="K1340" s="3">
        <f>INDEX(Products!$A$1:$E$5,MATCH(Orders!$D1340,Products!$A$1:$A$5,0),MATCH(Orders!K$1,Products!$A$1:$E$1,0))</f>
        <v>2</v>
      </c>
      <c r="L1340" s="5">
        <f>INDEX(Products!$A$1:$E$5,MATCH(Orders!$D1340,Products!$A$1:$A$5,0),MATCH(Orders!L$1,Products!$A$1:$E$1,0))</f>
        <v>5.35</v>
      </c>
      <c r="M1340" s="5">
        <f>Table1[[#This Row],[Unit Price]]*Table1[[#This Row],[Quantity]]</f>
        <v>21.4</v>
      </c>
      <c r="N1340" t="str">
        <f>VLOOKUP(Table1[[#This Row],[Customer ID]],Customers!$A$1:$I$2001,9,FALSE)</f>
        <v>No</v>
      </c>
    </row>
    <row r="1341" spans="1:14" x14ac:dyDescent="0.35">
      <c r="A1341" t="s">
        <v>2739</v>
      </c>
      <c r="B1341" s="2">
        <v>44828</v>
      </c>
      <c r="C1341" t="s">
        <v>2740</v>
      </c>
      <c r="D1341" t="s">
        <v>21</v>
      </c>
      <c r="E1341">
        <v>2</v>
      </c>
      <c r="F1341" t="str">
        <f>VLOOKUP(Table1[[#This Row],[Customer ID]],Customers!$A$1:$I$2001,2,FALSE)</f>
        <v>Danielle Mejia</v>
      </c>
      <c r="G1341" t="str">
        <f>VLOOKUP(Table1[[#This Row],[Customer ID]],Customers!$A$1:$I$2001,3,FALSE)</f>
        <v>hudsonmichael@yahoo.com</v>
      </c>
      <c r="H1341" t="str">
        <f>VLOOKUP(Table1[[#This Row],[Customer ID]],Customers!$A$1:$I$2001,7,FALSE)</f>
        <v>United Kingdom</v>
      </c>
      <c r="I1341" t="str">
        <f>_xlfn.IFS(INDEX(Products!$A$1:$E$5,MATCH(Orders!$D1341,Products!$A$1:$A$5,0),MATCH(Orders!I$1,Products!$A$1:$E$1,0))="Esp","Espresso",INDEX(Products!$A$1:$E$5,MATCH(Orders!$D1341,Products!$A$1:$A$5,0),MATCH(Orders!I$1,Products!$A$1:$E$1,0))="Lat","Latte",INDEX(Products!$A$1:$E$5,MATCH(Orders!$D1341,Products!$A$1:$A$5,0),MATCH(Orders!I$1,Products!$A$1:$E$1,0))="Moc","Mocha",INDEX(Products!$A$1:$E$5,MATCH(Orders!$D1341,Products!$A$1:$A$5,0),MATCH(Orders!I$1,Products!$A$1:$E$1,0))="Am","Americano")</f>
        <v>Latte</v>
      </c>
      <c r="J1341" t="str">
        <f>IF(INDEX(Products!$A$1:$E$5,MATCH(Orders!$D1341,Products!$A$1:$A$5,0),MATCH(Orders!J$1,Products!$A$1:$E$1,0))="M","Medium",IF(INDEX(Products!$A$1:$E$5,MATCH(Orders!$D1341,Products!$A$1:$A$5,0),MATCH(Orders!J$1,Products!$A$1:$E$1,0))="D","Dark","Light"))</f>
        <v>Dark</v>
      </c>
      <c r="K1341" s="3">
        <f>INDEX(Products!$A$1:$E$5,MATCH(Orders!$D1341,Products!$A$1:$A$5,0),MATCH(Orders!K$1,Products!$A$1:$E$1,0))</f>
        <v>2</v>
      </c>
      <c r="L1341" s="5">
        <f>INDEX(Products!$A$1:$E$5,MATCH(Orders!$D1341,Products!$A$1:$A$5,0),MATCH(Orders!L$1,Products!$A$1:$E$1,0))</f>
        <v>6.79</v>
      </c>
      <c r="M1341" s="5">
        <f>Table1[[#This Row],[Unit Price]]*Table1[[#This Row],[Quantity]]</f>
        <v>13.58</v>
      </c>
      <c r="N1341" t="str">
        <f>VLOOKUP(Table1[[#This Row],[Customer ID]],Customers!$A$1:$I$2001,9,FALSE)</f>
        <v>Yes</v>
      </c>
    </row>
    <row r="1342" spans="1:14" x14ac:dyDescent="0.35">
      <c r="A1342" t="s">
        <v>2741</v>
      </c>
      <c r="B1342" s="2">
        <v>45290</v>
      </c>
      <c r="C1342" t="s">
        <v>2742</v>
      </c>
      <c r="D1342" t="s">
        <v>15</v>
      </c>
      <c r="E1342">
        <v>2</v>
      </c>
      <c r="F1342" t="str">
        <f>VLOOKUP(Table1[[#This Row],[Customer ID]],Customers!$A$1:$I$2001,2,FALSE)</f>
        <v>Robert Mcdonald</v>
      </c>
      <c r="G1342" t="str">
        <f>VLOOKUP(Table1[[#This Row],[Customer ID]],Customers!$A$1:$I$2001,3,FALSE)</f>
        <v>zellis@reed.com</v>
      </c>
      <c r="H1342" t="str">
        <f>VLOOKUP(Table1[[#This Row],[Customer ID]],Customers!$A$1:$I$2001,7,FALSE)</f>
        <v>Ireland</v>
      </c>
      <c r="I1342" t="str">
        <f>_xlfn.IFS(INDEX(Products!$A$1:$E$5,MATCH(Orders!$D1342,Products!$A$1:$A$5,0),MATCH(Orders!I$1,Products!$A$1:$E$1,0))="Esp","Espresso",INDEX(Products!$A$1:$E$5,MATCH(Orders!$D1342,Products!$A$1:$A$5,0),MATCH(Orders!I$1,Products!$A$1:$E$1,0))="Lat","Latte",INDEX(Products!$A$1:$E$5,MATCH(Orders!$D1342,Products!$A$1:$A$5,0),MATCH(Orders!I$1,Products!$A$1:$E$1,0))="Moc","Mocha",INDEX(Products!$A$1:$E$5,MATCH(Orders!$D1342,Products!$A$1:$A$5,0),MATCH(Orders!I$1,Products!$A$1:$E$1,0))="Am","Americano")</f>
        <v>Espresso</v>
      </c>
      <c r="J1342" t="str">
        <f>IF(INDEX(Products!$A$1:$E$5,MATCH(Orders!$D1342,Products!$A$1:$A$5,0),MATCH(Orders!J$1,Products!$A$1:$E$1,0))="M","Medium",IF(INDEX(Products!$A$1:$E$5,MATCH(Orders!$D1342,Products!$A$1:$A$5,0),MATCH(Orders!J$1,Products!$A$1:$E$1,0))="D","Dark","Light"))</f>
        <v>Medium</v>
      </c>
      <c r="K1342" s="3">
        <f>INDEX(Products!$A$1:$E$5,MATCH(Orders!$D1342,Products!$A$1:$A$5,0),MATCH(Orders!K$1,Products!$A$1:$E$1,0))</f>
        <v>1.5</v>
      </c>
      <c r="L1342" s="5">
        <f>INDEX(Products!$A$1:$E$5,MATCH(Orders!$D1342,Products!$A$1:$A$5,0),MATCH(Orders!L$1,Products!$A$1:$E$1,0))</f>
        <v>8.18</v>
      </c>
      <c r="M1342" s="5">
        <f>Table1[[#This Row],[Unit Price]]*Table1[[#This Row],[Quantity]]</f>
        <v>16.36</v>
      </c>
      <c r="N1342" t="str">
        <f>VLOOKUP(Table1[[#This Row],[Customer ID]],Customers!$A$1:$I$2001,9,FALSE)</f>
        <v>No</v>
      </c>
    </row>
    <row r="1343" spans="1:14" x14ac:dyDescent="0.35">
      <c r="A1343" t="s">
        <v>2743</v>
      </c>
      <c r="B1343" s="2">
        <v>45480</v>
      </c>
      <c r="C1343" t="s">
        <v>2744</v>
      </c>
      <c r="D1343" t="s">
        <v>15</v>
      </c>
      <c r="E1343">
        <v>2</v>
      </c>
      <c r="F1343" t="str">
        <f>VLOOKUP(Table1[[#This Row],[Customer ID]],Customers!$A$1:$I$2001,2,FALSE)</f>
        <v>Mary Johnson</v>
      </c>
      <c r="G1343" t="str">
        <f>VLOOKUP(Table1[[#This Row],[Customer ID]],Customers!$A$1:$I$2001,3,FALSE)</f>
        <v>ryanfields@yahoo.com</v>
      </c>
      <c r="H1343" t="str">
        <f>VLOOKUP(Table1[[#This Row],[Customer ID]],Customers!$A$1:$I$2001,7,FALSE)</f>
        <v>United States</v>
      </c>
      <c r="I1343" t="str">
        <f>_xlfn.IFS(INDEX(Products!$A$1:$E$5,MATCH(Orders!$D1343,Products!$A$1:$A$5,0),MATCH(Orders!I$1,Products!$A$1:$E$1,0))="Esp","Espresso",INDEX(Products!$A$1:$E$5,MATCH(Orders!$D1343,Products!$A$1:$A$5,0),MATCH(Orders!I$1,Products!$A$1:$E$1,0))="Lat","Latte",INDEX(Products!$A$1:$E$5,MATCH(Orders!$D1343,Products!$A$1:$A$5,0),MATCH(Orders!I$1,Products!$A$1:$E$1,0))="Moc","Mocha",INDEX(Products!$A$1:$E$5,MATCH(Orders!$D1343,Products!$A$1:$A$5,0),MATCH(Orders!I$1,Products!$A$1:$E$1,0))="Am","Americano")</f>
        <v>Espresso</v>
      </c>
      <c r="J1343" t="str">
        <f>IF(INDEX(Products!$A$1:$E$5,MATCH(Orders!$D1343,Products!$A$1:$A$5,0),MATCH(Orders!J$1,Products!$A$1:$E$1,0))="M","Medium",IF(INDEX(Products!$A$1:$E$5,MATCH(Orders!$D1343,Products!$A$1:$A$5,0),MATCH(Orders!J$1,Products!$A$1:$E$1,0))="D","Dark","Light"))</f>
        <v>Medium</v>
      </c>
      <c r="K1343" s="3">
        <f>INDEX(Products!$A$1:$E$5,MATCH(Orders!$D1343,Products!$A$1:$A$5,0),MATCH(Orders!K$1,Products!$A$1:$E$1,0))</f>
        <v>1.5</v>
      </c>
      <c r="L1343" s="5">
        <f>INDEX(Products!$A$1:$E$5,MATCH(Orders!$D1343,Products!$A$1:$A$5,0),MATCH(Orders!L$1,Products!$A$1:$E$1,0))</f>
        <v>8.18</v>
      </c>
      <c r="M1343" s="5">
        <f>Table1[[#This Row],[Unit Price]]*Table1[[#This Row],[Quantity]]</f>
        <v>16.36</v>
      </c>
      <c r="N1343" t="str">
        <f>VLOOKUP(Table1[[#This Row],[Customer ID]],Customers!$A$1:$I$2001,9,FALSE)</f>
        <v>Yes</v>
      </c>
    </row>
    <row r="1344" spans="1:14" x14ac:dyDescent="0.35">
      <c r="A1344" t="s">
        <v>2745</v>
      </c>
      <c r="B1344" s="2">
        <v>45063</v>
      </c>
      <c r="C1344" t="s">
        <v>2746</v>
      </c>
      <c r="D1344" t="s">
        <v>21</v>
      </c>
      <c r="E1344">
        <v>3</v>
      </c>
      <c r="F1344" t="str">
        <f>VLOOKUP(Table1[[#This Row],[Customer ID]],Customers!$A$1:$I$2001,2,FALSE)</f>
        <v>Robert Evans</v>
      </c>
      <c r="G1344" t="str">
        <f>VLOOKUP(Table1[[#This Row],[Customer ID]],Customers!$A$1:$I$2001,3,FALSE)</f>
        <v>christopherhernandez@chapman.org</v>
      </c>
      <c r="H1344" t="str">
        <f>VLOOKUP(Table1[[#This Row],[Customer ID]],Customers!$A$1:$I$2001,7,FALSE)</f>
        <v>United States</v>
      </c>
      <c r="I1344" t="str">
        <f>_xlfn.IFS(INDEX(Products!$A$1:$E$5,MATCH(Orders!$D1344,Products!$A$1:$A$5,0),MATCH(Orders!I$1,Products!$A$1:$E$1,0))="Esp","Espresso",INDEX(Products!$A$1:$E$5,MATCH(Orders!$D1344,Products!$A$1:$A$5,0),MATCH(Orders!I$1,Products!$A$1:$E$1,0))="Lat","Latte",INDEX(Products!$A$1:$E$5,MATCH(Orders!$D1344,Products!$A$1:$A$5,0),MATCH(Orders!I$1,Products!$A$1:$E$1,0))="Moc","Mocha",INDEX(Products!$A$1:$E$5,MATCH(Orders!$D1344,Products!$A$1:$A$5,0),MATCH(Orders!I$1,Products!$A$1:$E$1,0))="Am","Americano")</f>
        <v>Latte</v>
      </c>
      <c r="J1344" t="str">
        <f>IF(INDEX(Products!$A$1:$E$5,MATCH(Orders!$D1344,Products!$A$1:$A$5,0),MATCH(Orders!J$1,Products!$A$1:$E$1,0))="M","Medium",IF(INDEX(Products!$A$1:$E$5,MATCH(Orders!$D1344,Products!$A$1:$A$5,0),MATCH(Orders!J$1,Products!$A$1:$E$1,0))="D","Dark","Light"))</f>
        <v>Dark</v>
      </c>
      <c r="K1344" s="3">
        <f>INDEX(Products!$A$1:$E$5,MATCH(Orders!$D1344,Products!$A$1:$A$5,0),MATCH(Orders!K$1,Products!$A$1:$E$1,0))</f>
        <v>2</v>
      </c>
      <c r="L1344" s="5">
        <f>INDEX(Products!$A$1:$E$5,MATCH(Orders!$D1344,Products!$A$1:$A$5,0),MATCH(Orders!L$1,Products!$A$1:$E$1,0))</f>
        <v>6.79</v>
      </c>
      <c r="M1344" s="5">
        <f>Table1[[#This Row],[Unit Price]]*Table1[[#This Row],[Quantity]]</f>
        <v>20.37</v>
      </c>
      <c r="N1344" t="str">
        <f>VLOOKUP(Table1[[#This Row],[Customer ID]],Customers!$A$1:$I$2001,9,FALSE)</f>
        <v>Yes</v>
      </c>
    </row>
    <row r="1345" spans="1:14" x14ac:dyDescent="0.35">
      <c r="A1345" t="s">
        <v>2748</v>
      </c>
      <c r="B1345" s="2">
        <v>45315</v>
      </c>
      <c r="C1345" t="s">
        <v>2749</v>
      </c>
      <c r="D1345" t="s">
        <v>30</v>
      </c>
      <c r="E1345">
        <v>5</v>
      </c>
      <c r="F1345" t="str">
        <f>VLOOKUP(Table1[[#This Row],[Customer ID]],Customers!$A$1:$I$2001,2,FALSE)</f>
        <v>Jack Jackson</v>
      </c>
      <c r="G1345" t="str">
        <f>VLOOKUP(Table1[[#This Row],[Customer ID]],Customers!$A$1:$I$2001,3,FALSE)</f>
        <v>gford@hotmail.com</v>
      </c>
      <c r="H1345" t="str">
        <f>VLOOKUP(Table1[[#This Row],[Customer ID]],Customers!$A$1:$I$2001,7,FALSE)</f>
        <v>Ireland</v>
      </c>
      <c r="I1345" t="str">
        <f>_xlfn.IFS(INDEX(Products!$A$1:$E$5,MATCH(Orders!$D1345,Products!$A$1:$A$5,0),MATCH(Orders!I$1,Products!$A$1:$E$1,0))="Esp","Espresso",INDEX(Products!$A$1:$E$5,MATCH(Orders!$D1345,Products!$A$1:$A$5,0),MATCH(Orders!I$1,Products!$A$1:$E$1,0))="Lat","Latte",INDEX(Products!$A$1:$E$5,MATCH(Orders!$D1345,Products!$A$1:$A$5,0),MATCH(Orders!I$1,Products!$A$1:$E$1,0))="Moc","Mocha",INDEX(Products!$A$1:$E$5,MATCH(Orders!$D1345,Products!$A$1:$A$5,0),MATCH(Orders!I$1,Products!$A$1:$E$1,0))="Am","Americano")</f>
        <v>Mocha</v>
      </c>
      <c r="J1345" t="str">
        <f>IF(INDEX(Products!$A$1:$E$5,MATCH(Orders!$D1345,Products!$A$1:$A$5,0),MATCH(Orders!J$1,Products!$A$1:$E$1,0))="M","Medium",IF(INDEX(Products!$A$1:$E$5,MATCH(Orders!$D1345,Products!$A$1:$A$5,0),MATCH(Orders!J$1,Products!$A$1:$E$1,0))="D","Dark","Light"))</f>
        <v>Medium</v>
      </c>
      <c r="K1345" s="3">
        <f>INDEX(Products!$A$1:$E$5,MATCH(Orders!$D1345,Products!$A$1:$A$5,0),MATCH(Orders!K$1,Products!$A$1:$E$1,0))</f>
        <v>2</v>
      </c>
      <c r="L1345" s="5">
        <f>INDEX(Products!$A$1:$E$5,MATCH(Orders!$D1345,Products!$A$1:$A$5,0),MATCH(Orders!L$1,Products!$A$1:$E$1,0))</f>
        <v>5.35</v>
      </c>
      <c r="M1345" s="5">
        <f>Table1[[#This Row],[Unit Price]]*Table1[[#This Row],[Quantity]]</f>
        <v>26.75</v>
      </c>
      <c r="N1345" t="str">
        <f>VLOOKUP(Table1[[#This Row],[Customer ID]],Customers!$A$1:$I$2001,9,FALSE)</f>
        <v>No</v>
      </c>
    </row>
    <row r="1346" spans="1:14" x14ac:dyDescent="0.35">
      <c r="A1346" t="s">
        <v>2750</v>
      </c>
      <c r="B1346" s="2">
        <v>44597</v>
      </c>
      <c r="C1346" t="s">
        <v>2751</v>
      </c>
      <c r="D1346" t="s">
        <v>40</v>
      </c>
      <c r="E1346">
        <v>2</v>
      </c>
      <c r="F1346" t="str">
        <f>VLOOKUP(Table1[[#This Row],[Customer ID]],Customers!$A$1:$I$2001,2,FALSE)</f>
        <v>Jonathan Valencia</v>
      </c>
      <c r="G1346" t="str">
        <f>VLOOKUP(Table1[[#This Row],[Customer ID]],Customers!$A$1:$I$2001,3,FALSE)</f>
        <v>joshua74@williams.com</v>
      </c>
      <c r="H1346" t="str">
        <f>VLOOKUP(Table1[[#This Row],[Customer ID]],Customers!$A$1:$I$2001,7,FALSE)</f>
        <v>United States</v>
      </c>
      <c r="I1346" t="str">
        <f>_xlfn.IFS(INDEX(Products!$A$1:$E$5,MATCH(Orders!$D1346,Products!$A$1:$A$5,0),MATCH(Orders!I$1,Products!$A$1:$E$1,0))="Esp","Espresso",INDEX(Products!$A$1:$E$5,MATCH(Orders!$D1346,Products!$A$1:$A$5,0),MATCH(Orders!I$1,Products!$A$1:$E$1,0))="Lat","Latte",INDEX(Products!$A$1:$E$5,MATCH(Orders!$D1346,Products!$A$1:$A$5,0),MATCH(Orders!I$1,Products!$A$1:$E$1,0))="Moc","Mocha",INDEX(Products!$A$1:$E$5,MATCH(Orders!$D1346,Products!$A$1:$A$5,0),MATCH(Orders!I$1,Products!$A$1:$E$1,0))="Am","Americano")</f>
        <v>Americano</v>
      </c>
      <c r="J1346" t="str">
        <f>IF(INDEX(Products!$A$1:$E$5,MATCH(Orders!$D1346,Products!$A$1:$A$5,0),MATCH(Orders!J$1,Products!$A$1:$E$1,0))="M","Medium",IF(INDEX(Products!$A$1:$E$5,MATCH(Orders!$D1346,Products!$A$1:$A$5,0),MATCH(Orders!J$1,Products!$A$1:$E$1,0))="D","Dark","Light"))</f>
        <v>Light</v>
      </c>
      <c r="K1346" s="3">
        <f>INDEX(Products!$A$1:$E$5,MATCH(Orders!$D1346,Products!$A$1:$A$5,0),MATCH(Orders!K$1,Products!$A$1:$E$1,0))</f>
        <v>1</v>
      </c>
      <c r="L1346" s="5">
        <f>INDEX(Products!$A$1:$E$5,MATCH(Orders!$D1346,Products!$A$1:$A$5,0),MATCH(Orders!L$1,Products!$A$1:$E$1,0))</f>
        <v>9.9499999999999993</v>
      </c>
      <c r="M1346" s="5">
        <f>Table1[[#This Row],[Unit Price]]*Table1[[#This Row],[Quantity]]</f>
        <v>19.899999999999999</v>
      </c>
      <c r="N1346" t="str">
        <f>VLOOKUP(Table1[[#This Row],[Customer ID]],Customers!$A$1:$I$2001,9,FALSE)</f>
        <v>Yes</v>
      </c>
    </row>
    <row r="1347" spans="1:14" x14ac:dyDescent="0.35">
      <c r="A1347" t="s">
        <v>2752</v>
      </c>
      <c r="B1347" s="2">
        <v>45469</v>
      </c>
      <c r="C1347" t="s">
        <v>2753</v>
      </c>
      <c r="D1347" t="s">
        <v>40</v>
      </c>
      <c r="E1347">
        <v>5</v>
      </c>
      <c r="F1347" t="str">
        <f>VLOOKUP(Table1[[#This Row],[Customer ID]],Customers!$A$1:$I$2001,2,FALSE)</f>
        <v>Joseph Walker</v>
      </c>
      <c r="G1347" t="str">
        <f>VLOOKUP(Table1[[#This Row],[Customer ID]],Customers!$A$1:$I$2001,3,FALSE)</f>
        <v>heather33@young.com</v>
      </c>
      <c r="H1347" t="str">
        <f>VLOOKUP(Table1[[#This Row],[Customer ID]],Customers!$A$1:$I$2001,7,FALSE)</f>
        <v>Canada</v>
      </c>
      <c r="I1347" t="str">
        <f>_xlfn.IFS(INDEX(Products!$A$1:$E$5,MATCH(Orders!$D1347,Products!$A$1:$A$5,0),MATCH(Orders!I$1,Products!$A$1:$E$1,0))="Esp","Espresso",INDEX(Products!$A$1:$E$5,MATCH(Orders!$D1347,Products!$A$1:$A$5,0),MATCH(Orders!I$1,Products!$A$1:$E$1,0))="Lat","Latte",INDEX(Products!$A$1:$E$5,MATCH(Orders!$D1347,Products!$A$1:$A$5,0),MATCH(Orders!I$1,Products!$A$1:$E$1,0))="Moc","Mocha",INDEX(Products!$A$1:$E$5,MATCH(Orders!$D1347,Products!$A$1:$A$5,0),MATCH(Orders!I$1,Products!$A$1:$E$1,0))="Am","Americano")</f>
        <v>Americano</v>
      </c>
      <c r="J1347" t="str">
        <f>IF(INDEX(Products!$A$1:$E$5,MATCH(Orders!$D1347,Products!$A$1:$A$5,0),MATCH(Orders!J$1,Products!$A$1:$E$1,0))="M","Medium",IF(INDEX(Products!$A$1:$E$5,MATCH(Orders!$D1347,Products!$A$1:$A$5,0),MATCH(Orders!J$1,Products!$A$1:$E$1,0))="D","Dark","Light"))</f>
        <v>Light</v>
      </c>
      <c r="K1347" s="3">
        <f>INDEX(Products!$A$1:$E$5,MATCH(Orders!$D1347,Products!$A$1:$A$5,0),MATCH(Orders!K$1,Products!$A$1:$E$1,0))</f>
        <v>1</v>
      </c>
      <c r="L1347" s="5">
        <f>INDEX(Products!$A$1:$E$5,MATCH(Orders!$D1347,Products!$A$1:$A$5,0),MATCH(Orders!L$1,Products!$A$1:$E$1,0))</f>
        <v>9.9499999999999993</v>
      </c>
      <c r="M1347" s="5">
        <f>Table1[[#This Row],[Unit Price]]*Table1[[#This Row],[Quantity]]</f>
        <v>49.75</v>
      </c>
      <c r="N1347" t="str">
        <f>VLOOKUP(Table1[[#This Row],[Customer ID]],Customers!$A$1:$I$2001,9,FALSE)</f>
        <v>Yes</v>
      </c>
    </row>
    <row r="1348" spans="1:14" x14ac:dyDescent="0.35">
      <c r="A1348" t="s">
        <v>2754</v>
      </c>
      <c r="B1348" s="2">
        <v>45103</v>
      </c>
      <c r="C1348" t="s">
        <v>2755</v>
      </c>
      <c r="D1348" t="s">
        <v>15</v>
      </c>
      <c r="E1348">
        <v>1</v>
      </c>
      <c r="F1348" t="str">
        <f>VLOOKUP(Table1[[#This Row],[Customer ID]],Customers!$A$1:$I$2001,2,FALSE)</f>
        <v>Todd Phillips</v>
      </c>
      <c r="G1348" t="str">
        <f>VLOOKUP(Table1[[#This Row],[Customer ID]],Customers!$A$1:$I$2001,3,FALSE)</f>
        <v>heathergray@nicholson-wall.com</v>
      </c>
      <c r="H1348" t="str">
        <f>VLOOKUP(Table1[[#This Row],[Customer ID]],Customers!$A$1:$I$2001,7,FALSE)</f>
        <v>Ireland</v>
      </c>
      <c r="I1348" t="str">
        <f>_xlfn.IFS(INDEX(Products!$A$1:$E$5,MATCH(Orders!$D1348,Products!$A$1:$A$5,0),MATCH(Orders!I$1,Products!$A$1:$E$1,0))="Esp","Espresso",INDEX(Products!$A$1:$E$5,MATCH(Orders!$D1348,Products!$A$1:$A$5,0),MATCH(Orders!I$1,Products!$A$1:$E$1,0))="Lat","Latte",INDEX(Products!$A$1:$E$5,MATCH(Orders!$D1348,Products!$A$1:$A$5,0),MATCH(Orders!I$1,Products!$A$1:$E$1,0))="Moc","Mocha",INDEX(Products!$A$1:$E$5,MATCH(Orders!$D1348,Products!$A$1:$A$5,0),MATCH(Orders!I$1,Products!$A$1:$E$1,0))="Am","Americano")</f>
        <v>Espresso</v>
      </c>
      <c r="J1348" t="str">
        <f>IF(INDEX(Products!$A$1:$E$5,MATCH(Orders!$D1348,Products!$A$1:$A$5,0),MATCH(Orders!J$1,Products!$A$1:$E$1,0))="M","Medium",IF(INDEX(Products!$A$1:$E$5,MATCH(Orders!$D1348,Products!$A$1:$A$5,0),MATCH(Orders!J$1,Products!$A$1:$E$1,0))="D","Dark","Light"))</f>
        <v>Medium</v>
      </c>
      <c r="K1348" s="3">
        <f>INDEX(Products!$A$1:$E$5,MATCH(Orders!$D1348,Products!$A$1:$A$5,0),MATCH(Orders!K$1,Products!$A$1:$E$1,0))</f>
        <v>1.5</v>
      </c>
      <c r="L1348" s="5">
        <f>INDEX(Products!$A$1:$E$5,MATCH(Orders!$D1348,Products!$A$1:$A$5,0),MATCH(Orders!L$1,Products!$A$1:$E$1,0))</f>
        <v>8.18</v>
      </c>
      <c r="M1348" s="5">
        <f>Table1[[#This Row],[Unit Price]]*Table1[[#This Row],[Quantity]]</f>
        <v>8.18</v>
      </c>
      <c r="N1348" t="str">
        <f>VLOOKUP(Table1[[#This Row],[Customer ID]],Customers!$A$1:$I$2001,9,FALSE)</f>
        <v>Yes</v>
      </c>
    </row>
    <row r="1349" spans="1:14" x14ac:dyDescent="0.35">
      <c r="A1349" t="s">
        <v>2756</v>
      </c>
      <c r="B1349" s="2">
        <v>45502</v>
      </c>
      <c r="C1349" t="s">
        <v>2757</v>
      </c>
      <c r="D1349" t="s">
        <v>21</v>
      </c>
      <c r="E1349">
        <v>1</v>
      </c>
      <c r="F1349" t="str">
        <f>VLOOKUP(Table1[[#This Row],[Customer ID]],Customers!$A$1:$I$2001,2,FALSE)</f>
        <v>Sean Rodriguez</v>
      </c>
      <c r="G1349" t="str">
        <f>VLOOKUP(Table1[[#This Row],[Customer ID]],Customers!$A$1:$I$2001,3,FALSE)</f>
        <v>patricia86@yahoo.com</v>
      </c>
      <c r="H1349" t="str">
        <f>VLOOKUP(Table1[[#This Row],[Customer ID]],Customers!$A$1:$I$2001,7,FALSE)</f>
        <v>Canada</v>
      </c>
      <c r="I1349" t="str">
        <f>_xlfn.IFS(INDEX(Products!$A$1:$E$5,MATCH(Orders!$D1349,Products!$A$1:$A$5,0),MATCH(Orders!I$1,Products!$A$1:$E$1,0))="Esp","Espresso",INDEX(Products!$A$1:$E$5,MATCH(Orders!$D1349,Products!$A$1:$A$5,0),MATCH(Orders!I$1,Products!$A$1:$E$1,0))="Lat","Latte",INDEX(Products!$A$1:$E$5,MATCH(Orders!$D1349,Products!$A$1:$A$5,0),MATCH(Orders!I$1,Products!$A$1:$E$1,0))="Moc","Mocha",INDEX(Products!$A$1:$E$5,MATCH(Orders!$D1349,Products!$A$1:$A$5,0),MATCH(Orders!I$1,Products!$A$1:$E$1,0))="Am","Americano")</f>
        <v>Latte</v>
      </c>
      <c r="J1349" t="str">
        <f>IF(INDEX(Products!$A$1:$E$5,MATCH(Orders!$D1349,Products!$A$1:$A$5,0),MATCH(Orders!J$1,Products!$A$1:$E$1,0))="M","Medium",IF(INDEX(Products!$A$1:$E$5,MATCH(Orders!$D1349,Products!$A$1:$A$5,0),MATCH(Orders!J$1,Products!$A$1:$E$1,0))="D","Dark","Light"))</f>
        <v>Dark</v>
      </c>
      <c r="K1349" s="3">
        <f>INDEX(Products!$A$1:$E$5,MATCH(Orders!$D1349,Products!$A$1:$A$5,0),MATCH(Orders!K$1,Products!$A$1:$E$1,0))</f>
        <v>2</v>
      </c>
      <c r="L1349" s="5">
        <f>INDEX(Products!$A$1:$E$5,MATCH(Orders!$D1349,Products!$A$1:$A$5,0),MATCH(Orders!L$1,Products!$A$1:$E$1,0))</f>
        <v>6.79</v>
      </c>
      <c r="M1349" s="5">
        <f>Table1[[#This Row],[Unit Price]]*Table1[[#This Row],[Quantity]]</f>
        <v>6.79</v>
      </c>
      <c r="N1349" t="str">
        <f>VLOOKUP(Table1[[#This Row],[Customer ID]],Customers!$A$1:$I$2001,9,FALSE)</f>
        <v>No</v>
      </c>
    </row>
    <row r="1350" spans="1:14" x14ac:dyDescent="0.35">
      <c r="A1350" t="s">
        <v>2758</v>
      </c>
      <c r="B1350" s="2">
        <v>45197</v>
      </c>
      <c r="C1350" t="s">
        <v>2759</v>
      </c>
      <c r="D1350" t="s">
        <v>21</v>
      </c>
      <c r="E1350">
        <v>2</v>
      </c>
      <c r="F1350" t="str">
        <f>VLOOKUP(Table1[[#This Row],[Customer ID]],Customers!$A$1:$I$2001,2,FALSE)</f>
        <v>Gregory Hubbard</v>
      </c>
      <c r="G1350" t="str">
        <f>VLOOKUP(Table1[[#This Row],[Customer ID]],Customers!$A$1:$I$2001,3,FALSE)</f>
        <v>fhughes@jackson-robertson.com</v>
      </c>
      <c r="H1350" t="str">
        <f>VLOOKUP(Table1[[#This Row],[Customer ID]],Customers!$A$1:$I$2001,7,FALSE)</f>
        <v>Ireland</v>
      </c>
      <c r="I1350" t="str">
        <f>_xlfn.IFS(INDEX(Products!$A$1:$E$5,MATCH(Orders!$D1350,Products!$A$1:$A$5,0),MATCH(Orders!I$1,Products!$A$1:$E$1,0))="Esp","Espresso",INDEX(Products!$A$1:$E$5,MATCH(Orders!$D1350,Products!$A$1:$A$5,0),MATCH(Orders!I$1,Products!$A$1:$E$1,0))="Lat","Latte",INDEX(Products!$A$1:$E$5,MATCH(Orders!$D1350,Products!$A$1:$A$5,0),MATCH(Orders!I$1,Products!$A$1:$E$1,0))="Moc","Mocha",INDEX(Products!$A$1:$E$5,MATCH(Orders!$D1350,Products!$A$1:$A$5,0),MATCH(Orders!I$1,Products!$A$1:$E$1,0))="Am","Americano")</f>
        <v>Latte</v>
      </c>
      <c r="J1350" t="str">
        <f>IF(INDEX(Products!$A$1:$E$5,MATCH(Orders!$D1350,Products!$A$1:$A$5,0),MATCH(Orders!J$1,Products!$A$1:$E$1,0))="M","Medium",IF(INDEX(Products!$A$1:$E$5,MATCH(Orders!$D1350,Products!$A$1:$A$5,0),MATCH(Orders!J$1,Products!$A$1:$E$1,0))="D","Dark","Light"))</f>
        <v>Dark</v>
      </c>
      <c r="K1350" s="3">
        <f>INDEX(Products!$A$1:$E$5,MATCH(Orders!$D1350,Products!$A$1:$A$5,0),MATCH(Orders!K$1,Products!$A$1:$E$1,0))</f>
        <v>2</v>
      </c>
      <c r="L1350" s="5">
        <f>INDEX(Products!$A$1:$E$5,MATCH(Orders!$D1350,Products!$A$1:$A$5,0),MATCH(Orders!L$1,Products!$A$1:$E$1,0))</f>
        <v>6.79</v>
      </c>
      <c r="M1350" s="5">
        <f>Table1[[#This Row],[Unit Price]]*Table1[[#This Row],[Quantity]]</f>
        <v>13.58</v>
      </c>
      <c r="N1350" t="str">
        <f>VLOOKUP(Table1[[#This Row],[Customer ID]],Customers!$A$1:$I$2001,9,FALSE)</f>
        <v>Yes</v>
      </c>
    </row>
    <row r="1351" spans="1:14" x14ac:dyDescent="0.35">
      <c r="A1351" t="s">
        <v>2761</v>
      </c>
      <c r="B1351" s="2">
        <v>45578</v>
      </c>
      <c r="C1351" t="s">
        <v>2762</v>
      </c>
      <c r="D1351" t="s">
        <v>30</v>
      </c>
      <c r="E1351">
        <v>2</v>
      </c>
      <c r="F1351" t="str">
        <f>VLOOKUP(Table1[[#This Row],[Customer ID]],Customers!$A$1:$I$2001,2,FALSE)</f>
        <v>Amber Williams</v>
      </c>
      <c r="G1351" t="str">
        <f>VLOOKUP(Table1[[#This Row],[Customer ID]],Customers!$A$1:$I$2001,3,FALSE)</f>
        <v>alicia78@gmail.com</v>
      </c>
      <c r="H1351" t="str">
        <f>VLOOKUP(Table1[[#This Row],[Customer ID]],Customers!$A$1:$I$2001,7,FALSE)</f>
        <v>Australia</v>
      </c>
      <c r="I1351" t="str">
        <f>_xlfn.IFS(INDEX(Products!$A$1:$E$5,MATCH(Orders!$D1351,Products!$A$1:$A$5,0),MATCH(Orders!I$1,Products!$A$1:$E$1,0))="Esp","Espresso",INDEX(Products!$A$1:$E$5,MATCH(Orders!$D1351,Products!$A$1:$A$5,0),MATCH(Orders!I$1,Products!$A$1:$E$1,0))="Lat","Latte",INDEX(Products!$A$1:$E$5,MATCH(Orders!$D1351,Products!$A$1:$A$5,0),MATCH(Orders!I$1,Products!$A$1:$E$1,0))="Moc","Mocha",INDEX(Products!$A$1:$E$5,MATCH(Orders!$D1351,Products!$A$1:$A$5,0),MATCH(Orders!I$1,Products!$A$1:$E$1,0))="Am","Americano")</f>
        <v>Mocha</v>
      </c>
      <c r="J1351" t="str">
        <f>IF(INDEX(Products!$A$1:$E$5,MATCH(Orders!$D1351,Products!$A$1:$A$5,0),MATCH(Orders!J$1,Products!$A$1:$E$1,0))="M","Medium",IF(INDEX(Products!$A$1:$E$5,MATCH(Orders!$D1351,Products!$A$1:$A$5,0),MATCH(Orders!J$1,Products!$A$1:$E$1,0))="D","Dark","Light"))</f>
        <v>Medium</v>
      </c>
      <c r="K1351" s="3">
        <f>INDEX(Products!$A$1:$E$5,MATCH(Orders!$D1351,Products!$A$1:$A$5,0),MATCH(Orders!K$1,Products!$A$1:$E$1,0))</f>
        <v>2</v>
      </c>
      <c r="L1351" s="5">
        <f>INDEX(Products!$A$1:$E$5,MATCH(Orders!$D1351,Products!$A$1:$A$5,0),MATCH(Orders!L$1,Products!$A$1:$E$1,0))</f>
        <v>5.35</v>
      </c>
      <c r="M1351" s="5">
        <f>Table1[[#This Row],[Unit Price]]*Table1[[#This Row],[Quantity]]</f>
        <v>10.7</v>
      </c>
      <c r="N1351" t="str">
        <f>VLOOKUP(Table1[[#This Row],[Customer ID]],Customers!$A$1:$I$2001,9,FALSE)</f>
        <v>No</v>
      </c>
    </row>
    <row r="1352" spans="1:14" x14ac:dyDescent="0.35">
      <c r="A1352" t="s">
        <v>2763</v>
      </c>
      <c r="B1352" s="2">
        <v>44977</v>
      </c>
      <c r="C1352" t="s">
        <v>2764</v>
      </c>
      <c r="D1352" t="s">
        <v>15</v>
      </c>
      <c r="E1352">
        <v>4</v>
      </c>
      <c r="F1352" t="str">
        <f>VLOOKUP(Table1[[#This Row],[Customer ID]],Customers!$A$1:$I$2001,2,FALSE)</f>
        <v>Sara Gray</v>
      </c>
      <c r="G1352" t="str">
        <f>VLOOKUP(Table1[[#This Row],[Customer ID]],Customers!$A$1:$I$2001,3,FALSE)</f>
        <v>abarnes@pearson.biz</v>
      </c>
      <c r="H1352" t="str">
        <f>VLOOKUP(Table1[[#This Row],[Customer ID]],Customers!$A$1:$I$2001,7,FALSE)</f>
        <v>United States</v>
      </c>
      <c r="I1352" t="str">
        <f>_xlfn.IFS(INDEX(Products!$A$1:$E$5,MATCH(Orders!$D1352,Products!$A$1:$A$5,0),MATCH(Orders!I$1,Products!$A$1:$E$1,0))="Esp","Espresso",INDEX(Products!$A$1:$E$5,MATCH(Orders!$D1352,Products!$A$1:$A$5,0),MATCH(Orders!I$1,Products!$A$1:$E$1,0))="Lat","Latte",INDEX(Products!$A$1:$E$5,MATCH(Orders!$D1352,Products!$A$1:$A$5,0),MATCH(Orders!I$1,Products!$A$1:$E$1,0))="Moc","Mocha",INDEX(Products!$A$1:$E$5,MATCH(Orders!$D1352,Products!$A$1:$A$5,0),MATCH(Orders!I$1,Products!$A$1:$E$1,0))="Am","Americano")</f>
        <v>Espresso</v>
      </c>
      <c r="J1352" t="str">
        <f>IF(INDEX(Products!$A$1:$E$5,MATCH(Orders!$D1352,Products!$A$1:$A$5,0),MATCH(Orders!J$1,Products!$A$1:$E$1,0))="M","Medium",IF(INDEX(Products!$A$1:$E$5,MATCH(Orders!$D1352,Products!$A$1:$A$5,0),MATCH(Orders!J$1,Products!$A$1:$E$1,0))="D","Dark","Light"))</f>
        <v>Medium</v>
      </c>
      <c r="K1352" s="3">
        <f>INDEX(Products!$A$1:$E$5,MATCH(Orders!$D1352,Products!$A$1:$A$5,0),MATCH(Orders!K$1,Products!$A$1:$E$1,0))</f>
        <v>1.5</v>
      </c>
      <c r="L1352" s="5">
        <f>INDEX(Products!$A$1:$E$5,MATCH(Orders!$D1352,Products!$A$1:$A$5,0),MATCH(Orders!L$1,Products!$A$1:$E$1,0))</f>
        <v>8.18</v>
      </c>
      <c r="M1352" s="5">
        <f>Table1[[#This Row],[Unit Price]]*Table1[[#This Row],[Quantity]]</f>
        <v>32.72</v>
      </c>
      <c r="N1352" t="str">
        <f>VLOOKUP(Table1[[#This Row],[Customer ID]],Customers!$A$1:$I$2001,9,FALSE)</f>
        <v>No</v>
      </c>
    </row>
    <row r="1353" spans="1:14" x14ac:dyDescent="0.35">
      <c r="A1353" t="s">
        <v>2765</v>
      </c>
      <c r="B1353" s="2">
        <v>45467</v>
      </c>
      <c r="C1353" t="s">
        <v>2766</v>
      </c>
      <c r="D1353" t="s">
        <v>30</v>
      </c>
      <c r="E1353">
        <v>1</v>
      </c>
      <c r="F1353" t="str">
        <f>VLOOKUP(Table1[[#This Row],[Customer ID]],Customers!$A$1:$I$2001,2,FALSE)</f>
        <v>Brandy Nelson</v>
      </c>
      <c r="G1353" t="str">
        <f>VLOOKUP(Table1[[#This Row],[Customer ID]],Customers!$A$1:$I$2001,3,FALSE)</f>
        <v>kimrichard@gmail.com</v>
      </c>
      <c r="H1353" t="str">
        <f>VLOOKUP(Table1[[#This Row],[Customer ID]],Customers!$A$1:$I$2001,7,FALSE)</f>
        <v>Australia</v>
      </c>
      <c r="I1353" t="str">
        <f>_xlfn.IFS(INDEX(Products!$A$1:$E$5,MATCH(Orders!$D1353,Products!$A$1:$A$5,0),MATCH(Orders!I$1,Products!$A$1:$E$1,0))="Esp","Espresso",INDEX(Products!$A$1:$E$5,MATCH(Orders!$D1353,Products!$A$1:$A$5,0),MATCH(Orders!I$1,Products!$A$1:$E$1,0))="Lat","Latte",INDEX(Products!$A$1:$E$5,MATCH(Orders!$D1353,Products!$A$1:$A$5,0),MATCH(Orders!I$1,Products!$A$1:$E$1,0))="Moc","Mocha",INDEX(Products!$A$1:$E$5,MATCH(Orders!$D1353,Products!$A$1:$A$5,0),MATCH(Orders!I$1,Products!$A$1:$E$1,0))="Am","Americano")</f>
        <v>Mocha</v>
      </c>
      <c r="J1353" t="str">
        <f>IF(INDEX(Products!$A$1:$E$5,MATCH(Orders!$D1353,Products!$A$1:$A$5,0),MATCH(Orders!J$1,Products!$A$1:$E$1,0))="M","Medium",IF(INDEX(Products!$A$1:$E$5,MATCH(Orders!$D1353,Products!$A$1:$A$5,0),MATCH(Orders!J$1,Products!$A$1:$E$1,0))="D","Dark","Light"))</f>
        <v>Medium</v>
      </c>
      <c r="K1353" s="3">
        <f>INDEX(Products!$A$1:$E$5,MATCH(Orders!$D1353,Products!$A$1:$A$5,0),MATCH(Orders!K$1,Products!$A$1:$E$1,0))</f>
        <v>2</v>
      </c>
      <c r="L1353" s="5">
        <f>INDEX(Products!$A$1:$E$5,MATCH(Orders!$D1353,Products!$A$1:$A$5,0),MATCH(Orders!L$1,Products!$A$1:$E$1,0))</f>
        <v>5.35</v>
      </c>
      <c r="M1353" s="5">
        <f>Table1[[#This Row],[Unit Price]]*Table1[[#This Row],[Quantity]]</f>
        <v>5.35</v>
      </c>
      <c r="N1353" t="str">
        <f>VLOOKUP(Table1[[#This Row],[Customer ID]],Customers!$A$1:$I$2001,9,FALSE)</f>
        <v>No</v>
      </c>
    </row>
    <row r="1354" spans="1:14" x14ac:dyDescent="0.35">
      <c r="A1354" t="s">
        <v>2767</v>
      </c>
      <c r="B1354" s="2">
        <v>44571</v>
      </c>
      <c r="C1354" t="s">
        <v>2768</v>
      </c>
      <c r="D1354" t="s">
        <v>15</v>
      </c>
      <c r="E1354">
        <v>2</v>
      </c>
      <c r="F1354" t="str">
        <f>VLOOKUP(Table1[[#This Row],[Customer ID]],Customers!$A$1:$I$2001,2,FALSE)</f>
        <v>Michael Anderson</v>
      </c>
      <c r="G1354" t="str">
        <f>VLOOKUP(Table1[[#This Row],[Customer ID]],Customers!$A$1:$I$2001,3,FALSE)</f>
        <v>stanleytyler@miller.com</v>
      </c>
      <c r="H1354" t="str">
        <f>VLOOKUP(Table1[[#This Row],[Customer ID]],Customers!$A$1:$I$2001,7,FALSE)</f>
        <v>United Kingdom</v>
      </c>
      <c r="I1354" t="str">
        <f>_xlfn.IFS(INDEX(Products!$A$1:$E$5,MATCH(Orders!$D1354,Products!$A$1:$A$5,0),MATCH(Orders!I$1,Products!$A$1:$E$1,0))="Esp","Espresso",INDEX(Products!$A$1:$E$5,MATCH(Orders!$D1354,Products!$A$1:$A$5,0),MATCH(Orders!I$1,Products!$A$1:$E$1,0))="Lat","Latte",INDEX(Products!$A$1:$E$5,MATCH(Orders!$D1354,Products!$A$1:$A$5,0),MATCH(Orders!I$1,Products!$A$1:$E$1,0))="Moc","Mocha",INDEX(Products!$A$1:$E$5,MATCH(Orders!$D1354,Products!$A$1:$A$5,0),MATCH(Orders!I$1,Products!$A$1:$E$1,0))="Am","Americano")</f>
        <v>Espresso</v>
      </c>
      <c r="J1354" t="str">
        <f>IF(INDEX(Products!$A$1:$E$5,MATCH(Orders!$D1354,Products!$A$1:$A$5,0),MATCH(Orders!J$1,Products!$A$1:$E$1,0))="M","Medium",IF(INDEX(Products!$A$1:$E$5,MATCH(Orders!$D1354,Products!$A$1:$A$5,0),MATCH(Orders!J$1,Products!$A$1:$E$1,0))="D","Dark","Light"))</f>
        <v>Medium</v>
      </c>
      <c r="K1354" s="3">
        <f>INDEX(Products!$A$1:$E$5,MATCH(Orders!$D1354,Products!$A$1:$A$5,0),MATCH(Orders!K$1,Products!$A$1:$E$1,0))</f>
        <v>1.5</v>
      </c>
      <c r="L1354" s="5">
        <f>INDEX(Products!$A$1:$E$5,MATCH(Orders!$D1354,Products!$A$1:$A$5,0),MATCH(Orders!L$1,Products!$A$1:$E$1,0))</f>
        <v>8.18</v>
      </c>
      <c r="M1354" s="5">
        <f>Table1[[#This Row],[Unit Price]]*Table1[[#This Row],[Quantity]]</f>
        <v>16.36</v>
      </c>
      <c r="N1354" t="str">
        <f>VLOOKUP(Table1[[#This Row],[Customer ID]],Customers!$A$1:$I$2001,9,FALSE)</f>
        <v>Yes</v>
      </c>
    </row>
    <row r="1355" spans="1:14" x14ac:dyDescent="0.35">
      <c r="A1355" t="s">
        <v>2769</v>
      </c>
      <c r="B1355" s="2">
        <v>44908</v>
      </c>
      <c r="C1355" t="s">
        <v>2770</v>
      </c>
      <c r="D1355" t="s">
        <v>30</v>
      </c>
      <c r="E1355">
        <v>3</v>
      </c>
      <c r="F1355" t="str">
        <f>VLOOKUP(Table1[[#This Row],[Customer ID]],Customers!$A$1:$I$2001,2,FALSE)</f>
        <v>Dana Small</v>
      </c>
      <c r="G1355" t="str">
        <f>VLOOKUP(Table1[[#This Row],[Customer ID]],Customers!$A$1:$I$2001,3,FALSE)</f>
        <v>pamela72@gmail.com</v>
      </c>
      <c r="H1355" t="str">
        <f>VLOOKUP(Table1[[#This Row],[Customer ID]],Customers!$A$1:$I$2001,7,FALSE)</f>
        <v>Canada</v>
      </c>
      <c r="I1355" t="str">
        <f>_xlfn.IFS(INDEX(Products!$A$1:$E$5,MATCH(Orders!$D1355,Products!$A$1:$A$5,0),MATCH(Orders!I$1,Products!$A$1:$E$1,0))="Esp","Espresso",INDEX(Products!$A$1:$E$5,MATCH(Orders!$D1355,Products!$A$1:$A$5,0),MATCH(Orders!I$1,Products!$A$1:$E$1,0))="Lat","Latte",INDEX(Products!$A$1:$E$5,MATCH(Orders!$D1355,Products!$A$1:$A$5,0),MATCH(Orders!I$1,Products!$A$1:$E$1,0))="Moc","Mocha",INDEX(Products!$A$1:$E$5,MATCH(Orders!$D1355,Products!$A$1:$A$5,0),MATCH(Orders!I$1,Products!$A$1:$E$1,0))="Am","Americano")</f>
        <v>Mocha</v>
      </c>
      <c r="J1355" t="str">
        <f>IF(INDEX(Products!$A$1:$E$5,MATCH(Orders!$D1355,Products!$A$1:$A$5,0),MATCH(Orders!J$1,Products!$A$1:$E$1,0))="M","Medium",IF(INDEX(Products!$A$1:$E$5,MATCH(Orders!$D1355,Products!$A$1:$A$5,0),MATCH(Orders!J$1,Products!$A$1:$E$1,0))="D","Dark","Light"))</f>
        <v>Medium</v>
      </c>
      <c r="K1355" s="3">
        <f>INDEX(Products!$A$1:$E$5,MATCH(Orders!$D1355,Products!$A$1:$A$5,0),MATCH(Orders!K$1,Products!$A$1:$E$1,0))</f>
        <v>2</v>
      </c>
      <c r="L1355" s="5">
        <f>INDEX(Products!$A$1:$E$5,MATCH(Orders!$D1355,Products!$A$1:$A$5,0),MATCH(Orders!L$1,Products!$A$1:$E$1,0))</f>
        <v>5.35</v>
      </c>
      <c r="M1355" s="5">
        <f>Table1[[#This Row],[Unit Price]]*Table1[[#This Row],[Quantity]]</f>
        <v>16.049999999999997</v>
      </c>
      <c r="N1355" t="str">
        <f>VLOOKUP(Table1[[#This Row],[Customer ID]],Customers!$A$1:$I$2001,9,FALSE)</f>
        <v>Yes</v>
      </c>
    </row>
    <row r="1356" spans="1:14" x14ac:dyDescent="0.35">
      <c r="A1356" t="s">
        <v>2771</v>
      </c>
      <c r="B1356" s="2">
        <v>45567</v>
      </c>
      <c r="C1356" t="s">
        <v>2772</v>
      </c>
      <c r="D1356" t="s">
        <v>15</v>
      </c>
      <c r="E1356">
        <v>5</v>
      </c>
      <c r="F1356" t="str">
        <f>VLOOKUP(Table1[[#This Row],[Customer ID]],Customers!$A$1:$I$2001,2,FALSE)</f>
        <v>Amy Nash</v>
      </c>
      <c r="G1356" t="str">
        <f>VLOOKUP(Table1[[#This Row],[Customer ID]],Customers!$A$1:$I$2001,3,FALSE)</f>
        <v>wmcdonald@davis-brown.net</v>
      </c>
      <c r="H1356" t="str">
        <f>VLOOKUP(Table1[[#This Row],[Customer ID]],Customers!$A$1:$I$2001,7,FALSE)</f>
        <v>Australia</v>
      </c>
      <c r="I1356" t="str">
        <f>_xlfn.IFS(INDEX(Products!$A$1:$E$5,MATCH(Orders!$D1356,Products!$A$1:$A$5,0),MATCH(Orders!I$1,Products!$A$1:$E$1,0))="Esp","Espresso",INDEX(Products!$A$1:$E$5,MATCH(Orders!$D1356,Products!$A$1:$A$5,0),MATCH(Orders!I$1,Products!$A$1:$E$1,0))="Lat","Latte",INDEX(Products!$A$1:$E$5,MATCH(Orders!$D1356,Products!$A$1:$A$5,0),MATCH(Orders!I$1,Products!$A$1:$E$1,0))="Moc","Mocha",INDEX(Products!$A$1:$E$5,MATCH(Orders!$D1356,Products!$A$1:$A$5,0),MATCH(Orders!I$1,Products!$A$1:$E$1,0))="Am","Americano")</f>
        <v>Espresso</v>
      </c>
      <c r="J1356" t="str">
        <f>IF(INDEX(Products!$A$1:$E$5,MATCH(Orders!$D1356,Products!$A$1:$A$5,0),MATCH(Orders!J$1,Products!$A$1:$E$1,0))="M","Medium",IF(INDEX(Products!$A$1:$E$5,MATCH(Orders!$D1356,Products!$A$1:$A$5,0),MATCH(Orders!J$1,Products!$A$1:$E$1,0))="D","Dark","Light"))</f>
        <v>Medium</v>
      </c>
      <c r="K1356" s="3">
        <f>INDEX(Products!$A$1:$E$5,MATCH(Orders!$D1356,Products!$A$1:$A$5,0),MATCH(Orders!K$1,Products!$A$1:$E$1,0))</f>
        <v>1.5</v>
      </c>
      <c r="L1356" s="5">
        <f>INDEX(Products!$A$1:$E$5,MATCH(Orders!$D1356,Products!$A$1:$A$5,0),MATCH(Orders!L$1,Products!$A$1:$E$1,0))</f>
        <v>8.18</v>
      </c>
      <c r="M1356" s="5">
        <f>Table1[[#This Row],[Unit Price]]*Table1[[#This Row],[Quantity]]</f>
        <v>40.9</v>
      </c>
      <c r="N1356" t="str">
        <f>VLOOKUP(Table1[[#This Row],[Customer ID]],Customers!$A$1:$I$2001,9,FALSE)</f>
        <v>Yes</v>
      </c>
    </row>
    <row r="1357" spans="1:14" x14ac:dyDescent="0.35">
      <c r="A1357" t="s">
        <v>2773</v>
      </c>
      <c r="B1357" s="2">
        <v>45092</v>
      </c>
      <c r="C1357" t="s">
        <v>2774</v>
      </c>
      <c r="D1357" t="s">
        <v>15</v>
      </c>
      <c r="E1357">
        <v>5</v>
      </c>
      <c r="F1357" t="str">
        <f>VLOOKUP(Table1[[#This Row],[Customer ID]],Customers!$A$1:$I$2001,2,FALSE)</f>
        <v>Amy Underwood</v>
      </c>
      <c r="G1357" t="str">
        <f>VLOOKUP(Table1[[#This Row],[Customer ID]],Customers!$A$1:$I$2001,3,FALSE)</f>
        <v>kathrynjenkins@martin.com</v>
      </c>
      <c r="H1357" t="str">
        <f>VLOOKUP(Table1[[#This Row],[Customer ID]],Customers!$A$1:$I$2001,7,FALSE)</f>
        <v>Canada</v>
      </c>
      <c r="I1357" t="str">
        <f>_xlfn.IFS(INDEX(Products!$A$1:$E$5,MATCH(Orders!$D1357,Products!$A$1:$A$5,0),MATCH(Orders!I$1,Products!$A$1:$E$1,0))="Esp","Espresso",INDEX(Products!$A$1:$E$5,MATCH(Orders!$D1357,Products!$A$1:$A$5,0),MATCH(Orders!I$1,Products!$A$1:$E$1,0))="Lat","Latte",INDEX(Products!$A$1:$E$5,MATCH(Orders!$D1357,Products!$A$1:$A$5,0),MATCH(Orders!I$1,Products!$A$1:$E$1,0))="Moc","Mocha",INDEX(Products!$A$1:$E$5,MATCH(Orders!$D1357,Products!$A$1:$A$5,0),MATCH(Orders!I$1,Products!$A$1:$E$1,0))="Am","Americano")</f>
        <v>Espresso</v>
      </c>
      <c r="J1357" t="str">
        <f>IF(INDEX(Products!$A$1:$E$5,MATCH(Orders!$D1357,Products!$A$1:$A$5,0),MATCH(Orders!J$1,Products!$A$1:$E$1,0))="M","Medium",IF(INDEX(Products!$A$1:$E$5,MATCH(Orders!$D1357,Products!$A$1:$A$5,0),MATCH(Orders!J$1,Products!$A$1:$E$1,0))="D","Dark","Light"))</f>
        <v>Medium</v>
      </c>
      <c r="K1357" s="3">
        <f>INDEX(Products!$A$1:$E$5,MATCH(Orders!$D1357,Products!$A$1:$A$5,0),MATCH(Orders!K$1,Products!$A$1:$E$1,0))</f>
        <v>1.5</v>
      </c>
      <c r="L1357" s="5">
        <f>INDEX(Products!$A$1:$E$5,MATCH(Orders!$D1357,Products!$A$1:$A$5,0),MATCH(Orders!L$1,Products!$A$1:$E$1,0))</f>
        <v>8.18</v>
      </c>
      <c r="M1357" s="5">
        <f>Table1[[#This Row],[Unit Price]]*Table1[[#This Row],[Quantity]]</f>
        <v>40.9</v>
      </c>
      <c r="N1357" t="str">
        <f>VLOOKUP(Table1[[#This Row],[Customer ID]],Customers!$A$1:$I$2001,9,FALSE)</f>
        <v>Yes</v>
      </c>
    </row>
    <row r="1358" spans="1:14" x14ac:dyDescent="0.35">
      <c r="A1358" t="s">
        <v>2775</v>
      </c>
      <c r="B1358" s="2">
        <v>45195</v>
      </c>
      <c r="C1358" t="s">
        <v>2776</v>
      </c>
      <c r="D1358" t="s">
        <v>15</v>
      </c>
      <c r="E1358">
        <v>2</v>
      </c>
      <c r="F1358" t="str">
        <f>VLOOKUP(Table1[[#This Row],[Customer ID]],Customers!$A$1:$I$2001,2,FALSE)</f>
        <v>Kevin Hall</v>
      </c>
      <c r="G1358" t="str">
        <f>VLOOKUP(Table1[[#This Row],[Customer ID]],Customers!$A$1:$I$2001,3,FALSE)</f>
        <v>nicole98@hotmail.com</v>
      </c>
      <c r="H1358" t="str">
        <f>VLOOKUP(Table1[[#This Row],[Customer ID]],Customers!$A$1:$I$2001,7,FALSE)</f>
        <v>Canada</v>
      </c>
      <c r="I1358" t="str">
        <f>_xlfn.IFS(INDEX(Products!$A$1:$E$5,MATCH(Orders!$D1358,Products!$A$1:$A$5,0),MATCH(Orders!I$1,Products!$A$1:$E$1,0))="Esp","Espresso",INDEX(Products!$A$1:$E$5,MATCH(Orders!$D1358,Products!$A$1:$A$5,0),MATCH(Orders!I$1,Products!$A$1:$E$1,0))="Lat","Latte",INDEX(Products!$A$1:$E$5,MATCH(Orders!$D1358,Products!$A$1:$A$5,0),MATCH(Orders!I$1,Products!$A$1:$E$1,0))="Moc","Mocha",INDEX(Products!$A$1:$E$5,MATCH(Orders!$D1358,Products!$A$1:$A$5,0),MATCH(Orders!I$1,Products!$A$1:$E$1,0))="Am","Americano")</f>
        <v>Espresso</v>
      </c>
      <c r="J1358" t="str">
        <f>IF(INDEX(Products!$A$1:$E$5,MATCH(Orders!$D1358,Products!$A$1:$A$5,0),MATCH(Orders!J$1,Products!$A$1:$E$1,0))="M","Medium",IF(INDEX(Products!$A$1:$E$5,MATCH(Orders!$D1358,Products!$A$1:$A$5,0),MATCH(Orders!J$1,Products!$A$1:$E$1,0))="D","Dark","Light"))</f>
        <v>Medium</v>
      </c>
      <c r="K1358" s="3">
        <f>INDEX(Products!$A$1:$E$5,MATCH(Orders!$D1358,Products!$A$1:$A$5,0),MATCH(Orders!K$1,Products!$A$1:$E$1,0))</f>
        <v>1.5</v>
      </c>
      <c r="L1358" s="5">
        <f>INDEX(Products!$A$1:$E$5,MATCH(Orders!$D1358,Products!$A$1:$A$5,0),MATCH(Orders!L$1,Products!$A$1:$E$1,0))</f>
        <v>8.18</v>
      </c>
      <c r="M1358" s="5">
        <f>Table1[[#This Row],[Unit Price]]*Table1[[#This Row],[Quantity]]</f>
        <v>16.36</v>
      </c>
      <c r="N1358" t="str">
        <f>VLOOKUP(Table1[[#This Row],[Customer ID]],Customers!$A$1:$I$2001,9,FALSE)</f>
        <v>No</v>
      </c>
    </row>
    <row r="1359" spans="1:14" x14ac:dyDescent="0.35">
      <c r="A1359" t="s">
        <v>2777</v>
      </c>
      <c r="B1359" s="2">
        <v>45362</v>
      </c>
      <c r="C1359" t="s">
        <v>2778</v>
      </c>
      <c r="D1359" t="s">
        <v>40</v>
      </c>
      <c r="E1359">
        <v>1</v>
      </c>
      <c r="F1359" t="str">
        <f>VLOOKUP(Table1[[#This Row],[Customer ID]],Customers!$A$1:$I$2001,2,FALSE)</f>
        <v>Maria Joseph</v>
      </c>
      <c r="G1359" t="str">
        <f>VLOOKUP(Table1[[#This Row],[Customer ID]],Customers!$A$1:$I$2001,3,FALSE)</f>
        <v>lwood@torres-mahoney.com</v>
      </c>
      <c r="H1359" t="str">
        <f>VLOOKUP(Table1[[#This Row],[Customer ID]],Customers!$A$1:$I$2001,7,FALSE)</f>
        <v>Canada</v>
      </c>
      <c r="I1359" t="str">
        <f>_xlfn.IFS(INDEX(Products!$A$1:$E$5,MATCH(Orders!$D1359,Products!$A$1:$A$5,0),MATCH(Orders!I$1,Products!$A$1:$E$1,0))="Esp","Espresso",INDEX(Products!$A$1:$E$5,MATCH(Orders!$D1359,Products!$A$1:$A$5,0),MATCH(Orders!I$1,Products!$A$1:$E$1,0))="Lat","Latte",INDEX(Products!$A$1:$E$5,MATCH(Orders!$D1359,Products!$A$1:$A$5,0),MATCH(Orders!I$1,Products!$A$1:$E$1,0))="Moc","Mocha",INDEX(Products!$A$1:$E$5,MATCH(Orders!$D1359,Products!$A$1:$A$5,0),MATCH(Orders!I$1,Products!$A$1:$E$1,0))="Am","Americano")</f>
        <v>Americano</v>
      </c>
      <c r="J1359" t="str">
        <f>IF(INDEX(Products!$A$1:$E$5,MATCH(Orders!$D1359,Products!$A$1:$A$5,0),MATCH(Orders!J$1,Products!$A$1:$E$1,0))="M","Medium",IF(INDEX(Products!$A$1:$E$5,MATCH(Orders!$D1359,Products!$A$1:$A$5,0),MATCH(Orders!J$1,Products!$A$1:$E$1,0))="D","Dark","Light"))</f>
        <v>Light</v>
      </c>
      <c r="K1359" s="3">
        <f>INDEX(Products!$A$1:$E$5,MATCH(Orders!$D1359,Products!$A$1:$A$5,0),MATCH(Orders!K$1,Products!$A$1:$E$1,0))</f>
        <v>1</v>
      </c>
      <c r="L1359" s="5">
        <f>INDEX(Products!$A$1:$E$5,MATCH(Orders!$D1359,Products!$A$1:$A$5,0),MATCH(Orders!L$1,Products!$A$1:$E$1,0))</f>
        <v>9.9499999999999993</v>
      </c>
      <c r="M1359" s="5">
        <f>Table1[[#This Row],[Unit Price]]*Table1[[#This Row],[Quantity]]</f>
        <v>9.9499999999999993</v>
      </c>
      <c r="N1359" t="str">
        <f>VLOOKUP(Table1[[#This Row],[Customer ID]],Customers!$A$1:$I$2001,9,FALSE)</f>
        <v>No</v>
      </c>
    </row>
    <row r="1360" spans="1:14" x14ac:dyDescent="0.35">
      <c r="A1360" t="s">
        <v>2779</v>
      </c>
      <c r="B1360" s="2">
        <v>44833</v>
      </c>
      <c r="C1360" t="s">
        <v>2780</v>
      </c>
      <c r="D1360" t="s">
        <v>30</v>
      </c>
      <c r="E1360">
        <v>4</v>
      </c>
      <c r="F1360" t="str">
        <f>VLOOKUP(Table1[[#This Row],[Customer ID]],Customers!$A$1:$I$2001,2,FALSE)</f>
        <v>Shelby Martinez</v>
      </c>
      <c r="G1360" t="str">
        <f>VLOOKUP(Table1[[#This Row],[Customer ID]],Customers!$A$1:$I$2001,3,FALSE)</f>
        <v>fnorris@keller-patterson.com</v>
      </c>
      <c r="H1360" t="str">
        <f>VLOOKUP(Table1[[#This Row],[Customer ID]],Customers!$A$1:$I$2001,7,FALSE)</f>
        <v>United States</v>
      </c>
      <c r="I1360" t="str">
        <f>_xlfn.IFS(INDEX(Products!$A$1:$E$5,MATCH(Orders!$D1360,Products!$A$1:$A$5,0),MATCH(Orders!I$1,Products!$A$1:$E$1,0))="Esp","Espresso",INDEX(Products!$A$1:$E$5,MATCH(Orders!$D1360,Products!$A$1:$A$5,0),MATCH(Orders!I$1,Products!$A$1:$E$1,0))="Lat","Latte",INDEX(Products!$A$1:$E$5,MATCH(Orders!$D1360,Products!$A$1:$A$5,0),MATCH(Orders!I$1,Products!$A$1:$E$1,0))="Moc","Mocha",INDEX(Products!$A$1:$E$5,MATCH(Orders!$D1360,Products!$A$1:$A$5,0),MATCH(Orders!I$1,Products!$A$1:$E$1,0))="Am","Americano")</f>
        <v>Mocha</v>
      </c>
      <c r="J1360" t="str">
        <f>IF(INDEX(Products!$A$1:$E$5,MATCH(Orders!$D1360,Products!$A$1:$A$5,0),MATCH(Orders!J$1,Products!$A$1:$E$1,0))="M","Medium",IF(INDEX(Products!$A$1:$E$5,MATCH(Orders!$D1360,Products!$A$1:$A$5,0),MATCH(Orders!J$1,Products!$A$1:$E$1,0))="D","Dark","Light"))</f>
        <v>Medium</v>
      </c>
      <c r="K1360" s="3">
        <f>INDEX(Products!$A$1:$E$5,MATCH(Orders!$D1360,Products!$A$1:$A$5,0),MATCH(Orders!K$1,Products!$A$1:$E$1,0))</f>
        <v>2</v>
      </c>
      <c r="L1360" s="5">
        <f>INDEX(Products!$A$1:$E$5,MATCH(Orders!$D1360,Products!$A$1:$A$5,0),MATCH(Orders!L$1,Products!$A$1:$E$1,0))</f>
        <v>5.35</v>
      </c>
      <c r="M1360" s="5">
        <f>Table1[[#This Row],[Unit Price]]*Table1[[#This Row],[Quantity]]</f>
        <v>21.4</v>
      </c>
      <c r="N1360" t="str">
        <f>VLOOKUP(Table1[[#This Row],[Customer ID]],Customers!$A$1:$I$2001,9,FALSE)</f>
        <v>Yes</v>
      </c>
    </row>
    <row r="1361" spans="1:14" x14ac:dyDescent="0.35">
      <c r="A1361" t="s">
        <v>2781</v>
      </c>
      <c r="B1361" s="2">
        <v>44810</v>
      </c>
      <c r="C1361" t="s">
        <v>2782</v>
      </c>
      <c r="D1361" t="s">
        <v>15</v>
      </c>
      <c r="E1361">
        <v>1</v>
      </c>
      <c r="F1361" t="str">
        <f>VLOOKUP(Table1[[#This Row],[Customer ID]],Customers!$A$1:$I$2001,2,FALSE)</f>
        <v>Mary Hale</v>
      </c>
      <c r="G1361" t="str">
        <f>VLOOKUP(Table1[[#This Row],[Customer ID]],Customers!$A$1:$I$2001,3,FALSE)</f>
        <v>justin68@hotmail.com</v>
      </c>
      <c r="H1361" t="str">
        <f>VLOOKUP(Table1[[#This Row],[Customer ID]],Customers!$A$1:$I$2001,7,FALSE)</f>
        <v>United States</v>
      </c>
      <c r="I1361" t="str">
        <f>_xlfn.IFS(INDEX(Products!$A$1:$E$5,MATCH(Orders!$D1361,Products!$A$1:$A$5,0),MATCH(Orders!I$1,Products!$A$1:$E$1,0))="Esp","Espresso",INDEX(Products!$A$1:$E$5,MATCH(Orders!$D1361,Products!$A$1:$A$5,0),MATCH(Orders!I$1,Products!$A$1:$E$1,0))="Lat","Latte",INDEX(Products!$A$1:$E$5,MATCH(Orders!$D1361,Products!$A$1:$A$5,0),MATCH(Orders!I$1,Products!$A$1:$E$1,0))="Moc","Mocha",INDEX(Products!$A$1:$E$5,MATCH(Orders!$D1361,Products!$A$1:$A$5,0),MATCH(Orders!I$1,Products!$A$1:$E$1,0))="Am","Americano")</f>
        <v>Espresso</v>
      </c>
      <c r="J1361" t="str">
        <f>IF(INDEX(Products!$A$1:$E$5,MATCH(Orders!$D1361,Products!$A$1:$A$5,0),MATCH(Orders!J$1,Products!$A$1:$E$1,0))="M","Medium",IF(INDEX(Products!$A$1:$E$5,MATCH(Orders!$D1361,Products!$A$1:$A$5,0),MATCH(Orders!J$1,Products!$A$1:$E$1,0))="D","Dark","Light"))</f>
        <v>Medium</v>
      </c>
      <c r="K1361" s="3">
        <f>INDEX(Products!$A$1:$E$5,MATCH(Orders!$D1361,Products!$A$1:$A$5,0),MATCH(Orders!K$1,Products!$A$1:$E$1,0))</f>
        <v>1.5</v>
      </c>
      <c r="L1361" s="5">
        <f>INDEX(Products!$A$1:$E$5,MATCH(Orders!$D1361,Products!$A$1:$A$5,0),MATCH(Orders!L$1,Products!$A$1:$E$1,0))</f>
        <v>8.18</v>
      </c>
      <c r="M1361" s="5">
        <f>Table1[[#This Row],[Unit Price]]*Table1[[#This Row],[Quantity]]</f>
        <v>8.18</v>
      </c>
      <c r="N1361" t="str">
        <f>VLOOKUP(Table1[[#This Row],[Customer ID]],Customers!$A$1:$I$2001,9,FALSE)</f>
        <v>No</v>
      </c>
    </row>
    <row r="1362" spans="1:14" x14ac:dyDescent="0.35">
      <c r="A1362" t="s">
        <v>2783</v>
      </c>
      <c r="B1362" s="2">
        <v>45273</v>
      </c>
      <c r="C1362" t="s">
        <v>2784</v>
      </c>
      <c r="D1362" t="s">
        <v>40</v>
      </c>
      <c r="E1362">
        <v>1</v>
      </c>
      <c r="F1362" t="str">
        <f>VLOOKUP(Table1[[#This Row],[Customer ID]],Customers!$A$1:$I$2001,2,FALSE)</f>
        <v>Lindsay Hawkins</v>
      </c>
      <c r="G1362" t="str">
        <f>VLOOKUP(Table1[[#This Row],[Customer ID]],Customers!$A$1:$I$2001,3,FALSE)</f>
        <v>schroederanthony@martin-hernandez.org</v>
      </c>
      <c r="H1362" t="str">
        <f>VLOOKUP(Table1[[#This Row],[Customer ID]],Customers!$A$1:$I$2001,7,FALSE)</f>
        <v>Ireland</v>
      </c>
      <c r="I1362" t="str">
        <f>_xlfn.IFS(INDEX(Products!$A$1:$E$5,MATCH(Orders!$D1362,Products!$A$1:$A$5,0),MATCH(Orders!I$1,Products!$A$1:$E$1,0))="Esp","Espresso",INDEX(Products!$A$1:$E$5,MATCH(Orders!$D1362,Products!$A$1:$A$5,0),MATCH(Orders!I$1,Products!$A$1:$E$1,0))="Lat","Latte",INDEX(Products!$A$1:$E$5,MATCH(Orders!$D1362,Products!$A$1:$A$5,0),MATCH(Orders!I$1,Products!$A$1:$E$1,0))="Moc","Mocha",INDEX(Products!$A$1:$E$5,MATCH(Orders!$D1362,Products!$A$1:$A$5,0),MATCH(Orders!I$1,Products!$A$1:$E$1,0))="Am","Americano")</f>
        <v>Americano</v>
      </c>
      <c r="J1362" t="str">
        <f>IF(INDEX(Products!$A$1:$E$5,MATCH(Orders!$D1362,Products!$A$1:$A$5,0),MATCH(Orders!J$1,Products!$A$1:$E$1,0))="M","Medium",IF(INDEX(Products!$A$1:$E$5,MATCH(Orders!$D1362,Products!$A$1:$A$5,0),MATCH(Orders!J$1,Products!$A$1:$E$1,0))="D","Dark","Light"))</f>
        <v>Light</v>
      </c>
      <c r="K1362" s="3">
        <f>INDEX(Products!$A$1:$E$5,MATCH(Orders!$D1362,Products!$A$1:$A$5,0),MATCH(Orders!K$1,Products!$A$1:$E$1,0))</f>
        <v>1</v>
      </c>
      <c r="L1362" s="5">
        <f>INDEX(Products!$A$1:$E$5,MATCH(Orders!$D1362,Products!$A$1:$A$5,0),MATCH(Orders!L$1,Products!$A$1:$E$1,0))</f>
        <v>9.9499999999999993</v>
      </c>
      <c r="M1362" s="5">
        <f>Table1[[#This Row],[Unit Price]]*Table1[[#This Row],[Quantity]]</f>
        <v>9.9499999999999993</v>
      </c>
      <c r="N1362" t="str">
        <f>VLOOKUP(Table1[[#This Row],[Customer ID]],Customers!$A$1:$I$2001,9,FALSE)</f>
        <v>Yes</v>
      </c>
    </row>
    <row r="1363" spans="1:14" x14ac:dyDescent="0.35">
      <c r="A1363" t="s">
        <v>2785</v>
      </c>
      <c r="B1363" s="2">
        <v>44674</v>
      </c>
      <c r="C1363" t="s">
        <v>2786</v>
      </c>
      <c r="D1363" t="s">
        <v>40</v>
      </c>
      <c r="E1363">
        <v>1</v>
      </c>
      <c r="F1363" t="str">
        <f>VLOOKUP(Table1[[#This Row],[Customer ID]],Customers!$A$1:$I$2001,2,FALSE)</f>
        <v>Alexander Gonzalez</v>
      </c>
      <c r="G1363" t="str">
        <f>VLOOKUP(Table1[[#This Row],[Customer ID]],Customers!$A$1:$I$2001,3,FALSE)</f>
        <v>jamesallen@hotmail.com</v>
      </c>
      <c r="H1363" t="str">
        <f>VLOOKUP(Table1[[#This Row],[Customer ID]],Customers!$A$1:$I$2001,7,FALSE)</f>
        <v>Canada</v>
      </c>
      <c r="I1363" t="str">
        <f>_xlfn.IFS(INDEX(Products!$A$1:$E$5,MATCH(Orders!$D1363,Products!$A$1:$A$5,0),MATCH(Orders!I$1,Products!$A$1:$E$1,0))="Esp","Espresso",INDEX(Products!$A$1:$E$5,MATCH(Orders!$D1363,Products!$A$1:$A$5,0),MATCH(Orders!I$1,Products!$A$1:$E$1,0))="Lat","Latte",INDEX(Products!$A$1:$E$5,MATCH(Orders!$D1363,Products!$A$1:$A$5,0),MATCH(Orders!I$1,Products!$A$1:$E$1,0))="Moc","Mocha",INDEX(Products!$A$1:$E$5,MATCH(Orders!$D1363,Products!$A$1:$A$5,0),MATCH(Orders!I$1,Products!$A$1:$E$1,0))="Am","Americano")</f>
        <v>Americano</v>
      </c>
      <c r="J1363" t="str">
        <f>IF(INDEX(Products!$A$1:$E$5,MATCH(Orders!$D1363,Products!$A$1:$A$5,0),MATCH(Orders!J$1,Products!$A$1:$E$1,0))="M","Medium",IF(INDEX(Products!$A$1:$E$5,MATCH(Orders!$D1363,Products!$A$1:$A$5,0),MATCH(Orders!J$1,Products!$A$1:$E$1,0))="D","Dark","Light"))</f>
        <v>Light</v>
      </c>
      <c r="K1363" s="3">
        <f>INDEX(Products!$A$1:$E$5,MATCH(Orders!$D1363,Products!$A$1:$A$5,0),MATCH(Orders!K$1,Products!$A$1:$E$1,0))</f>
        <v>1</v>
      </c>
      <c r="L1363" s="5">
        <f>INDEX(Products!$A$1:$E$5,MATCH(Orders!$D1363,Products!$A$1:$A$5,0),MATCH(Orders!L$1,Products!$A$1:$E$1,0))</f>
        <v>9.9499999999999993</v>
      </c>
      <c r="M1363" s="5">
        <f>Table1[[#This Row],[Unit Price]]*Table1[[#This Row],[Quantity]]</f>
        <v>9.9499999999999993</v>
      </c>
      <c r="N1363" t="str">
        <f>VLOOKUP(Table1[[#This Row],[Customer ID]],Customers!$A$1:$I$2001,9,FALSE)</f>
        <v>Yes</v>
      </c>
    </row>
    <row r="1364" spans="1:14" x14ac:dyDescent="0.35">
      <c r="A1364" t="s">
        <v>2787</v>
      </c>
      <c r="B1364" s="2">
        <v>45490</v>
      </c>
      <c r="C1364" t="s">
        <v>2788</v>
      </c>
      <c r="D1364" t="s">
        <v>30</v>
      </c>
      <c r="E1364">
        <v>5</v>
      </c>
      <c r="F1364" t="str">
        <f>VLOOKUP(Table1[[#This Row],[Customer ID]],Customers!$A$1:$I$2001,2,FALSE)</f>
        <v>Erin Hunt</v>
      </c>
      <c r="G1364" t="str">
        <f>VLOOKUP(Table1[[#This Row],[Customer ID]],Customers!$A$1:$I$2001,3,FALSE)</f>
        <v>chris20@hotmail.com</v>
      </c>
      <c r="H1364" t="str">
        <f>VLOOKUP(Table1[[#This Row],[Customer ID]],Customers!$A$1:$I$2001,7,FALSE)</f>
        <v>Canada</v>
      </c>
      <c r="I1364" t="str">
        <f>_xlfn.IFS(INDEX(Products!$A$1:$E$5,MATCH(Orders!$D1364,Products!$A$1:$A$5,0),MATCH(Orders!I$1,Products!$A$1:$E$1,0))="Esp","Espresso",INDEX(Products!$A$1:$E$5,MATCH(Orders!$D1364,Products!$A$1:$A$5,0),MATCH(Orders!I$1,Products!$A$1:$E$1,0))="Lat","Latte",INDEX(Products!$A$1:$E$5,MATCH(Orders!$D1364,Products!$A$1:$A$5,0),MATCH(Orders!I$1,Products!$A$1:$E$1,0))="Moc","Mocha",INDEX(Products!$A$1:$E$5,MATCH(Orders!$D1364,Products!$A$1:$A$5,0),MATCH(Orders!I$1,Products!$A$1:$E$1,0))="Am","Americano")</f>
        <v>Mocha</v>
      </c>
      <c r="J1364" t="str">
        <f>IF(INDEX(Products!$A$1:$E$5,MATCH(Orders!$D1364,Products!$A$1:$A$5,0),MATCH(Orders!J$1,Products!$A$1:$E$1,0))="M","Medium",IF(INDEX(Products!$A$1:$E$5,MATCH(Orders!$D1364,Products!$A$1:$A$5,0),MATCH(Orders!J$1,Products!$A$1:$E$1,0))="D","Dark","Light"))</f>
        <v>Medium</v>
      </c>
      <c r="K1364" s="3">
        <f>INDEX(Products!$A$1:$E$5,MATCH(Orders!$D1364,Products!$A$1:$A$5,0),MATCH(Orders!K$1,Products!$A$1:$E$1,0))</f>
        <v>2</v>
      </c>
      <c r="L1364" s="5">
        <f>INDEX(Products!$A$1:$E$5,MATCH(Orders!$D1364,Products!$A$1:$A$5,0),MATCH(Orders!L$1,Products!$A$1:$E$1,0))</f>
        <v>5.35</v>
      </c>
      <c r="M1364" s="5">
        <f>Table1[[#This Row],[Unit Price]]*Table1[[#This Row],[Quantity]]</f>
        <v>26.75</v>
      </c>
      <c r="N1364" t="str">
        <f>VLOOKUP(Table1[[#This Row],[Customer ID]],Customers!$A$1:$I$2001,9,FALSE)</f>
        <v>Yes</v>
      </c>
    </row>
    <row r="1365" spans="1:14" x14ac:dyDescent="0.35">
      <c r="A1365" t="s">
        <v>2789</v>
      </c>
      <c r="B1365" s="2">
        <v>45148</v>
      </c>
      <c r="C1365" t="s">
        <v>2790</v>
      </c>
      <c r="D1365" t="s">
        <v>40</v>
      </c>
      <c r="E1365">
        <v>2</v>
      </c>
      <c r="F1365" t="str">
        <f>VLOOKUP(Table1[[#This Row],[Customer ID]],Customers!$A$1:$I$2001,2,FALSE)</f>
        <v>Bryan Baldwin</v>
      </c>
      <c r="G1365" t="str">
        <f>VLOOKUP(Table1[[#This Row],[Customer ID]],Customers!$A$1:$I$2001,3,FALSE)</f>
        <v>rivasandrea@sanchez.com</v>
      </c>
      <c r="H1365" t="str">
        <f>VLOOKUP(Table1[[#This Row],[Customer ID]],Customers!$A$1:$I$2001,7,FALSE)</f>
        <v>Canada</v>
      </c>
      <c r="I1365" t="str">
        <f>_xlfn.IFS(INDEX(Products!$A$1:$E$5,MATCH(Orders!$D1365,Products!$A$1:$A$5,0),MATCH(Orders!I$1,Products!$A$1:$E$1,0))="Esp","Espresso",INDEX(Products!$A$1:$E$5,MATCH(Orders!$D1365,Products!$A$1:$A$5,0),MATCH(Orders!I$1,Products!$A$1:$E$1,0))="Lat","Latte",INDEX(Products!$A$1:$E$5,MATCH(Orders!$D1365,Products!$A$1:$A$5,0),MATCH(Orders!I$1,Products!$A$1:$E$1,0))="Moc","Mocha",INDEX(Products!$A$1:$E$5,MATCH(Orders!$D1365,Products!$A$1:$A$5,0),MATCH(Orders!I$1,Products!$A$1:$E$1,0))="Am","Americano")</f>
        <v>Americano</v>
      </c>
      <c r="J1365" t="str">
        <f>IF(INDEX(Products!$A$1:$E$5,MATCH(Orders!$D1365,Products!$A$1:$A$5,0),MATCH(Orders!J$1,Products!$A$1:$E$1,0))="M","Medium",IF(INDEX(Products!$A$1:$E$5,MATCH(Orders!$D1365,Products!$A$1:$A$5,0),MATCH(Orders!J$1,Products!$A$1:$E$1,0))="D","Dark","Light"))</f>
        <v>Light</v>
      </c>
      <c r="K1365" s="3">
        <f>INDEX(Products!$A$1:$E$5,MATCH(Orders!$D1365,Products!$A$1:$A$5,0),MATCH(Orders!K$1,Products!$A$1:$E$1,0))</f>
        <v>1</v>
      </c>
      <c r="L1365" s="5">
        <f>INDEX(Products!$A$1:$E$5,MATCH(Orders!$D1365,Products!$A$1:$A$5,0),MATCH(Orders!L$1,Products!$A$1:$E$1,0))</f>
        <v>9.9499999999999993</v>
      </c>
      <c r="M1365" s="5">
        <f>Table1[[#This Row],[Unit Price]]*Table1[[#This Row],[Quantity]]</f>
        <v>19.899999999999999</v>
      </c>
      <c r="N1365" t="str">
        <f>VLOOKUP(Table1[[#This Row],[Customer ID]],Customers!$A$1:$I$2001,9,FALSE)</f>
        <v>Yes</v>
      </c>
    </row>
    <row r="1366" spans="1:14" x14ac:dyDescent="0.35">
      <c r="A1366" t="s">
        <v>2791</v>
      </c>
      <c r="B1366" s="2">
        <v>44846</v>
      </c>
      <c r="C1366" t="s">
        <v>2792</v>
      </c>
      <c r="D1366" t="s">
        <v>30</v>
      </c>
      <c r="E1366">
        <v>1</v>
      </c>
      <c r="F1366" t="str">
        <f>VLOOKUP(Table1[[#This Row],[Customer ID]],Customers!$A$1:$I$2001,2,FALSE)</f>
        <v>Emily Stewart</v>
      </c>
      <c r="G1366" t="str">
        <f>VLOOKUP(Table1[[#This Row],[Customer ID]],Customers!$A$1:$I$2001,3,FALSE)</f>
        <v>raymondsilva@castillo.com</v>
      </c>
      <c r="H1366" t="str">
        <f>VLOOKUP(Table1[[#This Row],[Customer ID]],Customers!$A$1:$I$2001,7,FALSE)</f>
        <v>Ireland</v>
      </c>
      <c r="I1366" t="str">
        <f>_xlfn.IFS(INDEX(Products!$A$1:$E$5,MATCH(Orders!$D1366,Products!$A$1:$A$5,0),MATCH(Orders!I$1,Products!$A$1:$E$1,0))="Esp","Espresso",INDEX(Products!$A$1:$E$5,MATCH(Orders!$D1366,Products!$A$1:$A$5,0),MATCH(Orders!I$1,Products!$A$1:$E$1,0))="Lat","Latte",INDEX(Products!$A$1:$E$5,MATCH(Orders!$D1366,Products!$A$1:$A$5,0),MATCH(Orders!I$1,Products!$A$1:$E$1,0))="Moc","Mocha",INDEX(Products!$A$1:$E$5,MATCH(Orders!$D1366,Products!$A$1:$A$5,0),MATCH(Orders!I$1,Products!$A$1:$E$1,0))="Am","Americano")</f>
        <v>Mocha</v>
      </c>
      <c r="J1366" t="str">
        <f>IF(INDEX(Products!$A$1:$E$5,MATCH(Orders!$D1366,Products!$A$1:$A$5,0),MATCH(Orders!J$1,Products!$A$1:$E$1,0))="M","Medium",IF(INDEX(Products!$A$1:$E$5,MATCH(Orders!$D1366,Products!$A$1:$A$5,0),MATCH(Orders!J$1,Products!$A$1:$E$1,0))="D","Dark","Light"))</f>
        <v>Medium</v>
      </c>
      <c r="K1366" s="3">
        <f>INDEX(Products!$A$1:$E$5,MATCH(Orders!$D1366,Products!$A$1:$A$5,0),MATCH(Orders!K$1,Products!$A$1:$E$1,0))</f>
        <v>2</v>
      </c>
      <c r="L1366" s="5">
        <f>INDEX(Products!$A$1:$E$5,MATCH(Orders!$D1366,Products!$A$1:$A$5,0),MATCH(Orders!L$1,Products!$A$1:$E$1,0))</f>
        <v>5.35</v>
      </c>
      <c r="M1366" s="5">
        <f>Table1[[#This Row],[Unit Price]]*Table1[[#This Row],[Quantity]]</f>
        <v>5.35</v>
      </c>
      <c r="N1366" t="str">
        <f>VLOOKUP(Table1[[#This Row],[Customer ID]],Customers!$A$1:$I$2001,9,FALSE)</f>
        <v>Yes</v>
      </c>
    </row>
    <row r="1367" spans="1:14" x14ac:dyDescent="0.35">
      <c r="A1367" t="s">
        <v>2793</v>
      </c>
      <c r="B1367" s="2">
        <v>44790</v>
      </c>
      <c r="C1367" t="s">
        <v>2794</v>
      </c>
      <c r="D1367" t="s">
        <v>40</v>
      </c>
      <c r="E1367">
        <v>3</v>
      </c>
      <c r="F1367" t="str">
        <f>VLOOKUP(Table1[[#This Row],[Customer ID]],Customers!$A$1:$I$2001,2,FALSE)</f>
        <v>Jason Taylor</v>
      </c>
      <c r="G1367" t="str">
        <f>VLOOKUP(Table1[[#This Row],[Customer ID]],Customers!$A$1:$I$2001,3,FALSE)</f>
        <v>johnpadilla@yoder.com</v>
      </c>
      <c r="H1367" t="str">
        <f>VLOOKUP(Table1[[#This Row],[Customer ID]],Customers!$A$1:$I$2001,7,FALSE)</f>
        <v>United Kingdom</v>
      </c>
      <c r="I1367" t="str">
        <f>_xlfn.IFS(INDEX(Products!$A$1:$E$5,MATCH(Orders!$D1367,Products!$A$1:$A$5,0),MATCH(Orders!I$1,Products!$A$1:$E$1,0))="Esp","Espresso",INDEX(Products!$A$1:$E$5,MATCH(Orders!$D1367,Products!$A$1:$A$5,0),MATCH(Orders!I$1,Products!$A$1:$E$1,0))="Lat","Latte",INDEX(Products!$A$1:$E$5,MATCH(Orders!$D1367,Products!$A$1:$A$5,0),MATCH(Orders!I$1,Products!$A$1:$E$1,0))="Moc","Mocha",INDEX(Products!$A$1:$E$5,MATCH(Orders!$D1367,Products!$A$1:$A$5,0),MATCH(Orders!I$1,Products!$A$1:$E$1,0))="Am","Americano")</f>
        <v>Americano</v>
      </c>
      <c r="J1367" t="str">
        <f>IF(INDEX(Products!$A$1:$E$5,MATCH(Orders!$D1367,Products!$A$1:$A$5,0),MATCH(Orders!J$1,Products!$A$1:$E$1,0))="M","Medium",IF(INDEX(Products!$A$1:$E$5,MATCH(Orders!$D1367,Products!$A$1:$A$5,0),MATCH(Orders!J$1,Products!$A$1:$E$1,0))="D","Dark","Light"))</f>
        <v>Light</v>
      </c>
      <c r="K1367" s="3">
        <f>INDEX(Products!$A$1:$E$5,MATCH(Orders!$D1367,Products!$A$1:$A$5,0),MATCH(Orders!K$1,Products!$A$1:$E$1,0))</f>
        <v>1</v>
      </c>
      <c r="L1367" s="5">
        <f>INDEX(Products!$A$1:$E$5,MATCH(Orders!$D1367,Products!$A$1:$A$5,0),MATCH(Orders!L$1,Products!$A$1:$E$1,0))</f>
        <v>9.9499999999999993</v>
      </c>
      <c r="M1367" s="5">
        <f>Table1[[#This Row],[Unit Price]]*Table1[[#This Row],[Quantity]]</f>
        <v>29.849999999999998</v>
      </c>
      <c r="N1367" t="str">
        <f>VLOOKUP(Table1[[#This Row],[Customer ID]],Customers!$A$1:$I$2001,9,FALSE)</f>
        <v>No</v>
      </c>
    </row>
    <row r="1368" spans="1:14" x14ac:dyDescent="0.35">
      <c r="A1368" t="s">
        <v>2795</v>
      </c>
      <c r="B1368" s="2">
        <v>45530</v>
      </c>
      <c r="C1368" t="s">
        <v>2796</v>
      </c>
      <c r="D1368" t="s">
        <v>40</v>
      </c>
      <c r="E1368">
        <v>1</v>
      </c>
      <c r="F1368" t="str">
        <f>VLOOKUP(Table1[[#This Row],[Customer ID]],Customers!$A$1:$I$2001,2,FALSE)</f>
        <v>Joseph Carson</v>
      </c>
      <c r="G1368" t="str">
        <f>VLOOKUP(Table1[[#This Row],[Customer ID]],Customers!$A$1:$I$2001,3,FALSE)</f>
        <v>brianmorris@hall-stephenson.com</v>
      </c>
      <c r="H1368" t="str">
        <f>VLOOKUP(Table1[[#This Row],[Customer ID]],Customers!$A$1:$I$2001,7,FALSE)</f>
        <v>Canada</v>
      </c>
      <c r="I1368" t="str">
        <f>_xlfn.IFS(INDEX(Products!$A$1:$E$5,MATCH(Orders!$D1368,Products!$A$1:$A$5,0),MATCH(Orders!I$1,Products!$A$1:$E$1,0))="Esp","Espresso",INDEX(Products!$A$1:$E$5,MATCH(Orders!$D1368,Products!$A$1:$A$5,0),MATCH(Orders!I$1,Products!$A$1:$E$1,0))="Lat","Latte",INDEX(Products!$A$1:$E$5,MATCH(Orders!$D1368,Products!$A$1:$A$5,0),MATCH(Orders!I$1,Products!$A$1:$E$1,0))="Moc","Mocha",INDEX(Products!$A$1:$E$5,MATCH(Orders!$D1368,Products!$A$1:$A$5,0),MATCH(Orders!I$1,Products!$A$1:$E$1,0))="Am","Americano")</f>
        <v>Americano</v>
      </c>
      <c r="J1368" t="str">
        <f>IF(INDEX(Products!$A$1:$E$5,MATCH(Orders!$D1368,Products!$A$1:$A$5,0),MATCH(Orders!J$1,Products!$A$1:$E$1,0))="M","Medium",IF(INDEX(Products!$A$1:$E$5,MATCH(Orders!$D1368,Products!$A$1:$A$5,0),MATCH(Orders!J$1,Products!$A$1:$E$1,0))="D","Dark","Light"))</f>
        <v>Light</v>
      </c>
      <c r="K1368" s="3">
        <f>INDEX(Products!$A$1:$E$5,MATCH(Orders!$D1368,Products!$A$1:$A$5,0),MATCH(Orders!K$1,Products!$A$1:$E$1,0))</f>
        <v>1</v>
      </c>
      <c r="L1368" s="5">
        <f>INDEX(Products!$A$1:$E$5,MATCH(Orders!$D1368,Products!$A$1:$A$5,0),MATCH(Orders!L$1,Products!$A$1:$E$1,0))</f>
        <v>9.9499999999999993</v>
      </c>
      <c r="M1368" s="5">
        <f>Table1[[#This Row],[Unit Price]]*Table1[[#This Row],[Quantity]]</f>
        <v>9.9499999999999993</v>
      </c>
      <c r="N1368" t="str">
        <f>VLOOKUP(Table1[[#This Row],[Customer ID]],Customers!$A$1:$I$2001,9,FALSE)</f>
        <v>Yes</v>
      </c>
    </row>
    <row r="1369" spans="1:14" x14ac:dyDescent="0.35">
      <c r="A1369" t="s">
        <v>2797</v>
      </c>
      <c r="B1369" s="2">
        <v>44698</v>
      </c>
      <c r="C1369" t="s">
        <v>2798</v>
      </c>
      <c r="D1369" t="s">
        <v>30</v>
      </c>
      <c r="E1369">
        <v>5</v>
      </c>
      <c r="F1369" t="str">
        <f>VLOOKUP(Table1[[#This Row],[Customer ID]],Customers!$A$1:$I$2001,2,FALSE)</f>
        <v>Evan Olson</v>
      </c>
      <c r="G1369" t="str">
        <f>VLOOKUP(Table1[[#This Row],[Customer ID]],Customers!$A$1:$I$2001,3,FALSE)</f>
        <v>yconner@gmail.com</v>
      </c>
      <c r="H1369" t="str">
        <f>VLOOKUP(Table1[[#This Row],[Customer ID]],Customers!$A$1:$I$2001,7,FALSE)</f>
        <v>Ireland</v>
      </c>
      <c r="I1369" t="str">
        <f>_xlfn.IFS(INDEX(Products!$A$1:$E$5,MATCH(Orders!$D1369,Products!$A$1:$A$5,0),MATCH(Orders!I$1,Products!$A$1:$E$1,0))="Esp","Espresso",INDEX(Products!$A$1:$E$5,MATCH(Orders!$D1369,Products!$A$1:$A$5,0),MATCH(Orders!I$1,Products!$A$1:$E$1,0))="Lat","Latte",INDEX(Products!$A$1:$E$5,MATCH(Orders!$D1369,Products!$A$1:$A$5,0),MATCH(Orders!I$1,Products!$A$1:$E$1,0))="Moc","Mocha",INDEX(Products!$A$1:$E$5,MATCH(Orders!$D1369,Products!$A$1:$A$5,0),MATCH(Orders!I$1,Products!$A$1:$E$1,0))="Am","Americano")</f>
        <v>Mocha</v>
      </c>
      <c r="J1369" t="str">
        <f>IF(INDEX(Products!$A$1:$E$5,MATCH(Orders!$D1369,Products!$A$1:$A$5,0),MATCH(Orders!J$1,Products!$A$1:$E$1,0))="M","Medium",IF(INDEX(Products!$A$1:$E$5,MATCH(Orders!$D1369,Products!$A$1:$A$5,0),MATCH(Orders!J$1,Products!$A$1:$E$1,0))="D","Dark","Light"))</f>
        <v>Medium</v>
      </c>
      <c r="K1369" s="3">
        <f>INDEX(Products!$A$1:$E$5,MATCH(Orders!$D1369,Products!$A$1:$A$5,0),MATCH(Orders!K$1,Products!$A$1:$E$1,0))</f>
        <v>2</v>
      </c>
      <c r="L1369" s="5">
        <f>INDEX(Products!$A$1:$E$5,MATCH(Orders!$D1369,Products!$A$1:$A$5,0),MATCH(Orders!L$1,Products!$A$1:$E$1,0))</f>
        <v>5.35</v>
      </c>
      <c r="M1369" s="5">
        <f>Table1[[#This Row],[Unit Price]]*Table1[[#This Row],[Quantity]]</f>
        <v>26.75</v>
      </c>
      <c r="N1369" t="str">
        <f>VLOOKUP(Table1[[#This Row],[Customer ID]],Customers!$A$1:$I$2001,9,FALSE)</f>
        <v>No</v>
      </c>
    </row>
    <row r="1370" spans="1:14" x14ac:dyDescent="0.35">
      <c r="A1370" t="s">
        <v>2799</v>
      </c>
      <c r="B1370" s="2">
        <v>45450</v>
      </c>
      <c r="C1370" t="s">
        <v>2800</v>
      </c>
      <c r="D1370" t="s">
        <v>40</v>
      </c>
      <c r="E1370">
        <v>3</v>
      </c>
      <c r="F1370" t="str">
        <f>VLOOKUP(Table1[[#This Row],[Customer ID]],Customers!$A$1:$I$2001,2,FALSE)</f>
        <v>Tracy Bell</v>
      </c>
      <c r="G1370" t="str">
        <f>VLOOKUP(Table1[[#This Row],[Customer ID]],Customers!$A$1:$I$2001,3,FALSE)</f>
        <v>lwilliams@hotmail.com</v>
      </c>
      <c r="H1370" t="str">
        <f>VLOOKUP(Table1[[#This Row],[Customer ID]],Customers!$A$1:$I$2001,7,FALSE)</f>
        <v>Canada</v>
      </c>
      <c r="I1370" t="str">
        <f>_xlfn.IFS(INDEX(Products!$A$1:$E$5,MATCH(Orders!$D1370,Products!$A$1:$A$5,0),MATCH(Orders!I$1,Products!$A$1:$E$1,0))="Esp","Espresso",INDEX(Products!$A$1:$E$5,MATCH(Orders!$D1370,Products!$A$1:$A$5,0),MATCH(Orders!I$1,Products!$A$1:$E$1,0))="Lat","Latte",INDEX(Products!$A$1:$E$5,MATCH(Orders!$D1370,Products!$A$1:$A$5,0),MATCH(Orders!I$1,Products!$A$1:$E$1,0))="Moc","Mocha",INDEX(Products!$A$1:$E$5,MATCH(Orders!$D1370,Products!$A$1:$A$5,0),MATCH(Orders!I$1,Products!$A$1:$E$1,0))="Am","Americano")</f>
        <v>Americano</v>
      </c>
      <c r="J1370" t="str">
        <f>IF(INDEX(Products!$A$1:$E$5,MATCH(Orders!$D1370,Products!$A$1:$A$5,0),MATCH(Orders!J$1,Products!$A$1:$E$1,0))="M","Medium",IF(INDEX(Products!$A$1:$E$5,MATCH(Orders!$D1370,Products!$A$1:$A$5,0),MATCH(Orders!J$1,Products!$A$1:$E$1,0))="D","Dark","Light"))</f>
        <v>Light</v>
      </c>
      <c r="K1370" s="3">
        <f>INDEX(Products!$A$1:$E$5,MATCH(Orders!$D1370,Products!$A$1:$A$5,0),MATCH(Orders!K$1,Products!$A$1:$E$1,0))</f>
        <v>1</v>
      </c>
      <c r="L1370" s="5">
        <f>INDEX(Products!$A$1:$E$5,MATCH(Orders!$D1370,Products!$A$1:$A$5,0),MATCH(Orders!L$1,Products!$A$1:$E$1,0))</f>
        <v>9.9499999999999993</v>
      </c>
      <c r="M1370" s="5">
        <f>Table1[[#This Row],[Unit Price]]*Table1[[#This Row],[Quantity]]</f>
        <v>29.849999999999998</v>
      </c>
      <c r="N1370" t="str">
        <f>VLOOKUP(Table1[[#This Row],[Customer ID]],Customers!$A$1:$I$2001,9,FALSE)</f>
        <v>No</v>
      </c>
    </row>
    <row r="1371" spans="1:14" x14ac:dyDescent="0.35">
      <c r="A1371" t="s">
        <v>2801</v>
      </c>
      <c r="B1371" s="2">
        <v>45405</v>
      </c>
      <c r="C1371" t="s">
        <v>2802</v>
      </c>
      <c r="D1371" t="s">
        <v>30</v>
      </c>
      <c r="E1371">
        <v>3</v>
      </c>
      <c r="F1371" t="str">
        <f>VLOOKUP(Table1[[#This Row],[Customer ID]],Customers!$A$1:$I$2001,2,FALSE)</f>
        <v>Jacqueline White</v>
      </c>
      <c r="G1371" t="str">
        <f>VLOOKUP(Table1[[#This Row],[Customer ID]],Customers!$A$1:$I$2001,3,FALSE)</f>
        <v>garciakyle@butler.biz</v>
      </c>
      <c r="H1371" t="str">
        <f>VLOOKUP(Table1[[#This Row],[Customer ID]],Customers!$A$1:$I$2001,7,FALSE)</f>
        <v>United Kingdom</v>
      </c>
      <c r="I1371" t="str">
        <f>_xlfn.IFS(INDEX(Products!$A$1:$E$5,MATCH(Orders!$D1371,Products!$A$1:$A$5,0),MATCH(Orders!I$1,Products!$A$1:$E$1,0))="Esp","Espresso",INDEX(Products!$A$1:$E$5,MATCH(Orders!$D1371,Products!$A$1:$A$5,0),MATCH(Orders!I$1,Products!$A$1:$E$1,0))="Lat","Latte",INDEX(Products!$A$1:$E$5,MATCH(Orders!$D1371,Products!$A$1:$A$5,0),MATCH(Orders!I$1,Products!$A$1:$E$1,0))="Moc","Mocha",INDEX(Products!$A$1:$E$5,MATCH(Orders!$D1371,Products!$A$1:$A$5,0),MATCH(Orders!I$1,Products!$A$1:$E$1,0))="Am","Americano")</f>
        <v>Mocha</v>
      </c>
      <c r="J1371" t="str">
        <f>IF(INDEX(Products!$A$1:$E$5,MATCH(Orders!$D1371,Products!$A$1:$A$5,0),MATCH(Orders!J$1,Products!$A$1:$E$1,0))="M","Medium",IF(INDEX(Products!$A$1:$E$5,MATCH(Orders!$D1371,Products!$A$1:$A$5,0),MATCH(Orders!J$1,Products!$A$1:$E$1,0))="D","Dark","Light"))</f>
        <v>Medium</v>
      </c>
      <c r="K1371" s="3">
        <f>INDEX(Products!$A$1:$E$5,MATCH(Orders!$D1371,Products!$A$1:$A$5,0),MATCH(Orders!K$1,Products!$A$1:$E$1,0))</f>
        <v>2</v>
      </c>
      <c r="L1371" s="5">
        <f>INDEX(Products!$A$1:$E$5,MATCH(Orders!$D1371,Products!$A$1:$A$5,0),MATCH(Orders!L$1,Products!$A$1:$E$1,0))</f>
        <v>5.35</v>
      </c>
      <c r="M1371" s="5">
        <f>Table1[[#This Row],[Unit Price]]*Table1[[#This Row],[Quantity]]</f>
        <v>16.049999999999997</v>
      </c>
      <c r="N1371" t="str">
        <f>VLOOKUP(Table1[[#This Row],[Customer ID]],Customers!$A$1:$I$2001,9,FALSE)</f>
        <v>Yes</v>
      </c>
    </row>
    <row r="1372" spans="1:14" x14ac:dyDescent="0.35">
      <c r="A1372" t="s">
        <v>2803</v>
      </c>
      <c r="B1372" s="2">
        <v>45465</v>
      </c>
      <c r="C1372" t="s">
        <v>2804</v>
      </c>
      <c r="D1372" t="s">
        <v>30</v>
      </c>
      <c r="E1372">
        <v>2</v>
      </c>
      <c r="F1372" t="str">
        <f>VLOOKUP(Table1[[#This Row],[Customer ID]],Customers!$A$1:$I$2001,2,FALSE)</f>
        <v>Andrew Morales</v>
      </c>
      <c r="G1372" t="str">
        <f>VLOOKUP(Table1[[#This Row],[Customer ID]],Customers!$A$1:$I$2001,3,FALSE)</f>
        <v>ylewis@harris.net</v>
      </c>
      <c r="H1372" t="str">
        <f>VLOOKUP(Table1[[#This Row],[Customer ID]],Customers!$A$1:$I$2001,7,FALSE)</f>
        <v>United States</v>
      </c>
      <c r="I1372" t="str">
        <f>_xlfn.IFS(INDEX(Products!$A$1:$E$5,MATCH(Orders!$D1372,Products!$A$1:$A$5,0),MATCH(Orders!I$1,Products!$A$1:$E$1,0))="Esp","Espresso",INDEX(Products!$A$1:$E$5,MATCH(Orders!$D1372,Products!$A$1:$A$5,0),MATCH(Orders!I$1,Products!$A$1:$E$1,0))="Lat","Latte",INDEX(Products!$A$1:$E$5,MATCH(Orders!$D1372,Products!$A$1:$A$5,0),MATCH(Orders!I$1,Products!$A$1:$E$1,0))="Moc","Mocha",INDEX(Products!$A$1:$E$5,MATCH(Orders!$D1372,Products!$A$1:$A$5,0),MATCH(Orders!I$1,Products!$A$1:$E$1,0))="Am","Americano")</f>
        <v>Mocha</v>
      </c>
      <c r="J1372" t="str">
        <f>IF(INDEX(Products!$A$1:$E$5,MATCH(Orders!$D1372,Products!$A$1:$A$5,0),MATCH(Orders!J$1,Products!$A$1:$E$1,0))="M","Medium",IF(INDEX(Products!$A$1:$E$5,MATCH(Orders!$D1372,Products!$A$1:$A$5,0),MATCH(Orders!J$1,Products!$A$1:$E$1,0))="D","Dark","Light"))</f>
        <v>Medium</v>
      </c>
      <c r="K1372" s="3">
        <f>INDEX(Products!$A$1:$E$5,MATCH(Orders!$D1372,Products!$A$1:$A$5,0),MATCH(Orders!K$1,Products!$A$1:$E$1,0))</f>
        <v>2</v>
      </c>
      <c r="L1372" s="5">
        <f>INDEX(Products!$A$1:$E$5,MATCH(Orders!$D1372,Products!$A$1:$A$5,0),MATCH(Orders!L$1,Products!$A$1:$E$1,0))</f>
        <v>5.35</v>
      </c>
      <c r="M1372" s="5">
        <f>Table1[[#This Row],[Unit Price]]*Table1[[#This Row],[Quantity]]</f>
        <v>10.7</v>
      </c>
      <c r="N1372" t="str">
        <f>VLOOKUP(Table1[[#This Row],[Customer ID]],Customers!$A$1:$I$2001,9,FALSE)</f>
        <v>Yes</v>
      </c>
    </row>
    <row r="1373" spans="1:14" x14ac:dyDescent="0.35">
      <c r="A1373" t="s">
        <v>2805</v>
      </c>
      <c r="B1373" s="2">
        <v>45224</v>
      </c>
      <c r="C1373" t="s">
        <v>2806</v>
      </c>
      <c r="D1373" t="s">
        <v>15</v>
      </c>
      <c r="E1373">
        <v>4</v>
      </c>
      <c r="F1373" t="str">
        <f>VLOOKUP(Table1[[#This Row],[Customer ID]],Customers!$A$1:$I$2001,2,FALSE)</f>
        <v>Philip Pollard</v>
      </c>
      <c r="G1373" t="str">
        <f>VLOOKUP(Table1[[#This Row],[Customer ID]],Customers!$A$1:$I$2001,3,FALSE)</f>
        <v>jesse91@lopez.biz</v>
      </c>
      <c r="H1373" t="str">
        <f>VLOOKUP(Table1[[#This Row],[Customer ID]],Customers!$A$1:$I$2001,7,FALSE)</f>
        <v>Canada</v>
      </c>
      <c r="I1373" t="str">
        <f>_xlfn.IFS(INDEX(Products!$A$1:$E$5,MATCH(Orders!$D1373,Products!$A$1:$A$5,0),MATCH(Orders!I$1,Products!$A$1:$E$1,0))="Esp","Espresso",INDEX(Products!$A$1:$E$5,MATCH(Orders!$D1373,Products!$A$1:$A$5,0),MATCH(Orders!I$1,Products!$A$1:$E$1,0))="Lat","Latte",INDEX(Products!$A$1:$E$5,MATCH(Orders!$D1373,Products!$A$1:$A$5,0),MATCH(Orders!I$1,Products!$A$1:$E$1,0))="Moc","Mocha",INDEX(Products!$A$1:$E$5,MATCH(Orders!$D1373,Products!$A$1:$A$5,0),MATCH(Orders!I$1,Products!$A$1:$E$1,0))="Am","Americano")</f>
        <v>Espresso</v>
      </c>
      <c r="J1373" t="str">
        <f>IF(INDEX(Products!$A$1:$E$5,MATCH(Orders!$D1373,Products!$A$1:$A$5,0),MATCH(Orders!J$1,Products!$A$1:$E$1,0))="M","Medium",IF(INDEX(Products!$A$1:$E$5,MATCH(Orders!$D1373,Products!$A$1:$A$5,0),MATCH(Orders!J$1,Products!$A$1:$E$1,0))="D","Dark","Light"))</f>
        <v>Medium</v>
      </c>
      <c r="K1373" s="3">
        <f>INDEX(Products!$A$1:$E$5,MATCH(Orders!$D1373,Products!$A$1:$A$5,0),MATCH(Orders!K$1,Products!$A$1:$E$1,0))</f>
        <v>1.5</v>
      </c>
      <c r="L1373" s="5">
        <f>INDEX(Products!$A$1:$E$5,MATCH(Orders!$D1373,Products!$A$1:$A$5,0),MATCH(Orders!L$1,Products!$A$1:$E$1,0))</f>
        <v>8.18</v>
      </c>
      <c r="M1373" s="5">
        <f>Table1[[#This Row],[Unit Price]]*Table1[[#This Row],[Quantity]]</f>
        <v>32.72</v>
      </c>
      <c r="N1373" t="str">
        <f>VLOOKUP(Table1[[#This Row],[Customer ID]],Customers!$A$1:$I$2001,9,FALSE)</f>
        <v>No</v>
      </c>
    </row>
    <row r="1374" spans="1:14" x14ac:dyDescent="0.35">
      <c r="A1374" t="s">
        <v>2807</v>
      </c>
      <c r="B1374" s="2">
        <v>45477</v>
      </c>
      <c r="C1374" t="s">
        <v>2808</v>
      </c>
      <c r="D1374" t="s">
        <v>21</v>
      </c>
      <c r="E1374">
        <v>2</v>
      </c>
      <c r="F1374" t="str">
        <f>VLOOKUP(Table1[[#This Row],[Customer ID]],Customers!$A$1:$I$2001,2,FALSE)</f>
        <v>William Shelton</v>
      </c>
      <c r="G1374" t="str">
        <f>VLOOKUP(Table1[[#This Row],[Customer ID]],Customers!$A$1:$I$2001,3,FALSE)</f>
        <v>brenda24@yahoo.com</v>
      </c>
      <c r="H1374" t="str">
        <f>VLOOKUP(Table1[[#This Row],[Customer ID]],Customers!$A$1:$I$2001,7,FALSE)</f>
        <v>Canada</v>
      </c>
      <c r="I1374" t="str">
        <f>_xlfn.IFS(INDEX(Products!$A$1:$E$5,MATCH(Orders!$D1374,Products!$A$1:$A$5,0),MATCH(Orders!I$1,Products!$A$1:$E$1,0))="Esp","Espresso",INDEX(Products!$A$1:$E$5,MATCH(Orders!$D1374,Products!$A$1:$A$5,0),MATCH(Orders!I$1,Products!$A$1:$E$1,0))="Lat","Latte",INDEX(Products!$A$1:$E$5,MATCH(Orders!$D1374,Products!$A$1:$A$5,0),MATCH(Orders!I$1,Products!$A$1:$E$1,0))="Moc","Mocha",INDEX(Products!$A$1:$E$5,MATCH(Orders!$D1374,Products!$A$1:$A$5,0),MATCH(Orders!I$1,Products!$A$1:$E$1,0))="Am","Americano")</f>
        <v>Latte</v>
      </c>
      <c r="J1374" t="str">
        <f>IF(INDEX(Products!$A$1:$E$5,MATCH(Orders!$D1374,Products!$A$1:$A$5,0),MATCH(Orders!J$1,Products!$A$1:$E$1,0))="M","Medium",IF(INDEX(Products!$A$1:$E$5,MATCH(Orders!$D1374,Products!$A$1:$A$5,0),MATCH(Orders!J$1,Products!$A$1:$E$1,0))="D","Dark","Light"))</f>
        <v>Dark</v>
      </c>
      <c r="K1374" s="3">
        <f>INDEX(Products!$A$1:$E$5,MATCH(Orders!$D1374,Products!$A$1:$A$5,0),MATCH(Orders!K$1,Products!$A$1:$E$1,0))</f>
        <v>2</v>
      </c>
      <c r="L1374" s="5">
        <f>INDEX(Products!$A$1:$E$5,MATCH(Orders!$D1374,Products!$A$1:$A$5,0),MATCH(Orders!L$1,Products!$A$1:$E$1,0))</f>
        <v>6.79</v>
      </c>
      <c r="M1374" s="5">
        <f>Table1[[#This Row],[Unit Price]]*Table1[[#This Row],[Quantity]]</f>
        <v>13.58</v>
      </c>
      <c r="N1374" t="str">
        <f>VLOOKUP(Table1[[#This Row],[Customer ID]],Customers!$A$1:$I$2001,9,FALSE)</f>
        <v>Yes</v>
      </c>
    </row>
    <row r="1375" spans="1:14" x14ac:dyDescent="0.35">
      <c r="A1375" t="s">
        <v>2809</v>
      </c>
      <c r="B1375" s="2">
        <v>45022</v>
      </c>
      <c r="C1375" t="s">
        <v>2810</v>
      </c>
      <c r="D1375" t="s">
        <v>15</v>
      </c>
      <c r="E1375">
        <v>2</v>
      </c>
      <c r="F1375" t="str">
        <f>VLOOKUP(Table1[[#This Row],[Customer ID]],Customers!$A$1:$I$2001,2,FALSE)</f>
        <v>Ashley Frazier</v>
      </c>
      <c r="G1375" t="str">
        <f>VLOOKUP(Table1[[#This Row],[Customer ID]],Customers!$A$1:$I$2001,3,FALSE)</f>
        <v>shawn27@yahoo.com</v>
      </c>
      <c r="H1375" t="str">
        <f>VLOOKUP(Table1[[#This Row],[Customer ID]],Customers!$A$1:$I$2001,7,FALSE)</f>
        <v>Ireland</v>
      </c>
      <c r="I1375" t="str">
        <f>_xlfn.IFS(INDEX(Products!$A$1:$E$5,MATCH(Orders!$D1375,Products!$A$1:$A$5,0),MATCH(Orders!I$1,Products!$A$1:$E$1,0))="Esp","Espresso",INDEX(Products!$A$1:$E$5,MATCH(Orders!$D1375,Products!$A$1:$A$5,0),MATCH(Orders!I$1,Products!$A$1:$E$1,0))="Lat","Latte",INDEX(Products!$A$1:$E$5,MATCH(Orders!$D1375,Products!$A$1:$A$5,0),MATCH(Orders!I$1,Products!$A$1:$E$1,0))="Moc","Mocha",INDEX(Products!$A$1:$E$5,MATCH(Orders!$D1375,Products!$A$1:$A$5,0),MATCH(Orders!I$1,Products!$A$1:$E$1,0))="Am","Americano")</f>
        <v>Espresso</v>
      </c>
      <c r="J1375" t="str">
        <f>IF(INDEX(Products!$A$1:$E$5,MATCH(Orders!$D1375,Products!$A$1:$A$5,0),MATCH(Orders!J$1,Products!$A$1:$E$1,0))="M","Medium",IF(INDEX(Products!$A$1:$E$5,MATCH(Orders!$D1375,Products!$A$1:$A$5,0),MATCH(Orders!J$1,Products!$A$1:$E$1,0))="D","Dark","Light"))</f>
        <v>Medium</v>
      </c>
      <c r="K1375" s="3">
        <f>INDEX(Products!$A$1:$E$5,MATCH(Orders!$D1375,Products!$A$1:$A$5,0),MATCH(Orders!K$1,Products!$A$1:$E$1,0))</f>
        <v>1.5</v>
      </c>
      <c r="L1375" s="5">
        <f>INDEX(Products!$A$1:$E$5,MATCH(Orders!$D1375,Products!$A$1:$A$5,0),MATCH(Orders!L$1,Products!$A$1:$E$1,0))</f>
        <v>8.18</v>
      </c>
      <c r="M1375" s="5">
        <f>Table1[[#This Row],[Unit Price]]*Table1[[#This Row],[Quantity]]</f>
        <v>16.36</v>
      </c>
      <c r="N1375" t="str">
        <f>VLOOKUP(Table1[[#This Row],[Customer ID]],Customers!$A$1:$I$2001,9,FALSE)</f>
        <v>No</v>
      </c>
    </row>
    <row r="1376" spans="1:14" x14ac:dyDescent="0.35">
      <c r="A1376" t="s">
        <v>2811</v>
      </c>
      <c r="B1376" s="2">
        <v>45511</v>
      </c>
      <c r="C1376" t="s">
        <v>2812</v>
      </c>
      <c r="D1376" t="s">
        <v>40</v>
      </c>
      <c r="E1376">
        <v>2</v>
      </c>
      <c r="F1376" t="str">
        <f>VLOOKUP(Table1[[#This Row],[Customer ID]],Customers!$A$1:$I$2001,2,FALSE)</f>
        <v>Scott Alvarez</v>
      </c>
      <c r="G1376" t="str">
        <f>VLOOKUP(Table1[[#This Row],[Customer ID]],Customers!$A$1:$I$2001,3,FALSE)</f>
        <v>cabrerakristi@hotmail.com</v>
      </c>
      <c r="H1376" t="str">
        <f>VLOOKUP(Table1[[#This Row],[Customer ID]],Customers!$A$1:$I$2001,7,FALSE)</f>
        <v>Ireland</v>
      </c>
      <c r="I1376" t="str">
        <f>_xlfn.IFS(INDEX(Products!$A$1:$E$5,MATCH(Orders!$D1376,Products!$A$1:$A$5,0),MATCH(Orders!I$1,Products!$A$1:$E$1,0))="Esp","Espresso",INDEX(Products!$A$1:$E$5,MATCH(Orders!$D1376,Products!$A$1:$A$5,0),MATCH(Orders!I$1,Products!$A$1:$E$1,0))="Lat","Latte",INDEX(Products!$A$1:$E$5,MATCH(Orders!$D1376,Products!$A$1:$A$5,0),MATCH(Orders!I$1,Products!$A$1:$E$1,0))="Moc","Mocha",INDEX(Products!$A$1:$E$5,MATCH(Orders!$D1376,Products!$A$1:$A$5,0),MATCH(Orders!I$1,Products!$A$1:$E$1,0))="Am","Americano")</f>
        <v>Americano</v>
      </c>
      <c r="J1376" t="str">
        <f>IF(INDEX(Products!$A$1:$E$5,MATCH(Orders!$D1376,Products!$A$1:$A$5,0),MATCH(Orders!J$1,Products!$A$1:$E$1,0))="M","Medium",IF(INDEX(Products!$A$1:$E$5,MATCH(Orders!$D1376,Products!$A$1:$A$5,0),MATCH(Orders!J$1,Products!$A$1:$E$1,0))="D","Dark","Light"))</f>
        <v>Light</v>
      </c>
      <c r="K1376" s="3">
        <f>INDEX(Products!$A$1:$E$5,MATCH(Orders!$D1376,Products!$A$1:$A$5,0),MATCH(Orders!K$1,Products!$A$1:$E$1,0))</f>
        <v>1</v>
      </c>
      <c r="L1376" s="5">
        <f>INDEX(Products!$A$1:$E$5,MATCH(Orders!$D1376,Products!$A$1:$A$5,0),MATCH(Orders!L$1,Products!$A$1:$E$1,0))</f>
        <v>9.9499999999999993</v>
      </c>
      <c r="M1376" s="5">
        <f>Table1[[#This Row],[Unit Price]]*Table1[[#This Row],[Quantity]]</f>
        <v>19.899999999999999</v>
      </c>
      <c r="N1376" t="str">
        <f>VLOOKUP(Table1[[#This Row],[Customer ID]],Customers!$A$1:$I$2001,9,FALSE)</f>
        <v>Yes</v>
      </c>
    </row>
    <row r="1377" spans="1:14" x14ac:dyDescent="0.35">
      <c r="A1377" t="s">
        <v>2813</v>
      </c>
      <c r="B1377" s="2">
        <v>45514</v>
      </c>
      <c r="C1377" t="s">
        <v>2814</v>
      </c>
      <c r="D1377" t="s">
        <v>30</v>
      </c>
      <c r="E1377">
        <v>4</v>
      </c>
      <c r="F1377" t="str">
        <f>VLOOKUP(Table1[[#This Row],[Customer ID]],Customers!$A$1:$I$2001,2,FALSE)</f>
        <v>Heather Madden</v>
      </c>
      <c r="G1377" t="str">
        <f>VLOOKUP(Table1[[#This Row],[Customer ID]],Customers!$A$1:$I$2001,3,FALSE)</f>
        <v>nbrown@gmail.com</v>
      </c>
      <c r="H1377" t="str">
        <f>VLOOKUP(Table1[[#This Row],[Customer ID]],Customers!$A$1:$I$2001,7,FALSE)</f>
        <v>Australia</v>
      </c>
      <c r="I1377" t="str">
        <f>_xlfn.IFS(INDEX(Products!$A$1:$E$5,MATCH(Orders!$D1377,Products!$A$1:$A$5,0),MATCH(Orders!I$1,Products!$A$1:$E$1,0))="Esp","Espresso",INDEX(Products!$A$1:$E$5,MATCH(Orders!$D1377,Products!$A$1:$A$5,0),MATCH(Orders!I$1,Products!$A$1:$E$1,0))="Lat","Latte",INDEX(Products!$A$1:$E$5,MATCH(Orders!$D1377,Products!$A$1:$A$5,0),MATCH(Orders!I$1,Products!$A$1:$E$1,0))="Moc","Mocha",INDEX(Products!$A$1:$E$5,MATCH(Orders!$D1377,Products!$A$1:$A$5,0),MATCH(Orders!I$1,Products!$A$1:$E$1,0))="Am","Americano")</f>
        <v>Mocha</v>
      </c>
      <c r="J1377" t="str">
        <f>IF(INDEX(Products!$A$1:$E$5,MATCH(Orders!$D1377,Products!$A$1:$A$5,0),MATCH(Orders!J$1,Products!$A$1:$E$1,0))="M","Medium",IF(INDEX(Products!$A$1:$E$5,MATCH(Orders!$D1377,Products!$A$1:$A$5,0),MATCH(Orders!J$1,Products!$A$1:$E$1,0))="D","Dark","Light"))</f>
        <v>Medium</v>
      </c>
      <c r="K1377" s="3">
        <f>INDEX(Products!$A$1:$E$5,MATCH(Orders!$D1377,Products!$A$1:$A$5,0),MATCH(Orders!K$1,Products!$A$1:$E$1,0))</f>
        <v>2</v>
      </c>
      <c r="L1377" s="5">
        <f>INDEX(Products!$A$1:$E$5,MATCH(Orders!$D1377,Products!$A$1:$A$5,0),MATCH(Orders!L$1,Products!$A$1:$E$1,0))</f>
        <v>5.35</v>
      </c>
      <c r="M1377" s="5">
        <f>Table1[[#This Row],[Unit Price]]*Table1[[#This Row],[Quantity]]</f>
        <v>21.4</v>
      </c>
      <c r="N1377" t="str">
        <f>VLOOKUP(Table1[[#This Row],[Customer ID]],Customers!$A$1:$I$2001,9,FALSE)</f>
        <v>No</v>
      </c>
    </row>
    <row r="1378" spans="1:14" x14ac:dyDescent="0.35">
      <c r="A1378" t="s">
        <v>2815</v>
      </c>
      <c r="B1378" s="2">
        <v>45278</v>
      </c>
      <c r="C1378" t="s">
        <v>2816</v>
      </c>
      <c r="D1378" t="s">
        <v>21</v>
      </c>
      <c r="E1378">
        <v>3</v>
      </c>
      <c r="F1378" t="str">
        <f>VLOOKUP(Table1[[#This Row],[Customer ID]],Customers!$A$1:$I$2001,2,FALSE)</f>
        <v>Elizabeth Porter</v>
      </c>
      <c r="G1378" t="str">
        <f>VLOOKUP(Table1[[#This Row],[Customer ID]],Customers!$A$1:$I$2001,3,FALSE)</f>
        <v>christine81@hotmail.com</v>
      </c>
      <c r="H1378" t="str">
        <f>VLOOKUP(Table1[[#This Row],[Customer ID]],Customers!$A$1:$I$2001,7,FALSE)</f>
        <v>Australia</v>
      </c>
      <c r="I1378" t="str">
        <f>_xlfn.IFS(INDEX(Products!$A$1:$E$5,MATCH(Orders!$D1378,Products!$A$1:$A$5,0),MATCH(Orders!I$1,Products!$A$1:$E$1,0))="Esp","Espresso",INDEX(Products!$A$1:$E$5,MATCH(Orders!$D1378,Products!$A$1:$A$5,0),MATCH(Orders!I$1,Products!$A$1:$E$1,0))="Lat","Latte",INDEX(Products!$A$1:$E$5,MATCH(Orders!$D1378,Products!$A$1:$A$5,0),MATCH(Orders!I$1,Products!$A$1:$E$1,0))="Moc","Mocha",INDEX(Products!$A$1:$E$5,MATCH(Orders!$D1378,Products!$A$1:$A$5,0),MATCH(Orders!I$1,Products!$A$1:$E$1,0))="Am","Americano")</f>
        <v>Latte</v>
      </c>
      <c r="J1378" t="str">
        <f>IF(INDEX(Products!$A$1:$E$5,MATCH(Orders!$D1378,Products!$A$1:$A$5,0),MATCH(Orders!J$1,Products!$A$1:$E$1,0))="M","Medium",IF(INDEX(Products!$A$1:$E$5,MATCH(Orders!$D1378,Products!$A$1:$A$5,0),MATCH(Orders!J$1,Products!$A$1:$E$1,0))="D","Dark","Light"))</f>
        <v>Dark</v>
      </c>
      <c r="K1378" s="3">
        <f>INDEX(Products!$A$1:$E$5,MATCH(Orders!$D1378,Products!$A$1:$A$5,0),MATCH(Orders!K$1,Products!$A$1:$E$1,0))</f>
        <v>2</v>
      </c>
      <c r="L1378" s="5">
        <f>INDEX(Products!$A$1:$E$5,MATCH(Orders!$D1378,Products!$A$1:$A$5,0),MATCH(Orders!L$1,Products!$A$1:$E$1,0))</f>
        <v>6.79</v>
      </c>
      <c r="M1378" s="5">
        <f>Table1[[#This Row],[Unit Price]]*Table1[[#This Row],[Quantity]]</f>
        <v>20.37</v>
      </c>
      <c r="N1378" t="str">
        <f>VLOOKUP(Table1[[#This Row],[Customer ID]],Customers!$A$1:$I$2001,9,FALSE)</f>
        <v>Yes</v>
      </c>
    </row>
    <row r="1379" spans="1:14" x14ac:dyDescent="0.35">
      <c r="A1379" t="s">
        <v>2817</v>
      </c>
      <c r="B1379" s="2">
        <v>44572</v>
      </c>
      <c r="C1379" t="s">
        <v>2818</v>
      </c>
      <c r="D1379" t="s">
        <v>40</v>
      </c>
      <c r="E1379">
        <v>3</v>
      </c>
      <c r="F1379" t="str">
        <f>VLOOKUP(Table1[[#This Row],[Customer ID]],Customers!$A$1:$I$2001,2,FALSE)</f>
        <v>Seth Duffy</v>
      </c>
      <c r="G1379" t="str">
        <f>VLOOKUP(Table1[[#This Row],[Customer ID]],Customers!$A$1:$I$2001,3,FALSE)</f>
        <v>williamschristopher@hotmail.com</v>
      </c>
      <c r="H1379" t="str">
        <f>VLOOKUP(Table1[[#This Row],[Customer ID]],Customers!$A$1:$I$2001,7,FALSE)</f>
        <v>United States</v>
      </c>
      <c r="I1379" t="str">
        <f>_xlfn.IFS(INDEX(Products!$A$1:$E$5,MATCH(Orders!$D1379,Products!$A$1:$A$5,0),MATCH(Orders!I$1,Products!$A$1:$E$1,0))="Esp","Espresso",INDEX(Products!$A$1:$E$5,MATCH(Orders!$D1379,Products!$A$1:$A$5,0),MATCH(Orders!I$1,Products!$A$1:$E$1,0))="Lat","Latte",INDEX(Products!$A$1:$E$5,MATCH(Orders!$D1379,Products!$A$1:$A$5,0),MATCH(Orders!I$1,Products!$A$1:$E$1,0))="Moc","Mocha",INDEX(Products!$A$1:$E$5,MATCH(Orders!$D1379,Products!$A$1:$A$5,0),MATCH(Orders!I$1,Products!$A$1:$E$1,0))="Am","Americano")</f>
        <v>Americano</v>
      </c>
      <c r="J1379" t="str">
        <f>IF(INDEX(Products!$A$1:$E$5,MATCH(Orders!$D1379,Products!$A$1:$A$5,0),MATCH(Orders!J$1,Products!$A$1:$E$1,0))="M","Medium",IF(INDEX(Products!$A$1:$E$5,MATCH(Orders!$D1379,Products!$A$1:$A$5,0),MATCH(Orders!J$1,Products!$A$1:$E$1,0))="D","Dark","Light"))</f>
        <v>Light</v>
      </c>
      <c r="K1379" s="3">
        <f>INDEX(Products!$A$1:$E$5,MATCH(Orders!$D1379,Products!$A$1:$A$5,0),MATCH(Orders!K$1,Products!$A$1:$E$1,0))</f>
        <v>1</v>
      </c>
      <c r="L1379" s="5">
        <f>INDEX(Products!$A$1:$E$5,MATCH(Orders!$D1379,Products!$A$1:$A$5,0),MATCH(Orders!L$1,Products!$A$1:$E$1,0))</f>
        <v>9.9499999999999993</v>
      </c>
      <c r="M1379" s="5">
        <f>Table1[[#This Row],[Unit Price]]*Table1[[#This Row],[Quantity]]</f>
        <v>29.849999999999998</v>
      </c>
      <c r="N1379" t="str">
        <f>VLOOKUP(Table1[[#This Row],[Customer ID]],Customers!$A$1:$I$2001,9,FALSE)</f>
        <v>Yes</v>
      </c>
    </row>
    <row r="1380" spans="1:14" x14ac:dyDescent="0.35">
      <c r="A1380" t="s">
        <v>2819</v>
      </c>
      <c r="B1380" s="2">
        <v>45270</v>
      </c>
      <c r="C1380" t="s">
        <v>2820</v>
      </c>
      <c r="D1380" t="s">
        <v>15</v>
      </c>
      <c r="E1380">
        <v>5</v>
      </c>
      <c r="F1380" t="str">
        <f>VLOOKUP(Table1[[#This Row],[Customer ID]],Customers!$A$1:$I$2001,2,FALSE)</f>
        <v>Bianca Campbell</v>
      </c>
      <c r="G1380" t="str">
        <f>VLOOKUP(Table1[[#This Row],[Customer ID]],Customers!$A$1:$I$2001,3,FALSE)</f>
        <v>kendrahall@yahoo.com</v>
      </c>
      <c r="H1380" t="str">
        <f>VLOOKUP(Table1[[#This Row],[Customer ID]],Customers!$A$1:$I$2001,7,FALSE)</f>
        <v>Ireland</v>
      </c>
      <c r="I1380" t="str">
        <f>_xlfn.IFS(INDEX(Products!$A$1:$E$5,MATCH(Orders!$D1380,Products!$A$1:$A$5,0),MATCH(Orders!I$1,Products!$A$1:$E$1,0))="Esp","Espresso",INDEX(Products!$A$1:$E$5,MATCH(Orders!$D1380,Products!$A$1:$A$5,0),MATCH(Orders!I$1,Products!$A$1:$E$1,0))="Lat","Latte",INDEX(Products!$A$1:$E$5,MATCH(Orders!$D1380,Products!$A$1:$A$5,0),MATCH(Orders!I$1,Products!$A$1:$E$1,0))="Moc","Mocha",INDEX(Products!$A$1:$E$5,MATCH(Orders!$D1380,Products!$A$1:$A$5,0),MATCH(Orders!I$1,Products!$A$1:$E$1,0))="Am","Americano")</f>
        <v>Espresso</v>
      </c>
      <c r="J1380" t="str">
        <f>IF(INDEX(Products!$A$1:$E$5,MATCH(Orders!$D1380,Products!$A$1:$A$5,0),MATCH(Orders!J$1,Products!$A$1:$E$1,0))="M","Medium",IF(INDEX(Products!$A$1:$E$5,MATCH(Orders!$D1380,Products!$A$1:$A$5,0),MATCH(Orders!J$1,Products!$A$1:$E$1,0))="D","Dark","Light"))</f>
        <v>Medium</v>
      </c>
      <c r="K1380" s="3">
        <f>INDEX(Products!$A$1:$E$5,MATCH(Orders!$D1380,Products!$A$1:$A$5,0),MATCH(Orders!K$1,Products!$A$1:$E$1,0))</f>
        <v>1.5</v>
      </c>
      <c r="L1380" s="5">
        <f>INDEX(Products!$A$1:$E$5,MATCH(Orders!$D1380,Products!$A$1:$A$5,0),MATCH(Orders!L$1,Products!$A$1:$E$1,0))</f>
        <v>8.18</v>
      </c>
      <c r="M1380" s="5">
        <f>Table1[[#This Row],[Unit Price]]*Table1[[#This Row],[Quantity]]</f>
        <v>40.9</v>
      </c>
      <c r="N1380" t="str">
        <f>VLOOKUP(Table1[[#This Row],[Customer ID]],Customers!$A$1:$I$2001,9,FALSE)</f>
        <v>Yes</v>
      </c>
    </row>
    <row r="1381" spans="1:14" x14ac:dyDescent="0.35">
      <c r="A1381" t="s">
        <v>2821</v>
      </c>
      <c r="B1381" s="2">
        <v>45376</v>
      </c>
      <c r="C1381" t="s">
        <v>2822</v>
      </c>
      <c r="D1381" t="s">
        <v>21</v>
      </c>
      <c r="E1381">
        <v>1</v>
      </c>
      <c r="F1381" t="str">
        <f>VLOOKUP(Table1[[#This Row],[Customer ID]],Customers!$A$1:$I$2001,2,FALSE)</f>
        <v>Debra Morris DVM</v>
      </c>
      <c r="G1381" t="str">
        <f>VLOOKUP(Table1[[#This Row],[Customer ID]],Customers!$A$1:$I$2001,3,FALSE)</f>
        <v>cynthia79@gmail.com</v>
      </c>
      <c r="H1381" t="str">
        <f>VLOOKUP(Table1[[#This Row],[Customer ID]],Customers!$A$1:$I$2001,7,FALSE)</f>
        <v>United States</v>
      </c>
      <c r="I1381" t="str">
        <f>_xlfn.IFS(INDEX(Products!$A$1:$E$5,MATCH(Orders!$D1381,Products!$A$1:$A$5,0),MATCH(Orders!I$1,Products!$A$1:$E$1,0))="Esp","Espresso",INDEX(Products!$A$1:$E$5,MATCH(Orders!$D1381,Products!$A$1:$A$5,0),MATCH(Orders!I$1,Products!$A$1:$E$1,0))="Lat","Latte",INDEX(Products!$A$1:$E$5,MATCH(Orders!$D1381,Products!$A$1:$A$5,0),MATCH(Orders!I$1,Products!$A$1:$E$1,0))="Moc","Mocha",INDEX(Products!$A$1:$E$5,MATCH(Orders!$D1381,Products!$A$1:$A$5,0),MATCH(Orders!I$1,Products!$A$1:$E$1,0))="Am","Americano")</f>
        <v>Latte</v>
      </c>
      <c r="J1381" t="str">
        <f>IF(INDEX(Products!$A$1:$E$5,MATCH(Orders!$D1381,Products!$A$1:$A$5,0),MATCH(Orders!J$1,Products!$A$1:$E$1,0))="M","Medium",IF(INDEX(Products!$A$1:$E$5,MATCH(Orders!$D1381,Products!$A$1:$A$5,0),MATCH(Orders!J$1,Products!$A$1:$E$1,0))="D","Dark","Light"))</f>
        <v>Dark</v>
      </c>
      <c r="K1381" s="3">
        <f>INDEX(Products!$A$1:$E$5,MATCH(Orders!$D1381,Products!$A$1:$A$5,0),MATCH(Orders!K$1,Products!$A$1:$E$1,0))</f>
        <v>2</v>
      </c>
      <c r="L1381" s="5">
        <f>INDEX(Products!$A$1:$E$5,MATCH(Orders!$D1381,Products!$A$1:$A$5,0),MATCH(Orders!L$1,Products!$A$1:$E$1,0))</f>
        <v>6.79</v>
      </c>
      <c r="M1381" s="5">
        <f>Table1[[#This Row],[Unit Price]]*Table1[[#This Row],[Quantity]]</f>
        <v>6.79</v>
      </c>
      <c r="N1381" t="str">
        <f>VLOOKUP(Table1[[#This Row],[Customer ID]],Customers!$A$1:$I$2001,9,FALSE)</f>
        <v>No</v>
      </c>
    </row>
    <row r="1382" spans="1:14" x14ac:dyDescent="0.35">
      <c r="A1382" t="s">
        <v>2824</v>
      </c>
      <c r="B1382" s="2">
        <v>45433</v>
      </c>
      <c r="C1382" t="s">
        <v>2825</v>
      </c>
      <c r="D1382" t="s">
        <v>15</v>
      </c>
      <c r="E1382">
        <v>1</v>
      </c>
      <c r="F1382" t="str">
        <f>VLOOKUP(Table1[[#This Row],[Customer ID]],Customers!$A$1:$I$2001,2,FALSE)</f>
        <v>Steven Mathews</v>
      </c>
      <c r="G1382" t="str">
        <f>VLOOKUP(Table1[[#This Row],[Customer ID]],Customers!$A$1:$I$2001,3,FALSE)</f>
        <v>melissarichardson@burch.net</v>
      </c>
      <c r="H1382" t="str">
        <f>VLOOKUP(Table1[[#This Row],[Customer ID]],Customers!$A$1:$I$2001,7,FALSE)</f>
        <v>United Kingdom</v>
      </c>
      <c r="I1382" t="str">
        <f>_xlfn.IFS(INDEX(Products!$A$1:$E$5,MATCH(Orders!$D1382,Products!$A$1:$A$5,0),MATCH(Orders!I$1,Products!$A$1:$E$1,0))="Esp","Espresso",INDEX(Products!$A$1:$E$5,MATCH(Orders!$D1382,Products!$A$1:$A$5,0),MATCH(Orders!I$1,Products!$A$1:$E$1,0))="Lat","Latte",INDEX(Products!$A$1:$E$5,MATCH(Orders!$D1382,Products!$A$1:$A$5,0),MATCH(Orders!I$1,Products!$A$1:$E$1,0))="Moc","Mocha",INDEX(Products!$A$1:$E$5,MATCH(Orders!$D1382,Products!$A$1:$A$5,0),MATCH(Orders!I$1,Products!$A$1:$E$1,0))="Am","Americano")</f>
        <v>Espresso</v>
      </c>
      <c r="J1382" t="str">
        <f>IF(INDEX(Products!$A$1:$E$5,MATCH(Orders!$D1382,Products!$A$1:$A$5,0),MATCH(Orders!J$1,Products!$A$1:$E$1,0))="M","Medium",IF(INDEX(Products!$A$1:$E$5,MATCH(Orders!$D1382,Products!$A$1:$A$5,0),MATCH(Orders!J$1,Products!$A$1:$E$1,0))="D","Dark","Light"))</f>
        <v>Medium</v>
      </c>
      <c r="K1382" s="3">
        <f>INDEX(Products!$A$1:$E$5,MATCH(Orders!$D1382,Products!$A$1:$A$5,0),MATCH(Orders!K$1,Products!$A$1:$E$1,0))</f>
        <v>1.5</v>
      </c>
      <c r="L1382" s="5">
        <f>INDEX(Products!$A$1:$E$5,MATCH(Orders!$D1382,Products!$A$1:$A$5,0),MATCH(Orders!L$1,Products!$A$1:$E$1,0))</f>
        <v>8.18</v>
      </c>
      <c r="M1382" s="5">
        <f>Table1[[#This Row],[Unit Price]]*Table1[[#This Row],[Quantity]]</f>
        <v>8.18</v>
      </c>
      <c r="N1382" t="str">
        <f>VLOOKUP(Table1[[#This Row],[Customer ID]],Customers!$A$1:$I$2001,9,FALSE)</f>
        <v>No</v>
      </c>
    </row>
    <row r="1383" spans="1:14" x14ac:dyDescent="0.35">
      <c r="A1383" t="s">
        <v>2826</v>
      </c>
      <c r="B1383" s="2">
        <v>45201</v>
      </c>
      <c r="C1383" t="s">
        <v>2827</v>
      </c>
      <c r="D1383" t="s">
        <v>40</v>
      </c>
      <c r="E1383">
        <v>3</v>
      </c>
      <c r="F1383" t="str">
        <f>VLOOKUP(Table1[[#This Row],[Customer ID]],Customers!$A$1:$I$2001,2,FALSE)</f>
        <v>Carrie Johnson</v>
      </c>
      <c r="G1383" t="str">
        <f>VLOOKUP(Table1[[#This Row],[Customer ID]],Customers!$A$1:$I$2001,3,FALSE)</f>
        <v>yhall@hotmail.com</v>
      </c>
      <c r="H1383" t="str">
        <f>VLOOKUP(Table1[[#This Row],[Customer ID]],Customers!$A$1:$I$2001,7,FALSE)</f>
        <v>Canada</v>
      </c>
      <c r="I1383" t="str">
        <f>_xlfn.IFS(INDEX(Products!$A$1:$E$5,MATCH(Orders!$D1383,Products!$A$1:$A$5,0),MATCH(Orders!I$1,Products!$A$1:$E$1,0))="Esp","Espresso",INDEX(Products!$A$1:$E$5,MATCH(Orders!$D1383,Products!$A$1:$A$5,0),MATCH(Orders!I$1,Products!$A$1:$E$1,0))="Lat","Latte",INDEX(Products!$A$1:$E$5,MATCH(Orders!$D1383,Products!$A$1:$A$5,0),MATCH(Orders!I$1,Products!$A$1:$E$1,0))="Moc","Mocha",INDEX(Products!$A$1:$E$5,MATCH(Orders!$D1383,Products!$A$1:$A$5,0),MATCH(Orders!I$1,Products!$A$1:$E$1,0))="Am","Americano")</f>
        <v>Americano</v>
      </c>
      <c r="J1383" t="str">
        <f>IF(INDEX(Products!$A$1:$E$5,MATCH(Orders!$D1383,Products!$A$1:$A$5,0),MATCH(Orders!J$1,Products!$A$1:$E$1,0))="M","Medium",IF(INDEX(Products!$A$1:$E$5,MATCH(Orders!$D1383,Products!$A$1:$A$5,0),MATCH(Orders!J$1,Products!$A$1:$E$1,0))="D","Dark","Light"))</f>
        <v>Light</v>
      </c>
      <c r="K1383" s="3">
        <f>INDEX(Products!$A$1:$E$5,MATCH(Orders!$D1383,Products!$A$1:$A$5,0),MATCH(Orders!K$1,Products!$A$1:$E$1,0))</f>
        <v>1</v>
      </c>
      <c r="L1383" s="5">
        <f>INDEX(Products!$A$1:$E$5,MATCH(Orders!$D1383,Products!$A$1:$A$5,0),MATCH(Orders!L$1,Products!$A$1:$E$1,0))</f>
        <v>9.9499999999999993</v>
      </c>
      <c r="M1383" s="5">
        <f>Table1[[#This Row],[Unit Price]]*Table1[[#This Row],[Quantity]]</f>
        <v>29.849999999999998</v>
      </c>
      <c r="N1383" t="str">
        <f>VLOOKUP(Table1[[#This Row],[Customer ID]],Customers!$A$1:$I$2001,9,FALSE)</f>
        <v>No</v>
      </c>
    </row>
    <row r="1384" spans="1:14" x14ac:dyDescent="0.35">
      <c r="A1384" t="s">
        <v>2828</v>
      </c>
      <c r="B1384" s="2">
        <v>44915</v>
      </c>
      <c r="C1384" t="s">
        <v>2829</v>
      </c>
      <c r="D1384" t="s">
        <v>21</v>
      </c>
      <c r="E1384">
        <v>4</v>
      </c>
      <c r="F1384" t="str">
        <f>VLOOKUP(Table1[[#This Row],[Customer ID]],Customers!$A$1:$I$2001,2,FALSE)</f>
        <v>Randall King</v>
      </c>
      <c r="G1384" t="str">
        <f>VLOOKUP(Table1[[#This Row],[Customer ID]],Customers!$A$1:$I$2001,3,FALSE)</f>
        <v>bestcraig@gmail.com</v>
      </c>
      <c r="H1384" t="str">
        <f>VLOOKUP(Table1[[#This Row],[Customer ID]],Customers!$A$1:$I$2001,7,FALSE)</f>
        <v>United Kingdom</v>
      </c>
      <c r="I1384" t="str">
        <f>_xlfn.IFS(INDEX(Products!$A$1:$E$5,MATCH(Orders!$D1384,Products!$A$1:$A$5,0),MATCH(Orders!I$1,Products!$A$1:$E$1,0))="Esp","Espresso",INDEX(Products!$A$1:$E$5,MATCH(Orders!$D1384,Products!$A$1:$A$5,0),MATCH(Orders!I$1,Products!$A$1:$E$1,0))="Lat","Latte",INDEX(Products!$A$1:$E$5,MATCH(Orders!$D1384,Products!$A$1:$A$5,0),MATCH(Orders!I$1,Products!$A$1:$E$1,0))="Moc","Mocha",INDEX(Products!$A$1:$E$5,MATCH(Orders!$D1384,Products!$A$1:$A$5,0),MATCH(Orders!I$1,Products!$A$1:$E$1,0))="Am","Americano")</f>
        <v>Latte</v>
      </c>
      <c r="J1384" t="str">
        <f>IF(INDEX(Products!$A$1:$E$5,MATCH(Orders!$D1384,Products!$A$1:$A$5,0),MATCH(Orders!J$1,Products!$A$1:$E$1,0))="M","Medium",IF(INDEX(Products!$A$1:$E$5,MATCH(Orders!$D1384,Products!$A$1:$A$5,0),MATCH(Orders!J$1,Products!$A$1:$E$1,0))="D","Dark","Light"))</f>
        <v>Dark</v>
      </c>
      <c r="K1384" s="3">
        <f>INDEX(Products!$A$1:$E$5,MATCH(Orders!$D1384,Products!$A$1:$A$5,0),MATCH(Orders!K$1,Products!$A$1:$E$1,0))</f>
        <v>2</v>
      </c>
      <c r="L1384" s="5">
        <f>INDEX(Products!$A$1:$E$5,MATCH(Orders!$D1384,Products!$A$1:$A$5,0),MATCH(Orders!L$1,Products!$A$1:$E$1,0))</f>
        <v>6.79</v>
      </c>
      <c r="M1384" s="5">
        <f>Table1[[#This Row],[Unit Price]]*Table1[[#This Row],[Quantity]]</f>
        <v>27.16</v>
      </c>
      <c r="N1384" t="str">
        <f>VLOOKUP(Table1[[#This Row],[Customer ID]],Customers!$A$1:$I$2001,9,FALSE)</f>
        <v>No</v>
      </c>
    </row>
    <row r="1385" spans="1:14" x14ac:dyDescent="0.35">
      <c r="A1385" t="s">
        <v>2830</v>
      </c>
      <c r="B1385" s="2">
        <v>44784</v>
      </c>
      <c r="C1385" t="s">
        <v>2831</v>
      </c>
      <c r="D1385" t="s">
        <v>15</v>
      </c>
      <c r="E1385">
        <v>3</v>
      </c>
      <c r="F1385" t="str">
        <f>VLOOKUP(Table1[[#This Row],[Customer ID]],Customers!$A$1:$I$2001,2,FALSE)</f>
        <v>Valerie Smith</v>
      </c>
      <c r="G1385" t="str">
        <f>VLOOKUP(Table1[[#This Row],[Customer ID]],Customers!$A$1:$I$2001,3,FALSE)</f>
        <v>qsingh@robles.com</v>
      </c>
      <c r="H1385" t="str">
        <f>VLOOKUP(Table1[[#This Row],[Customer ID]],Customers!$A$1:$I$2001,7,FALSE)</f>
        <v>Ireland</v>
      </c>
      <c r="I1385" t="str">
        <f>_xlfn.IFS(INDEX(Products!$A$1:$E$5,MATCH(Orders!$D1385,Products!$A$1:$A$5,0),MATCH(Orders!I$1,Products!$A$1:$E$1,0))="Esp","Espresso",INDEX(Products!$A$1:$E$5,MATCH(Orders!$D1385,Products!$A$1:$A$5,0),MATCH(Orders!I$1,Products!$A$1:$E$1,0))="Lat","Latte",INDEX(Products!$A$1:$E$5,MATCH(Orders!$D1385,Products!$A$1:$A$5,0),MATCH(Orders!I$1,Products!$A$1:$E$1,0))="Moc","Mocha",INDEX(Products!$A$1:$E$5,MATCH(Orders!$D1385,Products!$A$1:$A$5,0),MATCH(Orders!I$1,Products!$A$1:$E$1,0))="Am","Americano")</f>
        <v>Espresso</v>
      </c>
      <c r="J1385" t="str">
        <f>IF(INDEX(Products!$A$1:$E$5,MATCH(Orders!$D1385,Products!$A$1:$A$5,0),MATCH(Orders!J$1,Products!$A$1:$E$1,0))="M","Medium",IF(INDEX(Products!$A$1:$E$5,MATCH(Orders!$D1385,Products!$A$1:$A$5,0),MATCH(Orders!J$1,Products!$A$1:$E$1,0))="D","Dark","Light"))</f>
        <v>Medium</v>
      </c>
      <c r="K1385" s="3">
        <f>INDEX(Products!$A$1:$E$5,MATCH(Orders!$D1385,Products!$A$1:$A$5,0),MATCH(Orders!K$1,Products!$A$1:$E$1,0))</f>
        <v>1.5</v>
      </c>
      <c r="L1385" s="5">
        <f>INDEX(Products!$A$1:$E$5,MATCH(Orders!$D1385,Products!$A$1:$A$5,0),MATCH(Orders!L$1,Products!$A$1:$E$1,0))</f>
        <v>8.18</v>
      </c>
      <c r="M1385" s="5">
        <f>Table1[[#This Row],[Unit Price]]*Table1[[#This Row],[Quantity]]</f>
        <v>24.54</v>
      </c>
      <c r="N1385" t="str">
        <f>VLOOKUP(Table1[[#This Row],[Customer ID]],Customers!$A$1:$I$2001,9,FALSE)</f>
        <v>No</v>
      </c>
    </row>
    <row r="1386" spans="1:14" x14ac:dyDescent="0.35">
      <c r="A1386" t="s">
        <v>2832</v>
      </c>
      <c r="B1386" s="2">
        <v>45300</v>
      </c>
      <c r="C1386" t="s">
        <v>2833</v>
      </c>
      <c r="D1386" t="s">
        <v>21</v>
      </c>
      <c r="E1386">
        <v>1</v>
      </c>
      <c r="F1386" t="str">
        <f>VLOOKUP(Table1[[#This Row],[Customer ID]],Customers!$A$1:$I$2001,2,FALSE)</f>
        <v>Carmen Mills</v>
      </c>
      <c r="G1386" t="str">
        <f>VLOOKUP(Table1[[#This Row],[Customer ID]],Customers!$A$1:$I$2001,3,FALSE)</f>
        <v>travistorres@wall.biz</v>
      </c>
      <c r="H1386" t="str">
        <f>VLOOKUP(Table1[[#This Row],[Customer ID]],Customers!$A$1:$I$2001,7,FALSE)</f>
        <v>Australia</v>
      </c>
      <c r="I1386" t="str">
        <f>_xlfn.IFS(INDEX(Products!$A$1:$E$5,MATCH(Orders!$D1386,Products!$A$1:$A$5,0),MATCH(Orders!I$1,Products!$A$1:$E$1,0))="Esp","Espresso",INDEX(Products!$A$1:$E$5,MATCH(Orders!$D1386,Products!$A$1:$A$5,0),MATCH(Orders!I$1,Products!$A$1:$E$1,0))="Lat","Latte",INDEX(Products!$A$1:$E$5,MATCH(Orders!$D1386,Products!$A$1:$A$5,0),MATCH(Orders!I$1,Products!$A$1:$E$1,0))="Moc","Mocha",INDEX(Products!$A$1:$E$5,MATCH(Orders!$D1386,Products!$A$1:$A$5,0),MATCH(Orders!I$1,Products!$A$1:$E$1,0))="Am","Americano")</f>
        <v>Latte</v>
      </c>
      <c r="J1386" t="str">
        <f>IF(INDEX(Products!$A$1:$E$5,MATCH(Orders!$D1386,Products!$A$1:$A$5,0),MATCH(Orders!J$1,Products!$A$1:$E$1,0))="M","Medium",IF(INDEX(Products!$A$1:$E$5,MATCH(Orders!$D1386,Products!$A$1:$A$5,0),MATCH(Orders!J$1,Products!$A$1:$E$1,0))="D","Dark","Light"))</f>
        <v>Dark</v>
      </c>
      <c r="K1386" s="3">
        <f>INDEX(Products!$A$1:$E$5,MATCH(Orders!$D1386,Products!$A$1:$A$5,0),MATCH(Orders!K$1,Products!$A$1:$E$1,0))</f>
        <v>2</v>
      </c>
      <c r="L1386" s="5">
        <f>INDEX(Products!$A$1:$E$5,MATCH(Orders!$D1386,Products!$A$1:$A$5,0),MATCH(Orders!L$1,Products!$A$1:$E$1,0))</f>
        <v>6.79</v>
      </c>
      <c r="M1386" s="5">
        <f>Table1[[#This Row],[Unit Price]]*Table1[[#This Row],[Quantity]]</f>
        <v>6.79</v>
      </c>
      <c r="N1386" t="str">
        <f>VLOOKUP(Table1[[#This Row],[Customer ID]],Customers!$A$1:$I$2001,9,FALSE)</f>
        <v>Yes</v>
      </c>
    </row>
    <row r="1387" spans="1:14" x14ac:dyDescent="0.35">
      <c r="A1387" t="s">
        <v>2834</v>
      </c>
      <c r="B1387" s="2">
        <v>45036</v>
      </c>
      <c r="C1387" t="s">
        <v>2835</v>
      </c>
      <c r="D1387" t="s">
        <v>15</v>
      </c>
      <c r="E1387">
        <v>5</v>
      </c>
      <c r="F1387" t="str">
        <f>VLOOKUP(Table1[[#This Row],[Customer ID]],Customers!$A$1:$I$2001,2,FALSE)</f>
        <v>Robert Bishop</v>
      </c>
      <c r="G1387" t="str">
        <f>VLOOKUP(Table1[[#This Row],[Customer ID]],Customers!$A$1:$I$2001,3,FALSE)</f>
        <v>ljimenez@york.com</v>
      </c>
      <c r="H1387" t="str">
        <f>VLOOKUP(Table1[[#This Row],[Customer ID]],Customers!$A$1:$I$2001,7,FALSE)</f>
        <v>Canada</v>
      </c>
      <c r="I1387" t="str">
        <f>_xlfn.IFS(INDEX(Products!$A$1:$E$5,MATCH(Orders!$D1387,Products!$A$1:$A$5,0),MATCH(Orders!I$1,Products!$A$1:$E$1,0))="Esp","Espresso",INDEX(Products!$A$1:$E$5,MATCH(Orders!$D1387,Products!$A$1:$A$5,0),MATCH(Orders!I$1,Products!$A$1:$E$1,0))="Lat","Latte",INDEX(Products!$A$1:$E$5,MATCH(Orders!$D1387,Products!$A$1:$A$5,0),MATCH(Orders!I$1,Products!$A$1:$E$1,0))="Moc","Mocha",INDEX(Products!$A$1:$E$5,MATCH(Orders!$D1387,Products!$A$1:$A$5,0),MATCH(Orders!I$1,Products!$A$1:$E$1,0))="Am","Americano")</f>
        <v>Espresso</v>
      </c>
      <c r="J1387" t="str">
        <f>IF(INDEX(Products!$A$1:$E$5,MATCH(Orders!$D1387,Products!$A$1:$A$5,0),MATCH(Orders!J$1,Products!$A$1:$E$1,0))="M","Medium",IF(INDEX(Products!$A$1:$E$5,MATCH(Orders!$D1387,Products!$A$1:$A$5,0),MATCH(Orders!J$1,Products!$A$1:$E$1,0))="D","Dark","Light"))</f>
        <v>Medium</v>
      </c>
      <c r="K1387" s="3">
        <f>INDEX(Products!$A$1:$E$5,MATCH(Orders!$D1387,Products!$A$1:$A$5,0),MATCH(Orders!K$1,Products!$A$1:$E$1,0))</f>
        <v>1.5</v>
      </c>
      <c r="L1387" s="5">
        <f>INDEX(Products!$A$1:$E$5,MATCH(Orders!$D1387,Products!$A$1:$A$5,0),MATCH(Orders!L$1,Products!$A$1:$E$1,0))</f>
        <v>8.18</v>
      </c>
      <c r="M1387" s="5">
        <f>Table1[[#This Row],[Unit Price]]*Table1[[#This Row],[Quantity]]</f>
        <v>40.9</v>
      </c>
      <c r="N1387" t="str">
        <f>VLOOKUP(Table1[[#This Row],[Customer ID]],Customers!$A$1:$I$2001,9,FALSE)</f>
        <v>Yes</v>
      </c>
    </row>
    <row r="1388" spans="1:14" x14ac:dyDescent="0.35">
      <c r="A1388" t="s">
        <v>2836</v>
      </c>
      <c r="B1388" s="2">
        <v>45266</v>
      </c>
      <c r="C1388" t="s">
        <v>2837</v>
      </c>
      <c r="D1388" t="s">
        <v>40</v>
      </c>
      <c r="E1388">
        <v>2</v>
      </c>
      <c r="F1388" t="str">
        <f>VLOOKUP(Table1[[#This Row],[Customer ID]],Customers!$A$1:$I$2001,2,FALSE)</f>
        <v>Gloria Martinez</v>
      </c>
      <c r="G1388" t="str">
        <f>VLOOKUP(Table1[[#This Row],[Customer ID]],Customers!$A$1:$I$2001,3,FALSE)</f>
        <v>kenneth07@ho-hale.com</v>
      </c>
      <c r="H1388" t="str">
        <f>VLOOKUP(Table1[[#This Row],[Customer ID]],Customers!$A$1:$I$2001,7,FALSE)</f>
        <v>United States</v>
      </c>
      <c r="I1388" t="str">
        <f>_xlfn.IFS(INDEX(Products!$A$1:$E$5,MATCH(Orders!$D1388,Products!$A$1:$A$5,0),MATCH(Orders!I$1,Products!$A$1:$E$1,0))="Esp","Espresso",INDEX(Products!$A$1:$E$5,MATCH(Orders!$D1388,Products!$A$1:$A$5,0),MATCH(Orders!I$1,Products!$A$1:$E$1,0))="Lat","Latte",INDEX(Products!$A$1:$E$5,MATCH(Orders!$D1388,Products!$A$1:$A$5,0),MATCH(Orders!I$1,Products!$A$1:$E$1,0))="Moc","Mocha",INDEX(Products!$A$1:$E$5,MATCH(Orders!$D1388,Products!$A$1:$A$5,0),MATCH(Orders!I$1,Products!$A$1:$E$1,0))="Am","Americano")</f>
        <v>Americano</v>
      </c>
      <c r="J1388" t="str">
        <f>IF(INDEX(Products!$A$1:$E$5,MATCH(Orders!$D1388,Products!$A$1:$A$5,0),MATCH(Orders!J$1,Products!$A$1:$E$1,0))="M","Medium",IF(INDEX(Products!$A$1:$E$5,MATCH(Orders!$D1388,Products!$A$1:$A$5,0),MATCH(Orders!J$1,Products!$A$1:$E$1,0))="D","Dark","Light"))</f>
        <v>Light</v>
      </c>
      <c r="K1388" s="3">
        <f>INDEX(Products!$A$1:$E$5,MATCH(Orders!$D1388,Products!$A$1:$A$5,0),MATCH(Orders!K$1,Products!$A$1:$E$1,0))</f>
        <v>1</v>
      </c>
      <c r="L1388" s="5">
        <f>INDEX(Products!$A$1:$E$5,MATCH(Orders!$D1388,Products!$A$1:$A$5,0),MATCH(Orders!L$1,Products!$A$1:$E$1,0))</f>
        <v>9.9499999999999993</v>
      </c>
      <c r="M1388" s="5">
        <f>Table1[[#This Row],[Unit Price]]*Table1[[#This Row],[Quantity]]</f>
        <v>19.899999999999999</v>
      </c>
      <c r="N1388" t="str">
        <f>VLOOKUP(Table1[[#This Row],[Customer ID]],Customers!$A$1:$I$2001,9,FALSE)</f>
        <v>Yes</v>
      </c>
    </row>
    <row r="1389" spans="1:14" x14ac:dyDescent="0.35">
      <c r="A1389" t="s">
        <v>2838</v>
      </c>
      <c r="B1389" s="2">
        <v>44661</v>
      </c>
      <c r="C1389" t="s">
        <v>2839</v>
      </c>
      <c r="D1389" t="s">
        <v>40</v>
      </c>
      <c r="E1389">
        <v>3</v>
      </c>
      <c r="F1389" t="str">
        <f>VLOOKUP(Table1[[#This Row],[Customer ID]],Customers!$A$1:$I$2001,2,FALSE)</f>
        <v>Ashley Black</v>
      </c>
      <c r="G1389" t="str">
        <f>VLOOKUP(Table1[[#This Row],[Customer ID]],Customers!$A$1:$I$2001,3,FALSE)</f>
        <v>joseph20@hotmail.com</v>
      </c>
      <c r="H1389" t="str">
        <f>VLOOKUP(Table1[[#This Row],[Customer ID]],Customers!$A$1:$I$2001,7,FALSE)</f>
        <v>United Kingdom</v>
      </c>
      <c r="I1389" t="str">
        <f>_xlfn.IFS(INDEX(Products!$A$1:$E$5,MATCH(Orders!$D1389,Products!$A$1:$A$5,0),MATCH(Orders!I$1,Products!$A$1:$E$1,0))="Esp","Espresso",INDEX(Products!$A$1:$E$5,MATCH(Orders!$D1389,Products!$A$1:$A$5,0),MATCH(Orders!I$1,Products!$A$1:$E$1,0))="Lat","Latte",INDEX(Products!$A$1:$E$5,MATCH(Orders!$D1389,Products!$A$1:$A$5,0),MATCH(Orders!I$1,Products!$A$1:$E$1,0))="Moc","Mocha",INDEX(Products!$A$1:$E$5,MATCH(Orders!$D1389,Products!$A$1:$A$5,0),MATCH(Orders!I$1,Products!$A$1:$E$1,0))="Am","Americano")</f>
        <v>Americano</v>
      </c>
      <c r="J1389" t="str">
        <f>IF(INDEX(Products!$A$1:$E$5,MATCH(Orders!$D1389,Products!$A$1:$A$5,0),MATCH(Orders!J$1,Products!$A$1:$E$1,0))="M","Medium",IF(INDEX(Products!$A$1:$E$5,MATCH(Orders!$D1389,Products!$A$1:$A$5,0),MATCH(Orders!J$1,Products!$A$1:$E$1,0))="D","Dark","Light"))</f>
        <v>Light</v>
      </c>
      <c r="K1389" s="3">
        <f>INDEX(Products!$A$1:$E$5,MATCH(Orders!$D1389,Products!$A$1:$A$5,0),MATCH(Orders!K$1,Products!$A$1:$E$1,0))</f>
        <v>1</v>
      </c>
      <c r="L1389" s="5">
        <f>INDEX(Products!$A$1:$E$5,MATCH(Orders!$D1389,Products!$A$1:$A$5,0),MATCH(Orders!L$1,Products!$A$1:$E$1,0))</f>
        <v>9.9499999999999993</v>
      </c>
      <c r="M1389" s="5">
        <f>Table1[[#This Row],[Unit Price]]*Table1[[#This Row],[Quantity]]</f>
        <v>29.849999999999998</v>
      </c>
      <c r="N1389" t="str">
        <f>VLOOKUP(Table1[[#This Row],[Customer ID]],Customers!$A$1:$I$2001,9,FALSE)</f>
        <v>No</v>
      </c>
    </row>
    <row r="1390" spans="1:14" x14ac:dyDescent="0.35">
      <c r="A1390" t="s">
        <v>2840</v>
      </c>
      <c r="B1390" s="2">
        <v>44821</v>
      </c>
      <c r="C1390" t="s">
        <v>2841</v>
      </c>
      <c r="D1390" t="s">
        <v>15</v>
      </c>
      <c r="E1390">
        <v>1</v>
      </c>
      <c r="F1390" t="str">
        <f>VLOOKUP(Table1[[#This Row],[Customer ID]],Customers!$A$1:$I$2001,2,FALSE)</f>
        <v>Franklin Byrd</v>
      </c>
      <c r="G1390" t="str">
        <f>VLOOKUP(Table1[[#This Row],[Customer ID]],Customers!$A$1:$I$2001,3,FALSE)</f>
        <v>freyes@stokes-williams.com</v>
      </c>
      <c r="H1390" t="str">
        <f>VLOOKUP(Table1[[#This Row],[Customer ID]],Customers!$A$1:$I$2001,7,FALSE)</f>
        <v>Australia</v>
      </c>
      <c r="I1390" t="str">
        <f>_xlfn.IFS(INDEX(Products!$A$1:$E$5,MATCH(Orders!$D1390,Products!$A$1:$A$5,0),MATCH(Orders!I$1,Products!$A$1:$E$1,0))="Esp","Espresso",INDEX(Products!$A$1:$E$5,MATCH(Orders!$D1390,Products!$A$1:$A$5,0),MATCH(Orders!I$1,Products!$A$1:$E$1,0))="Lat","Latte",INDEX(Products!$A$1:$E$5,MATCH(Orders!$D1390,Products!$A$1:$A$5,0),MATCH(Orders!I$1,Products!$A$1:$E$1,0))="Moc","Mocha",INDEX(Products!$A$1:$E$5,MATCH(Orders!$D1390,Products!$A$1:$A$5,0),MATCH(Orders!I$1,Products!$A$1:$E$1,0))="Am","Americano")</f>
        <v>Espresso</v>
      </c>
      <c r="J1390" t="str">
        <f>IF(INDEX(Products!$A$1:$E$5,MATCH(Orders!$D1390,Products!$A$1:$A$5,0),MATCH(Orders!J$1,Products!$A$1:$E$1,0))="M","Medium",IF(INDEX(Products!$A$1:$E$5,MATCH(Orders!$D1390,Products!$A$1:$A$5,0),MATCH(Orders!J$1,Products!$A$1:$E$1,0))="D","Dark","Light"))</f>
        <v>Medium</v>
      </c>
      <c r="K1390" s="3">
        <f>INDEX(Products!$A$1:$E$5,MATCH(Orders!$D1390,Products!$A$1:$A$5,0),MATCH(Orders!K$1,Products!$A$1:$E$1,0))</f>
        <v>1.5</v>
      </c>
      <c r="L1390" s="5">
        <f>INDEX(Products!$A$1:$E$5,MATCH(Orders!$D1390,Products!$A$1:$A$5,0),MATCH(Orders!L$1,Products!$A$1:$E$1,0))</f>
        <v>8.18</v>
      </c>
      <c r="M1390" s="5">
        <f>Table1[[#This Row],[Unit Price]]*Table1[[#This Row],[Quantity]]</f>
        <v>8.18</v>
      </c>
      <c r="N1390" t="str">
        <f>VLOOKUP(Table1[[#This Row],[Customer ID]],Customers!$A$1:$I$2001,9,FALSE)</f>
        <v>No</v>
      </c>
    </row>
    <row r="1391" spans="1:14" x14ac:dyDescent="0.35">
      <c r="A1391" t="s">
        <v>2842</v>
      </c>
      <c r="B1391" s="2">
        <v>44534</v>
      </c>
      <c r="C1391" t="s">
        <v>2843</v>
      </c>
      <c r="D1391" t="s">
        <v>40</v>
      </c>
      <c r="E1391">
        <v>4</v>
      </c>
      <c r="F1391" t="str">
        <f>VLOOKUP(Table1[[#This Row],[Customer ID]],Customers!$A$1:$I$2001,2,FALSE)</f>
        <v>Kristy Coleman</v>
      </c>
      <c r="G1391" t="str">
        <f>VLOOKUP(Table1[[#This Row],[Customer ID]],Customers!$A$1:$I$2001,3,FALSE)</f>
        <v>gonzalezisaac@barnes.org</v>
      </c>
      <c r="H1391" t="str">
        <f>VLOOKUP(Table1[[#This Row],[Customer ID]],Customers!$A$1:$I$2001,7,FALSE)</f>
        <v>United States</v>
      </c>
      <c r="I1391" t="str">
        <f>_xlfn.IFS(INDEX(Products!$A$1:$E$5,MATCH(Orders!$D1391,Products!$A$1:$A$5,0),MATCH(Orders!I$1,Products!$A$1:$E$1,0))="Esp","Espresso",INDEX(Products!$A$1:$E$5,MATCH(Orders!$D1391,Products!$A$1:$A$5,0),MATCH(Orders!I$1,Products!$A$1:$E$1,0))="Lat","Latte",INDEX(Products!$A$1:$E$5,MATCH(Orders!$D1391,Products!$A$1:$A$5,0),MATCH(Orders!I$1,Products!$A$1:$E$1,0))="Moc","Mocha",INDEX(Products!$A$1:$E$5,MATCH(Orders!$D1391,Products!$A$1:$A$5,0),MATCH(Orders!I$1,Products!$A$1:$E$1,0))="Am","Americano")</f>
        <v>Americano</v>
      </c>
      <c r="J1391" t="str">
        <f>IF(INDEX(Products!$A$1:$E$5,MATCH(Orders!$D1391,Products!$A$1:$A$5,0),MATCH(Orders!J$1,Products!$A$1:$E$1,0))="M","Medium",IF(INDEX(Products!$A$1:$E$5,MATCH(Orders!$D1391,Products!$A$1:$A$5,0),MATCH(Orders!J$1,Products!$A$1:$E$1,0))="D","Dark","Light"))</f>
        <v>Light</v>
      </c>
      <c r="K1391" s="3">
        <f>INDEX(Products!$A$1:$E$5,MATCH(Orders!$D1391,Products!$A$1:$A$5,0),MATCH(Orders!K$1,Products!$A$1:$E$1,0))</f>
        <v>1</v>
      </c>
      <c r="L1391" s="5">
        <f>INDEX(Products!$A$1:$E$5,MATCH(Orders!$D1391,Products!$A$1:$A$5,0),MATCH(Orders!L$1,Products!$A$1:$E$1,0))</f>
        <v>9.9499999999999993</v>
      </c>
      <c r="M1391" s="5">
        <f>Table1[[#This Row],[Unit Price]]*Table1[[#This Row],[Quantity]]</f>
        <v>39.799999999999997</v>
      </c>
      <c r="N1391" t="str">
        <f>VLOOKUP(Table1[[#This Row],[Customer ID]],Customers!$A$1:$I$2001,9,FALSE)</f>
        <v>Yes</v>
      </c>
    </row>
    <row r="1392" spans="1:14" x14ac:dyDescent="0.35">
      <c r="A1392" t="s">
        <v>2844</v>
      </c>
      <c r="B1392" s="2">
        <v>44644</v>
      </c>
      <c r="C1392" t="s">
        <v>2845</v>
      </c>
      <c r="D1392" t="s">
        <v>15</v>
      </c>
      <c r="E1392">
        <v>4</v>
      </c>
      <c r="F1392" t="str">
        <f>VLOOKUP(Table1[[#This Row],[Customer ID]],Customers!$A$1:$I$2001,2,FALSE)</f>
        <v>Jamie Greene</v>
      </c>
      <c r="G1392" t="str">
        <f>VLOOKUP(Table1[[#This Row],[Customer ID]],Customers!$A$1:$I$2001,3,FALSE)</f>
        <v>mccoycory@hotmail.com</v>
      </c>
      <c r="H1392" t="str">
        <f>VLOOKUP(Table1[[#This Row],[Customer ID]],Customers!$A$1:$I$2001,7,FALSE)</f>
        <v>Ireland</v>
      </c>
      <c r="I1392" t="str">
        <f>_xlfn.IFS(INDEX(Products!$A$1:$E$5,MATCH(Orders!$D1392,Products!$A$1:$A$5,0),MATCH(Orders!I$1,Products!$A$1:$E$1,0))="Esp","Espresso",INDEX(Products!$A$1:$E$5,MATCH(Orders!$D1392,Products!$A$1:$A$5,0),MATCH(Orders!I$1,Products!$A$1:$E$1,0))="Lat","Latte",INDEX(Products!$A$1:$E$5,MATCH(Orders!$D1392,Products!$A$1:$A$5,0),MATCH(Orders!I$1,Products!$A$1:$E$1,0))="Moc","Mocha",INDEX(Products!$A$1:$E$5,MATCH(Orders!$D1392,Products!$A$1:$A$5,0),MATCH(Orders!I$1,Products!$A$1:$E$1,0))="Am","Americano")</f>
        <v>Espresso</v>
      </c>
      <c r="J1392" t="str">
        <f>IF(INDEX(Products!$A$1:$E$5,MATCH(Orders!$D1392,Products!$A$1:$A$5,0),MATCH(Orders!J$1,Products!$A$1:$E$1,0))="M","Medium",IF(INDEX(Products!$A$1:$E$5,MATCH(Orders!$D1392,Products!$A$1:$A$5,0),MATCH(Orders!J$1,Products!$A$1:$E$1,0))="D","Dark","Light"))</f>
        <v>Medium</v>
      </c>
      <c r="K1392" s="3">
        <f>INDEX(Products!$A$1:$E$5,MATCH(Orders!$D1392,Products!$A$1:$A$5,0),MATCH(Orders!K$1,Products!$A$1:$E$1,0))</f>
        <v>1.5</v>
      </c>
      <c r="L1392" s="5">
        <f>INDEX(Products!$A$1:$E$5,MATCH(Orders!$D1392,Products!$A$1:$A$5,0),MATCH(Orders!L$1,Products!$A$1:$E$1,0))</f>
        <v>8.18</v>
      </c>
      <c r="M1392" s="5">
        <f>Table1[[#This Row],[Unit Price]]*Table1[[#This Row],[Quantity]]</f>
        <v>32.72</v>
      </c>
      <c r="N1392" t="str">
        <f>VLOOKUP(Table1[[#This Row],[Customer ID]],Customers!$A$1:$I$2001,9,FALSE)</f>
        <v>Yes</v>
      </c>
    </row>
    <row r="1393" spans="1:14" x14ac:dyDescent="0.35">
      <c r="A1393" t="s">
        <v>2846</v>
      </c>
      <c r="B1393" s="2">
        <v>44955</v>
      </c>
      <c r="C1393" t="s">
        <v>2847</v>
      </c>
      <c r="D1393" t="s">
        <v>21</v>
      </c>
      <c r="E1393">
        <v>4</v>
      </c>
      <c r="F1393" t="str">
        <f>VLOOKUP(Table1[[#This Row],[Customer ID]],Customers!$A$1:$I$2001,2,FALSE)</f>
        <v>Michael Meyers</v>
      </c>
      <c r="G1393" t="str">
        <f>VLOOKUP(Table1[[#This Row],[Customer ID]],Customers!$A$1:$I$2001,3,FALSE)</f>
        <v>bwilliams@hotmail.com</v>
      </c>
      <c r="H1393" t="str">
        <f>VLOOKUP(Table1[[#This Row],[Customer ID]],Customers!$A$1:$I$2001,7,FALSE)</f>
        <v>United States</v>
      </c>
      <c r="I1393" t="str">
        <f>_xlfn.IFS(INDEX(Products!$A$1:$E$5,MATCH(Orders!$D1393,Products!$A$1:$A$5,0),MATCH(Orders!I$1,Products!$A$1:$E$1,0))="Esp","Espresso",INDEX(Products!$A$1:$E$5,MATCH(Orders!$D1393,Products!$A$1:$A$5,0),MATCH(Orders!I$1,Products!$A$1:$E$1,0))="Lat","Latte",INDEX(Products!$A$1:$E$5,MATCH(Orders!$D1393,Products!$A$1:$A$5,0),MATCH(Orders!I$1,Products!$A$1:$E$1,0))="Moc","Mocha",INDEX(Products!$A$1:$E$5,MATCH(Orders!$D1393,Products!$A$1:$A$5,0),MATCH(Orders!I$1,Products!$A$1:$E$1,0))="Am","Americano")</f>
        <v>Latte</v>
      </c>
      <c r="J1393" t="str">
        <f>IF(INDEX(Products!$A$1:$E$5,MATCH(Orders!$D1393,Products!$A$1:$A$5,0),MATCH(Orders!J$1,Products!$A$1:$E$1,0))="M","Medium",IF(INDEX(Products!$A$1:$E$5,MATCH(Orders!$D1393,Products!$A$1:$A$5,0),MATCH(Orders!J$1,Products!$A$1:$E$1,0))="D","Dark","Light"))</f>
        <v>Dark</v>
      </c>
      <c r="K1393" s="3">
        <f>INDEX(Products!$A$1:$E$5,MATCH(Orders!$D1393,Products!$A$1:$A$5,0),MATCH(Orders!K$1,Products!$A$1:$E$1,0))</f>
        <v>2</v>
      </c>
      <c r="L1393" s="5">
        <f>INDEX(Products!$A$1:$E$5,MATCH(Orders!$D1393,Products!$A$1:$A$5,0),MATCH(Orders!L$1,Products!$A$1:$E$1,0))</f>
        <v>6.79</v>
      </c>
      <c r="M1393" s="5">
        <f>Table1[[#This Row],[Unit Price]]*Table1[[#This Row],[Quantity]]</f>
        <v>27.16</v>
      </c>
      <c r="N1393" t="str">
        <f>VLOOKUP(Table1[[#This Row],[Customer ID]],Customers!$A$1:$I$2001,9,FALSE)</f>
        <v>No</v>
      </c>
    </row>
    <row r="1394" spans="1:14" x14ac:dyDescent="0.35">
      <c r="A1394" t="s">
        <v>2849</v>
      </c>
      <c r="B1394" s="2">
        <v>44645</v>
      </c>
      <c r="C1394" t="s">
        <v>2850</v>
      </c>
      <c r="D1394" t="s">
        <v>21</v>
      </c>
      <c r="E1394">
        <v>4</v>
      </c>
      <c r="F1394" t="str">
        <f>VLOOKUP(Table1[[#This Row],[Customer ID]],Customers!$A$1:$I$2001,2,FALSE)</f>
        <v>Amanda White</v>
      </c>
      <c r="G1394" t="str">
        <f>VLOOKUP(Table1[[#This Row],[Customer ID]],Customers!$A$1:$I$2001,3,FALSE)</f>
        <v>cpatrick@flores.org</v>
      </c>
      <c r="H1394" t="str">
        <f>VLOOKUP(Table1[[#This Row],[Customer ID]],Customers!$A$1:$I$2001,7,FALSE)</f>
        <v>Canada</v>
      </c>
      <c r="I1394" t="str">
        <f>_xlfn.IFS(INDEX(Products!$A$1:$E$5,MATCH(Orders!$D1394,Products!$A$1:$A$5,0),MATCH(Orders!I$1,Products!$A$1:$E$1,0))="Esp","Espresso",INDEX(Products!$A$1:$E$5,MATCH(Orders!$D1394,Products!$A$1:$A$5,0),MATCH(Orders!I$1,Products!$A$1:$E$1,0))="Lat","Latte",INDEX(Products!$A$1:$E$5,MATCH(Orders!$D1394,Products!$A$1:$A$5,0),MATCH(Orders!I$1,Products!$A$1:$E$1,0))="Moc","Mocha",INDEX(Products!$A$1:$E$5,MATCH(Orders!$D1394,Products!$A$1:$A$5,0),MATCH(Orders!I$1,Products!$A$1:$E$1,0))="Am","Americano")</f>
        <v>Latte</v>
      </c>
      <c r="J1394" t="str">
        <f>IF(INDEX(Products!$A$1:$E$5,MATCH(Orders!$D1394,Products!$A$1:$A$5,0),MATCH(Orders!J$1,Products!$A$1:$E$1,0))="M","Medium",IF(INDEX(Products!$A$1:$E$5,MATCH(Orders!$D1394,Products!$A$1:$A$5,0),MATCH(Orders!J$1,Products!$A$1:$E$1,0))="D","Dark","Light"))</f>
        <v>Dark</v>
      </c>
      <c r="K1394" s="3">
        <f>INDEX(Products!$A$1:$E$5,MATCH(Orders!$D1394,Products!$A$1:$A$5,0),MATCH(Orders!K$1,Products!$A$1:$E$1,0))</f>
        <v>2</v>
      </c>
      <c r="L1394" s="5">
        <f>INDEX(Products!$A$1:$E$5,MATCH(Orders!$D1394,Products!$A$1:$A$5,0),MATCH(Orders!L$1,Products!$A$1:$E$1,0))</f>
        <v>6.79</v>
      </c>
      <c r="M1394" s="5">
        <f>Table1[[#This Row],[Unit Price]]*Table1[[#This Row],[Quantity]]</f>
        <v>27.16</v>
      </c>
      <c r="N1394" t="str">
        <f>VLOOKUP(Table1[[#This Row],[Customer ID]],Customers!$A$1:$I$2001,9,FALSE)</f>
        <v>No</v>
      </c>
    </row>
    <row r="1395" spans="1:14" x14ac:dyDescent="0.35">
      <c r="A1395" t="s">
        <v>2851</v>
      </c>
      <c r="B1395" s="2">
        <v>44848</v>
      </c>
      <c r="C1395" t="s">
        <v>2852</v>
      </c>
      <c r="D1395" t="s">
        <v>15</v>
      </c>
      <c r="E1395">
        <v>5</v>
      </c>
      <c r="F1395" t="str">
        <f>VLOOKUP(Table1[[#This Row],[Customer ID]],Customers!$A$1:$I$2001,2,FALSE)</f>
        <v>Wayne Thomas</v>
      </c>
      <c r="G1395" t="str">
        <f>VLOOKUP(Table1[[#This Row],[Customer ID]],Customers!$A$1:$I$2001,3,FALSE)</f>
        <v>matthewcarrillo@castaneda.info</v>
      </c>
      <c r="H1395" t="str">
        <f>VLOOKUP(Table1[[#This Row],[Customer ID]],Customers!$A$1:$I$2001,7,FALSE)</f>
        <v>United Kingdom</v>
      </c>
      <c r="I1395" t="str">
        <f>_xlfn.IFS(INDEX(Products!$A$1:$E$5,MATCH(Orders!$D1395,Products!$A$1:$A$5,0),MATCH(Orders!I$1,Products!$A$1:$E$1,0))="Esp","Espresso",INDEX(Products!$A$1:$E$5,MATCH(Orders!$D1395,Products!$A$1:$A$5,0),MATCH(Orders!I$1,Products!$A$1:$E$1,0))="Lat","Latte",INDEX(Products!$A$1:$E$5,MATCH(Orders!$D1395,Products!$A$1:$A$5,0),MATCH(Orders!I$1,Products!$A$1:$E$1,0))="Moc","Mocha",INDEX(Products!$A$1:$E$5,MATCH(Orders!$D1395,Products!$A$1:$A$5,0),MATCH(Orders!I$1,Products!$A$1:$E$1,0))="Am","Americano")</f>
        <v>Espresso</v>
      </c>
      <c r="J1395" t="str">
        <f>IF(INDEX(Products!$A$1:$E$5,MATCH(Orders!$D1395,Products!$A$1:$A$5,0),MATCH(Orders!J$1,Products!$A$1:$E$1,0))="M","Medium",IF(INDEX(Products!$A$1:$E$5,MATCH(Orders!$D1395,Products!$A$1:$A$5,0),MATCH(Orders!J$1,Products!$A$1:$E$1,0))="D","Dark","Light"))</f>
        <v>Medium</v>
      </c>
      <c r="K1395" s="3">
        <f>INDEX(Products!$A$1:$E$5,MATCH(Orders!$D1395,Products!$A$1:$A$5,0),MATCH(Orders!K$1,Products!$A$1:$E$1,0))</f>
        <v>1.5</v>
      </c>
      <c r="L1395" s="5">
        <f>INDEX(Products!$A$1:$E$5,MATCH(Orders!$D1395,Products!$A$1:$A$5,0),MATCH(Orders!L$1,Products!$A$1:$E$1,0))</f>
        <v>8.18</v>
      </c>
      <c r="M1395" s="5">
        <f>Table1[[#This Row],[Unit Price]]*Table1[[#This Row],[Quantity]]</f>
        <v>40.9</v>
      </c>
      <c r="N1395" t="str">
        <f>VLOOKUP(Table1[[#This Row],[Customer ID]],Customers!$A$1:$I$2001,9,FALSE)</f>
        <v>No</v>
      </c>
    </row>
    <row r="1396" spans="1:14" x14ac:dyDescent="0.35">
      <c r="A1396" t="s">
        <v>2853</v>
      </c>
      <c r="B1396" s="2">
        <v>45312</v>
      </c>
      <c r="C1396" t="s">
        <v>2854</v>
      </c>
      <c r="D1396" t="s">
        <v>30</v>
      </c>
      <c r="E1396">
        <v>3</v>
      </c>
      <c r="F1396" t="str">
        <f>VLOOKUP(Table1[[#This Row],[Customer ID]],Customers!$A$1:$I$2001,2,FALSE)</f>
        <v>Jacob Burns</v>
      </c>
      <c r="G1396" t="str">
        <f>VLOOKUP(Table1[[#This Row],[Customer ID]],Customers!$A$1:$I$2001,3,FALSE)</f>
        <v>kayla24@lewis.com</v>
      </c>
      <c r="H1396" t="str">
        <f>VLOOKUP(Table1[[#This Row],[Customer ID]],Customers!$A$1:$I$2001,7,FALSE)</f>
        <v>Canada</v>
      </c>
      <c r="I1396" t="str">
        <f>_xlfn.IFS(INDEX(Products!$A$1:$E$5,MATCH(Orders!$D1396,Products!$A$1:$A$5,0),MATCH(Orders!I$1,Products!$A$1:$E$1,0))="Esp","Espresso",INDEX(Products!$A$1:$E$5,MATCH(Orders!$D1396,Products!$A$1:$A$5,0),MATCH(Orders!I$1,Products!$A$1:$E$1,0))="Lat","Latte",INDEX(Products!$A$1:$E$5,MATCH(Orders!$D1396,Products!$A$1:$A$5,0),MATCH(Orders!I$1,Products!$A$1:$E$1,0))="Moc","Mocha",INDEX(Products!$A$1:$E$5,MATCH(Orders!$D1396,Products!$A$1:$A$5,0),MATCH(Orders!I$1,Products!$A$1:$E$1,0))="Am","Americano")</f>
        <v>Mocha</v>
      </c>
      <c r="J1396" t="str">
        <f>IF(INDEX(Products!$A$1:$E$5,MATCH(Orders!$D1396,Products!$A$1:$A$5,0),MATCH(Orders!J$1,Products!$A$1:$E$1,0))="M","Medium",IF(INDEX(Products!$A$1:$E$5,MATCH(Orders!$D1396,Products!$A$1:$A$5,0),MATCH(Orders!J$1,Products!$A$1:$E$1,0))="D","Dark","Light"))</f>
        <v>Medium</v>
      </c>
      <c r="K1396" s="3">
        <f>INDEX(Products!$A$1:$E$5,MATCH(Orders!$D1396,Products!$A$1:$A$5,0),MATCH(Orders!K$1,Products!$A$1:$E$1,0))</f>
        <v>2</v>
      </c>
      <c r="L1396" s="5">
        <f>INDEX(Products!$A$1:$E$5,MATCH(Orders!$D1396,Products!$A$1:$A$5,0),MATCH(Orders!L$1,Products!$A$1:$E$1,0))</f>
        <v>5.35</v>
      </c>
      <c r="M1396" s="5">
        <f>Table1[[#This Row],[Unit Price]]*Table1[[#This Row],[Quantity]]</f>
        <v>16.049999999999997</v>
      </c>
      <c r="N1396" t="str">
        <f>VLOOKUP(Table1[[#This Row],[Customer ID]],Customers!$A$1:$I$2001,9,FALSE)</f>
        <v>No</v>
      </c>
    </row>
    <row r="1397" spans="1:14" x14ac:dyDescent="0.35">
      <c r="A1397" t="s">
        <v>2855</v>
      </c>
      <c r="B1397" s="2">
        <v>44945</v>
      </c>
      <c r="C1397" t="s">
        <v>2856</v>
      </c>
      <c r="D1397" t="s">
        <v>40</v>
      </c>
      <c r="E1397">
        <v>1</v>
      </c>
      <c r="F1397" t="str">
        <f>VLOOKUP(Table1[[#This Row],[Customer ID]],Customers!$A$1:$I$2001,2,FALSE)</f>
        <v>Jeremy Owens</v>
      </c>
      <c r="G1397" t="str">
        <f>VLOOKUP(Table1[[#This Row],[Customer ID]],Customers!$A$1:$I$2001,3,FALSE)</f>
        <v>whurley@yahoo.com</v>
      </c>
      <c r="H1397" t="str">
        <f>VLOOKUP(Table1[[#This Row],[Customer ID]],Customers!$A$1:$I$2001,7,FALSE)</f>
        <v>Australia</v>
      </c>
      <c r="I1397" t="str">
        <f>_xlfn.IFS(INDEX(Products!$A$1:$E$5,MATCH(Orders!$D1397,Products!$A$1:$A$5,0),MATCH(Orders!I$1,Products!$A$1:$E$1,0))="Esp","Espresso",INDEX(Products!$A$1:$E$5,MATCH(Orders!$D1397,Products!$A$1:$A$5,0),MATCH(Orders!I$1,Products!$A$1:$E$1,0))="Lat","Latte",INDEX(Products!$A$1:$E$5,MATCH(Orders!$D1397,Products!$A$1:$A$5,0),MATCH(Orders!I$1,Products!$A$1:$E$1,0))="Moc","Mocha",INDEX(Products!$A$1:$E$5,MATCH(Orders!$D1397,Products!$A$1:$A$5,0),MATCH(Orders!I$1,Products!$A$1:$E$1,0))="Am","Americano")</f>
        <v>Americano</v>
      </c>
      <c r="J1397" t="str">
        <f>IF(INDEX(Products!$A$1:$E$5,MATCH(Orders!$D1397,Products!$A$1:$A$5,0),MATCH(Orders!J$1,Products!$A$1:$E$1,0))="M","Medium",IF(INDEX(Products!$A$1:$E$5,MATCH(Orders!$D1397,Products!$A$1:$A$5,0),MATCH(Orders!J$1,Products!$A$1:$E$1,0))="D","Dark","Light"))</f>
        <v>Light</v>
      </c>
      <c r="K1397" s="3">
        <f>INDEX(Products!$A$1:$E$5,MATCH(Orders!$D1397,Products!$A$1:$A$5,0),MATCH(Orders!K$1,Products!$A$1:$E$1,0))</f>
        <v>1</v>
      </c>
      <c r="L1397" s="5">
        <f>INDEX(Products!$A$1:$E$5,MATCH(Orders!$D1397,Products!$A$1:$A$5,0),MATCH(Orders!L$1,Products!$A$1:$E$1,0))</f>
        <v>9.9499999999999993</v>
      </c>
      <c r="M1397" s="5">
        <f>Table1[[#This Row],[Unit Price]]*Table1[[#This Row],[Quantity]]</f>
        <v>9.9499999999999993</v>
      </c>
      <c r="N1397" t="str">
        <f>VLOOKUP(Table1[[#This Row],[Customer ID]],Customers!$A$1:$I$2001,9,FALSE)</f>
        <v>Yes</v>
      </c>
    </row>
    <row r="1398" spans="1:14" x14ac:dyDescent="0.35">
      <c r="A1398" t="s">
        <v>2857</v>
      </c>
      <c r="B1398" s="2">
        <v>45466</v>
      </c>
      <c r="C1398" t="s">
        <v>2858</v>
      </c>
      <c r="D1398" t="s">
        <v>15</v>
      </c>
      <c r="E1398">
        <v>1</v>
      </c>
      <c r="F1398" t="str">
        <f>VLOOKUP(Table1[[#This Row],[Customer ID]],Customers!$A$1:$I$2001,2,FALSE)</f>
        <v>Ryan Maxwell</v>
      </c>
      <c r="G1398" t="str">
        <f>VLOOKUP(Table1[[#This Row],[Customer ID]],Customers!$A$1:$I$2001,3,FALSE)</f>
        <v>jennifer14@myers-wilson.com</v>
      </c>
      <c r="H1398" t="str">
        <f>VLOOKUP(Table1[[#This Row],[Customer ID]],Customers!$A$1:$I$2001,7,FALSE)</f>
        <v>United Kingdom</v>
      </c>
      <c r="I1398" t="str">
        <f>_xlfn.IFS(INDEX(Products!$A$1:$E$5,MATCH(Orders!$D1398,Products!$A$1:$A$5,0),MATCH(Orders!I$1,Products!$A$1:$E$1,0))="Esp","Espresso",INDEX(Products!$A$1:$E$5,MATCH(Orders!$D1398,Products!$A$1:$A$5,0),MATCH(Orders!I$1,Products!$A$1:$E$1,0))="Lat","Latte",INDEX(Products!$A$1:$E$5,MATCH(Orders!$D1398,Products!$A$1:$A$5,0),MATCH(Orders!I$1,Products!$A$1:$E$1,0))="Moc","Mocha",INDEX(Products!$A$1:$E$5,MATCH(Orders!$D1398,Products!$A$1:$A$5,0),MATCH(Orders!I$1,Products!$A$1:$E$1,0))="Am","Americano")</f>
        <v>Espresso</v>
      </c>
      <c r="J1398" t="str">
        <f>IF(INDEX(Products!$A$1:$E$5,MATCH(Orders!$D1398,Products!$A$1:$A$5,0),MATCH(Orders!J$1,Products!$A$1:$E$1,0))="M","Medium",IF(INDEX(Products!$A$1:$E$5,MATCH(Orders!$D1398,Products!$A$1:$A$5,0),MATCH(Orders!J$1,Products!$A$1:$E$1,0))="D","Dark","Light"))</f>
        <v>Medium</v>
      </c>
      <c r="K1398" s="3">
        <f>INDEX(Products!$A$1:$E$5,MATCH(Orders!$D1398,Products!$A$1:$A$5,0),MATCH(Orders!K$1,Products!$A$1:$E$1,0))</f>
        <v>1.5</v>
      </c>
      <c r="L1398" s="5">
        <f>INDEX(Products!$A$1:$E$5,MATCH(Orders!$D1398,Products!$A$1:$A$5,0),MATCH(Orders!L$1,Products!$A$1:$E$1,0))</f>
        <v>8.18</v>
      </c>
      <c r="M1398" s="5">
        <f>Table1[[#This Row],[Unit Price]]*Table1[[#This Row],[Quantity]]</f>
        <v>8.18</v>
      </c>
      <c r="N1398" t="str">
        <f>VLOOKUP(Table1[[#This Row],[Customer ID]],Customers!$A$1:$I$2001,9,FALSE)</f>
        <v>No</v>
      </c>
    </row>
    <row r="1399" spans="1:14" x14ac:dyDescent="0.35">
      <c r="A1399" t="s">
        <v>2859</v>
      </c>
      <c r="B1399" s="2">
        <v>45199</v>
      </c>
      <c r="C1399" t="s">
        <v>2860</v>
      </c>
      <c r="D1399" t="s">
        <v>30</v>
      </c>
      <c r="E1399">
        <v>3</v>
      </c>
      <c r="F1399" t="str">
        <f>VLOOKUP(Table1[[#This Row],[Customer ID]],Customers!$A$1:$I$2001,2,FALSE)</f>
        <v>John Ellis</v>
      </c>
      <c r="G1399" t="str">
        <f>VLOOKUP(Table1[[#This Row],[Customer ID]],Customers!$A$1:$I$2001,3,FALSE)</f>
        <v>cmason@hotmail.com</v>
      </c>
      <c r="H1399" t="str">
        <f>VLOOKUP(Table1[[#This Row],[Customer ID]],Customers!$A$1:$I$2001,7,FALSE)</f>
        <v>Ireland</v>
      </c>
      <c r="I1399" t="str">
        <f>_xlfn.IFS(INDEX(Products!$A$1:$E$5,MATCH(Orders!$D1399,Products!$A$1:$A$5,0),MATCH(Orders!I$1,Products!$A$1:$E$1,0))="Esp","Espresso",INDEX(Products!$A$1:$E$5,MATCH(Orders!$D1399,Products!$A$1:$A$5,0),MATCH(Orders!I$1,Products!$A$1:$E$1,0))="Lat","Latte",INDEX(Products!$A$1:$E$5,MATCH(Orders!$D1399,Products!$A$1:$A$5,0),MATCH(Orders!I$1,Products!$A$1:$E$1,0))="Moc","Mocha",INDEX(Products!$A$1:$E$5,MATCH(Orders!$D1399,Products!$A$1:$A$5,0),MATCH(Orders!I$1,Products!$A$1:$E$1,0))="Am","Americano")</f>
        <v>Mocha</v>
      </c>
      <c r="J1399" t="str">
        <f>IF(INDEX(Products!$A$1:$E$5,MATCH(Orders!$D1399,Products!$A$1:$A$5,0),MATCH(Orders!J$1,Products!$A$1:$E$1,0))="M","Medium",IF(INDEX(Products!$A$1:$E$5,MATCH(Orders!$D1399,Products!$A$1:$A$5,0),MATCH(Orders!J$1,Products!$A$1:$E$1,0))="D","Dark","Light"))</f>
        <v>Medium</v>
      </c>
      <c r="K1399" s="3">
        <f>INDEX(Products!$A$1:$E$5,MATCH(Orders!$D1399,Products!$A$1:$A$5,0),MATCH(Orders!K$1,Products!$A$1:$E$1,0))</f>
        <v>2</v>
      </c>
      <c r="L1399" s="5">
        <f>INDEX(Products!$A$1:$E$5,MATCH(Orders!$D1399,Products!$A$1:$A$5,0),MATCH(Orders!L$1,Products!$A$1:$E$1,0))</f>
        <v>5.35</v>
      </c>
      <c r="M1399" s="5">
        <f>Table1[[#This Row],[Unit Price]]*Table1[[#This Row],[Quantity]]</f>
        <v>16.049999999999997</v>
      </c>
      <c r="N1399" t="str">
        <f>VLOOKUP(Table1[[#This Row],[Customer ID]],Customers!$A$1:$I$2001,9,FALSE)</f>
        <v>Yes</v>
      </c>
    </row>
    <row r="1400" spans="1:14" x14ac:dyDescent="0.35">
      <c r="A1400" t="s">
        <v>2861</v>
      </c>
      <c r="B1400" s="2">
        <v>45093</v>
      </c>
      <c r="C1400" t="s">
        <v>2862</v>
      </c>
      <c r="D1400" t="s">
        <v>40</v>
      </c>
      <c r="E1400">
        <v>1</v>
      </c>
      <c r="F1400" t="str">
        <f>VLOOKUP(Table1[[#This Row],[Customer ID]],Customers!$A$1:$I$2001,2,FALSE)</f>
        <v>Nicholas Davis</v>
      </c>
      <c r="G1400" t="str">
        <f>VLOOKUP(Table1[[#This Row],[Customer ID]],Customers!$A$1:$I$2001,3,FALSE)</f>
        <v>oadams@gonzalez.com</v>
      </c>
      <c r="H1400" t="str">
        <f>VLOOKUP(Table1[[#This Row],[Customer ID]],Customers!$A$1:$I$2001,7,FALSE)</f>
        <v>Australia</v>
      </c>
      <c r="I1400" t="str">
        <f>_xlfn.IFS(INDEX(Products!$A$1:$E$5,MATCH(Orders!$D1400,Products!$A$1:$A$5,0),MATCH(Orders!I$1,Products!$A$1:$E$1,0))="Esp","Espresso",INDEX(Products!$A$1:$E$5,MATCH(Orders!$D1400,Products!$A$1:$A$5,0),MATCH(Orders!I$1,Products!$A$1:$E$1,0))="Lat","Latte",INDEX(Products!$A$1:$E$5,MATCH(Orders!$D1400,Products!$A$1:$A$5,0),MATCH(Orders!I$1,Products!$A$1:$E$1,0))="Moc","Mocha",INDEX(Products!$A$1:$E$5,MATCH(Orders!$D1400,Products!$A$1:$A$5,0),MATCH(Orders!I$1,Products!$A$1:$E$1,0))="Am","Americano")</f>
        <v>Americano</v>
      </c>
      <c r="J1400" t="str">
        <f>IF(INDEX(Products!$A$1:$E$5,MATCH(Orders!$D1400,Products!$A$1:$A$5,0),MATCH(Orders!J$1,Products!$A$1:$E$1,0))="M","Medium",IF(INDEX(Products!$A$1:$E$5,MATCH(Orders!$D1400,Products!$A$1:$A$5,0),MATCH(Orders!J$1,Products!$A$1:$E$1,0))="D","Dark","Light"))</f>
        <v>Light</v>
      </c>
      <c r="K1400" s="3">
        <f>INDEX(Products!$A$1:$E$5,MATCH(Orders!$D1400,Products!$A$1:$A$5,0),MATCH(Orders!K$1,Products!$A$1:$E$1,0))</f>
        <v>1</v>
      </c>
      <c r="L1400" s="5">
        <f>INDEX(Products!$A$1:$E$5,MATCH(Orders!$D1400,Products!$A$1:$A$5,0),MATCH(Orders!L$1,Products!$A$1:$E$1,0))</f>
        <v>9.9499999999999993</v>
      </c>
      <c r="M1400" s="5">
        <f>Table1[[#This Row],[Unit Price]]*Table1[[#This Row],[Quantity]]</f>
        <v>9.9499999999999993</v>
      </c>
      <c r="N1400" t="str">
        <f>VLOOKUP(Table1[[#This Row],[Customer ID]],Customers!$A$1:$I$2001,9,FALSE)</f>
        <v>No</v>
      </c>
    </row>
    <row r="1401" spans="1:14" x14ac:dyDescent="0.35">
      <c r="A1401" t="s">
        <v>2863</v>
      </c>
      <c r="B1401" s="2">
        <v>45424</v>
      </c>
      <c r="C1401" t="s">
        <v>2864</v>
      </c>
      <c r="D1401" t="s">
        <v>30</v>
      </c>
      <c r="E1401">
        <v>3</v>
      </c>
      <c r="F1401" t="str">
        <f>VLOOKUP(Table1[[#This Row],[Customer ID]],Customers!$A$1:$I$2001,2,FALSE)</f>
        <v>Timothy Allen</v>
      </c>
      <c r="G1401" t="str">
        <f>VLOOKUP(Table1[[#This Row],[Customer ID]],Customers!$A$1:$I$2001,3,FALSE)</f>
        <v>turnercalvin@yahoo.com</v>
      </c>
      <c r="H1401" t="str">
        <f>VLOOKUP(Table1[[#This Row],[Customer ID]],Customers!$A$1:$I$2001,7,FALSE)</f>
        <v>Australia</v>
      </c>
      <c r="I1401" t="str">
        <f>_xlfn.IFS(INDEX(Products!$A$1:$E$5,MATCH(Orders!$D1401,Products!$A$1:$A$5,0),MATCH(Orders!I$1,Products!$A$1:$E$1,0))="Esp","Espresso",INDEX(Products!$A$1:$E$5,MATCH(Orders!$D1401,Products!$A$1:$A$5,0),MATCH(Orders!I$1,Products!$A$1:$E$1,0))="Lat","Latte",INDEX(Products!$A$1:$E$5,MATCH(Orders!$D1401,Products!$A$1:$A$5,0),MATCH(Orders!I$1,Products!$A$1:$E$1,0))="Moc","Mocha",INDEX(Products!$A$1:$E$5,MATCH(Orders!$D1401,Products!$A$1:$A$5,0),MATCH(Orders!I$1,Products!$A$1:$E$1,0))="Am","Americano")</f>
        <v>Mocha</v>
      </c>
      <c r="J1401" t="str">
        <f>IF(INDEX(Products!$A$1:$E$5,MATCH(Orders!$D1401,Products!$A$1:$A$5,0),MATCH(Orders!J$1,Products!$A$1:$E$1,0))="M","Medium",IF(INDEX(Products!$A$1:$E$5,MATCH(Orders!$D1401,Products!$A$1:$A$5,0),MATCH(Orders!J$1,Products!$A$1:$E$1,0))="D","Dark","Light"))</f>
        <v>Medium</v>
      </c>
      <c r="K1401" s="3">
        <f>INDEX(Products!$A$1:$E$5,MATCH(Orders!$D1401,Products!$A$1:$A$5,0),MATCH(Orders!K$1,Products!$A$1:$E$1,0))</f>
        <v>2</v>
      </c>
      <c r="L1401" s="5">
        <f>INDEX(Products!$A$1:$E$5,MATCH(Orders!$D1401,Products!$A$1:$A$5,0),MATCH(Orders!L$1,Products!$A$1:$E$1,0))</f>
        <v>5.35</v>
      </c>
      <c r="M1401" s="5">
        <f>Table1[[#This Row],[Unit Price]]*Table1[[#This Row],[Quantity]]</f>
        <v>16.049999999999997</v>
      </c>
      <c r="N1401" t="str">
        <f>VLOOKUP(Table1[[#This Row],[Customer ID]],Customers!$A$1:$I$2001,9,FALSE)</f>
        <v>Yes</v>
      </c>
    </row>
    <row r="1402" spans="1:14" x14ac:dyDescent="0.35">
      <c r="A1402" t="s">
        <v>2865</v>
      </c>
      <c r="B1402" s="2">
        <v>45529</v>
      </c>
      <c r="C1402" t="s">
        <v>2866</v>
      </c>
      <c r="D1402" t="s">
        <v>15</v>
      </c>
      <c r="E1402">
        <v>5</v>
      </c>
      <c r="F1402" t="str">
        <f>VLOOKUP(Table1[[#This Row],[Customer ID]],Customers!$A$1:$I$2001,2,FALSE)</f>
        <v>Tyler Mcdowell</v>
      </c>
      <c r="G1402" t="str">
        <f>VLOOKUP(Table1[[#This Row],[Customer ID]],Customers!$A$1:$I$2001,3,FALSE)</f>
        <v>bryantcarly@hotmail.com</v>
      </c>
      <c r="H1402" t="str">
        <f>VLOOKUP(Table1[[#This Row],[Customer ID]],Customers!$A$1:$I$2001,7,FALSE)</f>
        <v>United Kingdom</v>
      </c>
      <c r="I1402" t="str">
        <f>_xlfn.IFS(INDEX(Products!$A$1:$E$5,MATCH(Orders!$D1402,Products!$A$1:$A$5,0),MATCH(Orders!I$1,Products!$A$1:$E$1,0))="Esp","Espresso",INDEX(Products!$A$1:$E$5,MATCH(Orders!$D1402,Products!$A$1:$A$5,0),MATCH(Orders!I$1,Products!$A$1:$E$1,0))="Lat","Latte",INDEX(Products!$A$1:$E$5,MATCH(Orders!$D1402,Products!$A$1:$A$5,0),MATCH(Orders!I$1,Products!$A$1:$E$1,0))="Moc","Mocha",INDEX(Products!$A$1:$E$5,MATCH(Orders!$D1402,Products!$A$1:$A$5,0),MATCH(Orders!I$1,Products!$A$1:$E$1,0))="Am","Americano")</f>
        <v>Espresso</v>
      </c>
      <c r="J1402" t="str">
        <f>IF(INDEX(Products!$A$1:$E$5,MATCH(Orders!$D1402,Products!$A$1:$A$5,0),MATCH(Orders!J$1,Products!$A$1:$E$1,0))="M","Medium",IF(INDEX(Products!$A$1:$E$5,MATCH(Orders!$D1402,Products!$A$1:$A$5,0),MATCH(Orders!J$1,Products!$A$1:$E$1,0))="D","Dark","Light"))</f>
        <v>Medium</v>
      </c>
      <c r="K1402" s="3">
        <f>INDEX(Products!$A$1:$E$5,MATCH(Orders!$D1402,Products!$A$1:$A$5,0),MATCH(Orders!K$1,Products!$A$1:$E$1,0))</f>
        <v>1.5</v>
      </c>
      <c r="L1402" s="5">
        <f>INDEX(Products!$A$1:$E$5,MATCH(Orders!$D1402,Products!$A$1:$A$5,0),MATCH(Orders!L$1,Products!$A$1:$E$1,0))</f>
        <v>8.18</v>
      </c>
      <c r="M1402" s="5">
        <f>Table1[[#This Row],[Unit Price]]*Table1[[#This Row],[Quantity]]</f>
        <v>40.9</v>
      </c>
      <c r="N1402" t="str">
        <f>VLOOKUP(Table1[[#This Row],[Customer ID]],Customers!$A$1:$I$2001,9,FALSE)</f>
        <v>Yes</v>
      </c>
    </row>
    <row r="1403" spans="1:14" x14ac:dyDescent="0.35">
      <c r="A1403" t="s">
        <v>2867</v>
      </c>
      <c r="B1403" s="2">
        <v>45125</v>
      </c>
      <c r="C1403" t="s">
        <v>2868</v>
      </c>
      <c r="D1403" t="s">
        <v>21</v>
      </c>
      <c r="E1403">
        <v>5</v>
      </c>
      <c r="F1403" t="str">
        <f>VLOOKUP(Table1[[#This Row],[Customer ID]],Customers!$A$1:$I$2001,2,FALSE)</f>
        <v>Tiffany Flores</v>
      </c>
      <c r="G1403" t="str">
        <f>VLOOKUP(Table1[[#This Row],[Customer ID]],Customers!$A$1:$I$2001,3,FALSE)</f>
        <v>isaaccordova@gmail.com</v>
      </c>
      <c r="H1403" t="str">
        <f>VLOOKUP(Table1[[#This Row],[Customer ID]],Customers!$A$1:$I$2001,7,FALSE)</f>
        <v>United Kingdom</v>
      </c>
      <c r="I1403" t="str">
        <f>_xlfn.IFS(INDEX(Products!$A$1:$E$5,MATCH(Orders!$D1403,Products!$A$1:$A$5,0),MATCH(Orders!I$1,Products!$A$1:$E$1,0))="Esp","Espresso",INDEX(Products!$A$1:$E$5,MATCH(Orders!$D1403,Products!$A$1:$A$5,0),MATCH(Orders!I$1,Products!$A$1:$E$1,0))="Lat","Latte",INDEX(Products!$A$1:$E$5,MATCH(Orders!$D1403,Products!$A$1:$A$5,0),MATCH(Orders!I$1,Products!$A$1:$E$1,0))="Moc","Mocha",INDEX(Products!$A$1:$E$5,MATCH(Orders!$D1403,Products!$A$1:$A$5,0),MATCH(Orders!I$1,Products!$A$1:$E$1,0))="Am","Americano")</f>
        <v>Latte</v>
      </c>
      <c r="J1403" t="str">
        <f>IF(INDEX(Products!$A$1:$E$5,MATCH(Orders!$D1403,Products!$A$1:$A$5,0),MATCH(Orders!J$1,Products!$A$1:$E$1,0))="M","Medium",IF(INDEX(Products!$A$1:$E$5,MATCH(Orders!$D1403,Products!$A$1:$A$5,0),MATCH(Orders!J$1,Products!$A$1:$E$1,0))="D","Dark","Light"))</f>
        <v>Dark</v>
      </c>
      <c r="K1403" s="3">
        <f>INDEX(Products!$A$1:$E$5,MATCH(Orders!$D1403,Products!$A$1:$A$5,0),MATCH(Orders!K$1,Products!$A$1:$E$1,0))</f>
        <v>2</v>
      </c>
      <c r="L1403" s="5">
        <f>INDEX(Products!$A$1:$E$5,MATCH(Orders!$D1403,Products!$A$1:$A$5,0),MATCH(Orders!L$1,Products!$A$1:$E$1,0))</f>
        <v>6.79</v>
      </c>
      <c r="M1403" s="5">
        <f>Table1[[#This Row],[Unit Price]]*Table1[[#This Row],[Quantity]]</f>
        <v>33.950000000000003</v>
      </c>
      <c r="N1403" t="str">
        <f>VLOOKUP(Table1[[#This Row],[Customer ID]],Customers!$A$1:$I$2001,9,FALSE)</f>
        <v>No</v>
      </c>
    </row>
    <row r="1404" spans="1:14" x14ac:dyDescent="0.35">
      <c r="A1404" t="s">
        <v>2869</v>
      </c>
      <c r="B1404" s="2">
        <v>44551</v>
      </c>
      <c r="C1404" t="s">
        <v>2870</v>
      </c>
      <c r="D1404" t="s">
        <v>40</v>
      </c>
      <c r="E1404">
        <v>3</v>
      </c>
      <c r="F1404" t="str">
        <f>VLOOKUP(Table1[[#This Row],[Customer ID]],Customers!$A$1:$I$2001,2,FALSE)</f>
        <v>Vanessa Caldwell</v>
      </c>
      <c r="G1404" t="str">
        <f>VLOOKUP(Table1[[#This Row],[Customer ID]],Customers!$A$1:$I$2001,3,FALSE)</f>
        <v>josephjones@trevino.com</v>
      </c>
      <c r="H1404" t="str">
        <f>VLOOKUP(Table1[[#This Row],[Customer ID]],Customers!$A$1:$I$2001,7,FALSE)</f>
        <v>Ireland</v>
      </c>
      <c r="I1404" t="str">
        <f>_xlfn.IFS(INDEX(Products!$A$1:$E$5,MATCH(Orders!$D1404,Products!$A$1:$A$5,0),MATCH(Orders!I$1,Products!$A$1:$E$1,0))="Esp","Espresso",INDEX(Products!$A$1:$E$5,MATCH(Orders!$D1404,Products!$A$1:$A$5,0),MATCH(Orders!I$1,Products!$A$1:$E$1,0))="Lat","Latte",INDEX(Products!$A$1:$E$5,MATCH(Orders!$D1404,Products!$A$1:$A$5,0),MATCH(Orders!I$1,Products!$A$1:$E$1,0))="Moc","Mocha",INDEX(Products!$A$1:$E$5,MATCH(Orders!$D1404,Products!$A$1:$A$5,0),MATCH(Orders!I$1,Products!$A$1:$E$1,0))="Am","Americano")</f>
        <v>Americano</v>
      </c>
      <c r="J1404" t="str">
        <f>IF(INDEX(Products!$A$1:$E$5,MATCH(Orders!$D1404,Products!$A$1:$A$5,0),MATCH(Orders!J$1,Products!$A$1:$E$1,0))="M","Medium",IF(INDEX(Products!$A$1:$E$5,MATCH(Orders!$D1404,Products!$A$1:$A$5,0),MATCH(Orders!J$1,Products!$A$1:$E$1,0))="D","Dark","Light"))</f>
        <v>Light</v>
      </c>
      <c r="K1404" s="3">
        <f>INDEX(Products!$A$1:$E$5,MATCH(Orders!$D1404,Products!$A$1:$A$5,0),MATCH(Orders!K$1,Products!$A$1:$E$1,0))</f>
        <v>1</v>
      </c>
      <c r="L1404" s="5">
        <f>INDEX(Products!$A$1:$E$5,MATCH(Orders!$D1404,Products!$A$1:$A$5,0),MATCH(Orders!L$1,Products!$A$1:$E$1,0))</f>
        <v>9.9499999999999993</v>
      </c>
      <c r="M1404" s="5">
        <f>Table1[[#This Row],[Unit Price]]*Table1[[#This Row],[Quantity]]</f>
        <v>29.849999999999998</v>
      </c>
      <c r="N1404" t="str">
        <f>VLOOKUP(Table1[[#This Row],[Customer ID]],Customers!$A$1:$I$2001,9,FALSE)</f>
        <v>No</v>
      </c>
    </row>
    <row r="1405" spans="1:14" x14ac:dyDescent="0.35">
      <c r="A1405" t="s">
        <v>2871</v>
      </c>
      <c r="B1405" s="2">
        <v>45566</v>
      </c>
      <c r="C1405" t="s">
        <v>2872</v>
      </c>
      <c r="D1405" t="s">
        <v>40</v>
      </c>
      <c r="E1405">
        <v>3</v>
      </c>
      <c r="F1405" t="str">
        <f>VLOOKUP(Table1[[#This Row],[Customer ID]],Customers!$A$1:$I$2001,2,FALSE)</f>
        <v>Kristen Stevenson</v>
      </c>
      <c r="G1405" t="str">
        <f>VLOOKUP(Table1[[#This Row],[Customer ID]],Customers!$A$1:$I$2001,3,FALSE)</f>
        <v>graycharles@gmail.com</v>
      </c>
      <c r="H1405" t="str">
        <f>VLOOKUP(Table1[[#This Row],[Customer ID]],Customers!$A$1:$I$2001,7,FALSE)</f>
        <v>Australia</v>
      </c>
      <c r="I1405" t="str">
        <f>_xlfn.IFS(INDEX(Products!$A$1:$E$5,MATCH(Orders!$D1405,Products!$A$1:$A$5,0),MATCH(Orders!I$1,Products!$A$1:$E$1,0))="Esp","Espresso",INDEX(Products!$A$1:$E$5,MATCH(Orders!$D1405,Products!$A$1:$A$5,0),MATCH(Orders!I$1,Products!$A$1:$E$1,0))="Lat","Latte",INDEX(Products!$A$1:$E$5,MATCH(Orders!$D1405,Products!$A$1:$A$5,0),MATCH(Orders!I$1,Products!$A$1:$E$1,0))="Moc","Mocha",INDEX(Products!$A$1:$E$5,MATCH(Orders!$D1405,Products!$A$1:$A$5,0),MATCH(Orders!I$1,Products!$A$1:$E$1,0))="Am","Americano")</f>
        <v>Americano</v>
      </c>
      <c r="J1405" t="str">
        <f>IF(INDEX(Products!$A$1:$E$5,MATCH(Orders!$D1405,Products!$A$1:$A$5,0),MATCH(Orders!J$1,Products!$A$1:$E$1,0))="M","Medium",IF(INDEX(Products!$A$1:$E$5,MATCH(Orders!$D1405,Products!$A$1:$A$5,0),MATCH(Orders!J$1,Products!$A$1:$E$1,0))="D","Dark","Light"))</f>
        <v>Light</v>
      </c>
      <c r="K1405" s="3">
        <f>INDEX(Products!$A$1:$E$5,MATCH(Orders!$D1405,Products!$A$1:$A$5,0),MATCH(Orders!K$1,Products!$A$1:$E$1,0))</f>
        <v>1</v>
      </c>
      <c r="L1405" s="5">
        <f>INDEX(Products!$A$1:$E$5,MATCH(Orders!$D1405,Products!$A$1:$A$5,0),MATCH(Orders!L$1,Products!$A$1:$E$1,0))</f>
        <v>9.9499999999999993</v>
      </c>
      <c r="M1405" s="5">
        <f>Table1[[#This Row],[Unit Price]]*Table1[[#This Row],[Quantity]]</f>
        <v>29.849999999999998</v>
      </c>
      <c r="N1405" t="str">
        <f>VLOOKUP(Table1[[#This Row],[Customer ID]],Customers!$A$1:$I$2001,9,FALSE)</f>
        <v>Yes</v>
      </c>
    </row>
    <row r="1406" spans="1:14" x14ac:dyDescent="0.35">
      <c r="A1406" t="s">
        <v>2873</v>
      </c>
      <c r="B1406" s="2">
        <v>45011</v>
      </c>
      <c r="C1406" t="s">
        <v>2874</v>
      </c>
      <c r="D1406" t="s">
        <v>40</v>
      </c>
      <c r="E1406">
        <v>1</v>
      </c>
      <c r="F1406" t="str">
        <f>VLOOKUP(Table1[[#This Row],[Customer ID]],Customers!$A$1:$I$2001,2,FALSE)</f>
        <v>Erica Phillips</v>
      </c>
      <c r="G1406" t="str">
        <f>VLOOKUP(Table1[[#This Row],[Customer ID]],Customers!$A$1:$I$2001,3,FALSE)</f>
        <v>amymurray@yahoo.com</v>
      </c>
      <c r="H1406" t="str">
        <f>VLOOKUP(Table1[[#This Row],[Customer ID]],Customers!$A$1:$I$2001,7,FALSE)</f>
        <v>United States</v>
      </c>
      <c r="I1406" t="str">
        <f>_xlfn.IFS(INDEX(Products!$A$1:$E$5,MATCH(Orders!$D1406,Products!$A$1:$A$5,0),MATCH(Orders!I$1,Products!$A$1:$E$1,0))="Esp","Espresso",INDEX(Products!$A$1:$E$5,MATCH(Orders!$D1406,Products!$A$1:$A$5,0),MATCH(Orders!I$1,Products!$A$1:$E$1,0))="Lat","Latte",INDEX(Products!$A$1:$E$5,MATCH(Orders!$D1406,Products!$A$1:$A$5,0),MATCH(Orders!I$1,Products!$A$1:$E$1,0))="Moc","Mocha",INDEX(Products!$A$1:$E$5,MATCH(Orders!$D1406,Products!$A$1:$A$5,0),MATCH(Orders!I$1,Products!$A$1:$E$1,0))="Am","Americano")</f>
        <v>Americano</v>
      </c>
      <c r="J1406" t="str">
        <f>IF(INDEX(Products!$A$1:$E$5,MATCH(Orders!$D1406,Products!$A$1:$A$5,0),MATCH(Orders!J$1,Products!$A$1:$E$1,0))="M","Medium",IF(INDEX(Products!$A$1:$E$5,MATCH(Orders!$D1406,Products!$A$1:$A$5,0),MATCH(Orders!J$1,Products!$A$1:$E$1,0))="D","Dark","Light"))</f>
        <v>Light</v>
      </c>
      <c r="K1406" s="3">
        <f>INDEX(Products!$A$1:$E$5,MATCH(Orders!$D1406,Products!$A$1:$A$5,0),MATCH(Orders!K$1,Products!$A$1:$E$1,0))</f>
        <v>1</v>
      </c>
      <c r="L1406" s="5">
        <f>INDEX(Products!$A$1:$E$5,MATCH(Orders!$D1406,Products!$A$1:$A$5,0),MATCH(Orders!L$1,Products!$A$1:$E$1,0))</f>
        <v>9.9499999999999993</v>
      </c>
      <c r="M1406" s="5">
        <f>Table1[[#This Row],[Unit Price]]*Table1[[#This Row],[Quantity]]</f>
        <v>9.9499999999999993</v>
      </c>
      <c r="N1406" t="str">
        <f>VLOOKUP(Table1[[#This Row],[Customer ID]],Customers!$A$1:$I$2001,9,FALSE)</f>
        <v>No</v>
      </c>
    </row>
    <row r="1407" spans="1:14" x14ac:dyDescent="0.35">
      <c r="A1407" t="s">
        <v>2875</v>
      </c>
      <c r="B1407" s="2">
        <v>44897</v>
      </c>
      <c r="C1407" t="s">
        <v>2876</v>
      </c>
      <c r="D1407" t="s">
        <v>40</v>
      </c>
      <c r="E1407">
        <v>4</v>
      </c>
      <c r="F1407" t="str">
        <f>VLOOKUP(Table1[[#This Row],[Customer ID]],Customers!$A$1:$I$2001,2,FALSE)</f>
        <v>Sandra Sullivan</v>
      </c>
      <c r="G1407" t="str">
        <f>VLOOKUP(Table1[[#This Row],[Customer ID]],Customers!$A$1:$I$2001,3,FALSE)</f>
        <v>jacobdominguez@yahoo.com</v>
      </c>
      <c r="H1407" t="str">
        <f>VLOOKUP(Table1[[#This Row],[Customer ID]],Customers!$A$1:$I$2001,7,FALSE)</f>
        <v>United Kingdom</v>
      </c>
      <c r="I1407" t="str">
        <f>_xlfn.IFS(INDEX(Products!$A$1:$E$5,MATCH(Orders!$D1407,Products!$A$1:$A$5,0),MATCH(Orders!I$1,Products!$A$1:$E$1,0))="Esp","Espresso",INDEX(Products!$A$1:$E$5,MATCH(Orders!$D1407,Products!$A$1:$A$5,0),MATCH(Orders!I$1,Products!$A$1:$E$1,0))="Lat","Latte",INDEX(Products!$A$1:$E$5,MATCH(Orders!$D1407,Products!$A$1:$A$5,0),MATCH(Orders!I$1,Products!$A$1:$E$1,0))="Moc","Mocha",INDEX(Products!$A$1:$E$5,MATCH(Orders!$D1407,Products!$A$1:$A$5,0),MATCH(Orders!I$1,Products!$A$1:$E$1,0))="Am","Americano")</f>
        <v>Americano</v>
      </c>
      <c r="J1407" t="str">
        <f>IF(INDEX(Products!$A$1:$E$5,MATCH(Orders!$D1407,Products!$A$1:$A$5,0),MATCH(Orders!J$1,Products!$A$1:$E$1,0))="M","Medium",IF(INDEX(Products!$A$1:$E$5,MATCH(Orders!$D1407,Products!$A$1:$A$5,0),MATCH(Orders!J$1,Products!$A$1:$E$1,0))="D","Dark","Light"))</f>
        <v>Light</v>
      </c>
      <c r="K1407" s="3">
        <f>INDEX(Products!$A$1:$E$5,MATCH(Orders!$D1407,Products!$A$1:$A$5,0),MATCH(Orders!K$1,Products!$A$1:$E$1,0))</f>
        <v>1</v>
      </c>
      <c r="L1407" s="5">
        <f>INDEX(Products!$A$1:$E$5,MATCH(Orders!$D1407,Products!$A$1:$A$5,0),MATCH(Orders!L$1,Products!$A$1:$E$1,0))</f>
        <v>9.9499999999999993</v>
      </c>
      <c r="M1407" s="5">
        <f>Table1[[#This Row],[Unit Price]]*Table1[[#This Row],[Quantity]]</f>
        <v>39.799999999999997</v>
      </c>
      <c r="N1407" t="str">
        <f>VLOOKUP(Table1[[#This Row],[Customer ID]],Customers!$A$1:$I$2001,9,FALSE)</f>
        <v>No</v>
      </c>
    </row>
    <row r="1408" spans="1:14" x14ac:dyDescent="0.35">
      <c r="A1408" t="s">
        <v>2877</v>
      </c>
      <c r="B1408" s="2">
        <v>45088</v>
      </c>
      <c r="C1408" t="s">
        <v>2878</v>
      </c>
      <c r="D1408" t="s">
        <v>15</v>
      </c>
      <c r="E1408">
        <v>4</v>
      </c>
      <c r="F1408" t="str">
        <f>VLOOKUP(Table1[[#This Row],[Customer ID]],Customers!$A$1:$I$2001,2,FALSE)</f>
        <v>Nicole Lewis</v>
      </c>
      <c r="G1408" t="str">
        <f>VLOOKUP(Table1[[#This Row],[Customer ID]],Customers!$A$1:$I$2001,3,FALSE)</f>
        <v>hayesyvonne@herrera-george.com</v>
      </c>
      <c r="H1408" t="str">
        <f>VLOOKUP(Table1[[#This Row],[Customer ID]],Customers!$A$1:$I$2001,7,FALSE)</f>
        <v>United States</v>
      </c>
      <c r="I1408" t="str">
        <f>_xlfn.IFS(INDEX(Products!$A$1:$E$5,MATCH(Orders!$D1408,Products!$A$1:$A$5,0),MATCH(Orders!I$1,Products!$A$1:$E$1,0))="Esp","Espresso",INDEX(Products!$A$1:$E$5,MATCH(Orders!$D1408,Products!$A$1:$A$5,0),MATCH(Orders!I$1,Products!$A$1:$E$1,0))="Lat","Latte",INDEX(Products!$A$1:$E$5,MATCH(Orders!$D1408,Products!$A$1:$A$5,0),MATCH(Orders!I$1,Products!$A$1:$E$1,0))="Moc","Mocha",INDEX(Products!$A$1:$E$5,MATCH(Orders!$D1408,Products!$A$1:$A$5,0),MATCH(Orders!I$1,Products!$A$1:$E$1,0))="Am","Americano")</f>
        <v>Espresso</v>
      </c>
      <c r="J1408" t="str">
        <f>IF(INDEX(Products!$A$1:$E$5,MATCH(Orders!$D1408,Products!$A$1:$A$5,0),MATCH(Orders!J$1,Products!$A$1:$E$1,0))="M","Medium",IF(INDEX(Products!$A$1:$E$5,MATCH(Orders!$D1408,Products!$A$1:$A$5,0),MATCH(Orders!J$1,Products!$A$1:$E$1,0))="D","Dark","Light"))</f>
        <v>Medium</v>
      </c>
      <c r="K1408" s="3">
        <f>INDEX(Products!$A$1:$E$5,MATCH(Orders!$D1408,Products!$A$1:$A$5,0),MATCH(Orders!K$1,Products!$A$1:$E$1,0))</f>
        <v>1.5</v>
      </c>
      <c r="L1408" s="5">
        <f>INDEX(Products!$A$1:$E$5,MATCH(Orders!$D1408,Products!$A$1:$A$5,0),MATCH(Orders!L$1,Products!$A$1:$E$1,0))</f>
        <v>8.18</v>
      </c>
      <c r="M1408" s="5">
        <f>Table1[[#This Row],[Unit Price]]*Table1[[#This Row],[Quantity]]</f>
        <v>32.72</v>
      </c>
      <c r="N1408" t="str">
        <f>VLOOKUP(Table1[[#This Row],[Customer ID]],Customers!$A$1:$I$2001,9,FALSE)</f>
        <v>Yes</v>
      </c>
    </row>
    <row r="1409" spans="1:14" x14ac:dyDescent="0.35">
      <c r="A1409" t="s">
        <v>2879</v>
      </c>
      <c r="B1409" s="2">
        <v>45415</v>
      </c>
      <c r="C1409" t="s">
        <v>2880</v>
      </c>
      <c r="D1409" t="s">
        <v>30</v>
      </c>
      <c r="E1409">
        <v>3</v>
      </c>
      <c r="F1409" t="str">
        <f>VLOOKUP(Table1[[#This Row],[Customer ID]],Customers!$A$1:$I$2001,2,FALSE)</f>
        <v>Sara Serrano</v>
      </c>
      <c r="G1409" t="str">
        <f>VLOOKUP(Table1[[#This Row],[Customer ID]],Customers!$A$1:$I$2001,3,FALSE)</f>
        <v>gilbertdeborah@terry.com</v>
      </c>
      <c r="H1409" t="str">
        <f>VLOOKUP(Table1[[#This Row],[Customer ID]],Customers!$A$1:$I$2001,7,FALSE)</f>
        <v>Ireland</v>
      </c>
      <c r="I1409" t="str">
        <f>_xlfn.IFS(INDEX(Products!$A$1:$E$5,MATCH(Orders!$D1409,Products!$A$1:$A$5,0),MATCH(Orders!I$1,Products!$A$1:$E$1,0))="Esp","Espresso",INDEX(Products!$A$1:$E$5,MATCH(Orders!$D1409,Products!$A$1:$A$5,0),MATCH(Orders!I$1,Products!$A$1:$E$1,0))="Lat","Latte",INDEX(Products!$A$1:$E$5,MATCH(Orders!$D1409,Products!$A$1:$A$5,0),MATCH(Orders!I$1,Products!$A$1:$E$1,0))="Moc","Mocha",INDEX(Products!$A$1:$E$5,MATCH(Orders!$D1409,Products!$A$1:$A$5,0),MATCH(Orders!I$1,Products!$A$1:$E$1,0))="Am","Americano")</f>
        <v>Mocha</v>
      </c>
      <c r="J1409" t="str">
        <f>IF(INDEX(Products!$A$1:$E$5,MATCH(Orders!$D1409,Products!$A$1:$A$5,0),MATCH(Orders!J$1,Products!$A$1:$E$1,0))="M","Medium",IF(INDEX(Products!$A$1:$E$5,MATCH(Orders!$D1409,Products!$A$1:$A$5,0),MATCH(Orders!J$1,Products!$A$1:$E$1,0))="D","Dark","Light"))</f>
        <v>Medium</v>
      </c>
      <c r="K1409" s="3">
        <f>INDEX(Products!$A$1:$E$5,MATCH(Orders!$D1409,Products!$A$1:$A$5,0),MATCH(Orders!K$1,Products!$A$1:$E$1,0))</f>
        <v>2</v>
      </c>
      <c r="L1409" s="5">
        <f>INDEX(Products!$A$1:$E$5,MATCH(Orders!$D1409,Products!$A$1:$A$5,0),MATCH(Orders!L$1,Products!$A$1:$E$1,0))</f>
        <v>5.35</v>
      </c>
      <c r="M1409" s="5">
        <f>Table1[[#This Row],[Unit Price]]*Table1[[#This Row],[Quantity]]</f>
        <v>16.049999999999997</v>
      </c>
      <c r="N1409" t="str">
        <f>VLOOKUP(Table1[[#This Row],[Customer ID]],Customers!$A$1:$I$2001,9,FALSE)</f>
        <v>Yes</v>
      </c>
    </row>
    <row r="1410" spans="1:14" x14ac:dyDescent="0.35">
      <c r="A1410" t="s">
        <v>2881</v>
      </c>
      <c r="B1410" s="2">
        <v>44832</v>
      </c>
      <c r="C1410" t="s">
        <v>2882</v>
      </c>
      <c r="D1410" t="s">
        <v>30</v>
      </c>
      <c r="E1410">
        <v>3</v>
      </c>
      <c r="F1410" t="str">
        <f>VLOOKUP(Table1[[#This Row],[Customer ID]],Customers!$A$1:$I$2001,2,FALSE)</f>
        <v>Anthony Clark</v>
      </c>
      <c r="G1410" t="str">
        <f>VLOOKUP(Table1[[#This Row],[Customer ID]],Customers!$A$1:$I$2001,3,FALSE)</f>
        <v>ingramwayne@roach-colon.com</v>
      </c>
      <c r="H1410" t="str">
        <f>VLOOKUP(Table1[[#This Row],[Customer ID]],Customers!$A$1:$I$2001,7,FALSE)</f>
        <v>Canada</v>
      </c>
      <c r="I1410" t="str">
        <f>_xlfn.IFS(INDEX(Products!$A$1:$E$5,MATCH(Orders!$D1410,Products!$A$1:$A$5,0),MATCH(Orders!I$1,Products!$A$1:$E$1,0))="Esp","Espresso",INDEX(Products!$A$1:$E$5,MATCH(Orders!$D1410,Products!$A$1:$A$5,0),MATCH(Orders!I$1,Products!$A$1:$E$1,0))="Lat","Latte",INDEX(Products!$A$1:$E$5,MATCH(Orders!$D1410,Products!$A$1:$A$5,0),MATCH(Orders!I$1,Products!$A$1:$E$1,0))="Moc","Mocha",INDEX(Products!$A$1:$E$5,MATCH(Orders!$D1410,Products!$A$1:$A$5,0),MATCH(Orders!I$1,Products!$A$1:$E$1,0))="Am","Americano")</f>
        <v>Mocha</v>
      </c>
      <c r="J1410" t="str">
        <f>IF(INDEX(Products!$A$1:$E$5,MATCH(Orders!$D1410,Products!$A$1:$A$5,0),MATCH(Orders!J$1,Products!$A$1:$E$1,0))="M","Medium",IF(INDEX(Products!$A$1:$E$5,MATCH(Orders!$D1410,Products!$A$1:$A$5,0),MATCH(Orders!J$1,Products!$A$1:$E$1,0))="D","Dark","Light"))</f>
        <v>Medium</v>
      </c>
      <c r="K1410" s="3">
        <f>INDEX(Products!$A$1:$E$5,MATCH(Orders!$D1410,Products!$A$1:$A$5,0),MATCH(Orders!K$1,Products!$A$1:$E$1,0))</f>
        <v>2</v>
      </c>
      <c r="L1410" s="5">
        <f>INDEX(Products!$A$1:$E$5,MATCH(Orders!$D1410,Products!$A$1:$A$5,0),MATCH(Orders!L$1,Products!$A$1:$E$1,0))</f>
        <v>5.35</v>
      </c>
      <c r="M1410" s="5">
        <f>Table1[[#This Row],[Unit Price]]*Table1[[#This Row],[Quantity]]</f>
        <v>16.049999999999997</v>
      </c>
      <c r="N1410" t="str">
        <f>VLOOKUP(Table1[[#This Row],[Customer ID]],Customers!$A$1:$I$2001,9,FALSE)</f>
        <v>Yes</v>
      </c>
    </row>
    <row r="1411" spans="1:14" x14ac:dyDescent="0.35">
      <c r="A1411" t="s">
        <v>2883</v>
      </c>
      <c r="B1411" s="2">
        <v>45326</v>
      </c>
      <c r="C1411" t="s">
        <v>2884</v>
      </c>
      <c r="D1411" t="s">
        <v>30</v>
      </c>
      <c r="E1411">
        <v>2</v>
      </c>
      <c r="F1411" t="str">
        <f>VLOOKUP(Table1[[#This Row],[Customer ID]],Customers!$A$1:$I$2001,2,FALSE)</f>
        <v>Marilyn Hawkins</v>
      </c>
      <c r="G1411" t="str">
        <f>VLOOKUP(Table1[[#This Row],[Customer ID]],Customers!$A$1:$I$2001,3,FALSE)</f>
        <v>sbrown@morris-scott.org</v>
      </c>
      <c r="H1411" t="str">
        <f>VLOOKUP(Table1[[#This Row],[Customer ID]],Customers!$A$1:$I$2001,7,FALSE)</f>
        <v>United States</v>
      </c>
      <c r="I1411" t="str">
        <f>_xlfn.IFS(INDEX(Products!$A$1:$E$5,MATCH(Orders!$D1411,Products!$A$1:$A$5,0),MATCH(Orders!I$1,Products!$A$1:$E$1,0))="Esp","Espresso",INDEX(Products!$A$1:$E$5,MATCH(Orders!$D1411,Products!$A$1:$A$5,0),MATCH(Orders!I$1,Products!$A$1:$E$1,0))="Lat","Latte",INDEX(Products!$A$1:$E$5,MATCH(Orders!$D1411,Products!$A$1:$A$5,0),MATCH(Orders!I$1,Products!$A$1:$E$1,0))="Moc","Mocha",INDEX(Products!$A$1:$E$5,MATCH(Orders!$D1411,Products!$A$1:$A$5,0),MATCH(Orders!I$1,Products!$A$1:$E$1,0))="Am","Americano")</f>
        <v>Mocha</v>
      </c>
      <c r="J1411" t="str">
        <f>IF(INDEX(Products!$A$1:$E$5,MATCH(Orders!$D1411,Products!$A$1:$A$5,0),MATCH(Orders!J$1,Products!$A$1:$E$1,0))="M","Medium",IF(INDEX(Products!$A$1:$E$5,MATCH(Orders!$D1411,Products!$A$1:$A$5,0),MATCH(Orders!J$1,Products!$A$1:$E$1,0))="D","Dark","Light"))</f>
        <v>Medium</v>
      </c>
      <c r="K1411" s="3">
        <f>INDEX(Products!$A$1:$E$5,MATCH(Orders!$D1411,Products!$A$1:$A$5,0),MATCH(Orders!K$1,Products!$A$1:$E$1,0))</f>
        <v>2</v>
      </c>
      <c r="L1411" s="5">
        <f>INDEX(Products!$A$1:$E$5,MATCH(Orders!$D1411,Products!$A$1:$A$5,0),MATCH(Orders!L$1,Products!$A$1:$E$1,0))</f>
        <v>5.35</v>
      </c>
      <c r="M1411" s="5">
        <f>Table1[[#This Row],[Unit Price]]*Table1[[#This Row],[Quantity]]</f>
        <v>10.7</v>
      </c>
      <c r="N1411" t="str">
        <f>VLOOKUP(Table1[[#This Row],[Customer ID]],Customers!$A$1:$I$2001,9,FALSE)</f>
        <v>No</v>
      </c>
    </row>
    <row r="1412" spans="1:14" x14ac:dyDescent="0.35">
      <c r="A1412" t="s">
        <v>2885</v>
      </c>
      <c r="B1412" s="2">
        <v>45363</v>
      </c>
      <c r="C1412" t="s">
        <v>2886</v>
      </c>
      <c r="D1412" t="s">
        <v>30</v>
      </c>
      <c r="E1412">
        <v>5</v>
      </c>
      <c r="F1412" t="str">
        <f>VLOOKUP(Table1[[#This Row],[Customer ID]],Customers!$A$1:$I$2001,2,FALSE)</f>
        <v>Brad Poole</v>
      </c>
      <c r="G1412" t="str">
        <f>VLOOKUP(Table1[[#This Row],[Customer ID]],Customers!$A$1:$I$2001,3,FALSE)</f>
        <v>petersonerin@yahoo.com</v>
      </c>
      <c r="H1412" t="str">
        <f>VLOOKUP(Table1[[#This Row],[Customer ID]],Customers!$A$1:$I$2001,7,FALSE)</f>
        <v>United States</v>
      </c>
      <c r="I1412" t="str">
        <f>_xlfn.IFS(INDEX(Products!$A$1:$E$5,MATCH(Orders!$D1412,Products!$A$1:$A$5,0),MATCH(Orders!I$1,Products!$A$1:$E$1,0))="Esp","Espresso",INDEX(Products!$A$1:$E$5,MATCH(Orders!$D1412,Products!$A$1:$A$5,0),MATCH(Orders!I$1,Products!$A$1:$E$1,0))="Lat","Latte",INDEX(Products!$A$1:$E$5,MATCH(Orders!$D1412,Products!$A$1:$A$5,0),MATCH(Orders!I$1,Products!$A$1:$E$1,0))="Moc","Mocha",INDEX(Products!$A$1:$E$5,MATCH(Orders!$D1412,Products!$A$1:$A$5,0),MATCH(Orders!I$1,Products!$A$1:$E$1,0))="Am","Americano")</f>
        <v>Mocha</v>
      </c>
      <c r="J1412" t="str">
        <f>IF(INDEX(Products!$A$1:$E$5,MATCH(Orders!$D1412,Products!$A$1:$A$5,0),MATCH(Orders!J$1,Products!$A$1:$E$1,0))="M","Medium",IF(INDEX(Products!$A$1:$E$5,MATCH(Orders!$D1412,Products!$A$1:$A$5,0),MATCH(Orders!J$1,Products!$A$1:$E$1,0))="D","Dark","Light"))</f>
        <v>Medium</v>
      </c>
      <c r="K1412" s="3">
        <f>INDEX(Products!$A$1:$E$5,MATCH(Orders!$D1412,Products!$A$1:$A$5,0),MATCH(Orders!K$1,Products!$A$1:$E$1,0))</f>
        <v>2</v>
      </c>
      <c r="L1412" s="5">
        <f>INDEX(Products!$A$1:$E$5,MATCH(Orders!$D1412,Products!$A$1:$A$5,0),MATCH(Orders!L$1,Products!$A$1:$E$1,0))</f>
        <v>5.35</v>
      </c>
      <c r="M1412" s="5">
        <f>Table1[[#This Row],[Unit Price]]*Table1[[#This Row],[Quantity]]</f>
        <v>26.75</v>
      </c>
      <c r="N1412" t="str">
        <f>VLOOKUP(Table1[[#This Row],[Customer ID]],Customers!$A$1:$I$2001,9,FALSE)</f>
        <v>No</v>
      </c>
    </row>
    <row r="1413" spans="1:14" x14ac:dyDescent="0.35">
      <c r="A1413" t="s">
        <v>2887</v>
      </c>
      <c r="B1413" s="2">
        <v>44770</v>
      </c>
      <c r="C1413" t="s">
        <v>2888</v>
      </c>
      <c r="D1413" t="s">
        <v>15</v>
      </c>
      <c r="E1413">
        <v>4</v>
      </c>
      <c r="F1413" t="str">
        <f>VLOOKUP(Table1[[#This Row],[Customer ID]],Customers!$A$1:$I$2001,2,FALSE)</f>
        <v>Ryan Melendez</v>
      </c>
      <c r="G1413" t="str">
        <f>VLOOKUP(Table1[[#This Row],[Customer ID]],Customers!$A$1:$I$2001,3,FALSE)</f>
        <v>melinda88@hotmail.com</v>
      </c>
      <c r="H1413" t="str">
        <f>VLOOKUP(Table1[[#This Row],[Customer ID]],Customers!$A$1:$I$2001,7,FALSE)</f>
        <v>United States</v>
      </c>
      <c r="I1413" t="str">
        <f>_xlfn.IFS(INDEX(Products!$A$1:$E$5,MATCH(Orders!$D1413,Products!$A$1:$A$5,0),MATCH(Orders!I$1,Products!$A$1:$E$1,0))="Esp","Espresso",INDEX(Products!$A$1:$E$5,MATCH(Orders!$D1413,Products!$A$1:$A$5,0),MATCH(Orders!I$1,Products!$A$1:$E$1,0))="Lat","Latte",INDEX(Products!$A$1:$E$5,MATCH(Orders!$D1413,Products!$A$1:$A$5,0),MATCH(Orders!I$1,Products!$A$1:$E$1,0))="Moc","Mocha",INDEX(Products!$A$1:$E$5,MATCH(Orders!$D1413,Products!$A$1:$A$5,0),MATCH(Orders!I$1,Products!$A$1:$E$1,0))="Am","Americano")</f>
        <v>Espresso</v>
      </c>
      <c r="J1413" t="str">
        <f>IF(INDEX(Products!$A$1:$E$5,MATCH(Orders!$D1413,Products!$A$1:$A$5,0),MATCH(Orders!J$1,Products!$A$1:$E$1,0))="M","Medium",IF(INDEX(Products!$A$1:$E$5,MATCH(Orders!$D1413,Products!$A$1:$A$5,0),MATCH(Orders!J$1,Products!$A$1:$E$1,0))="D","Dark","Light"))</f>
        <v>Medium</v>
      </c>
      <c r="K1413" s="3">
        <f>INDEX(Products!$A$1:$E$5,MATCH(Orders!$D1413,Products!$A$1:$A$5,0),MATCH(Orders!K$1,Products!$A$1:$E$1,0))</f>
        <v>1.5</v>
      </c>
      <c r="L1413" s="5">
        <f>INDEX(Products!$A$1:$E$5,MATCH(Orders!$D1413,Products!$A$1:$A$5,0),MATCH(Orders!L$1,Products!$A$1:$E$1,0))</f>
        <v>8.18</v>
      </c>
      <c r="M1413" s="5">
        <f>Table1[[#This Row],[Unit Price]]*Table1[[#This Row],[Quantity]]</f>
        <v>32.72</v>
      </c>
      <c r="N1413" t="str">
        <f>VLOOKUP(Table1[[#This Row],[Customer ID]],Customers!$A$1:$I$2001,9,FALSE)</f>
        <v>Yes</v>
      </c>
    </row>
    <row r="1414" spans="1:14" x14ac:dyDescent="0.35">
      <c r="A1414" t="s">
        <v>2889</v>
      </c>
      <c r="B1414" s="2">
        <v>44869</v>
      </c>
      <c r="C1414" t="s">
        <v>2890</v>
      </c>
      <c r="D1414" t="s">
        <v>30</v>
      </c>
      <c r="E1414">
        <v>1</v>
      </c>
      <c r="F1414" t="str">
        <f>VLOOKUP(Table1[[#This Row],[Customer ID]],Customers!$A$1:$I$2001,2,FALSE)</f>
        <v>Barbara Gallagher</v>
      </c>
      <c r="G1414" t="str">
        <f>VLOOKUP(Table1[[#This Row],[Customer ID]],Customers!$A$1:$I$2001,3,FALSE)</f>
        <v>psnyder@blake.info</v>
      </c>
      <c r="H1414" t="str">
        <f>VLOOKUP(Table1[[#This Row],[Customer ID]],Customers!$A$1:$I$2001,7,FALSE)</f>
        <v>Ireland</v>
      </c>
      <c r="I1414" t="str">
        <f>_xlfn.IFS(INDEX(Products!$A$1:$E$5,MATCH(Orders!$D1414,Products!$A$1:$A$5,0),MATCH(Orders!I$1,Products!$A$1:$E$1,0))="Esp","Espresso",INDEX(Products!$A$1:$E$5,MATCH(Orders!$D1414,Products!$A$1:$A$5,0),MATCH(Orders!I$1,Products!$A$1:$E$1,0))="Lat","Latte",INDEX(Products!$A$1:$E$5,MATCH(Orders!$D1414,Products!$A$1:$A$5,0),MATCH(Orders!I$1,Products!$A$1:$E$1,0))="Moc","Mocha",INDEX(Products!$A$1:$E$5,MATCH(Orders!$D1414,Products!$A$1:$A$5,0),MATCH(Orders!I$1,Products!$A$1:$E$1,0))="Am","Americano")</f>
        <v>Mocha</v>
      </c>
      <c r="J1414" t="str">
        <f>IF(INDEX(Products!$A$1:$E$5,MATCH(Orders!$D1414,Products!$A$1:$A$5,0),MATCH(Orders!J$1,Products!$A$1:$E$1,0))="M","Medium",IF(INDEX(Products!$A$1:$E$5,MATCH(Orders!$D1414,Products!$A$1:$A$5,0),MATCH(Orders!J$1,Products!$A$1:$E$1,0))="D","Dark","Light"))</f>
        <v>Medium</v>
      </c>
      <c r="K1414" s="3">
        <f>INDEX(Products!$A$1:$E$5,MATCH(Orders!$D1414,Products!$A$1:$A$5,0),MATCH(Orders!K$1,Products!$A$1:$E$1,0))</f>
        <v>2</v>
      </c>
      <c r="L1414" s="5">
        <f>INDEX(Products!$A$1:$E$5,MATCH(Orders!$D1414,Products!$A$1:$A$5,0),MATCH(Orders!L$1,Products!$A$1:$E$1,0))</f>
        <v>5.35</v>
      </c>
      <c r="M1414" s="5">
        <f>Table1[[#This Row],[Unit Price]]*Table1[[#This Row],[Quantity]]</f>
        <v>5.35</v>
      </c>
      <c r="N1414" t="str">
        <f>VLOOKUP(Table1[[#This Row],[Customer ID]],Customers!$A$1:$I$2001,9,FALSE)</f>
        <v>Yes</v>
      </c>
    </row>
    <row r="1415" spans="1:14" x14ac:dyDescent="0.35">
      <c r="A1415" t="s">
        <v>2891</v>
      </c>
      <c r="B1415" s="2">
        <v>45449</v>
      </c>
      <c r="C1415" t="s">
        <v>2892</v>
      </c>
      <c r="D1415" t="s">
        <v>15</v>
      </c>
      <c r="E1415">
        <v>4</v>
      </c>
      <c r="F1415" t="str">
        <f>VLOOKUP(Table1[[#This Row],[Customer ID]],Customers!$A$1:$I$2001,2,FALSE)</f>
        <v>Randy Johnson</v>
      </c>
      <c r="G1415" t="str">
        <f>VLOOKUP(Table1[[#This Row],[Customer ID]],Customers!$A$1:$I$2001,3,FALSE)</f>
        <v>josephscott@miller.com</v>
      </c>
      <c r="H1415" t="str">
        <f>VLOOKUP(Table1[[#This Row],[Customer ID]],Customers!$A$1:$I$2001,7,FALSE)</f>
        <v>Canada</v>
      </c>
      <c r="I1415" t="str">
        <f>_xlfn.IFS(INDEX(Products!$A$1:$E$5,MATCH(Orders!$D1415,Products!$A$1:$A$5,0),MATCH(Orders!I$1,Products!$A$1:$E$1,0))="Esp","Espresso",INDEX(Products!$A$1:$E$5,MATCH(Orders!$D1415,Products!$A$1:$A$5,0),MATCH(Orders!I$1,Products!$A$1:$E$1,0))="Lat","Latte",INDEX(Products!$A$1:$E$5,MATCH(Orders!$D1415,Products!$A$1:$A$5,0),MATCH(Orders!I$1,Products!$A$1:$E$1,0))="Moc","Mocha",INDEX(Products!$A$1:$E$5,MATCH(Orders!$D1415,Products!$A$1:$A$5,0),MATCH(Orders!I$1,Products!$A$1:$E$1,0))="Am","Americano")</f>
        <v>Espresso</v>
      </c>
      <c r="J1415" t="str">
        <f>IF(INDEX(Products!$A$1:$E$5,MATCH(Orders!$D1415,Products!$A$1:$A$5,0),MATCH(Orders!J$1,Products!$A$1:$E$1,0))="M","Medium",IF(INDEX(Products!$A$1:$E$5,MATCH(Orders!$D1415,Products!$A$1:$A$5,0),MATCH(Orders!J$1,Products!$A$1:$E$1,0))="D","Dark","Light"))</f>
        <v>Medium</v>
      </c>
      <c r="K1415" s="3">
        <f>INDEX(Products!$A$1:$E$5,MATCH(Orders!$D1415,Products!$A$1:$A$5,0),MATCH(Orders!K$1,Products!$A$1:$E$1,0))</f>
        <v>1.5</v>
      </c>
      <c r="L1415" s="5">
        <f>INDEX(Products!$A$1:$E$5,MATCH(Orders!$D1415,Products!$A$1:$A$5,0),MATCH(Orders!L$1,Products!$A$1:$E$1,0))</f>
        <v>8.18</v>
      </c>
      <c r="M1415" s="5">
        <f>Table1[[#This Row],[Unit Price]]*Table1[[#This Row],[Quantity]]</f>
        <v>32.72</v>
      </c>
      <c r="N1415" t="str">
        <f>VLOOKUP(Table1[[#This Row],[Customer ID]],Customers!$A$1:$I$2001,9,FALSE)</f>
        <v>Yes</v>
      </c>
    </row>
    <row r="1416" spans="1:14" x14ac:dyDescent="0.35">
      <c r="A1416" t="s">
        <v>2893</v>
      </c>
      <c r="B1416" s="2">
        <v>44752</v>
      </c>
      <c r="C1416" t="s">
        <v>2894</v>
      </c>
      <c r="D1416" t="s">
        <v>15</v>
      </c>
      <c r="E1416">
        <v>5</v>
      </c>
      <c r="F1416" t="str">
        <f>VLOOKUP(Table1[[#This Row],[Customer ID]],Customers!$A$1:$I$2001,2,FALSE)</f>
        <v>Wanda Valdez</v>
      </c>
      <c r="G1416" t="str">
        <f>VLOOKUP(Table1[[#This Row],[Customer ID]],Customers!$A$1:$I$2001,3,FALSE)</f>
        <v>jeffrey83@gmail.com</v>
      </c>
      <c r="H1416" t="str">
        <f>VLOOKUP(Table1[[#This Row],[Customer ID]],Customers!$A$1:$I$2001,7,FALSE)</f>
        <v>Ireland</v>
      </c>
      <c r="I1416" t="str">
        <f>_xlfn.IFS(INDEX(Products!$A$1:$E$5,MATCH(Orders!$D1416,Products!$A$1:$A$5,0),MATCH(Orders!I$1,Products!$A$1:$E$1,0))="Esp","Espresso",INDEX(Products!$A$1:$E$5,MATCH(Orders!$D1416,Products!$A$1:$A$5,0),MATCH(Orders!I$1,Products!$A$1:$E$1,0))="Lat","Latte",INDEX(Products!$A$1:$E$5,MATCH(Orders!$D1416,Products!$A$1:$A$5,0),MATCH(Orders!I$1,Products!$A$1:$E$1,0))="Moc","Mocha",INDEX(Products!$A$1:$E$5,MATCH(Orders!$D1416,Products!$A$1:$A$5,0),MATCH(Orders!I$1,Products!$A$1:$E$1,0))="Am","Americano")</f>
        <v>Espresso</v>
      </c>
      <c r="J1416" t="str">
        <f>IF(INDEX(Products!$A$1:$E$5,MATCH(Orders!$D1416,Products!$A$1:$A$5,0),MATCH(Orders!J$1,Products!$A$1:$E$1,0))="M","Medium",IF(INDEX(Products!$A$1:$E$5,MATCH(Orders!$D1416,Products!$A$1:$A$5,0),MATCH(Orders!J$1,Products!$A$1:$E$1,0))="D","Dark","Light"))</f>
        <v>Medium</v>
      </c>
      <c r="K1416" s="3">
        <f>INDEX(Products!$A$1:$E$5,MATCH(Orders!$D1416,Products!$A$1:$A$5,0),MATCH(Orders!K$1,Products!$A$1:$E$1,0))</f>
        <v>1.5</v>
      </c>
      <c r="L1416" s="5">
        <f>INDEX(Products!$A$1:$E$5,MATCH(Orders!$D1416,Products!$A$1:$A$5,0),MATCH(Orders!L$1,Products!$A$1:$E$1,0))</f>
        <v>8.18</v>
      </c>
      <c r="M1416" s="5">
        <f>Table1[[#This Row],[Unit Price]]*Table1[[#This Row],[Quantity]]</f>
        <v>40.9</v>
      </c>
      <c r="N1416" t="str">
        <f>VLOOKUP(Table1[[#This Row],[Customer ID]],Customers!$A$1:$I$2001,9,FALSE)</f>
        <v>Yes</v>
      </c>
    </row>
    <row r="1417" spans="1:14" x14ac:dyDescent="0.35">
      <c r="A1417" t="s">
        <v>2895</v>
      </c>
      <c r="B1417" s="2">
        <v>45504</v>
      </c>
      <c r="C1417" t="s">
        <v>2896</v>
      </c>
      <c r="D1417" t="s">
        <v>30</v>
      </c>
      <c r="E1417">
        <v>4</v>
      </c>
      <c r="F1417" t="str">
        <f>VLOOKUP(Table1[[#This Row],[Customer ID]],Customers!$A$1:$I$2001,2,FALSE)</f>
        <v>Alexander Shepherd</v>
      </c>
      <c r="G1417" t="str">
        <f>VLOOKUP(Table1[[#This Row],[Customer ID]],Customers!$A$1:$I$2001,3,FALSE)</f>
        <v>vharris@johnson.info</v>
      </c>
      <c r="H1417" t="str">
        <f>VLOOKUP(Table1[[#This Row],[Customer ID]],Customers!$A$1:$I$2001,7,FALSE)</f>
        <v>Australia</v>
      </c>
      <c r="I1417" t="str">
        <f>_xlfn.IFS(INDEX(Products!$A$1:$E$5,MATCH(Orders!$D1417,Products!$A$1:$A$5,0),MATCH(Orders!I$1,Products!$A$1:$E$1,0))="Esp","Espresso",INDEX(Products!$A$1:$E$5,MATCH(Orders!$D1417,Products!$A$1:$A$5,0),MATCH(Orders!I$1,Products!$A$1:$E$1,0))="Lat","Latte",INDEX(Products!$A$1:$E$5,MATCH(Orders!$D1417,Products!$A$1:$A$5,0),MATCH(Orders!I$1,Products!$A$1:$E$1,0))="Moc","Mocha",INDEX(Products!$A$1:$E$5,MATCH(Orders!$D1417,Products!$A$1:$A$5,0),MATCH(Orders!I$1,Products!$A$1:$E$1,0))="Am","Americano")</f>
        <v>Mocha</v>
      </c>
      <c r="J1417" t="str">
        <f>IF(INDEX(Products!$A$1:$E$5,MATCH(Orders!$D1417,Products!$A$1:$A$5,0),MATCH(Orders!J$1,Products!$A$1:$E$1,0))="M","Medium",IF(INDEX(Products!$A$1:$E$5,MATCH(Orders!$D1417,Products!$A$1:$A$5,0),MATCH(Orders!J$1,Products!$A$1:$E$1,0))="D","Dark","Light"))</f>
        <v>Medium</v>
      </c>
      <c r="K1417" s="3">
        <f>INDEX(Products!$A$1:$E$5,MATCH(Orders!$D1417,Products!$A$1:$A$5,0),MATCH(Orders!K$1,Products!$A$1:$E$1,0))</f>
        <v>2</v>
      </c>
      <c r="L1417" s="5">
        <f>INDEX(Products!$A$1:$E$5,MATCH(Orders!$D1417,Products!$A$1:$A$5,0),MATCH(Orders!L$1,Products!$A$1:$E$1,0))</f>
        <v>5.35</v>
      </c>
      <c r="M1417" s="5">
        <f>Table1[[#This Row],[Unit Price]]*Table1[[#This Row],[Quantity]]</f>
        <v>21.4</v>
      </c>
      <c r="N1417" t="str">
        <f>VLOOKUP(Table1[[#This Row],[Customer ID]],Customers!$A$1:$I$2001,9,FALSE)</f>
        <v>No</v>
      </c>
    </row>
    <row r="1418" spans="1:14" x14ac:dyDescent="0.35">
      <c r="A1418" t="s">
        <v>2897</v>
      </c>
      <c r="B1418" s="2">
        <v>45597</v>
      </c>
      <c r="C1418" t="s">
        <v>2898</v>
      </c>
      <c r="D1418" t="s">
        <v>30</v>
      </c>
      <c r="E1418">
        <v>3</v>
      </c>
      <c r="F1418" t="str">
        <f>VLOOKUP(Table1[[#This Row],[Customer ID]],Customers!$A$1:$I$2001,2,FALSE)</f>
        <v>Roger Clements</v>
      </c>
      <c r="G1418" t="str">
        <f>VLOOKUP(Table1[[#This Row],[Customer ID]],Customers!$A$1:$I$2001,3,FALSE)</f>
        <v>sjimenez@yahoo.com</v>
      </c>
      <c r="H1418" t="str">
        <f>VLOOKUP(Table1[[#This Row],[Customer ID]],Customers!$A$1:$I$2001,7,FALSE)</f>
        <v>Ireland</v>
      </c>
      <c r="I1418" t="str">
        <f>_xlfn.IFS(INDEX(Products!$A$1:$E$5,MATCH(Orders!$D1418,Products!$A$1:$A$5,0),MATCH(Orders!I$1,Products!$A$1:$E$1,0))="Esp","Espresso",INDEX(Products!$A$1:$E$5,MATCH(Orders!$D1418,Products!$A$1:$A$5,0),MATCH(Orders!I$1,Products!$A$1:$E$1,0))="Lat","Latte",INDEX(Products!$A$1:$E$5,MATCH(Orders!$D1418,Products!$A$1:$A$5,0),MATCH(Orders!I$1,Products!$A$1:$E$1,0))="Moc","Mocha",INDEX(Products!$A$1:$E$5,MATCH(Orders!$D1418,Products!$A$1:$A$5,0),MATCH(Orders!I$1,Products!$A$1:$E$1,0))="Am","Americano")</f>
        <v>Mocha</v>
      </c>
      <c r="J1418" t="str">
        <f>IF(INDEX(Products!$A$1:$E$5,MATCH(Orders!$D1418,Products!$A$1:$A$5,0),MATCH(Orders!J$1,Products!$A$1:$E$1,0))="M","Medium",IF(INDEX(Products!$A$1:$E$5,MATCH(Orders!$D1418,Products!$A$1:$A$5,0),MATCH(Orders!J$1,Products!$A$1:$E$1,0))="D","Dark","Light"))</f>
        <v>Medium</v>
      </c>
      <c r="K1418" s="3">
        <f>INDEX(Products!$A$1:$E$5,MATCH(Orders!$D1418,Products!$A$1:$A$5,0),MATCH(Orders!K$1,Products!$A$1:$E$1,0))</f>
        <v>2</v>
      </c>
      <c r="L1418" s="5">
        <f>INDEX(Products!$A$1:$E$5,MATCH(Orders!$D1418,Products!$A$1:$A$5,0),MATCH(Orders!L$1,Products!$A$1:$E$1,0))</f>
        <v>5.35</v>
      </c>
      <c r="M1418" s="5">
        <f>Table1[[#This Row],[Unit Price]]*Table1[[#This Row],[Quantity]]</f>
        <v>16.049999999999997</v>
      </c>
      <c r="N1418" t="str">
        <f>VLOOKUP(Table1[[#This Row],[Customer ID]],Customers!$A$1:$I$2001,9,FALSE)</f>
        <v>No</v>
      </c>
    </row>
    <row r="1419" spans="1:14" x14ac:dyDescent="0.35">
      <c r="A1419" t="s">
        <v>2899</v>
      </c>
      <c r="B1419" s="2">
        <v>44584</v>
      </c>
      <c r="C1419" t="s">
        <v>2900</v>
      </c>
      <c r="D1419" t="s">
        <v>21</v>
      </c>
      <c r="E1419">
        <v>5</v>
      </c>
      <c r="F1419" t="str">
        <f>VLOOKUP(Table1[[#This Row],[Customer ID]],Customers!$A$1:$I$2001,2,FALSE)</f>
        <v>Jasmine Ramirez</v>
      </c>
      <c r="G1419" t="str">
        <f>VLOOKUP(Table1[[#This Row],[Customer ID]],Customers!$A$1:$I$2001,3,FALSE)</f>
        <v>justin94@green-lewis.biz</v>
      </c>
      <c r="H1419" t="str">
        <f>VLOOKUP(Table1[[#This Row],[Customer ID]],Customers!$A$1:$I$2001,7,FALSE)</f>
        <v>Canada</v>
      </c>
      <c r="I1419" t="str">
        <f>_xlfn.IFS(INDEX(Products!$A$1:$E$5,MATCH(Orders!$D1419,Products!$A$1:$A$5,0),MATCH(Orders!I$1,Products!$A$1:$E$1,0))="Esp","Espresso",INDEX(Products!$A$1:$E$5,MATCH(Orders!$D1419,Products!$A$1:$A$5,0),MATCH(Orders!I$1,Products!$A$1:$E$1,0))="Lat","Latte",INDEX(Products!$A$1:$E$5,MATCH(Orders!$D1419,Products!$A$1:$A$5,0),MATCH(Orders!I$1,Products!$A$1:$E$1,0))="Moc","Mocha",INDEX(Products!$A$1:$E$5,MATCH(Orders!$D1419,Products!$A$1:$A$5,0),MATCH(Orders!I$1,Products!$A$1:$E$1,0))="Am","Americano")</f>
        <v>Latte</v>
      </c>
      <c r="J1419" t="str">
        <f>IF(INDEX(Products!$A$1:$E$5,MATCH(Orders!$D1419,Products!$A$1:$A$5,0),MATCH(Orders!J$1,Products!$A$1:$E$1,0))="M","Medium",IF(INDEX(Products!$A$1:$E$5,MATCH(Orders!$D1419,Products!$A$1:$A$5,0),MATCH(Orders!J$1,Products!$A$1:$E$1,0))="D","Dark","Light"))</f>
        <v>Dark</v>
      </c>
      <c r="K1419" s="3">
        <f>INDEX(Products!$A$1:$E$5,MATCH(Orders!$D1419,Products!$A$1:$A$5,0),MATCH(Orders!K$1,Products!$A$1:$E$1,0))</f>
        <v>2</v>
      </c>
      <c r="L1419" s="5">
        <f>INDEX(Products!$A$1:$E$5,MATCH(Orders!$D1419,Products!$A$1:$A$5,0),MATCH(Orders!L$1,Products!$A$1:$E$1,0))</f>
        <v>6.79</v>
      </c>
      <c r="M1419" s="5">
        <f>Table1[[#This Row],[Unit Price]]*Table1[[#This Row],[Quantity]]</f>
        <v>33.950000000000003</v>
      </c>
      <c r="N1419" t="str">
        <f>VLOOKUP(Table1[[#This Row],[Customer ID]],Customers!$A$1:$I$2001,9,FALSE)</f>
        <v>No</v>
      </c>
    </row>
    <row r="1420" spans="1:14" x14ac:dyDescent="0.35">
      <c r="A1420" t="s">
        <v>2901</v>
      </c>
      <c r="B1420" s="2">
        <v>45124</v>
      </c>
      <c r="C1420" t="s">
        <v>2902</v>
      </c>
      <c r="D1420" t="s">
        <v>40</v>
      </c>
      <c r="E1420">
        <v>2</v>
      </c>
      <c r="F1420" t="str">
        <f>VLOOKUP(Table1[[#This Row],[Customer ID]],Customers!$A$1:$I$2001,2,FALSE)</f>
        <v>Shannon Herrera MD</v>
      </c>
      <c r="G1420" t="str">
        <f>VLOOKUP(Table1[[#This Row],[Customer ID]],Customers!$A$1:$I$2001,3,FALSE)</f>
        <v>thomascynthia@dickerson.org</v>
      </c>
      <c r="H1420" t="str">
        <f>VLOOKUP(Table1[[#This Row],[Customer ID]],Customers!$A$1:$I$2001,7,FALSE)</f>
        <v>Australia</v>
      </c>
      <c r="I1420" t="str">
        <f>_xlfn.IFS(INDEX(Products!$A$1:$E$5,MATCH(Orders!$D1420,Products!$A$1:$A$5,0),MATCH(Orders!I$1,Products!$A$1:$E$1,0))="Esp","Espresso",INDEX(Products!$A$1:$E$5,MATCH(Orders!$D1420,Products!$A$1:$A$5,0),MATCH(Orders!I$1,Products!$A$1:$E$1,0))="Lat","Latte",INDEX(Products!$A$1:$E$5,MATCH(Orders!$D1420,Products!$A$1:$A$5,0),MATCH(Orders!I$1,Products!$A$1:$E$1,0))="Moc","Mocha",INDEX(Products!$A$1:$E$5,MATCH(Orders!$D1420,Products!$A$1:$A$5,0),MATCH(Orders!I$1,Products!$A$1:$E$1,0))="Am","Americano")</f>
        <v>Americano</v>
      </c>
      <c r="J1420" t="str">
        <f>IF(INDEX(Products!$A$1:$E$5,MATCH(Orders!$D1420,Products!$A$1:$A$5,0),MATCH(Orders!J$1,Products!$A$1:$E$1,0))="M","Medium",IF(INDEX(Products!$A$1:$E$5,MATCH(Orders!$D1420,Products!$A$1:$A$5,0),MATCH(Orders!J$1,Products!$A$1:$E$1,0))="D","Dark","Light"))</f>
        <v>Light</v>
      </c>
      <c r="K1420" s="3">
        <f>INDEX(Products!$A$1:$E$5,MATCH(Orders!$D1420,Products!$A$1:$A$5,0),MATCH(Orders!K$1,Products!$A$1:$E$1,0))</f>
        <v>1</v>
      </c>
      <c r="L1420" s="5">
        <f>INDEX(Products!$A$1:$E$5,MATCH(Orders!$D1420,Products!$A$1:$A$5,0),MATCH(Orders!L$1,Products!$A$1:$E$1,0))</f>
        <v>9.9499999999999993</v>
      </c>
      <c r="M1420" s="5">
        <f>Table1[[#This Row],[Unit Price]]*Table1[[#This Row],[Quantity]]</f>
        <v>19.899999999999999</v>
      </c>
      <c r="N1420" t="str">
        <f>VLOOKUP(Table1[[#This Row],[Customer ID]],Customers!$A$1:$I$2001,9,FALSE)</f>
        <v>No</v>
      </c>
    </row>
    <row r="1421" spans="1:14" x14ac:dyDescent="0.35">
      <c r="A1421" t="s">
        <v>2903</v>
      </c>
      <c r="B1421" s="2">
        <v>45137</v>
      </c>
      <c r="C1421" t="s">
        <v>2904</v>
      </c>
      <c r="D1421" t="s">
        <v>21</v>
      </c>
      <c r="E1421">
        <v>2</v>
      </c>
      <c r="F1421" t="str">
        <f>VLOOKUP(Table1[[#This Row],[Customer ID]],Customers!$A$1:$I$2001,2,FALSE)</f>
        <v>Stanley Carpenter</v>
      </c>
      <c r="G1421" t="str">
        <f>VLOOKUP(Table1[[#This Row],[Customer ID]],Customers!$A$1:$I$2001,3,FALSE)</f>
        <v>pday@hotmail.com</v>
      </c>
      <c r="H1421" t="str">
        <f>VLOOKUP(Table1[[#This Row],[Customer ID]],Customers!$A$1:$I$2001,7,FALSE)</f>
        <v>United Kingdom</v>
      </c>
      <c r="I1421" t="str">
        <f>_xlfn.IFS(INDEX(Products!$A$1:$E$5,MATCH(Orders!$D1421,Products!$A$1:$A$5,0),MATCH(Orders!I$1,Products!$A$1:$E$1,0))="Esp","Espresso",INDEX(Products!$A$1:$E$5,MATCH(Orders!$D1421,Products!$A$1:$A$5,0),MATCH(Orders!I$1,Products!$A$1:$E$1,0))="Lat","Latte",INDEX(Products!$A$1:$E$5,MATCH(Orders!$D1421,Products!$A$1:$A$5,0),MATCH(Orders!I$1,Products!$A$1:$E$1,0))="Moc","Mocha",INDEX(Products!$A$1:$E$5,MATCH(Orders!$D1421,Products!$A$1:$A$5,0),MATCH(Orders!I$1,Products!$A$1:$E$1,0))="Am","Americano")</f>
        <v>Latte</v>
      </c>
      <c r="J1421" t="str">
        <f>IF(INDEX(Products!$A$1:$E$5,MATCH(Orders!$D1421,Products!$A$1:$A$5,0),MATCH(Orders!J$1,Products!$A$1:$E$1,0))="M","Medium",IF(INDEX(Products!$A$1:$E$5,MATCH(Orders!$D1421,Products!$A$1:$A$5,0),MATCH(Orders!J$1,Products!$A$1:$E$1,0))="D","Dark","Light"))</f>
        <v>Dark</v>
      </c>
      <c r="K1421" s="3">
        <f>INDEX(Products!$A$1:$E$5,MATCH(Orders!$D1421,Products!$A$1:$A$5,0),MATCH(Orders!K$1,Products!$A$1:$E$1,0))</f>
        <v>2</v>
      </c>
      <c r="L1421" s="5">
        <f>INDEX(Products!$A$1:$E$5,MATCH(Orders!$D1421,Products!$A$1:$A$5,0),MATCH(Orders!L$1,Products!$A$1:$E$1,0))</f>
        <v>6.79</v>
      </c>
      <c r="M1421" s="5">
        <f>Table1[[#This Row],[Unit Price]]*Table1[[#This Row],[Quantity]]</f>
        <v>13.58</v>
      </c>
      <c r="N1421" t="str">
        <f>VLOOKUP(Table1[[#This Row],[Customer ID]],Customers!$A$1:$I$2001,9,FALSE)</f>
        <v>Yes</v>
      </c>
    </row>
    <row r="1422" spans="1:14" x14ac:dyDescent="0.35">
      <c r="A1422" t="s">
        <v>2905</v>
      </c>
      <c r="B1422" s="2">
        <v>45582</v>
      </c>
      <c r="C1422" t="s">
        <v>2906</v>
      </c>
      <c r="D1422" t="s">
        <v>15</v>
      </c>
      <c r="E1422">
        <v>5</v>
      </c>
      <c r="F1422" t="str">
        <f>VLOOKUP(Table1[[#This Row],[Customer ID]],Customers!$A$1:$I$2001,2,FALSE)</f>
        <v>Christine Marsh</v>
      </c>
      <c r="G1422" t="str">
        <f>VLOOKUP(Table1[[#This Row],[Customer ID]],Customers!$A$1:$I$2001,3,FALSE)</f>
        <v>lloydblake@obrien.com</v>
      </c>
      <c r="H1422" t="str">
        <f>VLOOKUP(Table1[[#This Row],[Customer ID]],Customers!$A$1:$I$2001,7,FALSE)</f>
        <v>Canada</v>
      </c>
      <c r="I1422" t="str">
        <f>_xlfn.IFS(INDEX(Products!$A$1:$E$5,MATCH(Orders!$D1422,Products!$A$1:$A$5,0),MATCH(Orders!I$1,Products!$A$1:$E$1,0))="Esp","Espresso",INDEX(Products!$A$1:$E$5,MATCH(Orders!$D1422,Products!$A$1:$A$5,0),MATCH(Orders!I$1,Products!$A$1:$E$1,0))="Lat","Latte",INDEX(Products!$A$1:$E$5,MATCH(Orders!$D1422,Products!$A$1:$A$5,0),MATCH(Orders!I$1,Products!$A$1:$E$1,0))="Moc","Mocha",INDEX(Products!$A$1:$E$5,MATCH(Orders!$D1422,Products!$A$1:$A$5,0),MATCH(Orders!I$1,Products!$A$1:$E$1,0))="Am","Americano")</f>
        <v>Espresso</v>
      </c>
      <c r="J1422" t="str">
        <f>IF(INDEX(Products!$A$1:$E$5,MATCH(Orders!$D1422,Products!$A$1:$A$5,0),MATCH(Orders!J$1,Products!$A$1:$E$1,0))="M","Medium",IF(INDEX(Products!$A$1:$E$5,MATCH(Orders!$D1422,Products!$A$1:$A$5,0),MATCH(Orders!J$1,Products!$A$1:$E$1,0))="D","Dark","Light"))</f>
        <v>Medium</v>
      </c>
      <c r="K1422" s="3">
        <f>INDEX(Products!$A$1:$E$5,MATCH(Orders!$D1422,Products!$A$1:$A$5,0),MATCH(Orders!K$1,Products!$A$1:$E$1,0))</f>
        <v>1.5</v>
      </c>
      <c r="L1422" s="5">
        <f>INDEX(Products!$A$1:$E$5,MATCH(Orders!$D1422,Products!$A$1:$A$5,0),MATCH(Orders!L$1,Products!$A$1:$E$1,0))</f>
        <v>8.18</v>
      </c>
      <c r="M1422" s="5">
        <f>Table1[[#This Row],[Unit Price]]*Table1[[#This Row],[Quantity]]</f>
        <v>40.9</v>
      </c>
      <c r="N1422" t="str">
        <f>VLOOKUP(Table1[[#This Row],[Customer ID]],Customers!$A$1:$I$2001,9,FALSE)</f>
        <v>No</v>
      </c>
    </row>
    <row r="1423" spans="1:14" x14ac:dyDescent="0.35">
      <c r="A1423" t="s">
        <v>2907</v>
      </c>
      <c r="B1423" s="2">
        <v>45570</v>
      </c>
      <c r="C1423" t="s">
        <v>2908</v>
      </c>
      <c r="D1423" t="s">
        <v>40</v>
      </c>
      <c r="E1423">
        <v>5</v>
      </c>
      <c r="F1423" t="str">
        <f>VLOOKUP(Table1[[#This Row],[Customer ID]],Customers!$A$1:$I$2001,2,FALSE)</f>
        <v>Jonathan Curry</v>
      </c>
      <c r="G1423" t="str">
        <f>VLOOKUP(Table1[[#This Row],[Customer ID]],Customers!$A$1:$I$2001,3,FALSE)</f>
        <v>kelly22@graham.com</v>
      </c>
      <c r="H1423" t="str">
        <f>VLOOKUP(Table1[[#This Row],[Customer ID]],Customers!$A$1:$I$2001,7,FALSE)</f>
        <v>Australia</v>
      </c>
      <c r="I1423" t="str">
        <f>_xlfn.IFS(INDEX(Products!$A$1:$E$5,MATCH(Orders!$D1423,Products!$A$1:$A$5,0),MATCH(Orders!I$1,Products!$A$1:$E$1,0))="Esp","Espresso",INDEX(Products!$A$1:$E$5,MATCH(Orders!$D1423,Products!$A$1:$A$5,0),MATCH(Orders!I$1,Products!$A$1:$E$1,0))="Lat","Latte",INDEX(Products!$A$1:$E$5,MATCH(Orders!$D1423,Products!$A$1:$A$5,0),MATCH(Orders!I$1,Products!$A$1:$E$1,0))="Moc","Mocha",INDEX(Products!$A$1:$E$5,MATCH(Orders!$D1423,Products!$A$1:$A$5,0),MATCH(Orders!I$1,Products!$A$1:$E$1,0))="Am","Americano")</f>
        <v>Americano</v>
      </c>
      <c r="J1423" t="str">
        <f>IF(INDEX(Products!$A$1:$E$5,MATCH(Orders!$D1423,Products!$A$1:$A$5,0),MATCH(Orders!J$1,Products!$A$1:$E$1,0))="M","Medium",IF(INDEX(Products!$A$1:$E$5,MATCH(Orders!$D1423,Products!$A$1:$A$5,0),MATCH(Orders!J$1,Products!$A$1:$E$1,0))="D","Dark","Light"))</f>
        <v>Light</v>
      </c>
      <c r="K1423" s="3">
        <f>INDEX(Products!$A$1:$E$5,MATCH(Orders!$D1423,Products!$A$1:$A$5,0),MATCH(Orders!K$1,Products!$A$1:$E$1,0))</f>
        <v>1</v>
      </c>
      <c r="L1423" s="5">
        <f>INDEX(Products!$A$1:$E$5,MATCH(Orders!$D1423,Products!$A$1:$A$5,0),MATCH(Orders!L$1,Products!$A$1:$E$1,0))</f>
        <v>9.9499999999999993</v>
      </c>
      <c r="M1423" s="5">
        <f>Table1[[#This Row],[Unit Price]]*Table1[[#This Row],[Quantity]]</f>
        <v>49.75</v>
      </c>
      <c r="N1423" t="str">
        <f>VLOOKUP(Table1[[#This Row],[Customer ID]],Customers!$A$1:$I$2001,9,FALSE)</f>
        <v>No</v>
      </c>
    </row>
    <row r="1424" spans="1:14" x14ac:dyDescent="0.35">
      <c r="A1424" t="s">
        <v>2909</v>
      </c>
      <c r="B1424" s="2">
        <v>44676</v>
      </c>
      <c r="C1424" t="s">
        <v>2910</v>
      </c>
      <c r="D1424" t="s">
        <v>21</v>
      </c>
      <c r="E1424">
        <v>3</v>
      </c>
      <c r="F1424" t="str">
        <f>VLOOKUP(Table1[[#This Row],[Customer ID]],Customers!$A$1:$I$2001,2,FALSE)</f>
        <v>Dustin Delgado</v>
      </c>
      <c r="G1424" t="str">
        <f>VLOOKUP(Table1[[#This Row],[Customer ID]],Customers!$A$1:$I$2001,3,FALSE)</f>
        <v>bsmith@hotmail.com</v>
      </c>
      <c r="H1424" t="str">
        <f>VLOOKUP(Table1[[#This Row],[Customer ID]],Customers!$A$1:$I$2001,7,FALSE)</f>
        <v>United Kingdom</v>
      </c>
      <c r="I1424" t="str">
        <f>_xlfn.IFS(INDEX(Products!$A$1:$E$5,MATCH(Orders!$D1424,Products!$A$1:$A$5,0),MATCH(Orders!I$1,Products!$A$1:$E$1,0))="Esp","Espresso",INDEX(Products!$A$1:$E$5,MATCH(Orders!$D1424,Products!$A$1:$A$5,0),MATCH(Orders!I$1,Products!$A$1:$E$1,0))="Lat","Latte",INDEX(Products!$A$1:$E$5,MATCH(Orders!$D1424,Products!$A$1:$A$5,0),MATCH(Orders!I$1,Products!$A$1:$E$1,0))="Moc","Mocha",INDEX(Products!$A$1:$E$5,MATCH(Orders!$D1424,Products!$A$1:$A$5,0),MATCH(Orders!I$1,Products!$A$1:$E$1,0))="Am","Americano")</f>
        <v>Latte</v>
      </c>
      <c r="J1424" t="str">
        <f>IF(INDEX(Products!$A$1:$E$5,MATCH(Orders!$D1424,Products!$A$1:$A$5,0),MATCH(Orders!J$1,Products!$A$1:$E$1,0))="M","Medium",IF(INDEX(Products!$A$1:$E$5,MATCH(Orders!$D1424,Products!$A$1:$A$5,0),MATCH(Orders!J$1,Products!$A$1:$E$1,0))="D","Dark","Light"))</f>
        <v>Dark</v>
      </c>
      <c r="K1424" s="3">
        <f>INDEX(Products!$A$1:$E$5,MATCH(Orders!$D1424,Products!$A$1:$A$5,0),MATCH(Orders!K$1,Products!$A$1:$E$1,0))</f>
        <v>2</v>
      </c>
      <c r="L1424" s="5">
        <f>INDEX(Products!$A$1:$E$5,MATCH(Orders!$D1424,Products!$A$1:$A$5,0),MATCH(Orders!L$1,Products!$A$1:$E$1,0))</f>
        <v>6.79</v>
      </c>
      <c r="M1424" s="5">
        <f>Table1[[#This Row],[Unit Price]]*Table1[[#This Row],[Quantity]]</f>
        <v>20.37</v>
      </c>
      <c r="N1424" t="str">
        <f>VLOOKUP(Table1[[#This Row],[Customer ID]],Customers!$A$1:$I$2001,9,FALSE)</f>
        <v>No</v>
      </c>
    </row>
    <row r="1425" spans="1:14" x14ac:dyDescent="0.35">
      <c r="A1425" t="s">
        <v>2911</v>
      </c>
      <c r="B1425" s="2">
        <v>44578</v>
      </c>
      <c r="C1425" t="s">
        <v>2912</v>
      </c>
      <c r="D1425" t="s">
        <v>15</v>
      </c>
      <c r="E1425">
        <v>2</v>
      </c>
      <c r="F1425" t="str">
        <f>VLOOKUP(Table1[[#This Row],[Customer ID]],Customers!$A$1:$I$2001,2,FALSE)</f>
        <v>Tonya Decker</v>
      </c>
      <c r="G1425" t="str">
        <f>VLOOKUP(Table1[[#This Row],[Customer ID]],Customers!$A$1:$I$2001,3,FALSE)</f>
        <v>jaydavis@gmail.com</v>
      </c>
      <c r="H1425" t="str">
        <f>VLOOKUP(Table1[[#This Row],[Customer ID]],Customers!$A$1:$I$2001,7,FALSE)</f>
        <v>Australia</v>
      </c>
      <c r="I1425" t="str">
        <f>_xlfn.IFS(INDEX(Products!$A$1:$E$5,MATCH(Orders!$D1425,Products!$A$1:$A$5,0),MATCH(Orders!I$1,Products!$A$1:$E$1,0))="Esp","Espresso",INDEX(Products!$A$1:$E$5,MATCH(Orders!$D1425,Products!$A$1:$A$5,0),MATCH(Orders!I$1,Products!$A$1:$E$1,0))="Lat","Latte",INDEX(Products!$A$1:$E$5,MATCH(Orders!$D1425,Products!$A$1:$A$5,0),MATCH(Orders!I$1,Products!$A$1:$E$1,0))="Moc","Mocha",INDEX(Products!$A$1:$E$5,MATCH(Orders!$D1425,Products!$A$1:$A$5,0),MATCH(Orders!I$1,Products!$A$1:$E$1,0))="Am","Americano")</f>
        <v>Espresso</v>
      </c>
      <c r="J1425" t="str">
        <f>IF(INDEX(Products!$A$1:$E$5,MATCH(Orders!$D1425,Products!$A$1:$A$5,0),MATCH(Orders!J$1,Products!$A$1:$E$1,0))="M","Medium",IF(INDEX(Products!$A$1:$E$5,MATCH(Orders!$D1425,Products!$A$1:$A$5,0),MATCH(Orders!J$1,Products!$A$1:$E$1,0))="D","Dark","Light"))</f>
        <v>Medium</v>
      </c>
      <c r="K1425" s="3">
        <f>INDEX(Products!$A$1:$E$5,MATCH(Orders!$D1425,Products!$A$1:$A$5,0),MATCH(Orders!K$1,Products!$A$1:$E$1,0))</f>
        <v>1.5</v>
      </c>
      <c r="L1425" s="5">
        <f>INDEX(Products!$A$1:$E$5,MATCH(Orders!$D1425,Products!$A$1:$A$5,0),MATCH(Orders!L$1,Products!$A$1:$E$1,0))</f>
        <v>8.18</v>
      </c>
      <c r="M1425" s="5">
        <f>Table1[[#This Row],[Unit Price]]*Table1[[#This Row],[Quantity]]</f>
        <v>16.36</v>
      </c>
      <c r="N1425" t="str">
        <f>VLOOKUP(Table1[[#This Row],[Customer ID]],Customers!$A$1:$I$2001,9,FALSE)</f>
        <v>Yes</v>
      </c>
    </row>
    <row r="1426" spans="1:14" x14ac:dyDescent="0.35">
      <c r="A1426" t="s">
        <v>2913</v>
      </c>
      <c r="B1426" s="2">
        <v>45277</v>
      </c>
      <c r="C1426" t="s">
        <v>2914</v>
      </c>
      <c r="D1426" t="s">
        <v>21</v>
      </c>
      <c r="E1426">
        <v>1</v>
      </c>
      <c r="F1426" t="str">
        <f>VLOOKUP(Table1[[#This Row],[Customer ID]],Customers!$A$1:$I$2001,2,FALSE)</f>
        <v>James Braun</v>
      </c>
      <c r="G1426" t="str">
        <f>VLOOKUP(Table1[[#This Row],[Customer ID]],Customers!$A$1:$I$2001,3,FALSE)</f>
        <v>mbrewer@davis.biz</v>
      </c>
      <c r="H1426" t="str">
        <f>VLOOKUP(Table1[[#This Row],[Customer ID]],Customers!$A$1:$I$2001,7,FALSE)</f>
        <v>Ireland</v>
      </c>
      <c r="I1426" t="str">
        <f>_xlfn.IFS(INDEX(Products!$A$1:$E$5,MATCH(Orders!$D1426,Products!$A$1:$A$5,0),MATCH(Orders!I$1,Products!$A$1:$E$1,0))="Esp","Espresso",INDEX(Products!$A$1:$E$5,MATCH(Orders!$D1426,Products!$A$1:$A$5,0),MATCH(Orders!I$1,Products!$A$1:$E$1,0))="Lat","Latte",INDEX(Products!$A$1:$E$5,MATCH(Orders!$D1426,Products!$A$1:$A$5,0),MATCH(Orders!I$1,Products!$A$1:$E$1,0))="Moc","Mocha",INDEX(Products!$A$1:$E$5,MATCH(Orders!$D1426,Products!$A$1:$A$5,0),MATCH(Orders!I$1,Products!$A$1:$E$1,0))="Am","Americano")</f>
        <v>Latte</v>
      </c>
      <c r="J1426" t="str">
        <f>IF(INDEX(Products!$A$1:$E$5,MATCH(Orders!$D1426,Products!$A$1:$A$5,0),MATCH(Orders!J$1,Products!$A$1:$E$1,0))="M","Medium",IF(INDEX(Products!$A$1:$E$5,MATCH(Orders!$D1426,Products!$A$1:$A$5,0),MATCH(Orders!J$1,Products!$A$1:$E$1,0))="D","Dark","Light"))</f>
        <v>Dark</v>
      </c>
      <c r="K1426" s="3">
        <f>INDEX(Products!$A$1:$E$5,MATCH(Orders!$D1426,Products!$A$1:$A$5,0),MATCH(Orders!K$1,Products!$A$1:$E$1,0))</f>
        <v>2</v>
      </c>
      <c r="L1426" s="5">
        <f>INDEX(Products!$A$1:$E$5,MATCH(Orders!$D1426,Products!$A$1:$A$5,0),MATCH(Orders!L$1,Products!$A$1:$E$1,0))</f>
        <v>6.79</v>
      </c>
      <c r="M1426" s="5">
        <f>Table1[[#This Row],[Unit Price]]*Table1[[#This Row],[Quantity]]</f>
        <v>6.79</v>
      </c>
      <c r="N1426" t="str">
        <f>VLOOKUP(Table1[[#This Row],[Customer ID]],Customers!$A$1:$I$2001,9,FALSE)</f>
        <v>No</v>
      </c>
    </row>
    <row r="1427" spans="1:14" x14ac:dyDescent="0.35">
      <c r="A1427" t="s">
        <v>2915</v>
      </c>
      <c r="B1427" s="2">
        <v>45261</v>
      </c>
      <c r="C1427" t="s">
        <v>2916</v>
      </c>
      <c r="D1427" t="s">
        <v>40</v>
      </c>
      <c r="E1427">
        <v>5</v>
      </c>
      <c r="F1427" t="str">
        <f>VLOOKUP(Table1[[#This Row],[Customer ID]],Customers!$A$1:$I$2001,2,FALSE)</f>
        <v>Amy Brennan</v>
      </c>
      <c r="G1427" t="str">
        <f>VLOOKUP(Table1[[#This Row],[Customer ID]],Customers!$A$1:$I$2001,3,FALSE)</f>
        <v>wtodd@gmail.com</v>
      </c>
      <c r="H1427" t="str">
        <f>VLOOKUP(Table1[[#This Row],[Customer ID]],Customers!$A$1:$I$2001,7,FALSE)</f>
        <v>Canada</v>
      </c>
      <c r="I1427" t="str">
        <f>_xlfn.IFS(INDEX(Products!$A$1:$E$5,MATCH(Orders!$D1427,Products!$A$1:$A$5,0),MATCH(Orders!I$1,Products!$A$1:$E$1,0))="Esp","Espresso",INDEX(Products!$A$1:$E$5,MATCH(Orders!$D1427,Products!$A$1:$A$5,0),MATCH(Orders!I$1,Products!$A$1:$E$1,0))="Lat","Latte",INDEX(Products!$A$1:$E$5,MATCH(Orders!$D1427,Products!$A$1:$A$5,0),MATCH(Orders!I$1,Products!$A$1:$E$1,0))="Moc","Mocha",INDEX(Products!$A$1:$E$5,MATCH(Orders!$D1427,Products!$A$1:$A$5,0),MATCH(Orders!I$1,Products!$A$1:$E$1,0))="Am","Americano")</f>
        <v>Americano</v>
      </c>
      <c r="J1427" t="str">
        <f>IF(INDEX(Products!$A$1:$E$5,MATCH(Orders!$D1427,Products!$A$1:$A$5,0),MATCH(Orders!J$1,Products!$A$1:$E$1,0))="M","Medium",IF(INDEX(Products!$A$1:$E$5,MATCH(Orders!$D1427,Products!$A$1:$A$5,0),MATCH(Orders!J$1,Products!$A$1:$E$1,0))="D","Dark","Light"))</f>
        <v>Light</v>
      </c>
      <c r="K1427" s="3">
        <f>INDEX(Products!$A$1:$E$5,MATCH(Orders!$D1427,Products!$A$1:$A$5,0),MATCH(Orders!K$1,Products!$A$1:$E$1,0))</f>
        <v>1</v>
      </c>
      <c r="L1427" s="5">
        <f>INDEX(Products!$A$1:$E$5,MATCH(Orders!$D1427,Products!$A$1:$A$5,0),MATCH(Orders!L$1,Products!$A$1:$E$1,0))</f>
        <v>9.9499999999999993</v>
      </c>
      <c r="M1427" s="5">
        <f>Table1[[#This Row],[Unit Price]]*Table1[[#This Row],[Quantity]]</f>
        <v>49.75</v>
      </c>
      <c r="N1427" t="str">
        <f>VLOOKUP(Table1[[#This Row],[Customer ID]],Customers!$A$1:$I$2001,9,FALSE)</f>
        <v>No</v>
      </c>
    </row>
    <row r="1428" spans="1:14" x14ac:dyDescent="0.35">
      <c r="A1428" t="s">
        <v>2917</v>
      </c>
      <c r="B1428" s="2">
        <v>44860</v>
      </c>
      <c r="C1428" t="s">
        <v>2918</v>
      </c>
      <c r="D1428" t="s">
        <v>30</v>
      </c>
      <c r="E1428">
        <v>2</v>
      </c>
      <c r="F1428" t="str">
        <f>VLOOKUP(Table1[[#This Row],[Customer ID]],Customers!$A$1:$I$2001,2,FALSE)</f>
        <v>Beverly Krause</v>
      </c>
      <c r="G1428" t="str">
        <f>VLOOKUP(Table1[[#This Row],[Customer ID]],Customers!$A$1:$I$2001,3,FALSE)</f>
        <v>davenportstephanie@delgado.com</v>
      </c>
      <c r="H1428" t="str">
        <f>VLOOKUP(Table1[[#This Row],[Customer ID]],Customers!$A$1:$I$2001,7,FALSE)</f>
        <v>United States</v>
      </c>
      <c r="I1428" t="str">
        <f>_xlfn.IFS(INDEX(Products!$A$1:$E$5,MATCH(Orders!$D1428,Products!$A$1:$A$5,0),MATCH(Orders!I$1,Products!$A$1:$E$1,0))="Esp","Espresso",INDEX(Products!$A$1:$E$5,MATCH(Orders!$D1428,Products!$A$1:$A$5,0),MATCH(Orders!I$1,Products!$A$1:$E$1,0))="Lat","Latte",INDEX(Products!$A$1:$E$5,MATCH(Orders!$D1428,Products!$A$1:$A$5,0),MATCH(Orders!I$1,Products!$A$1:$E$1,0))="Moc","Mocha",INDEX(Products!$A$1:$E$5,MATCH(Orders!$D1428,Products!$A$1:$A$5,0),MATCH(Orders!I$1,Products!$A$1:$E$1,0))="Am","Americano")</f>
        <v>Mocha</v>
      </c>
      <c r="J1428" t="str">
        <f>IF(INDEX(Products!$A$1:$E$5,MATCH(Orders!$D1428,Products!$A$1:$A$5,0),MATCH(Orders!J$1,Products!$A$1:$E$1,0))="M","Medium",IF(INDEX(Products!$A$1:$E$5,MATCH(Orders!$D1428,Products!$A$1:$A$5,0),MATCH(Orders!J$1,Products!$A$1:$E$1,0))="D","Dark","Light"))</f>
        <v>Medium</v>
      </c>
      <c r="K1428" s="3">
        <f>INDEX(Products!$A$1:$E$5,MATCH(Orders!$D1428,Products!$A$1:$A$5,0),MATCH(Orders!K$1,Products!$A$1:$E$1,0))</f>
        <v>2</v>
      </c>
      <c r="L1428" s="5">
        <f>INDEX(Products!$A$1:$E$5,MATCH(Orders!$D1428,Products!$A$1:$A$5,0),MATCH(Orders!L$1,Products!$A$1:$E$1,0))</f>
        <v>5.35</v>
      </c>
      <c r="M1428" s="5">
        <f>Table1[[#This Row],[Unit Price]]*Table1[[#This Row],[Quantity]]</f>
        <v>10.7</v>
      </c>
      <c r="N1428" t="str">
        <f>VLOOKUP(Table1[[#This Row],[Customer ID]],Customers!$A$1:$I$2001,9,FALSE)</f>
        <v>Yes</v>
      </c>
    </row>
    <row r="1429" spans="1:14" x14ac:dyDescent="0.35">
      <c r="A1429" t="s">
        <v>2919</v>
      </c>
      <c r="B1429" s="2">
        <v>45426</v>
      </c>
      <c r="C1429" t="s">
        <v>2920</v>
      </c>
      <c r="D1429" t="s">
        <v>40</v>
      </c>
      <c r="E1429">
        <v>1</v>
      </c>
      <c r="F1429" t="str">
        <f>VLOOKUP(Table1[[#This Row],[Customer ID]],Customers!$A$1:$I$2001,2,FALSE)</f>
        <v>Donna Curry</v>
      </c>
      <c r="G1429" t="str">
        <f>VLOOKUP(Table1[[#This Row],[Customer ID]],Customers!$A$1:$I$2001,3,FALSE)</f>
        <v>josephshaw@gmail.com</v>
      </c>
      <c r="H1429" t="str">
        <f>VLOOKUP(Table1[[#This Row],[Customer ID]],Customers!$A$1:$I$2001,7,FALSE)</f>
        <v>Australia</v>
      </c>
      <c r="I1429" t="str">
        <f>_xlfn.IFS(INDEX(Products!$A$1:$E$5,MATCH(Orders!$D1429,Products!$A$1:$A$5,0),MATCH(Orders!I$1,Products!$A$1:$E$1,0))="Esp","Espresso",INDEX(Products!$A$1:$E$5,MATCH(Orders!$D1429,Products!$A$1:$A$5,0),MATCH(Orders!I$1,Products!$A$1:$E$1,0))="Lat","Latte",INDEX(Products!$A$1:$E$5,MATCH(Orders!$D1429,Products!$A$1:$A$5,0),MATCH(Orders!I$1,Products!$A$1:$E$1,0))="Moc","Mocha",INDEX(Products!$A$1:$E$5,MATCH(Orders!$D1429,Products!$A$1:$A$5,0),MATCH(Orders!I$1,Products!$A$1:$E$1,0))="Am","Americano")</f>
        <v>Americano</v>
      </c>
      <c r="J1429" t="str">
        <f>IF(INDEX(Products!$A$1:$E$5,MATCH(Orders!$D1429,Products!$A$1:$A$5,0),MATCH(Orders!J$1,Products!$A$1:$E$1,0))="M","Medium",IF(INDEX(Products!$A$1:$E$5,MATCH(Orders!$D1429,Products!$A$1:$A$5,0),MATCH(Orders!J$1,Products!$A$1:$E$1,0))="D","Dark","Light"))</f>
        <v>Light</v>
      </c>
      <c r="K1429" s="3">
        <f>INDEX(Products!$A$1:$E$5,MATCH(Orders!$D1429,Products!$A$1:$A$5,0),MATCH(Orders!K$1,Products!$A$1:$E$1,0))</f>
        <v>1</v>
      </c>
      <c r="L1429" s="5">
        <f>INDEX(Products!$A$1:$E$5,MATCH(Orders!$D1429,Products!$A$1:$A$5,0),MATCH(Orders!L$1,Products!$A$1:$E$1,0))</f>
        <v>9.9499999999999993</v>
      </c>
      <c r="M1429" s="5">
        <f>Table1[[#This Row],[Unit Price]]*Table1[[#This Row],[Quantity]]</f>
        <v>9.9499999999999993</v>
      </c>
      <c r="N1429" t="str">
        <f>VLOOKUP(Table1[[#This Row],[Customer ID]],Customers!$A$1:$I$2001,9,FALSE)</f>
        <v>No</v>
      </c>
    </row>
    <row r="1430" spans="1:14" x14ac:dyDescent="0.35">
      <c r="A1430" t="s">
        <v>2921</v>
      </c>
      <c r="B1430" s="2">
        <v>44863</v>
      </c>
      <c r="C1430" t="s">
        <v>2922</v>
      </c>
      <c r="D1430" t="s">
        <v>40</v>
      </c>
      <c r="E1430">
        <v>4</v>
      </c>
      <c r="F1430" t="str">
        <f>VLOOKUP(Table1[[#This Row],[Customer ID]],Customers!$A$1:$I$2001,2,FALSE)</f>
        <v>Patricia Horton</v>
      </c>
      <c r="G1430" t="str">
        <f>VLOOKUP(Table1[[#This Row],[Customer ID]],Customers!$A$1:$I$2001,3,FALSE)</f>
        <v>hillzachary@bentley.com</v>
      </c>
      <c r="H1430" t="str">
        <f>VLOOKUP(Table1[[#This Row],[Customer ID]],Customers!$A$1:$I$2001,7,FALSE)</f>
        <v>Ireland</v>
      </c>
      <c r="I1430" t="str">
        <f>_xlfn.IFS(INDEX(Products!$A$1:$E$5,MATCH(Orders!$D1430,Products!$A$1:$A$5,0),MATCH(Orders!I$1,Products!$A$1:$E$1,0))="Esp","Espresso",INDEX(Products!$A$1:$E$5,MATCH(Orders!$D1430,Products!$A$1:$A$5,0),MATCH(Orders!I$1,Products!$A$1:$E$1,0))="Lat","Latte",INDEX(Products!$A$1:$E$5,MATCH(Orders!$D1430,Products!$A$1:$A$5,0),MATCH(Orders!I$1,Products!$A$1:$E$1,0))="Moc","Mocha",INDEX(Products!$A$1:$E$5,MATCH(Orders!$D1430,Products!$A$1:$A$5,0),MATCH(Orders!I$1,Products!$A$1:$E$1,0))="Am","Americano")</f>
        <v>Americano</v>
      </c>
      <c r="J1430" t="str">
        <f>IF(INDEX(Products!$A$1:$E$5,MATCH(Orders!$D1430,Products!$A$1:$A$5,0),MATCH(Orders!J$1,Products!$A$1:$E$1,0))="M","Medium",IF(INDEX(Products!$A$1:$E$5,MATCH(Orders!$D1430,Products!$A$1:$A$5,0),MATCH(Orders!J$1,Products!$A$1:$E$1,0))="D","Dark","Light"))</f>
        <v>Light</v>
      </c>
      <c r="K1430" s="3">
        <f>INDEX(Products!$A$1:$E$5,MATCH(Orders!$D1430,Products!$A$1:$A$5,0),MATCH(Orders!K$1,Products!$A$1:$E$1,0))</f>
        <v>1</v>
      </c>
      <c r="L1430" s="5">
        <f>INDEX(Products!$A$1:$E$5,MATCH(Orders!$D1430,Products!$A$1:$A$5,0),MATCH(Orders!L$1,Products!$A$1:$E$1,0))</f>
        <v>9.9499999999999993</v>
      </c>
      <c r="M1430" s="5">
        <f>Table1[[#This Row],[Unit Price]]*Table1[[#This Row],[Quantity]]</f>
        <v>39.799999999999997</v>
      </c>
      <c r="N1430" t="str">
        <f>VLOOKUP(Table1[[#This Row],[Customer ID]],Customers!$A$1:$I$2001,9,FALSE)</f>
        <v>Yes</v>
      </c>
    </row>
    <row r="1431" spans="1:14" x14ac:dyDescent="0.35">
      <c r="A1431" t="s">
        <v>2923</v>
      </c>
      <c r="B1431" s="2">
        <v>45295</v>
      </c>
      <c r="C1431" t="s">
        <v>2924</v>
      </c>
      <c r="D1431" t="s">
        <v>30</v>
      </c>
      <c r="E1431">
        <v>2</v>
      </c>
      <c r="F1431" t="str">
        <f>VLOOKUP(Table1[[#This Row],[Customer ID]],Customers!$A$1:$I$2001,2,FALSE)</f>
        <v>Sharon Potts</v>
      </c>
      <c r="G1431" t="str">
        <f>VLOOKUP(Table1[[#This Row],[Customer ID]],Customers!$A$1:$I$2001,3,FALSE)</f>
        <v>susanlivingston@james-matthews.com</v>
      </c>
      <c r="H1431" t="str">
        <f>VLOOKUP(Table1[[#This Row],[Customer ID]],Customers!$A$1:$I$2001,7,FALSE)</f>
        <v>United Kingdom</v>
      </c>
      <c r="I1431" t="str">
        <f>_xlfn.IFS(INDEX(Products!$A$1:$E$5,MATCH(Orders!$D1431,Products!$A$1:$A$5,0),MATCH(Orders!I$1,Products!$A$1:$E$1,0))="Esp","Espresso",INDEX(Products!$A$1:$E$5,MATCH(Orders!$D1431,Products!$A$1:$A$5,0),MATCH(Orders!I$1,Products!$A$1:$E$1,0))="Lat","Latte",INDEX(Products!$A$1:$E$5,MATCH(Orders!$D1431,Products!$A$1:$A$5,0),MATCH(Orders!I$1,Products!$A$1:$E$1,0))="Moc","Mocha",INDEX(Products!$A$1:$E$5,MATCH(Orders!$D1431,Products!$A$1:$A$5,0),MATCH(Orders!I$1,Products!$A$1:$E$1,0))="Am","Americano")</f>
        <v>Mocha</v>
      </c>
      <c r="J1431" t="str">
        <f>IF(INDEX(Products!$A$1:$E$5,MATCH(Orders!$D1431,Products!$A$1:$A$5,0),MATCH(Orders!J$1,Products!$A$1:$E$1,0))="M","Medium",IF(INDEX(Products!$A$1:$E$5,MATCH(Orders!$D1431,Products!$A$1:$A$5,0),MATCH(Orders!J$1,Products!$A$1:$E$1,0))="D","Dark","Light"))</f>
        <v>Medium</v>
      </c>
      <c r="K1431" s="3">
        <f>INDEX(Products!$A$1:$E$5,MATCH(Orders!$D1431,Products!$A$1:$A$5,0),MATCH(Orders!K$1,Products!$A$1:$E$1,0))</f>
        <v>2</v>
      </c>
      <c r="L1431" s="5">
        <f>INDEX(Products!$A$1:$E$5,MATCH(Orders!$D1431,Products!$A$1:$A$5,0),MATCH(Orders!L$1,Products!$A$1:$E$1,0))</f>
        <v>5.35</v>
      </c>
      <c r="M1431" s="5">
        <f>Table1[[#This Row],[Unit Price]]*Table1[[#This Row],[Quantity]]</f>
        <v>10.7</v>
      </c>
      <c r="N1431" t="str">
        <f>VLOOKUP(Table1[[#This Row],[Customer ID]],Customers!$A$1:$I$2001,9,FALSE)</f>
        <v>No</v>
      </c>
    </row>
    <row r="1432" spans="1:14" x14ac:dyDescent="0.35">
      <c r="A1432" t="s">
        <v>2925</v>
      </c>
      <c r="B1432" s="2">
        <v>45468</v>
      </c>
      <c r="C1432" t="s">
        <v>2926</v>
      </c>
      <c r="D1432" t="s">
        <v>40</v>
      </c>
      <c r="E1432">
        <v>5</v>
      </c>
      <c r="F1432" t="str">
        <f>VLOOKUP(Table1[[#This Row],[Customer ID]],Customers!$A$1:$I$2001,2,FALSE)</f>
        <v>Sheri Moore</v>
      </c>
      <c r="G1432" t="str">
        <f>VLOOKUP(Table1[[#This Row],[Customer ID]],Customers!$A$1:$I$2001,3,FALSE)</f>
        <v>iwalters@gmail.com</v>
      </c>
      <c r="H1432" t="str">
        <f>VLOOKUP(Table1[[#This Row],[Customer ID]],Customers!$A$1:$I$2001,7,FALSE)</f>
        <v>Australia</v>
      </c>
      <c r="I1432" t="str">
        <f>_xlfn.IFS(INDEX(Products!$A$1:$E$5,MATCH(Orders!$D1432,Products!$A$1:$A$5,0),MATCH(Orders!I$1,Products!$A$1:$E$1,0))="Esp","Espresso",INDEX(Products!$A$1:$E$5,MATCH(Orders!$D1432,Products!$A$1:$A$5,0),MATCH(Orders!I$1,Products!$A$1:$E$1,0))="Lat","Latte",INDEX(Products!$A$1:$E$5,MATCH(Orders!$D1432,Products!$A$1:$A$5,0),MATCH(Orders!I$1,Products!$A$1:$E$1,0))="Moc","Mocha",INDEX(Products!$A$1:$E$5,MATCH(Orders!$D1432,Products!$A$1:$A$5,0),MATCH(Orders!I$1,Products!$A$1:$E$1,0))="Am","Americano")</f>
        <v>Americano</v>
      </c>
      <c r="J1432" t="str">
        <f>IF(INDEX(Products!$A$1:$E$5,MATCH(Orders!$D1432,Products!$A$1:$A$5,0),MATCH(Orders!J$1,Products!$A$1:$E$1,0))="M","Medium",IF(INDEX(Products!$A$1:$E$5,MATCH(Orders!$D1432,Products!$A$1:$A$5,0),MATCH(Orders!J$1,Products!$A$1:$E$1,0))="D","Dark","Light"))</f>
        <v>Light</v>
      </c>
      <c r="K1432" s="3">
        <f>INDEX(Products!$A$1:$E$5,MATCH(Orders!$D1432,Products!$A$1:$A$5,0),MATCH(Orders!K$1,Products!$A$1:$E$1,0))</f>
        <v>1</v>
      </c>
      <c r="L1432" s="5">
        <f>INDEX(Products!$A$1:$E$5,MATCH(Orders!$D1432,Products!$A$1:$A$5,0),MATCH(Orders!L$1,Products!$A$1:$E$1,0))</f>
        <v>9.9499999999999993</v>
      </c>
      <c r="M1432" s="5">
        <f>Table1[[#This Row],[Unit Price]]*Table1[[#This Row],[Quantity]]</f>
        <v>49.75</v>
      </c>
      <c r="N1432" t="str">
        <f>VLOOKUP(Table1[[#This Row],[Customer ID]],Customers!$A$1:$I$2001,9,FALSE)</f>
        <v>No</v>
      </c>
    </row>
    <row r="1433" spans="1:14" x14ac:dyDescent="0.35">
      <c r="A1433" t="s">
        <v>2927</v>
      </c>
      <c r="B1433" s="2">
        <v>44737</v>
      </c>
      <c r="C1433" t="s">
        <v>2928</v>
      </c>
      <c r="D1433" t="s">
        <v>21</v>
      </c>
      <c r="E1433">
        <v>3</v>
      </c>
      <c r="F1433" t="str">
        <f>VLOOKUP(Table1[[#This Row],[Customer ID]],Customers!$A$1:$I$2001,2,FALSE)</f>
        <v>Jason Smith</v>
      </c>
      <c r="G1433" t="str">
        <f>VLOOKUP(Table1[[#This Row],[Customer ID]],Customers!$A$1:$I$2001,3,FALSE)</f>
        <v>ytaylor@hotmail.com</v>
      </c>
      <c r="H1433" t="str">
        <f>VLOOKUP(Table1[[#This Row],[Customer ID]],Customers!$A$1:$I$2001,7,FALSE)</f>
        <v>Australia</v>
      </c>
      <c r="I1433" t="str">
        <f>_xlfn.IFS(INDEX(Products!$A$1:$E$5,MATCH(Orders!$D1433,Products!$A$1:$A$5,0),MATCH(Orders!I$1,Products!$A$1:$E$1,0))="Esp","Espresso",INDEX(Products!$A$1:$E$5,MATCH(Orders!$D1433,Products!$A$1:$A$5,0),MATCH(Orders!I$1,Products!$A$1:$E$1,0))="Lat","Latte",INDEX(Products!$A$1:$E$5,MATCH(Orders!$D1433,Products!$A$1:$A$5,0),MATCH(Orders!I$1,Products!$A$1:$E$1,0))="Moc","Mocha",INDEX(Products!$A$1:$E$5,MATCH(Orders!$D1433,Products!$A$1:$A$5,0),MATCH(Orders!I$1,Products!$A$1:$E$1,0))="Am","Americano")</f>
        <v>Latte</v>
      </c>
      <c r="J1433" t="str">
        <f>IF(INDEX(Products!$A$1:$E$5,MATCH(Orders!$D1433,Products!$A$1:$A$5,0),MATCH(Orders!J$1,Products!$A$1:$E$1,0))="M","Medium",IF(INDEX(Products!$A$1:$E$5,MATCH(Orders!$D1433,Products!$A$1:$A$5,0),MATCH(Orders!J$1,Products!$A$1:$E$1,0))="D","Dark","Light"))</f>
        <v>Dark</v>
      </c>
      <c r="K1433" s="3">
        <f>INDEX(Products!$A$1:$E$5,MATCH(Orders!$D1433,Products!$A$1:$A$5,0),MATCH(Orders!K$1,Products!$A$1:$E$1,0))</f>
        <v>2</v>
      </c>
      <c r="L1433" s="5">
        <f>INDEX(Products!$A$1:$E$5,MATCH(Orders!$D1433,Products!$A$1:$A$5,0),MATCH(Orders!L$1,Products!$A$1:$E$1,0))</f>
        <v>6.79</v>
      </c>
      <c r="M1433" s="5">
        <f>Table1[[#This Row],[Unit Price]]*Table1[[#This Row],[Quantity]]</f>
        <v>20.37</v>
      </c>
      <c r="N1433" t="str">
        <f>VLOOKUP(Table1[[#This Row],[Customer ID]],Customers!$A$1:$I$2001,9,FALSE)</f>
        <v>Yes</v>
      </c>
    </row>
    <row r="1434" spans="1:14" x14ac:dyDescent="0.35">
      <c r="A1434" t="s">
        <v>2929</v>
      </c>
      <c r="B1434" s="2">
        <v>44978</v>
      </c>
      <c r="C1434" t="s">
        <v>2930</v>
      </c>
      <c r="D1434" t="s">
        <v>40</v>
      </c>
      <c r="E1434">
        <v>1</v>
      </c>
      <c r="F1434" t="str">
        <f>VLOOKUP(Table1[[#This Row],[Customer ID]],Customers!$A$1:$I$2001,2,FALSE)</f>
        <v>Elizabeth Braun</v>
      </c>
      <c r="G1434" t="str">
        <f>VLOOKUP(Table1[[#This Row],[Customer ID]],Customers!$A$1:$I$2001,3,FALSE)</f>
        <v>robert09@hotmail.com</v>
      </c>
      <c r="H1434" t="str">
        <f>VLOOKUP(Table1[[#This Row],[Customer ID]],Customers!$A$1:$I$2001,7,FALSE)</f>
        <v>Australia</v>
      </c>
      <c r="I1434" t="str">
        <f>_xlfn.IFS(INDEX(Products!$A$1:$E$5,MATCH(Orders!$D1434,Products!$A$1:$A$5,0),MATCH(Orders!I$1,Products!$A$1:$E$1,0))="Esp","Espresso",INDEX(Products!$A$1:$E$5,MATCH(Orders!$D1434,Products!$A$1:$A$5,0),MATCH(Orders!I$1,Products!$A$1:$E$1,0))="Lat","Latte",INDEX(Products!$A$1:$E$5,MATCH(Orders!$D1434,Products!$A$1:$A$5,0),MATCH(Orders!I$1,Products!$A$1:$E$1,0))="Moc","Mocha",INDEX(Products!$A$1:$E$5,MATCH(Orders!$D1434,Products!$A$1:$A$5,0),MATCH(Orders!I$1,Products!$A$1:$E$1,0))="Am","Americano")</f>
        <v>Americano</v>
      </c>
      <c r="J1434" t="str">
        <f>IF(INDEX(Products!$A$1:$E$5,MATCH(Orders!$D1434,Products!$A$1:$A$5,0),MATCH(Orders!J$1,Products!$A$1:$E$1,0))="M","Medium",IF(INDEX(Products!$A$1:$E$5,MATCH(Orders!$D1434,Products!$A$1:$A$5,0),MATCH(Orders!J$1,Products!$A$1:$E$1,0))="D","Dark","Light"))</f>
        <v>Light</v>
      </c>
      <c r="K1434" s="3">
        <f>INDEX(Products!$A$1:$E$5,MATCH(Orders!$D1434,Products!$A$1:$A$5,0),MATCH(Orders!K$1,Products!$A$1:$E$1,0))</f>
        <v>1</v>
      </c>
      <c r="L1434" s="5">
        <f>INDEX(Products!$A$1:$E$5,MATCH(Orders!$D1434,Products!$A$1:$A$5,0),MATCH(Orders!L$1,Products!$A$1:$E$1,0))</f>
        <v>9.9499999999999993</v>
      </c>
      <c r="M1434" s="5">
        <f>Table1[[#This Row],[Unit Price]]*Table1[[#This Row],[Quantity]]</f>
        <v>9.9499999999999993</v>
      </c>
      <c r="N1434" t="str">
        <f>VLOOKUP(Table1[[#This Row],[Customer ID]],Customers!$A$1:$I$2001,9,FALSE)</f>
        <v>Yes</v>
      </c>
    </row>
    <row r="1435" spans="1:14" x14ac:dyDescent="0.35">
      <c r="A1435" t="s">
        <v>2931</v>
      </c>
      <c r="B1435" s="2">
        <v>45048</v>
      </c>
      <c r="C1435" t="s">
        <v>2932</v>
      </c>
      <c r="D1435" t="s">
        <v>21</v>
      </c>
      <c r="E1435">
        <v>3</v>
      </c>
      <c r="F1435" t="str">
        <f>VLOOKUP(Table1[[#This Row],[Customer ID]],Customers!$A$1:$I$2001,2,FALSE)</f>
        <v>Michael Meza</v>
      </c>
      <c r="G1435" t="str">
        <f>VLOOKUP(Table1[[#This Row],[Customer ID]],Customers!$A$1:$I$2001,3,FALSE)</f>
        <v>olivervicki@yahoo.com</v>
      </c>
      <c r="H1435" t="str">
        <f>VLOOKUP(Table1[[#This Row],[Customer ID]],Customers!$A$1:$I$2001,7,FALSE)</f>
        <v>Canada</v>
      </c>
      <c r="I1435" t="str">
        <f>_xlfn.IFS(INDEX(Products!$A$1:$E$5,MATCH(Orders!$D1435,Products!$A$1:$A$5,0),MATCH(Orders!I$1,Products!$A$1:$E$1,0))="Esp","Espresso",INDEX(Products!$A$1:$E$5,MATCH(Orders!$D1435,Products!$A$1:$A$5,0),MATCH(Orders!I$1,Products!$A$1:$E$1,0))="Lat","Latte",INDEX(Products!$A$1:$E$5,MATCH(Orders!$D1435,Products!$A$1:$A$5,0),MATCH(Orders!I$1,Products!$A$1:$E$1,0))="Moc","Mocha",INDEX(Products!$A$1:$E$5,MATCH(Orders!$D1435,Products!$A$1:$A$5,0),MATCH(Orders!I$1,Products!$A$1:$E$1,0))="Am","Americano")</f>
        <v>Latte</v>
      </c>
      <c r="J1435" t="str">
        <f>IF(INDEX(Products!$A$1:$E$5,MATCH(Orders!$D1435,Products!$A$1:$A$5,0),MATCH(Orders!J$1,Products!$A$1:$E$1,0))="M","Medium",IF(INDEX(Products!$A$1:$E$5,MATCH(Orders!$D1435,Products!$A$1:$A$5,0),MATCH(Orders!J$1,Products!$A$1:$E$1,0))="D","Dark","Light"))</f>
        <v>Dark</v>
      </c>
      <c r="K1435" s="3">
        <f>INDEX(Products!$A$1:$E$5,MATCH(Orders!$D1435,Products!$A$1:$A$5,0),MATCH(Orders!K$1,Products!$A$1:$E$1,0))</f>
        <v>2</v>
      </c>
      <c r="L1435" s="5">
        <f>INDEX(Products!$A$1:$E$5,MATCH(Orders!$D1435,Products!$A$1:$A$5,0),MATCH(Orders!L$1,Products!$A$1:$E$1,0))</f>
        <v>6.79</v>
      </c>
      <c r="M1435" s="5">
        <f>Table1[[#This Row],[Unit Price]]*Table1[[#This Row],[Quantity]]</f>
        <v>20.37</v>
      </c>
      <c r="N1435" t="str">
        <f>VLOOKUP(Table1[[#This Row],[Customer ID]],Customers!$A$1:$I$2001,9,FALSE)</f>
        <v>Yes</v>
      </c>
    </row>
    <row r="1436" spans="1:14" x14ac:dyDescent="0.35">
      <c r="A1436" t="s">
        <v>2933</v>
      </c>
      <c r="B1436" s="2">
        <v>44649</v>
      </c>
      <c r="C1436" t="s">
        <v>2934</v>
      </c>
      <c r="D1436" t="s">
        <v>30</v>
      </c>
      <c r="E1436">
        <v>1</v>
      </c>
      <c r="F1436" t="str">
        <f>VLOOKUP(Table1[[#This Row],[Customer ID]],Customers!$A$1:$I$2001,2,FALSE)</f>
        <v>Stacy Nicholson</v>
      </c>
      <c r="G1436" t="str">
        <f>VLOOKUP(Table1[[#This Row],[Customer ID]],Customers!$A$1:$I$2001,3,FALSE)</f>
        <v>dhawkins@weaver.com</v>
      </c>
      <c r="H1436" t="str">
        <f>VLOOKUP(Table1[[#This Row],[Customer ID]],Customers!$A$1:$I$2001,7,FALSE)</f>
        <v>United States</v>
      </c>
      <c r="I1436" t="str">
        <f>_xlfn.IFS(INDEX(Products!$A$1:$E$5,MATCH(Orders!$D1436,Products!$A$1:$A$5,0),MATCH(Orders!I$1,Products!$A$1:$E$1,0))="Esp","Espresso",INDEX(Products!$A$1:$E$5,MATCH(Orders!$D1436,Products!$A$1:$A$5,0),MATCH(Orders!I$1,Products!$A$1:$E$1,0))="Lat","Latte",INDEX(Products!$A$1:$E$5,MATCH(Orders!$D1436,Products!$A$1:$A$5,0),MATCH(Orders!I$1,Products!$A$1:$E$1,0))="Moc","Mocha",INDEX(Products!$A$1:$E$5,MATCH(Orders!$D1436,Products!$A$1:$A$5,0),MATCH(Orders!I$1,Products!$A$1:$E$1,0))="Am","Americano")</f>
        <v>Mocha</v>
      </c>
      <c r="J1436" t="str">
        <f>IF(INDEX(Products!$A$1:$E$5,MATCH(Orders!$D1436,Products!$A$1:$A$5,0),MATCH(Orders!J$1,Products!$A$1:$E$1,0))="M","Medium",IF(INDEX(Products!$A$1:$E$5,MATCH(Orders!$D1436,Products!$A$1:$A$5,0),MATCH(Orders!J$1,Products!$A$1:$E$1,0))="D","Dark","Light"))</f>
        <v>Medium</v>
      </c>
      <c r="K1436" s="3">
        <f>INDEX(Products!$A$1:$E$5,MATCH(Orders!$D1436,Products!$A$1:$A$5,0),MATCH(Orders!K$1,Products!$A$1:$E$1,0))</f>
        <v>2</v>
      </c>
      <c r="L1436" s="5">
        <f>INDEX(Products!$A$1:$E$5,MATCH(Orders!$D1436,Products!$A$1:$A$5,0),MATCH(Orders!L$1,Products!$A$1:$E$1,0))</f>
        <v>5.35</v>
      </c>
      <c r="M1436" s="5">
        <f>Table1[[#This Row],[Unit Price]]*Table1[[#This Row],[Quantity]]</f>
        <v>5.35</v>
      </c>
      <c r="N1436" t="str">
        <f>VLOOKUP(Table1[[#This Row],[Customer ID]],Customers!$A$1:$I$2001,9,FALSE)</f>
        <v>Yes</v>
      </c>
    </row>
    <row r="1437" spans="1:14" x14ac:dyDescent="0.35">
      <c r="A1437" t="s">
        <v>2935</v>
      </c>
      <c r="B1437" s="2">
        <v>44546</v>
      </c>
      <c r="C1437" t="s">
        <v>2936</v>
      </c>
      <c r="D1437" t="s">
        <v>15</v>
      </c>
      <c r="E1437">
        <v>2</v>
      </c>
      <c r="F1437" t="str">
        <f>VLOOKUP(Table1[[#This Row],[Customer ID]],Customers!$A$1:$I$2001,2,FALSE)</f>
        <v>Jennifer Anderson</v>
      </c>
      <c r="G1437" t="str">
        <f>VLOOKUP(Table1[[#This Row],[Customer ID]],Customers!$A$1:$I$2001,3,FALSE)</f>
        <v>rbond@hotmail.com</v>
      </c>
      <c r="H1437" t="str">
        <f>VLOOKUP(Table1[[#This Row],[Customer ID]],Customers!$A$1:$I$2001,7,FALSE)</f>
        <v>Ireland</v>
      </c>
      <c r="I1437" t="str">
        <f>_xlfn.IFS(INDEX(Products!$A$1:$E$5,MATCH(Orders!$D1437,Products!$A$1:$A$5,0),MATCH(Orders!I$1,Products!$A$1:$E$1,0))="Esp","Espresso",INDEX(Products!$A$1:$E$5,MATCH(Orders!$D1437,Products!$A$1:$A$5,0),MATCH(Orders!I$1,Products!$A$1:$E$1,0))="Lat","Latte",INDEX(Products!$A$1:$E$5,MATCH(Orders!$D1437,Products!$A$1:$A$5,0),MATCH(Orders!I$1,Products!$A$1:$E$1,0))="Moc","Mocha",INDEX(Products!$A$1:$E$5,MATCH(Orders!$D1437,Products!$A$1:$A$5,0),MATCH(Orders!I$1,Products!$A$1:$E$1,0))="Am","Americano")</f>
        <v>Espresso</v>
      </c>
      <c r="J1437" t="str">
        <f>IF(INDEX(Products!$A$1:$E$5,MATCH(Orders!$D1437,Products!$A$1:$A$5,0),MATCH(Orders!J$1,Products!$A$1:$E$1,0))="M","Medium",IF(INDEX(Products!$A$1:$E$5,MATCH(Orders!$D1437,Products!$A$1:$A$5,0),MATCH(Orders!J$1,Products!$A$1:$E$1,0))="D","Dark","Light"))</f>
        <v>Medium</v>
      </c>
      <c r="K1437" s="3">
        <f>INDEX(Products!$A$1:$E$5,MATCH(Orders!$D1437,Products!$A$1:$A$5,0),MATCH(Orders!K$1,Products!$A$1:$E$1,0))</f>
        <v>1.5</v>
      </c>
      <c r="L1437" s="5">
        <f>INDEX(Products!$A$1:$E$5,MATCH(Orders!$D1437,Products!$A$1:$A$5,0),MATCH(Orders!L$1,Products!$A$1:$E$1,0))</f>
        <v>8.18</v>
      </c>
      <c r="M1437" s="5">
        <f>Table1[[#This Row],[Unit Price]]*Table1[[#This Row],[Quantity]]</f>
        <v>16.36</v>
      </c>
      <c r="N1437" t="str">
        <f>VLOOKUP(Table1[[#This Row],[Customer ID]],Customers!$A$1:$I$2001,9,FALSE)</f>
        <v>No</v>
      </c>
    </row>
    <row r="1438" spans="1:14" x14ac:dyDescent="0.35">
      <c r="A1438" t="s">
        <v>2937</v>
      </c>
      <c r="B1438" s="2">
        <v>45536</v>
      </c>
      <c r="C1438" t="s">
        <v>2938</v>
      </c>
      <c r="D1438" t="s">
        <v>40</v>
      </c>
      <c r="E1438">
        <v>3</v>
      </c>
      <c r="F1438" t="str">
        <f>VLOOKUP(Table1[[#This Row],[Customer ID]],Customers!$A$1:$I$2001,2,FALSE)</f>
        <v>Christine Santos</v>
      </c>
      <c r="G1438" t="str">
        <f>VLOOKUP(Table1[[#This Row],[Customer ID]],Customers!$A$1:$I$2001,3,FALSE)</f>
        <v>jared10@gmail.com</v>
      </c>
      <c r="H1438" t="str">
        <f>VLOOKUP(Table1[[#This Row],[Customer ID]],Customers!$A$1:$I$2001,7,FALSE)</f>
        <v>Australia</v>
      </c>
      <c r="I1438" t="str">
        <f>_xlfn.IFS(INDEX(Products!$A$1:$E$5,MATCH(Orders!$D1438,Products!$A$1:$A$5,0),MATCH(Orders!I$1,Products!$A$1:$E$1,0))="Esp","Espresso",INDEX(Products!$A$1:$E$5,MATCH(Orders!$D1438,Products!$A$1:$A$5,0),MATCH(Orders!I$1,Products!$A$1:$E$1,0))="Lat","Latte",INDEX(Products!$A$1:$E$5,MATCH(Orders!$D1438,Products!$A$1:$A$5,0),MATCH(Orders!I$1,Products!$A$1:$E$1,0))="Moc","Mocha",INDEX(Products!$A$1:$E$5,MATCH(Orders!$D1438,Products!$A$1:$A$5,0),MATCH(Orders!I$1,Products!$A$1:$E$1,0))="Am","Americano")</f>
        <v>Americano</v>
      </c>
      <c r="J1438" t="str">
        <f>IF(INDEX(Products!$A$1:$E$5,MATCH(Orders!$D1438,Products!$A$1:$A$5,0),MATCH(Orders!J$1,Products!$A$1:$E$1,0))="M","Medium",IF(INDEX(Products!$A$1:$E$5,MATCH(Orders!$D1438,Products!$A$1:$A$5,0),MATCH(Orders!J$1,Products!$A$1:$E$1,0))="D","Dark","Light"))</f>
        <v>Light</v>
      </c>
      <c r="K1438" s="3">
        <f>INDEX(Products!$A$1:$E$5,MATCH(Orders!$D1438,Products!$A$1:$A$5,0),MATCH(Orders!K$1,Products!$A$1:$E$1,0))</f>
        <v>1</v>
      </c>
      <c r="L1438" s="5">
        <f>INDEX(Products!$A$1:$E$5,MATCH(Orders!$D1438,Products!$A$1:$A$5,0),MATCH(Orders!L$1,Products!$A$1:$E$1,0))</f>
        <v>9.9499999999999993</v>
      </c>
      <c r="M1438" s="5">
        <f>Table1[[#This Row],[Unit Price]]*Table1[[#This Row],[Quantity]]</f>
        <v>29.849999999999998</v>
      </c>
      <c r="N1438" t="str">
        <f>VLOOKUP(Table1[[#This Row],[Customer ID]],Customers!$A$1:$I$2001,9,FALSE)</f>
        <v>No</v>
      </c>
    </row>
    <row r="1439" spans="1:14" x14ac:dyDescent="0.35">
      <c r="A1439" t="s">
        <v>2939</v>
      </c>
      <c r="B1439" s="2">
        <v>45341</v>
      </c>
      <c r="C1439" t="s">
        <v>2940</v>
      </c>
      <c r="D1439" t="s">
        <v>21</v>
      </c>
      <c r="E1439">
        <v>5</v>
      </c>
      <c r="F1439" t="str">
        <f>VLOOKUP(Table1[[#This Row],[Customer ID]],Customers!$A$1:$I$2001,2,FALSE)</f>
        <v>Clayton Hammond</v>
      </c>
      <c r="G1439" t="str">
        <f>VLOOKUP(Table1[[#This Row],[Customer ID]],Customers!$A$1:$I$2001,3,FALSE)</f>
        <v>heathernicholson@berry.net</v>
      </c>
      <c r="H1439" t="str">
        <f>VLOOKUP(Table1[[#This Row],[Customer ID]],Customers!$A$1:$I$2001,7,FALSE)</f>
        <v>Canada</v>
      </c>
      <c r="I1439" t="str">
        <f>_xlfn.IFS(INDEX(Products!$A$1:$E$5,MATCH(Orders!$D1439,Products!$A$1:$A$5,0),MATCH(Orders!I$1,Products!$A$1:$E$1,0))="Esp","Espresso",INDEX(Products!$A$1:$E$5,MATCH(Orders!$D1439,Products!$A$1:$A$5,0),MATCH(Orders!I$1,Products!$A$1:$E$1,0))="Lat","Latte",INDEX(Products!$A$1:$E$5,MATCH(Orders!$D1439,Products!$A$1:$A$5,0),MATCH(Orders!I$1,Products!$A$1:$E$1,0))="Moc","Mocha",INDEX(Products!$A$1:$E$5,MATCH(Orders!$D1439,Products!$A$1:$A$5,0),MATCH(Orders!I$1,Products!$A$1:$E$1,0))="Am","Americano")</f>
        <v>Latte</v>
      </c>
      <c r="J1439" t="str">
        <f>IF(INDEX(Products!$A$1:$E$5,MATCH(Orders!$D1439,Products!$A$1:$A$5,0),MATCH(Orders!J$1,Products!$A$1:$E$1,0))="M","Medium",IF(INDEX(Products!$A$1:$E$5,MATCH(Orders!$D1439,Products!$A$1:$A$5,0),MATCH(Orders!J$1,Products!$A$1:$E$1,0))="D","Dark","Light"))</f>
        <v>Dark</v>
      </c>
      <c r="K1439" s="3">
        <f>INDEX(Products!$A$1:$E$5,MATCH(Orders!$D1439,Products!$A$1:$A$5,0),MATCH(Orders!K$1,Products!$A$1:$E$1,0))</f>
        <v>2</v>
      </c>
      <c r="L1439" s="5">
        <f>INDEX(Products!$A$1:$E$5,MATCH(Orders!$D1439,Products!$A$1:$A$5,0),MATCH(Orders!L$1,Products!$A$1:$E$1,0))</f>
        <v>6.79</v>
      </c>
      <c r="M1439" s="5">
        <f>Table1[[#This Row],[Unit Price]]*Table1[[#This Row],[Quantity]]</f>
        <v>33.950000000000003</v>
      </c>
      <c r="N1439" t="str">
        <f>VLOOKUP(Table1[[#This Row],[Customer ID]],Customers!$A$1:$I$2001,9,FALSE)</f>
        <v>No</v>
      </c>
    </row>
    <row r="1440" spans="1:14" x14ac:dyDescent="0.35">
      <c r="A1440" t="s">
        <v>2941</v>
      </c>
      <c r="B1440" s="2">
        <v>45205</v>
      </c>
      <c r="C1440" t="s">
        <v>2942</v>
      </c>
      <c r="D1440" t="s">
        <v>15</v>
      </c>
      <c r="E1440">
        <v>2</v>
      </c>
      <c r="F1440" t="str">
        <f>VLOOKUP(Table1[[#This Row],[Customer ID]],Customers!$A$1:$I$2001,2,FALSE)</f>
        <v>Alexis Rollins</v>
      </c>
      <c r="G1440" t="str">
        <f>VLOOKUP(Table1[[#This Row],[Customer ID]],Customers!$A$1:$I$2001,3,FALSE)</f>
        <v>michael39@hotmail.com</v>
      </c>
      <c r="H1440" t="str">
        <f>VLOOKUP(Table1[[#This Row],[Customer ID]],Customers!$A$1:$I$2001,7,FALSE)</f>
        <v>United States</v>
      </c>
      <c r="I1440" t="str">
        <f>_xlfn.IFS(INDEX(Products!$A$1:$E$5,MATCH(Orders!$D1440,Products!$A$1:$A$5,0),MATCH(Orders!I$1,Products!$A$1:$E$1,0))="Esp","Espresso",INDEX(Products!$A$1:$E$5,MATCH(Orders!$D1440,Products!$A$1:$A$5,0),MATCH(Orders!I$1,Products!$A$1:$E$1,0))="Lat","Latte",INDEX(Products!$A$1:$E$5,MATCH(Orders!$D1440,Products!$A$1:$A$5,0),MATCH(Orders!I$1,Products!$A$1:$E$1,0))="Moc","Mocha",INDEX(Products!$A$1:$E$5,MATCH(Orders!$D1440,Products!$A$1:$A$5,0),MATCH(Orders!I$1,Products!$A$1:$E$1,0))="Am","Americano")</f>
        <v>Espresso</v>
      </c>
      <c r="J1440" t="str">
        <f>IF(INDEX(Products!$A$1:$E$5,MATCH(Orders!$D1440,Products!$A$1:$A$5,0),MATCH(Orders!J$1,Products!$A$1:$E$1,0))="M","Medium",IF(INDEX(Products!$A$1:$E$5,MATCH(Orders!$D1440,Products!$A$1:$A$5,0),MATCH(Orders!J$1,Products!$A$1:$E$1,0))="D","Dark","Light"))</f>
        <v>Medium</v>
      </c>
      <c r="K1440" s="3">
        <f>INDEX(Products!$A$1:$E$5,MATCH(Orders!$D1440,Products!$A$1:$A$5,0),MATCH(Orders!K$1,Products!$A$1:$E$1,0))</f>
        <v>1.5</v>
      </c>
      <c r="L1440" s="5">
        <f>INDEX(Products!$A$1:$E$5,MATCH(Orders!$D1440,Products!$A$1:$A$5,0),MATCH(Orders!L$1,Products!$A$1:$E$1,0))</f>
        <v>8.18</v>
      </c>
      <c r="M1440" s="5">
        <f>Table1[[#This Row],[Unit Price]]*Table1[[#This Row],[Quantity]]</f>
        <v>16.36</v>
      </c>
      <c r="N1440" t="str">
        <f>VLOOKUP(Table1[[#This Row],[Customer ID]],Customers!$A$1:$I$2001,9,FALSE)</f>
        <v>No</v>
      </c>
    </row>
    <row r="1441" spans="1:14" x14ac:dyDescent="0.35">
      <c r="A1441" t="s">
        <v>2943</v>
      </c>
      <c r="B1441" s="2">
        <v>44678</v>
      </c>
      <c r="C1441" t="s">
        <v>2944</v>
      </c>
      <c r="D1441" t="s">
        <v>30</v>
      </c>
      <c r="E1441">
        <v>1</v>
      </c>
      <c r="F1441" t="str">
        <f>VLOOKUP(Table1[[#This Row],[Customer ID]],Customers!$A$1:$I$2001,2,FALSE)</f>
        <v>Dwayne King</v>
      </c>
      <c r="G1441" t="str">
        <f>VLOOKUP(Table1[[#This Row],[Customer ID]],Customers!$A$1:$I$2001,3,FALSE)</f>
        <v>adam49@wilson.com</v>
      </c>
      <c r="H1441" t="str">
        <f>VLOOKUP(Table1[[#This Row],[Customer ID]],Customers!$A$1:$I$2001,7,FALSE)</f>
        <v>United Kingdom</v>
      </c>
      <c r="I1441" t="str">
        <f>_xlfn.IFS(INDEX(Products!$A$1:$E$5,MATCH(Orders!$D1441,Products!$A$1:$A$5,0),MATCH(Orders!I$1,Products!$A$1:$E$1,0))="Esp","Espresso",INDEX(Products!$A$1:$E$5,MATCH(Orders!$D1441,Products!$A$1:$A$5,0),MATCH(Orders!I$1,Products!$A$1:$E$1,0))="Lat","Latte",INDEX(Products!$A$1:$E$5,MATCH(Orders!$D1441,Products!$A$1:$A$5,0),MATCH(Orders!I$1,Products!$A$1:$E$1,0))="Moc","Mocha",INDEX(Products!$A$1:$E$5,MATCH(Orders!$D1441,Products!$A$1:$A$5,0),MATCH(Orders!I$1,Products!$A$1:$E$1,0))="Am","Americano")</f>
        <v>Mocha</v>
      </c>
      <c r="J1441" t="str">
        <f>IF(INDEX(Products!$A$1:$E$5,MATCH(Orders!$D1441,Products!$A$1:$A$5,0),MATCH(Orders!J$1,Products!$A$1:$E$1,0))="M","Medium",IF(INDEX(Products!$A$1:$E$5,MATCH(Orders!$D1441,Products!$A$1:$A$5,0),MATCH(Orders!J$1,Products!$A$1:$E$1,0))="D","Dark","Light"))</f>
        <v>Medium</v>
      </c>
      <c r="K1441" s="3">
        <f>INDEX(Products!$A$1:$E$5,MATCH(Orders!$D1441,Products!$A$1:$A$5,0),MATCH(Orders!K$1,Products!$A$1:$E$1,0))</f>
        <v>2</v>
      </c>
      <c r="L1441" s="5">
        <f>INDEX(Products!$A$1:$E$5,MATCH(Orders!$D1441,Products!$A$1:$A$5,0),MATCH(Orders!L$1,Products!$A$1:$E$1,0))</f>
        <v>5.35</v>
      </c>
      <c r="M1441" s="5">
        <f>Table1[[#This Row],[Unit Price]]*Table1[[#This Row],[Quantity]]</f>
        <v>5.35</v>
      </c>
      <c r="N1441" t="str">
        <f>VLOOKUP(Table1[[#This Row],[Customer ID]],Customers!$A$1:$I$2001,9,FALSE)</f>
        <v>No</v>
      </c>
    </row>
    <row r="1442" spans="1:14" x14ac:dyDescent="0.35">
      <c r="A1442" t="s">
        <v>2945</v>
      </c>
      <c r="B1442" s="2">
        <v>44574</v>
      </c>
      <c r="C1442" t="s">
        <v>2946</v>
      </c>
      <c r="D1442" t="s">
        <v>30</v>
      </c>
      <c r="E1442">
        <v>3</v>
      </c>
      <c r="F1442" t="str">
        <f>VLOOKUP(Table1[[#This Row],[Customer ID]],Customers!$A$1:$I$2001,2,FALSE)</f>
        <v>Harold Hurst</v>
      </c>
      <c r="G1442" t="str">
        <f>VLOOKUP(Table1[[#This Row],[Customer ID]],Customers!$A$1:$I$2001,3,FALSE)</f>
        <v>jhanson@bryan.com</v>
      </c>
      <c r="H1442" t="str">
        <f>VLOOKUP(Table1[[#This Row],[Customer ID]],Customers!$A$1:$I$2001,7,FALSE)</f>
        <v>United States</v>
      </c>
      <c r="I1442" t="str">
        <f>_xlfn.IFS(INDEX(Products!$A$1:$E$5,MATCH(Orders!$D1442,Products!$A$1:$A$5,0),MATCH(Orders!I$1,Products!$A$1:$E$1,0))="Esp","Espresso",INDEX(Products!$A$1:$E$5,MATCH(Orders!$D1442,Products!$A$1:$A$5,0),MATCH(Orders!I$1,Products!$A$1:$E$1,0))="Lat","Latte",INDEX(Products!$A$1:$E$5,MATCH(Orders!$D1442,Products!$A$1:$A$5,0),MATCH(Orders!I$1,Products!$A$1:$E$1,0))="Moc","Mocha",INDEX(Products!$A$1:$E$5,MATCH(Orders!$D1442,Products!$A$1:$A$5,0),MATCH(Orders!I$1,Products!$A$1:$E$1,0))="Am","Americano")</f>
        <v>Mocha</v>
      </c>
      <c r="J1442" t="str">
        <f>IF(INDEX(Products!$A$1:$E$5,MATCH(Orders!$D1442,Products!$A$1:$A$5,0),MATCH(Orders!J$1,Products!$A$1:$E$1,0))="M","Medium",IF(INDEX(Products!$A$1:$E$5,MATCH(Orders!$D1442,Products!$A$1:$A$5,0),MATCH(Orders!J$1,Products!$A$1:$E$1,0))="D","Dark","Light"))</f>
        <v>Medium</v>
      </c>
      <c r="K1442" s="3">
        <f>INDEX(Products!$A$1:$E$5,MATCH(Orders!$D1442,Products!$A$1:$A$5,0),MATCH(Orders!K$1,Products!$A$1:$E$1,0))</f>
        <v>2</v>
      </c>
      <c r="L1442" s="5">
        <f>INDEX(Products!$A$1:$E$5,MATCH(Orders!$D1442,Products!$A$1:$A$5,0),MATCH(Orders!L$1,Products!$A$1:$E$1,0))</f>
        <v>5.35</v>
      </c>
      <c r="M1442" s="5">
        <f>Table1[[#This Row],[Unit Price]]*Table1[[#This Row],[Quantity]]</f>
        <v>16.049999999999997</v>
      </c>
      <c r="N1442" t="str">
        <f>VLOOKUP(Table1[[#This Row],[Customer ID]],Customers!$A$1:$I$2001,9,FALSE)</f>
        <v>Yes</v>
      </c>
    </row>
    <row r="1443" spans="1:14" x14ac:dyDescent="0.35">
      <c r="A1443" t="s">
        <v>2947</v>
      </c>
      <c r="B1443" s="2">
        <v>45512</v>
      </c>
      <c r="C1443" t="s">
        <v>2948</v>
      </c>
      <c r="D1443" t="s">
        <v>15</v>
      </c>
      <c r="E1443">
        <v>1</v>
      </c>
      <c r="F1443" t="str">
        <f>VLOOKUP(Table1[[#This Row],[Customer ID]],Customers!$A$1:$I$2001,2,FALSE)</f>
        <v>Lance Castro</v>
      </c>
      <c r="G1443" t="str">
        <f>VLOOKUP(Table1[[#This Row],[Customer ID]],Customers!$A$1:$I$2001,3,FALSE)</f>
        <v>penamichael@yahoo.com</v>
      </c>
      <c r="H1443" t="str">
        <f>VLOOKUP(Table1[[#This Row],[Customer ID]],Customers!$A$1:$I$2001,7,FALSE)</f>
        <v>Australia</v>
      </c>
      <c r="I1443" t="str">
        <f>_xlfn.IFS(INDEX(Products!$A$1:$E$5,MATCH(Orders!$D1443,Products!$A$1:$A$5,0),MATCH(Orders!I$1,Products!$A$1:$E$1,0))="Esp","Espresso",INDEX(Products!$A$1:$E$5,MATCH(Orders!$D1443,Products!$A$1:$A$5,0),MATCH(Orders!I$1,Products!$A$1:$E$1,0))="Lat","Latte",INDEX(Products!$A$1:$E$5,MATCH(Orders!$D1443,Products!$A$1:$A$5,0),MATCH(Orders!I$1,Products!$A$1:$E$1,0))="Moc","Mocha",INDEX(Products!$A$1:$E$5,MATCH(Orders!$D1443,Products!$A$1:$A$5,0),MATCH(Orders!I$1,Products!$A$1:$E$1,0))="Am","Americano")</f>
        <v>Espresso</v>
      </c>
      <c r="J1443" t="str">
        <f>IF(INDEX(Products!$A$1:$E$5,MATCH(Orders!$D1443,Products!$A$1:$A$5,0),MATCH(Orders!J$1,Products!$A$1:$E$1,0))="M","Medium",IF(INDEX(Products!$A$1:$E$5,MATCH(Orders!$D1443,Products!$A$1:$A$5,0),MATCH(Orders!J$1,Products!$A$1:$E$1,0))="D","Dark","Light"))</f>
        <v>Medium</v>
      </c>
      <c r="K1443" s="3">
        <f>INDEX(Products!$A$1:$E$5,MATCH(Orders!$D1443,Products!$A$1:$A$5,0),MATCH(Orders!K$1,Products!$A$1:$E$1,0))</f>
        <v>1.5</v>
      </c>
      <c r="L1443" s="5">
        <f>INDEX(Products!$A$1:$E$5,MATCH(Orders!$D1443,Products!$A$1:$A$5,0),MATCH(Orders!L$1,Products!$A$1:$E$1,0))</f>
        <v>8.18</v>
      </c>
      <c r="M1443" s="5">
        <f>Table1[[#This Row],[Unit Price]]*Table1[[#This Row],[Quantity]]</f>
        <v>8.18</v>
      </c>
      <c r="N1443" t="str">
        <f>VLOOKUP(Table1[[#This Row],[Customer ID]],Customers!$A$1:$I$2001,9,FALSE)</f>
        <v>No</v>
      </c>
    </row>
    <row r="1444" spans="1:14" x14ac:dyDescent="0.35">
      <c r="A1444" t="s">
        <v>2949</v>
      </c>
      <c r="B1444" s="2">
        <v>44910</v>
      </c>
      <c r="C1444" t="s">
        <v>2950</v>
      </c>
      <c r="D1444" t="s">
        <v>30</v>
      </c>
      <c r="E1444">
        <v>2</v>
      </c>
      <c r="F1444" t="str">
        <f>VLOOKUP(Table1[[#This Row],[Customer ID]],Customers!$A$1:$I$2001,2,FALSE)</f>
        <v>Steven Nichols</v>
      </c>
      <c r="G1444" t="str">
        <f>VLOOKUP(Table1[[#This Row],[Customer ID]],Customers!$A$1:$I$2001,3,FALSE)</f>
        <v>goldenkaren@benitez.net</v>
      </c>
      <c r="H1444" t="str">
        <f>VLOOKUP(Table1[[#This Row],[Customer ID]],Customers!$A$1:$I$2001,7,FALSE)</f>
        <v>United States</v>
      </c>
      <c r="I1444" t="str">
        <f>_xlfn.IFS(INDEX(Products!$A$1:$E$5,MATCH(Orders!$D1444,Products!$A$1:$A$5,0),MATCH(Orders!I$1,Products!$A$1:$E$1,0))="Esp","Espresso",INDEX(Products!$A$1:$E$5,MATCH(Orders!$D1444,Products!$A$1:$A$5,0),MATCH(Orders!I$1,Products!$A$1:$E$1,0))="Lat","Latte",INDEX(Products!$A$1:$E$5,MATCH(Orders!$D1444,Products!$A$1:$A$5,0),MATCH(Orders!I$1,Products!$A$1:$E$1,0))="Moc","Mocha",INDEX(Products!$A$1:$E$5,MATCH(Orders!$D1444,Products!$A$1:$A$5,0),MATCH(Orders!I$1,Products!$A$1:$E$1,0))="Am","Americano")</f>
        <v>Mocha</v>
      </c>
      <c r="J1444" t="str">
        <f>IF(INDEX(Products!$A$1:$E$5,MATCH(Orders!$D1444,Products!$A$1:$A$5,0),MATCH(Orders!J$1,Products!$A$1:$E$1,0))="M","Medium",IF(INDEX(Products!$A$1:$E$5,MATCH(Orders!$D1444,Products!$A$1:$A$5,0),MATCH(Orders!J$1,Products!$A$1:$E$1,0))="D","Dark","Light"))</f>
        <v>Medium</v>
      </c>
      <c r="K1444" s="3">
        <f>INDEX(Products!$A$1:$E$5,MATCH(Orders!$D1444,Products!$A$1:$A$5,0),MATCH(Orders!K$1,Products!$A$1:$E$1,0))</f>
        <v>2</v>
      </c>
      <c r="L1444" s="5">
        <f>INDEX(Products!$A$1:$E$5,MATCH(Orders!$D1444,Products!$A$1:$A$5,0),MATCH(Orders!L$1,Products!$A$1:$E$1,0))</f>
        <v>5.35</v>
      </c>
      <c r="M1444" s="5">
        <f>Table1[[#This Row],[Unit Price]]*Table1[[#This Row],[Quantity]]</f>
        <v>10.7</v>
      </c>
      <c r="N1444" t="str">
        <f>VLOOKUP(Table1[[#This Row],[Customer ID]],Customers!$A$1:$I$2001,9,FALSE)</f>
        <v>Yes</v>
      </c>
    </row>
    <row r="1445" spans="1:14" x14ac:dyDescent="0.35">
      <c r="A1445" t="s">
        <v>2951</v>
      </c>
      <c r="B1445" s="2">
        <v>45309</v>
      </c>
      <c r="C1445" t="s">
        <v>2952</v>
      </c>
      <c r="D1445" t="s">
        <v>40</v>
      </c>
      <c r="E1445">
        <v>2</v>
      </c>
      <c r="F1445" t="str">
        <f>VLOOKUP(Table1[[#This Row],[Customer ID]],Customers!$A$1:$I$2001,2,FALSE)</f>
        <v>Tina Jones</v>
      </c>
      <c r="G1445" t="str">
        <f>VLOOKUP(Table1[[#This Row],[Customer ID]],Customers!$A$1:$I$2001,3,FALSE)</f>
        <v>lopezmichael@estrada.org</v>
      </c>
      <c r="H1445" t="str">
        <f>VLOOKUP(Table1[[#This Row],[Customer ID]],Customers!$A$1:$I$2001,7,FALSE)</f>
        <v>Australia</v>
      </c>
      <c r="I1445" t="str">
        <f>_xlfn.IFS(INDEX(Products!$A$1:$E$5,MATCH(Orders!$D1445,Products!$A$1:$A$5,0),MATCH(Orders!I$1,Products!$A$1:$E$1,0))="Esp","Espresso",INDEX(Products!$A$1:$E$5,MATCH(Orders!$D1445,Products!$A$1:$A$5,0),MATCH(Orders!I$1,Products!$A$1:$E$1,0))="Lat","Latte",INDEX(Products!$A$1:$E$5,MATCH(Orders!$D1445,Products!$A$1:$A$5,0),MATCH(Orders!I$1,Products!$A$1:$E$1,0))="Moc","Mocha",INDEX(Products!$A$1:$E$5,MATCH(Orders!$D1445,Products!$A$1:$A$5,0),MATCH(Orders!I$1,Products!$A$1:$E$1,0))="Am","Americano")</f>
        <v>Americano</v>
      </c>
      <c r="J1445" t="str">
        <f>IF(INDEX(Products!$A$1:$E$5,MATCH(Orders!$D1445,Products!$A$1:$A$5,0),MATCH(Orders!J$1,Products!$A$1:$E$1,0))="M","Medium",IF(INDEX(Products!$A$1:$E$5,MATCH(Orders!$D1445,Products!$A$1:$A$5,0),MATCH(Orders!J$1,Products!$A$1:$E$1,0))="D","Dark","Light"))</f>
        <v>Light</v>
      </c>
      <c r="K1445" s="3">
        <f>INDEX(Products!$A$1:$E$5,MATCH(Orders!$D1445,Products!$A$1:$A$5,0),MATCH(Orders!K$1,Products!$A$1:$E$1,0))</f>
        <v>1</v>
      </c>
      <c r="L1445" s="5">
        <f>INDEX(Products!$A$1:$E$5,MATCH(Orders!$D1445,Products!$A$1:$A$5,0),MATCH(Orders!L$1,Products!$A$1:$E$1,0))</f>
        <v>9.9499999999999993</v>
      </c>
      <c r="M1445" s="5">
        <f>Table1[[#This Row],[Unit Price]]*Table1[[#This Row],[Quantity]]</f>
        <v>19.899999999999999</v>
      </c>
      <c r="N1445" t="str">
        <f>VLOOKUP(Table1[[#This Row],[Customer ID]],Customers!$A$1:$I$2001,9,FALSE)</f>
        <v>Yes</v>
      </c>
    </row>
    <row r="1446" spans="1:14" x14ac:dyDescent="0.35">
      <c r="A1446" t="s">
        <v>2953</v>
      </c>
      <c r="B1446" s="2">
        <v>44544</v>
      </c>
      <c r="C1446" t="s">
        <v>2954</v>
      </c>
      <c r="D1446" t="s">
        <v>30</v>
      </c>
      <c r="E1446">
        <v>5</v>
      </c>
      <c r="F1446" t="str">
        <f>VLOOKUP(Table1[[#This Row],[Customer ID]],Customers!$A$1:$I$2001,2,FALSE)</f>
        <v>Joseph Castro</v>
      </c>
      <c r="G1446" t="str">
        <f>VLOOKUP(Table1[[#This Row],[Customer ID]],Customers!$A$1:$I$2001,3,FALSE)</f>
        <v>krios@hotmail.com</v>
      </c>
      <c r="H1446" t="str">
        <f>VLOOKUP(Table1[[#This Row],[Customer ID]],Customers!$A$1:$I$2001,7,FALSE)</f>
        <v>Canada</v>
      </c>
      <c r="I1446" t="str">
        <f>_xlfn.IFS(INDEX(Products!$A$1:$E$5,MATCH(Orders!$D1446,Products!$A$1:$A$5,0),MATCH(Orders!I$1,Products!$A$1:$E$1,0))="Esp","Espresso",INDEX(Products!$A$1:$E$5,MATCH(Orders!$D1446,Products!$A$1:$A$5,0),MATCH(Orders!I$1,Products!$A$1:$E$1,0))="Lat","Latte",INDEX(Products!$A$1:$E$5,MATCH(Orders!$D1446,Products!$A$1:$A$5,0),MATCH(Orders!I$1,Products!$A$1:$E$1,0))="Moc","Mocha",INDEX(Products!$A$1:$E$5,MATCH(Orders!$D1446,Products!$A$1:$A$5,0),MATCH(Orders!I$1,Products!$A$1:$E$1,0))="Am","Americano")</f>
        <v>Mocha</v>
      </c>
      <c r="J1446" t="str">
        <f>IF(INDEX(Products!$A$1:$E$5,MATCH(Orders!$D1446,Products!$A$1:$A$5,0),MATCH(Orders!J$1,Products!$A$1:$E$1,0))="M","Medium",IF(INDEX(Products!$A$1:$E$5,MATCH(Orders!$D1446,Products!$A$1:$A$5,0),MATCH(Orders!J$1,Products!$A$1:$E$1,0))="D","Dark","Light"))</f>
        <v>Medium</v>
      </c>
      <c r="K1446" s="3">
        <f>INDEX(Products!$A$1:$E$5,MATCH(Orders!$D1446,Products!$A$1:$A$5,0),MATCH(Orders!K$1,Products!$A$1:$E$1,0))</f>
        <v>2</v>
      </c>
      <c r="L1446" s="5">
        <f>INDEX(Products!$A$1:$E$5,MATCH(Orders!$D1446,Products!$A$1:$A$5,0),MATCH(Orders!L$1,Products!$A$1:$E$1,0))</f>
        <v>5.35</v>
      </c>
      <c r="M1446" s="5">
        <f>Table1[[#This Row],[Unit Price]]*Table1[[#This Row],[Quantity]]</f>
        <v>26.75</v>
      </c>
      <c r="N1446" t="str">
        <f>VLOOKUP(Table1[[#This Row],[Customer ID]],Customers!$A$1:$I$2001,9,FALSE)</f>
        <v>No</v>
      </c>
    </row>
    <row r="1447" spans="1:14" x14ac:dyDescent="0.35">
      <c r="A1447" t="s">
        <v>2955</v>
      </c>
      <c r="B1447" s="2">
        <v>44541</v>
      </c>
      <c r="C1447" t="s">
        <v>2956</v>
      </c>
      <c r="D1447" t="s">
        <v>21</v>
      </c>
      <c r="E1447">
        <v>1</v>
      </c>
      <c r="F1447" t="str">
        <f>VLOOKUP(Table1[[#This Row],[Customer ID]],Customers!$A$1:$I$2001,2,FALSE)</f>
        <v>Charles Harrell</v>
      </c>
      <c r="G1447" t="str">
        <f>VLOOKUP(Table1[[#This Row],[Customer ID]],Customers!$A$1:$I$2001,3,FALSE)</f>
        <v>bowmanalexander@yahoo.com</v>
      </c>
      <c r="H1447" t="str">
        <f>VLOOKUP(Table1[[#This Row],[Customer ID]],Customers!$A$1:$I$2001,7,FALSE)</f>
        <v>Canada</v>
      </c>
      <c r="I1447" t="str">
        <f>_xlfn.IFS(INDEX(Products!$A$1:$E$5,MATCH(Orders!$D1447,Products!$A$1:$A$5,0),MATCH(Orders!I$1,Products!$A$1:$E$1,0))="Esp","Espresso",INDEX(Products!$A$1:$E$5,MATCH(Orders!$D1447,Products!$A$1:$A$5,0),MATCH(Orders!I$1,Products!$A$1:$E$1,0))="Lat","Latte",INDEX(Products!$A$1:$E$5,MATCH(Orders!$D1447,Products!$A$1:$A$5,0),MATCH(Orders!I$1,Products!$A$1:$E$1,0))="Moc","Mocha",INDEX(Products!$A$1:$E$5,MATCH(Orders!$D1447,Products!$A$1:$A$5,0),MATCH(Orders!I$1,Products!$A$1:$E$1,0))="Am","Americano")</f>
        <v>Latte</v>
      </c>
      <c r="J1447" t="str">
        <f>IF(INDEX(Products!$A$1:$E$5,MATCH(Orders!$D1447,Products!$A$1:$A$5,0),MATCH(Orders!J$1,Products!$A$1:$E$1,0))="M","Medium",IF(INDEX(Products!$A$1:$E$5,MATCH(Orders!$D1447,Products!$A$1:$A$5,0),MATCH(Orders!J$1,Products!$A$1:$E$1,0))="D","Dark","Light"))</f>
        <v>Dark</v>
      </c>
      <c r="K1447" s="3">
        <f>INDEX(Products!$A$1:$E$5,MATCH(Orders!$D1447,Products!$A$1:$A$5,0),MATCH(Orders!K$1,Products!$A$1:$E$1,0))</f>
        <v>2</v>
      </c>
      <c r="L1447" s="5">
        <f>INDEX(Products!$A$1:$E$5,MATCH(Orders!$D1447,Products!$A$1:$A$5,0),MATCH(Orders!L$1,Products!$A$1:$E$1,0))</f>
        <v>6.79</v>
      </c>
      <c r="M1447" s="5">
        <f>Table1[[#This Row],[Unit Price]]*Table1[[#This Row],[Quantity]]</f>
        <v>6.79</v>
      </c>
      <c r="N1447" t="str">
        <f>VLOOKUP(Table1[[#This Row],[Customer ID]],Customers!$A$1:$I$2001,9,FALSE)</f>
        <v>Yes</v>
      </c>
    </row>
    <row r="1448" spans="1:14" x14ac:dyDescent="0.35">
      <c r="A1448" t="s">
        <v>2957</v>
      </c>
      <c r="B1448" s="2">
        <v>44751</v>
      </c>
      <c r="C1448" t="s">
        <v>2958</v>
      </c>
      <c r="D1448" t="s">
        <v>30</v>
      </c>
      <c r="E1448">
        <v>5</v>
      </c>
      <c r="F1448" t="str">
        <f>VLOOKUP(Table1[[#This Row],[Customer ID]],Customers!$A$1:$I$2001,2,FALSE)</f>
        <v>Lawrence Horne</v>
      </c>
      <c r="G1448" t="str">
        <f>VLOOKUP(Table1[[#This Row],[Customer ID]],Customers!$A$1:$I$2001,3,FALSE)</f>
        <v>banksalisha@barnes.org</v>
      </c>
      <c r="H1448" t="str">
        <f>VLOOKUP(Table1[[#This Row],[Customer ID]],Customers!$A$1:$I$2001,7,FALSE)</f>
        <v>United Kingdom</v>
      </c>
      <c r="I1448" t="str">
        <f>_xlfn.IFS(INDEX(Products!$A$1:$E$5,MATCH(Orders!$D1448,Products!$A$1:$A$5,0),MATCH(Orders!I$1,Products!$A$1:$E$1,0))="Esp","Espresso",INDEX(Products!$A$1:$E$5,MATCH(Orders!$D1448,Products!$A$1:$A$5,0),MATCH(Orders!I$1,Products!$A$1:$E$1,0))="Lat","Latte",INDEX(Products!$A$1:$E$5,MATCH(Orders!$D1448,Products!$A$1:$A$5,0),MATCH(Orders!I$1,Products!$A$1:$E$1,0))="Moc","Mocha",INDEX(Products!$A$1:$E$5,MATCH(Orders!$D1448,Products!$A$1:$A$5,0),MATCH(Orders!I$1,Products!$A$1:$E$1,0))="Am","Americano")</f>
        <v>Mocha</v>
      </c>
      <c r="J1448" t="str">
        <f>IF(INDEX(Products!$A$1:$E$5,MATCH(Orders!$D1448,Products!$A$1:$A$5,0),MATCH(Orders!J$1,Products!$A$1:$E$1,0))="M","Medium",IF(INDEX(Products!$A$1:$E$5,MATCH(Orders!$D1448,Products!$A$1:$A$5,0),MATCH(Orders!J$1,Products!$A$1:$E$1,0))="D","Dark","Light"))</f>
        <v>Medium</v>
      </c>
      <c r="K1448" s="3">
        <f>INDEX(Products!$A$1:$E$5,MATCH(Orders!$D1448,Products!$A$1:$A$5,0),MATCH(Orders!K$1,Products!$A$1:$E$1,0))</f>
        <v>2</v>
      </c>
      <c r="L1448" s="5">
        <f>INDEX(Products!$A$1:$E$5,MATCH(Orders!$D1448,Products!$A$1:$A$5,0),MATCH(Orders!L$1,Products!$A$1:$E$1,0))</f>
        <v>5.35</v>
      </c>
      <c r="M1448" s="5">
        <f>Table1[[#This Row],[Unit Price]]*Table1[[#This Row],[Quantity]]</f>
        <v>26.75</v>
      </c>
      <c r="N1448" t="str">
        <f>VLOOKUP(Table1[[#This Row],[Customer ID]],Customers!$A$1:$I$2001,9,FALSE)</f>
        <v>Yes</v>
      </c>
    </row>
    <row r="1449" spans="1:14" x14ac:dyDescent="0.35">
      <c r="A1449" t="s">
        <v>2959</v>
      </c>
      <c r="B1449" s="2">
        <v>45479</v>
      </c>
      <c r="C1449" t="s">
        <v>2960</v>
      </c>
      <c r="D1449" t="s">
        <v>30</v>
      </c>
      <c r="E1449">
        <v>4</v>
      </c>
      <c r="F1449" t="str">
        <f>VLOOKUP(Table1[[#This Row],[Customer ID]],Customers!$A$1:$I$2001,2,FALSE)</f>
        <v>Jessica Sparks</v>
      </c>
      <c r="G1449" t="str">
        <f>VLOOKUP(Table1[[#This Row],[Customer ID]],Customers!$A$1:$I$2001,3,FALSE)</f>
        <v>jthompson@yahoo.com</v>
      </c>
      <c r="H1449" t="str">
        <f>VLOOKUP(Table1[[#This Row],[Customer ID]],Customers!$A$1:$I$2001,7,FALSE)</f>
        <v>United States</v>
      </c>
      <c r="I1449" t="str">
        <f>_xlfn.IFS(INDEX(Products!$A$1:$E$5,MATCH(Orders!$D1449,Products!$A$1:$A$5,0),MATCH(Orders!I$1,Products!$A$1:$E$1,0))="Esp","Espresso",INDEX(Products!$A$1:$E$5,MATCH(Orders!$D1449,Products!$A$1:$A$5,0),MATCH(Orders!I$1,Products!$A$1:$E$1,0))="Lat","Latte",INDEX(Products!$A$1:$E$5,MATCH(Orders!$D1449,Products!$A$1:$A$5,0),MATCH(Orders!I$1,Products!$A$1:$E$1,0))="Moc","Mocha",INDEX(Products!$A$1:$E$5,MATCH(Orders!$D1449,Products!$A$1:$A$5,0),MATCH(Orders!I$1,Products!$A$1:$E$1,0))="Am","Americano")</f>
        <v>Mocha</v>
      </c>
      <c r="J1449" t="str">
        <f>IF(INDEX(Products!$A$1:$E$5,MATCH(Orders!$D1449,Products!$A$1:$A$5,0),MATCH(Orders!J$1,Products!$A$1:$E$1,0))="M","Medium",IF(INDEX(Products!$A$1:$E$5,MATCH(Orders!$D1449,Products!$A$1:$A$5,0),MATCH(Orders!J$1,Products!$A$1:$E$1,0))="D","Dark","Light"))</f>
        <v>Medium</v>
      </c>
      <c r="K1449" s="3">
        <f>INDEX(Products!$A$1:$E$5,MATCH(Orders!$D1449,Products!$A$1:$A$5,0),MATCH(Orders!K$1,Products!$A$1:$E$1,0))</f>
        <v>2</v>
      </c>
      <c r="L1449" s="5">
        <f>INDEX(Products!$A$1:$E$5,MATCH(Orders!$D1449,Products!$A$1:$A$5,0),MATCH(Orders!L$1,Products!$A$1:$E$1,0))</f>
        <v>5.35</v>
      </c>
      <c r="M1449" s="5">
        <f>Table1[[#This Row],[Unit Price]]*Table1[[#This Row],[Quantity]]</f>
        <v>21.4</v>
      </c>
      <c r="N1449" t="str">
        <f>VLOOKUP(Table1[[#This Row],[Customer ID]],Customers!$A$1:$I$2001,9,FALSE)</f>
        <v>Yes</v>
      </c>
    </row>
    <row r="1450" spans="1:14" x14ac:dyDescent="0.35">
      <c r="A1450" t="s">
        <v>2961</v>
      </c>
      <c r="B1450" s="2">
        <v>44750</v>
      </c>
      <c r="C1450" t="s">
        <v>2962</v>
      </c>
      <c r="D1450" t="s">
        <v>40</v>
      </c>
      <c r="E1450">
        <v>4</v>
      </c>
      <c r="F1450" t="str">
        <f>VLOOKUP(Table1[[#This Row],[Customer ID]],Customers!$A$1:$I$2001,2,FALSE)</f>
        <v>Mark Cook</v>
      </c>
      <c r="G1450" t="str">
        <f>VLOOKUP(Table1[[#This Row],[Customer ID]],Customers!$A$1:$I$2001,3,FALSE)</f>
        <v>kristinetaylor@stafford-hall.biz</v>
      </c>
      <c r="H1450" t="str">
        <f>VLOOKUP(Table1[[#This Row],[Customer ID]],Customers!$A$1:$I$2001,7,FALSE)</f>
        <v>Australia</v>
      </c>
      <c r="I1450" t="str">
        <f>_xlfn.IFS(INDEX(Products!$A$1:$E$5,MATCH(Orders!$D1450,Products!$A$1:$A$5,0),MATCH(Orders!I$1,Products!$A$1:$E$1,0))="Esp","Espresso",INDEX(Products!$A$1:$E$5,MATCH(Orders!$D1450,Products!$A$1:$A$5,0),MATCH(Orders!I$1,Products!$A$1:$E$1,0))="Lat","Latte",INDEX(Products!$A$1:$E$5,MATCH(Orders!$D1450,Products!$A$1:$A$5,0),MATCH(Orders!I$1,Products!$A$1:$E$1,0))="Moc","Mocha",INDEX(Products!$A$1:$E$5,MATCH(Orders!$D1450,Products!$A$1:$A$5,0),MATCH(Orders!I$1,Products!$A$1:$E$1,0))="Am","Americano")</f>
        <v>Americano</v>
      </c>
      <c r="J1450" t="str">
        <f>IF(INDEX(Products!$A$1:$E$5,MATCH(Orders!$D1450,Products!$A$1:$A$5,0),MATCH(Orders!J$1,Products!$A$1:$E$1,0))="M","Medium",IF(INDEX(Products!$A$1:$E$5,MATCH(Orders!$D1450,Products!$A$1:$A$5,0),MATCH(Orders!J$1,Products!$A$1:$E$1,0))="D","Dark","Light"))</f>
        <v>Light</v>
      </c>
      <c r="K1450" s="3">
        <f>INDEX(Products!$A$1:$E$5,MATCH(Orders!$D1450,Products!$A$1:$A$5,0),MATCH(Orders!K$1,Products!$A$1:$E$1,0))</f>
        <v>1</v>
      </c>
      <c r="L1450" s="5">
        <f>INDEX(Products!$A$1:$E$5,MATCH(Orders!$D1450,Products!$A$1:$A$5,0),MATCH(Orders!L$1,Products!$A$1:$E$1,0))</f>
        <v>9.9499999999999993</v>
      </c>
      <c r="M1450" s="5">
        <f>Table1[[#This Row],[Unit Price]]*Table1[[#This Row],[Quantity]]</f>
        <v>39.799999999999997</v>
      </c>
      <c r="N1450" t="str">
        <f>VLOOKUP(Table1[[#This Row],[Customer ID]],Customers!$A$1:$I$2001,9,FALSE)</f>
        <v>Yes</v>
      </c>
    </row>
    <row r="1451" spans="1:14" x14ac:dyDescent="0.35">
      <c r="A1451" t="s">
        <v>2963</v>
      </c>
      <c r="B1451" s="2">
        <v>44592</v>
      </c>
      <c r="C1451" t="s">
        <v>2964</v>
      </c>
      <c r="D1451" t="s">
        <v>30</v>
      </c>
      <c r="E1451">
        <v>2</v>
      </c>
      <c r="F1451" t="str">
        <f>VLOOKUP(Table1[[#This Row],[Customer ID]],Customers!$A$1:$I$2001,2,FALSE)</f>
        <v>Sandra Young</v>
      </c>
      <c r="G1451" t="str">
        <f>VLOOKUP(Table1[[#This Row],[Customer ID]],Customers!$A$1:$I$2001,3,FALSE)</f>
        <v>mariahernandez@johnson.com</v>
      </c>
      <c r="H1451" t="str">
        <f>VLOOKUP(Table1[[#This Row],[Customer ID]],Customers!$A$1:$I$2001,7,FALSE)</f>
        <v>Canada</v>
      </c>
      <c r="I1451" t="str">
        <f>_xlfn.IFS(INDEX(Products!$A$1:$E$5,MATCH(Orders!$D1451,Products!$A$1:$A$5,0),MATCH(Orders!I$1,Products!$A$1:$E$1,0))="Esp","Espresso",INDEX(Products!$A$1:$E$5,MATCH(Orders!$D1451,Products!$A$1:$A$5,0),MATCH(Orders!I$1,Products!$A$1:$E$1,0))="Lat","Latte",INDEX(Products!$A$1:$E$5,MATCH(Orders!$D1451,Products!$A$1:$A$5,0),MATCH(Orders!I$1,Products!$A$1:$E$1,0))="Moc","Mocha",INDEX(Products!$A$1:$E$5,MATCH(Orders!$D1451,Products!$A$1:$A$5,0),MATCH(Orders!I$1,Products!$A$1:$E$1,0))="Am","Americano")</f>
        <v>Mocha</v>
      </c>
      <c r="J1451" t="str">
        <f>IF(INDEX(Products!$A$1:$E$5,MATCH(Orders!$D1451,Products!$A$1:$A$5,0),MATCH(Orders!J$1,Products!$A$1:$E$1,0))="M","Medium",IF(INDEX(Products!$A$1:$E$5,MATCH(Orders!$D1451,Products!$A$1:$A$5,0),MATCH(Orders!J$1,Products!$A$1:$E$1,0))="D","Dark","Light"))</f>
        <v>Medium</v>
      </c>
      <c r="K1451" s="3">
        <f>INDEX(Products!$A$1:$E$5,MATCH(Orders!$D1451,Products!$A$1:$A$5,0),MATCH(Orders!K$1,Products!$A$1:$E$1,0))</f>
        <v>2</v>
      </c>
      <c r="L1451" s="5">
        <f>INDEX(Products!$A$1:$E$5,MATCH(Orders!$D1451,Products!$A$1:$A$5,0),MATCH(Orders!L$1,Products!$A$1:$E$1,0))</f>
        <v>5.35</v>
      </c>
      <c r="M1451" s="5">
        <f>Table1[[#This Row],[Unit Price]]*Table1[[#This Row],[Quantity]]</f>
        <v>10.7</v>
      </c>
      <c r="N1451" t="str">
        <f>VLOOKUP(Table1[[#This Row],[Customer ID]],Customers!$A$1:$I$2001,9,FALSE)</f>
        <v>Yes</v>
      </c>
    </row>
    <row r="1452" spans="1:14" x14ac:dyDescent="0.35">
      <c r="A1452" t="s">
        <v>2965</v>
      </c>
      <c r="B1452" s="2">
        <v>44778</v>
      </c>
      <c r="C1452" t="s">
        <v>2966</v>
      </c>
      <c r="D1452" t="s">
        <v>15</v>
      </c>
      <c r="E1452">
        <v>5</v>
      </c>
      <c r="F1452" t="str">
        <f>VLOOKUP(Table1[[#This Row],[Customer ID]],Customers!$A$1:$I$2001,2,FALSE)</f>
        <v>Mark Hansen</v>
      </c>
      <c r="G1452" t="str">
        <f>VLOOKUP(Table1[[#This Row],[Customer ID]],Customers!$A$1:$I$2001,3,FALSE)</f>
        <v>harrisonjeremy@yahoo.com</v>
      </c>
      <c r="H1452" t="str">
        <f>VLOOKUP(Table1[[#This Row],[Customer ID]],Customers!$A$1:$I$2001,7,FALSE)</f>
        <v>United Kingdom</v>
      </c>
      <c r="I1452" t="str">
        <f>_xlfn.IFS(INDEX(Products!$A$1:$E$5,MATCH(Orders!$D1452,Products!$A$1:$A$5,0),MATCH(Orders!I$1,Products!$A$1:$E$1,0))="Esp","Espresso",INDEX(Products!$A$1:$E$5,MATCH(Orders!$D1452,Products!$A$1:$A$5,0),MATCH(Orders!I$1,Products!$A$1:$E$1,0))="Lat","Latte",INDEX(Products!$A$1:$E$5,MATCH(Orders!$D1452,Products!$A$1:$A$5,0),MATCH(Orders!I$1,Products!$A$1:$E$1,0))="Moc","Mocha",INDEX(Products!$A$1:$E$5,MATCH(Orders!$D1452,Products!$A$1:$A$5,0),MATCH(Orders!I$1,Products!$A$1:$E$1,0))="Am","Americano")</f>
        <v>Espresso</v>
      </c>
      <c r="J1452" t="str">
        <f>IF(INDEX(Products!$A$1:$E$5,MATCH(Orders!$D1452,Products!$A$1:$A$5,0),MATCH(Orders!J$1,Products!$A$1:$E$1,0))="M","Medium",IF(INDEX(Products!$A$1:$E$5,MATCH(Orders!$D1452,Products!$A$1:$A$5,0),MATCH(Orders!J$1,Products!$A$1:$E$1,0))="D","Dark","Light"))</f>
        <v>Medium</v>
      </c>
      <c r="K1452" s="3">
        <f>INDEX(Products!$A$1:$E$5,MATCH(Orders!$D1452,Products!$A$1:$A$5,0),MATCH(Orders!K$1,Products!$A$1:$E$1,0))</f>
        <v>1.5</v>
      </c>
      <c r="L1452" s="5">
        <f>INDEX(Products!$A$1:$E$5,MATCH(Orders!$D1452,Products!$A$1:$A$5,0),MATCH(Orders!L$1,Products!$A$1:$E$1,0))</f>
        <v>8.18</v>
      </c>
      <c r="M1452" s="5">
        <f>Table1[[#This Row],[Unit Price]]*Table1[[#This Row],[Quantity]]</f>
        <v>40.9</v>
      </c>
      <c r="N1452" t="str">
        <f>VLOOKUP(Table1[[#This Row],[Customer ID]],Customers!$A$1:$I$2001,9,FALSE)</f>
        <v>Yes</v>
      </c>
    </row>
    <row r="1453" spans="1:14" x14ac:dyDescent="0.35">
      <c r="A1453" t="s">
        <v>2967</v>
      </c>
      <c r="B1453" s="2">
        <v>45190</v>
      </c>
      <c r="C1453" t="s">
        <v>2968</v>
      </c>
      <c r="D1453" t="s">
        <v>30</v>
      </c>
      <c r="E1453">
        <v>5</v>
      </c>
      <c r="F1453" t="str">
        <f>VLOOKUP(Table1[[#This Row],[Customer ID]],Customers!$A$1:$I$2001,2,FALSE)</f>
        <v>Leah Wilson</v>
      </c>
      <c r="G1453" t="str">
        <f>VLOOKUP(Table1[[#This Row],[Customer ID]],Customers!$A$1:$I$2001,3,FALSE)</f>
        <v>georgewilliam@gmail.com</v>
      </c>
      <c r="H1453" t="str">
        <f>VLOOKUP(Table1[[#This Row],[Customer ID]],Customers!$A$1:$I$2001,7,FALSE)</f>
        <v>Canada</v>
      </c>
      <c r="I1453" t="str">
        <f>_xlfn.IFS(INDEX(Products!$A$1:$E$5,MATCH(Orders!$D1453,Products!$A$1:$A$5,0),MATCH(Orders!I$1,Products!$A$1:$E$1,0))="Esp","Espresso",INDEX(Products!$A$1:$E$5,MATCH(Orders!$D1453,Products!$A$1:$A$5,0),MATCH(Orders!I$1,Products!$A$1:$E$1,0))="Lat","Latte",INDEX(Products!$A$1:$E$5,MATCH(Orders!$D1453,Products!$A$1:$A$5,0),MATCH(Orders!I$1,Products!$A$1:$E$1,0))="Moc","Mocha",INDEX(Products!$A$1:$E$5,MATCH(Orders!$D1453,Products!$A$1:$A$5,0),MATCH(Orders!I$1,Products!$A$1:$E$1,0))="Am","Americano")</f>
        <v>Mocha</v>
      </c>
      <c r="J1453" t="str">
        <f>IF(INDEX(Products!$A$1:$E$5,MATCH(Orders!$D1453,Products!$A$1:$A$5,0),MATCH(Orders!J$1,Products!$A$1:$E$1,0))="M","Medium",IF(INDEX(Products!$A$1:$E$5,MATCH(Orders!$D1453,Products!$A$1:$A$5,0),MATCH(Orders!J$1,Products!$A$1:$E$1,0))="D","Dark","Light"))</f>
        <v>Medium</v>
      </c>
      <c r="K1453" s="3">
        <f>INDEX(Products!$A$1:$E$5,MATCH(Orders!$D1453,Products!$A$1:$A$5,0),MATCH(Orders!K$1,Products!$A$1:$E$1,0))</f>
        <v>2</v>
      </c>
      <c r="L1453" s="5">
        <f>INDEX(Products!$A$1:$E$5,MATCH(Orders!$D1453,Products!$A$1:$A$5,0),MATCH(Orders!L$1,Products!$A$1:$E$1,0))</f>
        <v>5.35</v>
      </c>
      <c r="M1453" s="5">
        <f>Table1[[#This Row],[Unit Price]]*Table1[[#This Row],[Quantity]]</f>
        <v>26.75</v>
      </c>
      <c r="N1453" t="str">
        <f>VLOOKUP(Table1[[#This Row],[Customer ID]],Customers!$A$1:$I$2001,9,FALSE)</f>
        <v>Yes</v>
      </c>
    </row>
    <row r="1454" spans="1:14" x14ac:dyDescent="0.35">
      <c r="A1454" t="s">
        <v>2969</v>
      </c>
      <c r="B1454" s="2">
        <v>44854</v>
      </c>
      <c r="C1454" t="s">
        <v>2970</v>
      </c>
      <c r="D1454" t="s">
        <v>21</v>
      </c>
      <c r="E1454">
        <v>1</v>
      </c>
      <c r="F1454" t="str">
        <f>VLOOKUP(Table1[[#This Row],[Customer ID]],Customers!$A$1:$I$2001,2,FALSE)</f>
        <v>Donald Wright</v>
      </c>
      <c r="G1454" t="str">
        <f>VLOOKUP(Table1[[#This Row],[Customer ID]],Customers!$A$1:$I$2001,3,FALSE)</f>
        <v>mitchelljonathon@gmail.com</v>
      </c>
      <c r="H1454" t="str">
        <f>VLOOKUP(Table1[[#This Row],[Customer ID]],Customers!$A$1:$I$2001,7,FALSE)</f>
        <v>Ireland</v>
      </c>
      <c r="I1454" t="str">
        <f>_xlfn.IFS(INDEX(Products!$A$1:$E$5,MATCH(Orders!$D1454,Products!$A$1:$A$5,0),MATCH(Orders!I$1,Products!$A$1:$E$1,0))="Esp","Espresso",INDEX(Products!$A$1:$E$5,MATCH(Orders!$D1454,Products!$A$1:$A$5,0),MATCH(Orders!I$1,Products!$A$1:$E$1,0))="Lat","Latte",INDEX(Products!$A$1:$E$5,MATCH(Orders!$D1454,Products!$A$1:$A$5,0),MATCH(Orders!I$1,Products!$A$1:$E$1,0))="Moc","Mocha",INDEX(Products!$A$1:$E$5,MATCH(Orders!$D1454,Products!$A$1:$A$5,0),MATCH(Orders!I$1,Products!$A$1:$E$1,0))="Am","Americano")</f>
        <v>Latte</v>
      </c>
      <c r="J1454" t="str">
        <f>IF(INDEX(Products!$A$1:$E$5,MATCH(Orders!$D1454,Products!$A$1:$A$5,0),MATCH(Orders!J$1,Products!$A$1:$E$1,0))="M","Medium",IF(INDEX(Products!$A$1:$E$5,MATCH(Orders!$D1454,Products!$A$1:$A$5,0),MATCH(Orders!J$1,Products!$A$1:$E$1,0))="D","Dark","Light"))</f>
        <v>Dark</v>
      </c>
      <c r="K1454" s="3">
        <f>INDEX(Products!$A$1:$E$5,MATCH(Orders!$D1454,Products!$A$1:$A$5,0),MATCH(Orders!K$1,Products!$A$1:$E$1,0))</f>
        <v>2</v>
      </c>
      <c r="L1454" s="5">
        <f>INDEX(Products!$A$1:$E$5,MATCH(Orders!$D1454,Products!$A$1:$A$5,0),MATCH(Orders!L$1,Products!$A$1:$E$1,0))</f>
        <v>6.79</v>
      </c>
      <c r="M1454" s="5">
        <f>Table1[[#This Row],[Unit Price]]*Table1[[#This Row],[Quantity]]</f>
        <v>6.79</v>
      </c>
      <c r="N1454" t="str">
        <f>VLOOKUP(Table1[[#This Row],[Customer ID]],Customers!$A$1:$I$2001,9,FALSE)</f>
        <v>No</v>
      </c>
    </row>
    <row r="1455" spans="1:14" x14ac:dyDescent="0.35">
      <c r="A1455" t="s">
        <v>2971</v>
      </c>
      <c r="B1455" s="2">
        <v>45581</v>
      </c>
      <c r="C1455" t="s">
        <v>2972</v>
      </c>
      <c r="D1455" t="s">
        <v>21</v>
      </c>
      <c r="E1455">
        <v>2</v>
      </c>
      <c r="F1455" t="str">
        <f>VLOOKUP(Table1[[#This Row],[Customer ID]],Customers!$A$1:$I$2001,2,FALSE)</f>
        <v>Deanna Burton</v>
      </c>
      <c r="G1455" t="str">
        <f>VLOOKUP(Table1[[#This Row],[Customer ID]],Customers!$A$1:$I$2001,3,FALSE)</f>
        <v>estessharon@gmail.com</v>
      </c>
      <c r="H1455" t="str">
        <f>VLOOKUP(Table1[[#This Row],[Customer ID]],Customers!$A$1:$I$2001,7,FALSE)</f>
        <v>United States</v>
      </c>
      <c r="I1455" t="str">
        <f>_xlfn.IFS(INDEX(Products!$A$1:$E$5,MATCH(Orders!$D1455,Products!$A$1:$A$5,0),MATCH(Orders!I$1,Products!$A$1:$E$1,0))="Esp","Espresso",INDEX(Products!$A$1:$E$5,MATCH(Orders!$D1455,Products!$A$1:$A$5,0),MATCH(Orders!I$1,Products!$A$1:$E$1,0))="Lat","Latte",INDEX(Products!$A$1:$E$5,MATCH(Orders!$D1455,Products!$A$1:$A$5,0),MATCH(Orders!I$1,Products!$A$1:$E$1,0))="Moc","Mocha",INDEX(Products!$A$1:$E$5,MATCH(Orders!$D1455,Products!$A$1:$A$5,0),MATCH(Orders!I$1,Products!$A$1:$E$1,0))="Am","Americano")</f>
        <v>Latte</v>
      </c>
      <c r="J1455" t="str">
        <f>IF(INDEX(Products!$A$1:$E$5,MATCH(Orders!$D1455,Products!$A$1:$A$5,0),MATCH(Orders!J$1,Products!$A$1:$E$1,0))="M","Medium",IF(INDEX(Products!$A$1:$E$5,MATCH(Orders!$D1455,Products!$A$1:$A$5,0),MATCH(Orders!J$1,Products!$A$1:$E$1,0))="D","Dark","Light"))</f>
        <v>Dark</v>
      </c>
      <c r="K1455" s="3">
        <f>INDEX(Products!$A$1:$E$5,MATCH(Orders!$D1455,Products!$A$1:$A$5,0),MATCH(Orders!K$1,Products!$A$1:$E$1,0))</f>
        <v>2</v>
      </c>
      <c r="L1455" s="5">
        <f>INDEX(Products!$A$1:$E$5,MATCH(Orders!$D1455,Products!$A$1:$A$5,0),MATCH(Orders!L$1,Products!$A$1:$E$1,0))</f>
        <v>6.79</v>
      </c>
      <c r="M1455" s="5">
        <f>Table1[[#This Row],[Unit Price]]*Table1[[#This Row],[Quantity]]</f>
        <v>13.58</v>
      </c>
      <c r="N1455" t="str">
        <f>VLOOKUP(Table1[[#This Row],[Customer ID]],Customers!$A$1:$I$2001,9,FALSE)</f>
        <v>Yes</v>
      </c>
    </row>
    <row r="1456" spans="1:14" x14ac:dyDescent="0.35">
      <c r="A1456" t="s">
        <v>2973</v>
      </c>
      <c r="B1456" s="2">
        <v>44859</v>
      </c>
      <c r="C1456" t="s">
        <v>2974</v>
      </c>
      <c r="D1456" t="s">
        <v>21</v>
      </c>
      <c r="E1456">
        <v>4</v>
      </c>
      <c r="F1456" t="str">
        <f>VLOOKUP(Table1[[#This Row],[Customer ID]],Customers!$A$1:$I$2001,2,FALSE)</f>
        <v>Hannah Jackson</v>
      </c>
      <c r="G1456" t="str">
        <f>VLOOKUP(Table1[[#This Row],[Customer ID]],Customers!$A$1:$I$2001,3,FALSE)</f>
        <v>sramirez@gmail.com</v>
      </c>
      <c r="H1456" t="str">
        <f>VLOOKUP(Table1[[#This Row],[Customer ID]],Customers!$A$1:$I$2001,7,FALSE)</f>
        <v>Canada</v>
      </c>
      <c r="I1456" t="str">
        <f>_xlfn.IFS(INDEX(Products!$A$1:$E$5,MATCH(Orders!$D1456,Products!$A$1:$A$5,0),MATCH(Orders!I$1,Products!$A$1:$E$1,0))="Esp","Espresso",INDEX(Products!$A$1:$E$5,MATCH(Orders!$D1456,Products!$A$1:$A$5,0),MATCH(Orders!I$1,Products!$A$1:$E$1,0))="Lat","Latte",INDEX(Products!$A$1:$E$5,MATCH(Orders!$D1456,Products!$A$1:$A$5,0),MATCH(Orders!I$1,Products!$A$1:$E$1,0))="Moc","Mocha",INDEX(Products!$A$1:$E$5,MATCH(Orders!$D1456,Products!$A$1:$A$5,0),MATCH(Orders!I$1,Products!$A$1:$E$1,0))="Am","Americano")</f>
        <v>Latte</v>
      </c>
      <c r="J1456" t="str">
        <f>IF(INDEX(Products!$A$1:$E$5,MATCH(Orders!$D1456,Products!$A$1:$A$5,0),MATCH(Orders!J$1,Products!$A$1:$E$1,0))="M","Medium",IF(INDEX(Products!$A$1:$E$5,MATCH(Orders!$D1456,Products!$A$1:$A$5,0),MATCH(Orders!J$1,Products!$A$1:$E$1,0))="D","Dark","Light"))</f>
        <v>Dark</v>
      </c>
      <c r="K1456" s="3">
        <f>INDEX(Products!$A$1:$E$5,MATCH(Orders!$D1456,Products!$A$1:$A$5,0),MATCH(Orders!K$1,Products!$A$1:$E$1,0))</f>
        <v>2</v>
      </c>
      <c r="L1456" s="5">
        <f>INDEX(Products!$A$1:$E$5,MATCH(Orders!$D1456,Products!$A$1:$A$5,0),MATCH(Orders!L$1,Products!$A$1:$E$1,0))</f>
        <v>6.79</v>
      </c>
      <c r="M1456" s="5">
        <f>Table1[[#This Row],[Unit Price]]*Table1[[#This Row],[Quantity]]</f>
        <v>27.16</v>
      </c>
      <c r="N1456" t="str">
        <f>VLOOKUP(Table1[[#This Row],[Customer ID]],Customers!$A$1:$I$2001,9,FALSE)</f>
        <v>No</v>
      </c>
    </row>
    <row r="1457" spans="1:14" x14ac:dyDescent="0.35">
      <c r="A1457" t="s">
        <v>2975</v>
      </c>
      <c r="B1457" s="2">
        <v>44713</v>
      </c>
      <c r="C1457" t="s">
        <v>2976</v>
      </c>
      <c r="D1457" t="s">
        <v>40</v>
      </c>
      <c r="E1457">
        <v>2</v>
      </c>
      <c r="F1457" t="str">
        <f>VLOOKUP(Table1[[#This Row],[Customer ID]],Customers!$A$1:$I$2001,2,FALSE)</f>
        <v>Robert Castillo</v>
      </c>
      <c r="G1457" t="str">
        <f>VLOOKUP(Table1[[#This Row],[Customer ID]],Customers!$A$1:$I$2001,3,FALSE)</f>
        <v>dominique35@hotmail.com</v>
      </c>
      <c r="H1457" t="str">
        <f>VLOOKUP(Table1[[#This Row],[Customer ID]],Customers!$A$1:$I$2001,7,FALSE)</f>
        <v>United States</v>
      </c>
      <c r="I1457" t="str">
        <f>_xlfn.IFS(INDEX(Products!$A$1:$E$5,MATCH(Orders!$D1457,Products!$A$1:$A$5,0),MATCH(Orders!I$1,Products!$A$1:$E$1,0))="Esp","Espresso",INDEX(Products!$A$1:$E$5,MATCH(Orders!$D1457,Products!$A$1:$A$5,0),MATCH(Orders!I$1,Products!$A$1:$E$1,0))="Lat","Latte",INDEX(Products!$A$1:$E$5,MATCH(Orders!$D1457,Products!$A$1:$A$5,0),MATCH(Orders!I$1,Products!$A$1:$E$1,0))="Moc","Mocha",INDEX(Products!$A$1:$E$5,MATCH(Orders!$D1457,Products!$A$1:$A$5,0),MATCH(Orders!I$1,Products!$A$1:$E$1,0))="Am","Americano")</f>
        <v>Americano</v>
      </c>
      <c r="J1457" t="str">
        <f>IF(INDEX(Products!$A$1:$E$5,MATCH(Orders!$D1457,Products!$A$1:$A$5,0),MATCH(Orders!J$1,Products!$A$1:$E$1,0))="M","Medium",IF(INDEX(Products!$A$1:$E$5,MATCH(Orders!$D1457,Products!$A$1:$A$5,0),MATCH(Orders!J$1,Products!$A$1:$E$1,0))="D","Dark","Light"))</f>
        <v>Light</v>
      </c>
      <c r="K1457" s="3">
        <f>INDEX(Products!$A$1:$E$5,MATCH(Orders!$D1457,Products!$A$1:$A$5,0),MATCH(Orders!K$1,Products!$A$1:$E$1,0))</f>
        <v>1</v>
      </c>
      <c r="L1457" s="5">
        <f>INDEX(Products!$A$1:$E$5,MATCH(Orders!$D1457,Products!$A$1:$A$5,0),MATCH(Orders!L$1,Products!$A$1:$E$1,0))</f>
        <v>9.9499999999999993</v>
      </c>
      <c r="M1457" s="5">
        <f>Table1[[#This Row],[Unit Price]]*Table1[[#This Row],[Quantity]]</f>
        <v>19.899999999999999</v>
      </c>
      <c r="N1457" t="str">
        <f>VLOOKUP(Table1[[#This Row],[Customer ID]],Customers!$A$1:$I$2001,9,FALSE)</f>
        <v>No</v>
      </c>
    </row>
    <row r="1458" spans="1:14" x14ac:dyDescent="0.35">
      <c r="A1458" t="s">
        <v>2977</v>
      </c>
      <c r="B1458" s="2">
        <v>44625</v>
      </c>
      <c r="C1458" t="s">
        <v>2978</v>
      </c>
      <c r="D1458" t="s">
        <v>15</v>
      </c>
      <c r="E1458">
        <v>3</v>
      </c>
      <c r="F1458" t="str">
        <f>VLOOKUP(Table1[[#This Row],[Customer ID]],Customers!$A$1:$I$2001,2,FALSE)</f>
        <v>Krystal Jackson MD</v>
      </c>
      <c r="G1458" t="str">
        <f>VLOOKUP(Table1[[#This Row],[Customer ID]],Customers!$A$1:$I$2001,3,FALSE)</f>
        <v>gwong@woodward-johnson.org</v>
      </c>
      <c r="H1458" t="str">
        <f>VLOOKUP(Table1[[#This Row],[Customer ID]],Customers!$A$1:$I$2001,7,FALSE)</f>
        <v>Canada</v>
      </c>
      <c r="I1458" t="str">
        <f>_xlfn.IFS(INDEX(Products!$A$1:$E$5,MATCH(Orders!$D1458,Products!$A$1:$A$5,0),MATCH(Orders!I$1,Products!$A$1:$E$1,0))="Esp","Espresso",INDEX(Products!$A$1:$E$5,MATCH(Orders!$D1458,Products!$A$1:$A$5,0),MATCH(Orders!I$1,Products!$A$1:$E$1,0))="Lat","Latte",INDEX(Products!$A$1:$E$5,MATCH(Orders!$D1458,Products!$A$1:$A$5,0),MATCH(Orders!I$1,Products!$A$1:$E$1,0))="Moc","Mocha",INDEX(Products!$A$1:$E$5,MATCH(Orders!$D1458,Products!$A$1:$A$5,0),MATCH(Orders!I$1,Products!$A$1:$E$1,0))="Am","Americano")</f>
        <v>Espresso</v>
      </c>
      <c r="J1458" t="str">
        <f>IF(INDEX(Products!$A$1:$E$5,MATCH(Orders!$D1458,Products!$A$1:$A$5,0),MATCH(Orders!J$1,Products!$A$1:$E$1,0))="M","Medium",IF(INDEX(Products!$A$1:$E$5,MATCH(Orders!$D1458,Products!$A$1:$A$5,0),MATCH(Orders!J$1,Products!$A$1:$E$1,0))="D","Dark","Light"))</f>
        <v>Medium</v>
      </c>
      <c r="K1458" s="3">
        <f>INDEX(Products!$A$1:$E$5,MATCH(Orders!$D1458,Products!$A$1:$A$5,0),MATCH(Orders!K$1,Products!$A$1:$E$1,0))</f>
        <v>1.5</v>
      </c>
      <c r="L1458" s="5">
        <f>INDEX(Products!$A$1:$E$5,MATCH(Orders!$D1458,Products!$A$1:$A$5,0),MATCH(Orders!L$1,Products!$A$1:$E$1,0))</f>
        <v>8.18</v>
      </c>
      <c r="M1458" s="5">
        <f>Table1[[#This Row],[Unit Price]]*Table1[[#This Row],[Quantity]]</f>
        <v>24.54</v>
      </c>
      <c r="N1458" t="str">
        <f>VLOOKUP(Table1[[#This Row],[Customer ID]],Customers!$A$1:$I$2001,9,FALSE)</f>
        <v>Yes</v>
      </c>
    </row>
    <row r="1459" spans="1:14" x14ac:dyDescent="0.35">
      <c r="A1459" t="s">
        <v>2979</v>
      </c>
      <c r="B1459" s="2">
        <v>45424</v>
      </c>
      <c r="C1459" t="s">
        <v>2980</v>
      </c>
      <c r="D1459" t="s">
        <v>21</v>
      </c>
      <c r="E1459">
        <v>2</v>
      </c>
      <c r="F1459" t="str">
        <f>VLOOKUP(Table1[[#This Row],[Customer ID]],Customers!$A$1:$I$2001,2,FALSE)</f>
        <v>Robin Shelton</v>
      </c>
      <c r="G1459" t="str">
        <f>VLOOKUP(Table1[[#This Row],[Customer ID]],Customers!$A$1:$I$2001,3,FALSE)</f>
        <v>oguerra@cook.com</v>
      </c>
      <c r="H1459" t="str">
        <f>VLOOKUP(Table1[[#This Row],[Customer ID]],Customers!$A$1:$I$2001,7,FALSE)</f>
        <v>Australia</v>
      </c>
      <c r="I1459" t="str">
        <f>_xlfn.IFS(INDEX(Products!$A$1:$E$5,MATCH(Orders!$D1459,Products!$A$1:$A$5,0),MATCH(Orders!I$1,Products!$A$1:$E$1,0))="Esp","Espresso",INDEX(Products!$A$1:$E$5,MATCH(Orders!$D1459,Products!$A$1:$A$5,0),MATCH(Orders!I$1,Products!$A$1:$E$1,0))="Lat","Latte",INDEX(Products!$A$1:$E$5,MATCH(Orders!$D1459,Products!$A$1:$A$5,0),MATCH(Orders!I$1,Products!$A$1:$E$1,0))="Moc","Mocha",INDEX(Products!$A$1:$E$5,MATCH(Orders!$D1459,Products!$A$1:$A$5,0),MATCH(Orders!I$1,Products!$A$1:$E$1,0))="Am","Americano")</f>
        <v>Latte</v>
      </c>
      <c r="J1459" t="str">
        <f>IF(INDEX(Products!$A$1:$E$5,MATCH(Orders!$D1459,Products!$A$1:$A$5,0),MATCH(Orders!J$1,Products!$A$1:$E$1,0))="M","Medium",IF(INDEX(Products!$A$1:$E$5,MATCH(Orders!$D1459,Products!$A$1:$A$5,0),MATCH(Orders!J$1,Products!$A$1:$E$1,0))="D","Dark","Light"))</f>
        <v>Dark</v>
      </c>
      <c r="K1459" s="3">
        <f>INDEX(Products!$A$1:$E$5,MATCH(Orders!$D1459,Products!$A$1:$A$5,0),MATCH(Orders!K$1,Products!$A$1:$E$1,0))</f>
        <v>2</v>
      </c>
      <c r="L1459" s="5">
        <f>INDEX(Products!$A$1:$E$5,MATCH(Orders!$D1459,Products!$A$1:$A$5,0),MATCH(Orders!L$1,Products!$A$1:$E$1,0))</f>
        <v>6.79</v>
      </c>
      <c r="M1459" s="5">
        <f>Table1[[#This Row],[Unit Price]]*Table1[[#This Row],[Quantity]]</f>
        <v>13.58</v>
      </c>
      <c r="N1459" t="str">
        <f>VLOOKUP(Table1[[#This Row],[Customer ID]],Customers!$A$1:$I$2001,9,FALSE)</f>
        <v>No</v>
      </c>
    </row>
    <row r="1460" spans="1:14" x14ac:dyDescent="0.35">
      <c r="A1460" t="s">
        <v>2981</v>
      </c>
      <c r="B1460" s="2">
        <v>45333</v>
      </c>
      <c r="C1460" t="s">
        <v>2982</v>
      </c>
      <c r="D1460" t="s">
        <v>21</v>
      </c>
      <c r="E1460">
        <v>1</v>
      </c>
      <c r="F1460" t="str">
        <f>VLOOKUP(Table1[[#This Row],[Customer ID]],Customers!$A$1:$I$2001,2,FALSE)</f>
        <v>Zachary May</v>
      </c>
      <c r="G1460" t="str">
        <f>VLOOKUP(Table1[[#This Row],[Customer ID]],Customers!$A$1:$I$2001,3,FALSE)</f>
        <v>cannonnathan@yahoo.com</v>
      </c>
      <c r="H1460" t="str">
        <f>VLOOKUP(Table1[[#This Row],[Customer ID]],Customers!$A$1:$I$2001,7,FALSE)</f>
        <v>United States</v>
      </c>
      <c r="I1460" t="str">
        <f>_xlfn.IFS(INDEX(Products!$A$1:$E$5,MATCH(Orders!$D1460,Products!$A$1:$A$5,0),MATCH(Orders!I$1,Products!$A$1:$E$1,0))="Esp","Espresso",INDEX(Products!$A$1:$E$5,MATCH(Orders!$D1460,Products!$A$1:$A$5,0),MATCH(Orders!I$1,Products!$A$1:$E$1,0))="Lat","Latte",INDEX(Products!$A$1:$E$5,MATCH(Orders!$D1460,Products!$A$1:$A$5,0),MATCH(Orders!I$1,Products!$A$1:$E$1,0))="Moc","Mocha",INDEX(Products!$A$1:$E$5,MATCH(Orders!$D1460,Products!$A$1:$A$5,0),MATCH(Orders!I$1,Products!$A$1:$E$1,0))="Am","Americano")</f>
        <v>Latte</v>
      </c>
      <c r="J1460" t="str">
        <f>IF(INDEX(Products!$A$1:$E$5,MATCH(Orders!$D1460,Products!$A$1:$A$5,0),MATCH(Orders!J$1,Products!$A$1:$E$1,0))="M","Medium",IF(INDEX(Products!$A$1:$E$5,MATCH(Orders!$D1460,Products!$A$1:$A$5,0),MATCH(Orders!J$1,Products!$A$1:$E$1,0))="D","Dark","Light"))</f>
        <v>Dark</v>
      </c>
      <c r="K1460" s="3">
        <f>INDEX(Products!$A$1:$E$5,MATCH(Orders!$D1460,Products!$A$1:$A$5,0),MATCH(Orders!K$1,Products!$A$1:$E$1,0))</f>
        <v>2</v>
      </c>
      <c r="L1460" s="5">
        <f>INDEX(Products!$A$1:$E$5,MATCH(Orders!$D1460,Products!$A$1:$A$5,0),MATCH(Orders!L$1,Products!$A$1:$E$1,0))</f>
        <v>6.79</v>
      </c>
      <c r="M1460" s="5">
        <f>Table1[[#This Row],[Unit Price]]*Table1[[#This Row],[Quantity]]</f>
        <v>6.79</v>
      </c>
      <c r="N1460" t="str">
        <f>VLOOKUP(Table1[[#This Row],[Customer ID]],Customers!$A$1:$I$2001,9,FALSE)</f>
        <v>No</v>
      </c>
    </row>
    <row r="1461" spans="1:14" x14ac:dyDescent="0.35">
      <c r="A1461" t="s">
        <v>2983</v>
      </c>
      <c r="B1461" s="2">
        <v>44692</v>
      </c>
      <c r="C1461" t="s">
        <v>2984</v>
      </c>
      <c r="D1461" t="s">
        <v>40</v>
      </c>
      <c r="E1461">
        <v>1</v>
      </c>
      <c r="F1461" t="str">
        <f>VLOOKUP(Table1[[#This Row],[Customer ID]],Customers!$A$1:$I$2001,2,FALSE)</f>
        <v>Zachary Gonzalez</v>
      </c>
      <c r="G1461" t="str">
        <f>VLOOKUP(Table1[[#This Row],[Customer ID]],Customers!$A$1:$I$2001,3,FALSE)</f>
        <v>teresahunt@hotmail.com</v>
      </c>
      <c r="H1461" t="str">
        <f>VLOOKUP(Table1[[#This Row],[Customer ID]],Customers!$A$1:$I$2001,7,FALSE)</f>
        <v>United Kingdom</v>
      </c>
      <c r="I1461" t="str">
        <f>_xlfn.IFS(INDEX(Products!$A$1:$E$5,MATCH(Orders!$D1461,Products!$A$1:$A$5,0),MATCH(Orders!I$1,Products!$A$1:$E$1,0))="Esp","Espresso",INDEX(Products!$A$1:$E$5,MATCH(Orders!$D1461,Products!$A$1:$A$5,0),MATCH(Orders!I$1,Products!$A$1:$E$1,0))="Lat","Latte",INDEX(Products!$A$1:$E$5,MATCH(Orders!$D1461,Products!$A$1:$A$5,0),MATCH(Orders!I$1,Products!$A$1:$E$1,0))="Moc","Mocha",INDEX(Products!$A$1:$E$5,MATCH(Orders!$D1461,Products!$A$1:$A$5,0),MATCH(Orders!I$1,Products!$A$1:$E$1,0))="Am","Americano")</f>
        <v>Americano</v>
      </c>
      <c r="J1461" t="str">
        <f>IF(INDEX(Products!$A$1:$E$5,MATCH(Orders!$D1461,Products!$A$1:$A$5,0),MATCH(Orders!J$1,Products!$A$1:$E$1,0))="M","Medium",IF(INDEX(Products!$A$1:$E$5,MATCH(Orders!$D1461,Products!$A$1:$A$5,0),MATCH(Orders!J$1,Products!$A$1:$E$1,0))="D","Dark","Light"))</f>
        <v>Light</v>
      </c>
      <c r="K1461" s="3">
        <f>INDEX(Products!$A$1:$E$5,MATCH(Orders!$D1461,Products!$A$1:$A$5,0),MATCH(Orders!K$1,Products!$A$1:$E$1,0))</f>
        <v>1</v>
      </c>
      <c r="L1461" s="5">
        <f>INDEX(Products!$A$1:$E$5,MATCH(Orders!$D1461,Products!$A$1:$A$5,0),MATCH(Orders!L$1,Products!$A$1:$E$1,0))</f>
        <v>9.9499999999999993</v>
      </c>
      <c r="M1461" s="5">
        <f>Table1[[#This Row],[Unit Price]]*Table1[[#This Row],[Quantity]]</f>
        <v>9.9499999999999993</v>
      </c>
      <c r="N1461" t="str">
        <f>VLOOKUP(Table1[[#This Row],[Customer ID]],Customers!$A$1:$I$2001,9,FALSE)</f>
        <v>Yes</v>
      </c>
    </row>
    <row r="1462" spans="1:14" x14ac:dyDescent="0.35">
      <c r="A1462" t="s">
        <v>2985</v>
      </c>
      <c r="B1462" s="2">
        <v>45138</v>
      </c>
      <c r="C1462" t="s">
        <v>2986</v>
      </c>
      <c r="D1462" t="s">
        <v>30</v>
      </c>
      <c r="E1462">
        <v>5</v>
      </c>
      <c r="F1462" t="str">
        <f>VLOOKUP(Table1[[#This Row],[Customer ID]],Customers!$A$1:$I$2001,2,FALSE)</f>
        <v>Justin Buchanan</v>
      </c>
      <c r="G1462" t="str">
        <f>VLOOKUP(Table1[[#This Row],[Customer ID]],Customers!$A$1:$I$2001,3,FALSE)</f>
        <v>rcarey@yahoo.com</v>
      </c>
      <c r="H1462" t="str">
        <f>VLOOKUP(Table1[[#This Row],[Customer ID]],Customers!$A$1:$I$2001,7,FALSE)</f>
        <v>United States</v>
      </c>
      <c r="I1462" t="str">
        <f>_xlfn.IFS(INDEX(Products!$A$1:$E$5,MATCH(Orders!$D1462,Products!$A$1:$A$5,0),MATCH(Orders!I$1,Products!$A$1:$E$1,0))="Esp","Espresso",INDEX(Products!$A$1:$E$5,MATCH(Orders!$D1462,Products!$A$1:$A$5,0),MATCH(Orders!I$1,Products!$A$1:$E$1,0))="Lat","Latte",INDEX(Products!$A$1:$E$5,MATCH(Orders!$D1462,Products!$A$1:$A$5,0),MATCH(Orders!I$1,Products!$A$1:$E$1,0))="Moc","Mocha",INDEX(Products!$A$1:$E$5,MATCH(Orders!$D1462,Products!$A$1:$A$5,0),MATCH(Orders!I$1,Products!$A$1:$E$1,0))="Am","Americano")</f>
        <v>Mocha</v>
      </c>
      <c r="J1462" t="str">
        <f>IF(INDEX(Products!$A$1:$E$5,MATCH(Orders!$D1462,Products!$A$1:$A$5,0),MATCH(Orders!J$1,Products!$A$1:$E$1,0))="M","Medium",IF(INDEX(Products!$A$1:$E$5,MATCH(Orders!$D1462,Products!$A$1:$A$5,0),MATCH(Orders!J$1,Products!$A$1:$E$1,0))="D","Dark","Light"))</f>
        <v>Medium</v>
      </c>
      <c r="K1462" s="3">
        <f>INDEX(Products!$A$1:$E$5,MATCH(Orders!$D1462,Products!$A$1:$A$5,0),MATCH(Orders!K$1,Products!$A$1:$E$1,0))</f>
        <v>2</v>
      </c>
      <c r="L1462" s="5">
        <f>INDEX(Products!$A$1:$E$5,MATCH(Orders!$D1462,Products!$A$1:$A$5,0),MATCH(Orders!L$1,Products!$A$1:$E$1,0))</f>
        <v>5.35</v>
      </c>
      <c r="M1462" s="5">
        <f>Table1[[#This Row],[Unit Price]]*Table1[[#This Row],[Quantity]]</f>
        <v>26.75</v>
      </c>
      <c r="N1462" t="str">
        <f>VLOOKUP(Table1[[#This Row],[Customer ID]],Customers!$A$1:$I$2001,9,FALSE)</f>
        <v>Yes</v>
      </c>
    </row>
    <row r="1463" spans="1:14" x14ac:dyDescent="0.35">
      <c r="A1463" t="s">
        <v>2987</v>
      </c>
      <c r="B1463" s="2">
        <v>44596</v>
      </c>
      <c r="C1463" t="s">
        <v>2988</v>
      </c>
      <c r="D1463" t="s">
        <v>21</v>
      </c>
      <c r="E1463">
        <v>5</v>
      </c>
      <c r="F1463" t="str">
        <f>VLOOKUP(Table1[[#This Row],[Customer ID]],Customers!$A$1:$I$2001,2,FALSE)</f>
        <v>Todd Galvan</v>
      </c>
      <c r="G1463" t="str">
        <f>VLOOKUP(Table1[[#This Row],[Customer ID]],Customers!$A$1:$I$2001,3,FALSE)</f>
        <v>tranmaurice@gmail.com</v>
      </c>
      <c r="H1463" t="str">
        <f>VLOOKUP(Table1[[#This Row],[Customer ID]],Customers!$A$1:$I$2001,7,FALSE)</f>
        <v>Australia</v>
      </c>
      <c r="I1463" t="str">
        <f>_xlfn.IFS(INDEX(Products!$A$1:$E$5,MATCH(Orders!$D1463,Products!$A$1:$A$5,0),MATCH(Orders!I$1,Products!$A$1:$E$1,0))="Esp","Espresso",INDEX(Products!$A$1:$E$5,MATCH(Orders!$D1463,Products!$A$1:$A$5,0),MATCH(Orders!I$1,Products!$A$1:$E$1,0))="Lat","Latte",INDEX(Products!$A$1:$E$5,MATCH(Orders!$D1463,Products!$A$1:$A$5,0),MATCH(Orders!I$1,Products!$A$1:$E$1,0))="Moc","Mocha",INDEX(Products!$A$1:$E$5,MATCH(Orders!$D1463,Products!$A$1:$A$5,0),MATCH(Orders!I$1,Products!$A$1:$E$1,0))="Am","Americano")</f>
        <v>Latte</v>
      </c>
      <c r="J1463" t="str">
        <f>IF(INDEX(Products!$A$1:$E$5,MATCH(Orders!$D1463,Products!$A$1:$A$5,0),MATCH(Orders!J$1,Products!$A$1:$E$1,0))="M","Medium",IF(INDEX(Products!$A$1:$E$5,MATCH(Orders!$D1463,Products!$A$1:$A$5,0),MATCH(Orders!J$1,Products!$A$1:$E$1,0))="D","Dark","Light"))</f>
        <v>Dark</v>
      </c>
      <c r="K1463" s="3">
        <f>INDEX(Products!$A$1:$E$5,MATCH(Orders!$D1463,Products!$A$1:$A$5,0),MATCH(Orders!K$1,Products!$A$1:$E$1,0))</f>
        <v>2</v>
      </c>
      <c r="L1463" s="5">
        <f>INDEX(Products!$A$1:$E$5,MATCH(Orders!$D1463,Products!$A$1:$A$5,0),MATCH(Orders!L$1,Products!$A$1:$E$1,0))</f>
        <v>6.79</v>
      </c>
      <c r="M1463" s="5">
        <f>Table1[[#This Row],[Unit Price]]*Table1[[#This Row],[Quantity]]</f>
        <v>33.950000000000003</v>
      </c>
      <c r="N1463" t="str">
        <f>VLOOKUP(Table1[[#This Row],[Customer ID]],Customers!$A$1:$I$2001,9,FALSE)</f>
        <v>No</v>
      </c>
    </row>
    <row r="1464" spans="1:14" x14ac:dyDescent="0.35">
      <c r="A1464" t="s">
        <v>2989</v>
      </c>
      <c r="B1464" s="2">
        <v>44998</v>
      </c>
      <c r="C1464" t="s">
        <v>2990</v>
      </c>
      <c r="D1464" t="s">
        <v>30</v>
      </c>
      <c r="E1464">
        <v>1</v>
      </c>
      <c r="F1464" t="str">
        <f>VLOOKUP(Table1[[#This Row],[Customer ID]],Customers!$A$1:$I$2001,2,FALSE)</f>
        <v>Mary Frazier</v>
      </c>
      <c r="G1464" t="str">
        <f>VLOOKUP(Table1[[#This Row],[Customer ID]],Customers!$A$1:$I$2001,3,FALSE)</f>
        <v>jessejones@phelps.info</v>
      </c>
      <c r="H1464" t="str">
        <f>VLOOKUP(Table1[[#This Row],[Customer ID]],Customers!$A$1:$I$2001,7,FALSE)</f>
        <v>United States</v>
      </c>
      <c r="I1464" t="str">
        <f>_xlfn.IFS(INDEX(Products!$A$1:$E$5,MATCH(Orders!$D1464,Products!$A$1:$A$5,0),MATCH(Orders!I$1,Products!$A$1:$E$1,0))="Esp","Espresso",INDEX(Products!$A$1:$E$5,MATCH(Orders!$D1464,Products!$A$1:$A$5,0),MATCH(Orders!I$1,Products!$A$1:$E$1,0))="Lat","Latte",INDEX(Products!$A$1:$E$5,MATCH(Orders!$D1464,Products!$A$1:$A$5,0),MATCH(Orders!I$1,Products!$A$1:$E$1,0))="Moc","Mocha",INDEX(Products!$A$1:$E$5,MATCH(Orders!$D1464,Products!$A$1:$A$5,0),MATCH(Orders!I$1,Products!$A$1:$E$1,0))="Am","Americano")</f>
        <v>Mocha</v>
      </c>
      <c r="J1464" t="str">
        <f>IF(INDEX(Products!$A$1:$E$5,MATCH(Orders!$D1464,Products!$A$1:$A$5,0),MATCH(Orders!J$1,Products!$A$1:$E$1,0))="M","Medium",IF(INDEX(Products!$A$1:$E$5,MATCH(Orders!$D1464,Products!$A$1:$A$5,0),MATCH(Orders!J$1,Products!$A$1:$E$1,0))="D","Dark","Light"))</f>
        <v>Medium</v>
      </c>
      <c r="K1464" s="3">
        <f>INDEX(Products!$A$1:$E$5,MATCH(Orders!$D1464,Products!$A$1:$A$5,0),MATCH(Orders!K$1,Products!$A$1:$E$1,0))</f>
        <v>2</v>
      </c>
      <c r="L1464" s="5">
        <f>INDEX(Products!$A$1:$E$5,MATCH(Orders!$D1464,Products!$A$1:$A$5,0),MATCH(Orders!L$1,Products!$A$1:$E$1,0))</f>
        <v>5.35</v>
      </c>
      <c r="M1464" s="5">
        <f>Table1[[#This Row],[Unit Price]]*Table1[[#This Row],[Quantity]]</f>
        <v>5.35</v>
      </c>
      <c r="N1464" t="str">
        <f>VLOOKUP(Table1[[#This Row],[Customer ID]],Customers!$A$1:$I$2001,9,FALSE)</f>
        <v>No</v>
      </c>
    </row>
    <row r="1465" spans="1:14" x14ac:dyDescent="0.35">
      <c r="A1465" t="s">
        <v>2991</v>
      </c>
      <c r="B1465" s="2">
        <v>44910</v>
      </c>
      <c r="C1465" t="s">
        <v>2992</v>
      </c>
      <c r="D1465" t="s">
        <v>40</v>
      </c>
      <c r="E1465">
        <v>5</v>
      </c>
      <c r="F1465" t="str">
        <f>VLOOKUP(Table1[[#This Row],[Customer ID]],Customers!$A$1:$I$2001,2,FALSE)</f>
        <v>Richard Casey</v>
      </c>
      <c r="G1465" t="str">
        <f>VLOOKUP(Table1[[#This Row],[Customer ID]],Customers!$A$1:$I$2001,3,FALSE)</f>
        <v>corey97@gmail.com</v>
      </c>
      <c r="H1465" t="str">
        <f>VLOOKUP(Table1[[#This Row],[Customer ID]],Customers!$A$1:$I$2001,7,FALSE)</f>
        <v>United States</v>
      </c>
      <c r="I1465" t="str">
        <f>_xlfn.IFS(INDEX(Products!$A$1:$E$5,MATCH(Orders!$D1465,Products!$A$1:$A$5,0),MATCH(Orders!I$1,Products!$A$1:$E$1,0))="Esp","Espresso",INDEX(Products!$A$1:$E$5,MATCH(Orders!$D1465,Products!$A$1:$A$5,0),MATCH(Orders!I$1,Products!$A$1:$E$1,0))="Lat","Latte",INDEX(Products!$A$1:$E$5,MATCH(Orders!$D1465,Products!$A$1:$A$5,0),MATCH(Orders!I$1,Products!$A$1:$E$1,0))="Moc","Mocha",INDEX(Products!$A$1:$E$5,MATCH(Orders!$D1465,Products!$A$1:$A$5,0),MATCH(Orders!I$1,Products!$A$1:$E$1,0))="Am","Americano")</f>
        <v>Americano</v>
      </c>
      <c r="J1465" t="str">
        <f>IF(INDEX(Products!$A$1:$E$5,MATCH(Orders!$D1465,Products!$A$1:$A$5,0),MATCH(Orders!J$1,Products!$A$1:$E$1,0))="M","Medium",IF(INDEX(Products!$A$1:$E$5,MATCH(Orders!$D1465,Products!$A$1:$A$5,0),MATCH(Orders!J$1,Products!$A$1:$E$1,0))="D","Dark","Light"))</f>
        <v>Light</v>
      </c>
      <c r="K1465" s="3">
        <f>INDEX(Products!$A$1:$E$5,MATCH(Orders!$D1465,Products!$A$1:$A$5,0),MATCH(Orders!K$1,Products!$A$1:$E$1,0))</f>
        <v>1</v>
      </c>
      <c r="L1465" s="5">
        <f>INDEX(Products!$A$1:$E$5,MATCH(Orders!$D1465,Products!$A$1:$A$5,0),MATCH(Orders!L$1,Products!$A$1:$E$1,0))</f>
        <v>9.9499999999999993</v>
      </c>
      <c r="M1465" s="5">
        <f>Table1[[#This Row],[Unit Price]]*Table1[[#This Row],[Quantity]]</f>
        <v>49.75</v>
      </c>
      <c r="N1465" t="str">
        <f>VLOOKUP(Table1[[#This Row],[Customer ID]],Customers!$A$1:$I$2001,9,FALSE)</f>
        <v>Yes</v>
      </c>
    </row>
    <row r="1466" spans="1:14" x14ac:dyDescent="0.35">
      <c r="A1466" t="s">
        <v>2993</v>
      </c>
      <c r="B1466" s="2">
        <v>45286</v>
      </c>
      <c r="C1466" t="s">
        <v>2994</v>
      </c>
      <c r="D1466" t="s">
        <v>15</v>
      </c>
      <c r="E1466">
        <v>2</v>
      </c>
      <c r="F1466" t="str">
        <f>VLOOKUP(Table1[[#This Row],[Customer ID]],Customers!$A$1:$I$2001,2,FALSE)</f>
        <v>Ricky Simpson</v>
      </c>
      <c r="G1466" t="str">
        <f>VLOOKUP(Table1[[#This Row],[Customer ID]],Customers!$A$1:$I$2001,3,FALSE)</f>
        <v>gray@hotmail.com</v>
      </c>
      <c r="H1466" t="str">
        <f>VLOOKUP(Table1[[#This Row],[Customer ID]],Customers!$A$1:$I$2001,7,FALSE)</f>
        <v>Ireland</v>
      </c>
      <c r="I1466" t="str">
        <f>_xlfn.IFS(INDEX(Products!$A$1:$E$5,MATCH(Orders!$D1466,Products!$A$1:$A$5,0),MATCH(Orders!I$1,Products!$A$1:$E$1,0))="Esp","Espresso",INDEX(Products!$A$1:$E$5,MATCH(Orders!$D1466,Products!$A$1:$A$5,0),MATCH(Orders!I$1,Products!$A$1:$E$1,0))="Lat","Latte",INDEX(Products!$A$1:$E$5,MATCH(Orders!$D1466,Products!$A$1:$A$5,0),MATCH(Orders!I$1,Products!$A$1:$E$1,0))="Moc","Mocha",INDEX(Products!$A$1:$E$5,MATCH(Orders!$D1466,Products!$A$1:$A$5,0),MATCH(Orders!I$1,Products!$A$1:$E$1,0))="Am","Americano")</f>
        <v>Espresso</v>
      </c>
      <c r="J1466" t="str">
        <f>IF(INDEX(Products!$A$1:$E$5,MATCH(Orders!$D1466,Products!$A$1:$A$5,0),MATCH(Orders!J$1,Products!$A$1:$E$1,0))="M","Medium",IF(INDEX(Products!$A$1:$E$5,MATCH(Orders!$D1466,Products!$A$1:$A$5,0),MATCH(Orders!J$1,Products!$A$1:$E$1,0))="D","Dark","Light"))</f>
        <v>Medium</v>
      </c>
      <c r="K1466" s="3">
        <f>INDEX(Products!$A$1:$E$5,MATCH(Orders!$D1466,Products!$A$1:$A$5,0),MATCH(Orders!K$1,Products!$A$1:$E$1,0))</f>
        <v>1.5</v>
      </c>
      <c r="L1466" s="5">
        <f>INDEX(Products!$A$1:$E$5,MATCH(Orders!$D1466,Products!$A$1:$A$5,0),MATCH(Orders!L$1,Products!$A$1:$E$1,0))</f>
        <v>8.18</v>
      </c>
      <c r="M1466" s="5">
        <f>Table1[[#This Row],[Unit Price]]*Table1[[#This Row],[Quantity]]</f>
        <v>16.36</v>
      </c>
      <c r="N1466" t="str">
        <f>VLOOKUP(Table1[[#This Row],[Customer ID]],Customers!$A$1:$I$2001,9,FALSE)</f>
        <v>Yes</v>
      </c>
    </row>
    <row r="1467" spans="1:14" x14ac:dyDescent="0.35">
      <c r="A1467" t="s">
        <v>2995</v>
      </c>
      <c r="B1467" s="2">
        <v>44514</v>
      </c>
      <c r="C1467" t="s">
        <v>2996</v>
      </c>
      <c r="D1467" t="s">
        <v>40</v>
      </c>
      <c r="E1467">
        <v>3</v>
      </c>
      <c r="F1467" t="str">
        <f>VLOOKUP(Table1[[#This Row],[Customer ID]],Customers!$A$1:$I$2001,2,FALSE)</f>
        <v>Brian Gray</v>
      </c>
      <c r="G1467" t="str">
        <f>VLOOKUP(Table1[[#This Row],[Customer ID]],Customers!$A$1:$I$2001,3,FALSE)</f>
        <v>dmartinez@torres.com</v>
      </c>
      <c r="H1467" t="str">
        <f>VLOOKUP(Table1[[#This Row],[Customer ID]],Customers!$A$1:$I$2001,7,FALSE)</f>
        <v>Australia</v>
      </c>
      <c r="I1467" t="str">
        <f>_xlfn.IFS(INDEX(Products!$A$1:$E$5,MATCH(Orders!$D1467,Products!$A$1:$A$5,0),MATCH(Orders!I$1,Products!$A$1:$E$1,0))="Esp","Espresso",INDEX(Products!$A$1:$E$5,MATCH(Orders!$D1467,Products!$A$1:$A$5,0),MATCH(Orders!I$1,Products!$A$1:$E$1,0))="Lat","Latte",INDEX(Products!$A$1:$E$5,MATCH(Orders!$D1467,Products!$A$1:$A$5,0),MATCH(Orders!I$1,Products!$A$1:$E$1,0))="Moc","Mocha",INDEX(Products!$A$1:$E$5,MATCH(Orders!$D1467,Products!$A$1:$A$5,0),MATCH(Orders!I$1,Products!$A$1:$E$1,0))="Am","Americano")</f>
        <v>Americano</v>
      </c>
      <c r="J1467" t="str">
        <f>IF(INDEX(Products!$A$1:$E$5,MATCH(Orders!$D1467,Products!$A$1:$A$5,0),MATCH(Orders!J$1,Products!$A$1:$E$1,0))="M","Medium",IF(INDEX(Products!$A$1:$E$5,MATCH(Orders!$D1467,Products!$A$1:$A$5,0),MATCH(Orders!J$1,Products!$A$1:$E$1,0))="D","Dark","Light"))</f>
        <v>Light</v>
      </c>
      <c r="K1467" s="3">
        <f>INDEX(Products!$A$1:$E$5,MATCH(Orders!$D1467,Products!$A$1:$A$5,0),MATCH(Orders!K$1,Products!$A$1:$E$1,0))</f>
        <v>1</v>
      </c>
      <c r="L1467" s="5">
        <f>INDEX(Products!$A$1:$E$5,MATCH(Orders!$D1467,Products!$A$1:$A$5,0),MATCH(Orders!L$1,Products!$A$1:$E$1,0))</f>
        <v>9.9499999999999993</v>
      </c>
      <c r="M1467" s="5">
        <f>Table1[[#This Row],[Unit Price]]*Table1[[#This Row],[Quantity]]</f>
        <v>29.849999999999998</v>
      </c>
      <c r="N1467" t="str">
        <f>VLOOKUP(Table1[[#This Row],[Customer ID]],Customers!$A$1:$I$2001,9,FALSE)</f>
        <v>Yes</v>
      </c>
    </row>
    <row r="1468" spans="1:14" x14ac:dyDescent="0.35">
      <c r="A1468" t="s">
        <v>2997</v>
      </c>
      <c r="B1468" s="2">
        <v>45480</v>
      </c>
      <c r="C1468" t="s">
        <v>2998</v>
      </c>
      <c r="D1468" t="s">
        <v>30</v>
      </c>
      <c r="E1468">
        <v>2</v>
      </c>
      <c r="F1468" t="str">
        <f>VLOOKUP(Table1[[#This Row],[Customer ID]],Customers!$A$1:$I$2001,2,FALSE)</f>
        <v>Kelly Graham</v>
      </c>
      <c r="G1468" t="str">
        <f>VLOOKUP(Table1[[#This Row],[Customer ID]],Customers!$A$1:$I$2001,3,FALSE)</f>
        <v>alexis57@moody.com</v>
      </c>
      <c r="H1468" t="str">
        <f>VLOOKUP(Table1[[#This Row],[Customer ID]],Customers!$A$1:$I$2001,7,FALSE)</f>
        <v>United States</v>
      </c>
      <c r="I1468" t="str">
        <f>_xlfn.IFS(INDEX(Products!$A$1:$E$5,MATCH(Orders!$D1468,Products!$A$1:$A$5,0),MATCH(Orders!I$1,Products!$A$1:$E$1,0))="Esp","Espresso",INDEX(Products!$A$1:$E$5,MATCH(Orders!$D1468,Products!$A$1:$A$5,0),MATCH(Orders!I$1,Products!$A$1:$E$1,0))="Lat","Latte",INDEX(Products!$A$1:$E$5,MATCH(Orders!$D1468,Products!$A$1:$A$5,0),MATCH(Orders!I$1,Products!$A$1:$E$1,0))="Moc","Mocha",INDEX(Products!$A$1:$E$5,MATCH(Orders!$D1468,Products!$A$1:$A$5,0),MATCH(Orders!I$1,Products!$A$1:$E$1,0))="Am","Americano")</f>
        <v>Mocha</v>
      </c>
      <c r="J1468" t="str">
        <f>IF(INDEX(Products!$A$1:$E$5,MATCH(Orders!$D1468,Products!$A$1:$A$5,0),MATCH(Orders!J$1,Products!$A$1:$E$1,0))="M","Medium",IF(INDEX(Products!$A$1:$E$5,MATCH(Orders!$D1468,Products!$A$1:$A$5,0),MATCH(Orders!J$1,Products!$A$1:$E$1,0))="D","Dark","Light"))</f>
        <v>Medium</v>
      </c>
      <c r="K1468" s="3">
        <f>INDEX(Products!$A$1:$E$5,MATCH(Orders!$D1468,Products!$A$1:$A$5,0),MATCH(Orders!K$1,Products!$A$1:$E$1,0))</f>
        <v>2</v>
      </c>
      <c r="L1468" s="5">
        <f>INDEX(Products!$A$1:$E$5,MATCH(Orders!$D1468,Products!$A$1:$A$5,0),MATCH(Orders!L$1,Products!$A$1:$E$1,0))</f>
        <v>5.35</v>
      </c>
      <c r="M1468" s="5">
        <f>Table1[[#This Row],[Unit Price]]*Table1[[#This Row],[Quantity]]</f>
        <v>10.7</v>
      </c>
      <c r="N1468" t="str">
        <f>VLOOKUP(Table1[[#This Row],[Customer ID]],Customers!$A$1:$I$2001,9,FALSE)</f>
        <v>Yes</v>
      </c>
    </row>
    <row r="1469" spans="1:14" x14ac:dyDescent="0.35">
      <c r="A1469" t="s">
        <v>2999</v>
      </c>
      <c r="B1469" s="2">
        <v>45577</v>
      </c>
      <c r="C1469" t="s">
        <v>3000</v>
      </c>
      <c r="D1469" t="s">
        <v>30</v>
      </c>
      <c r="E1469">
        <v>4</v>
      </c>
      <c r="F1469" t="str">
        <f>VLOOKUP(Table1[[#This Row],[Customer ID]],Customers!$A$1:$I$2001,2,FALSE)</f>
        <v>Darin Hughes</v>
      </c>
      <c r="G1469" t="str">
        <f>VLOOKUP(Table1[[#This Row],[Customer ID]],Customers!$A$1:$I$2001,3,FALSE)</f>
        <v>dawnwilliams@may-franklin.com</v>
      </c>
      <c r="H1469" t="str">
        <f>VLOOKUP(Table1[[#This Row],[Customer ID]],Customers!$A$1:$I$2001,7,FALSE)</f>
        <v>United Kingdom</v>
      </c>
      <c r="I1469" t="str">
        <f>_xlfn.IFS(INDEX(Products!$A$1:$E$5,MATCH(Orders!$D1469,Products!$A$1:$A$5,0),MATCH(Orders!I$1,Products!$A$1:$E$1,0))="Esp","Espresso",INDEX(Products!$A$1:$E$5,MATCH(Orders!$D1469,Products!$A$1:$A$5,0),MATCH(Orders!I$1,Products!$A$1:$E$1,0))="Lat","Latte",INDEX(Products!$A$1:$E$5,MATCH(Orders!$D1469,Products!$A$1:$A$5,0),MATCH(Orders!I$1,Products!$A$1:$E$1,0))="Moc","Mocha",INDEX(Products!$A$1:$E$5,MATCH(Orders!$D1469,Products!$A$1:$A$5,0),MATCH(Orders!I$1,Products!$A$1:$E$1,0))="Am","Americano")</f>
        <v>Mocha</v>
      </c>
      <c r="J1469" t="str">
        <f>IF(INDEX(Products!$A$1:$E$5,MATCH(Orders!$D1469,Products!$A$1:$A$5,0),MATCH(Orders!J$1,Products!$A$1:$E$1,0))="M","Medium",IF(INDEX(Products!$A$1:$E$5,MATCH(Orders!$D1469,Products!$A$1:$A$5,0),MATCH(Orders!J$1,Products!$A$1:$E$1,0))="D","Dark","Light"))</f>
        <v>Medium</v>
      </c>
      <c r="K1469" s="3">
        <f>INDEX(Products!$A$1:$E$5,MATCH(Orders!$D1469,Products!$A$1:$A$5,0),MATCH(Orders!K$1,Products!$A$1:$E$1,0))</f>
        <v>2</v>
      </c>
      <c r="L1469" s="5">
        <f>INDEX(Products!$A$1:$E$5,MATCH(Orders!$D1469,Products!$A$1:$A$5,0),MATCH(Orders!L$1,Products!$A$1:$E$1,0))</f>
        <v>5.35</v>
      </c>
      <c r="M1469" s="5">
        <f>Table1[[#This Row],[Unit Price]]*Table1[[#This Row],[Quantity]]</f>
        <v>21.4</v>
      </c>
      <c r="N1469" t="str">
        <f>VLOOKUP(Table1[[#This Row],[Customer ID]],Customers!$A$1:$I$2001,9,FALSE)</f>
        <v>Yes</v>
      </c>
    </row>
    <row r="1470" spans="1:14" x14ac:dyDescent="0.35">
      <c r="A1470" t="s">
        <v>3001</v>
      </c>
      <c r="B1470" s="2">
        <v>45524</v>
      </c>
      <c r="C1470" t="s">
        <v>3002</v>
      </c>
      <c r="D1470" t="s">
        <v>15</v>
      </c>
      <c r="E1470">
        <v>2</v>
      </c>
      <c r="F1470" t="str">
        <f>VLOOKUP(Table1[[#This Row],[Customer ID]],Customers!$A$1:$I$2001,2,FALSE)</f>
        <v>Annette Flowers</v>
      </c>
      <c r="G1470" t="str">
        <f>VLOOKUP(Table1[[#This Row],[Customer ID]],Customers!$A$1:$I$2001,3,FALSE)</f>
        <v>scotterin@yahoo.com</v>
      </c>
      <c r="H1470" t="str">
        <f>VLOOKUP(Table1[[#This Row],[Customer ID]],Customers!$A$1:$I$2001,7,FALSE)</f>
        <v>Canada</v>
      </c>
      <c r="I1470" t="str">
        <f>_xlfn.IFS(INDEX(Products!$A$1:$E$5,MATCH(Orders!$D1470,Products!$A$1:$A$5,0),MATCH(Orders!I$1,Products!$A$1:$E$1,0))="Esp","Espresso",INDEX(Products!$A$1:$E$5,MATCH(Orders!$D1470,Products!$A$1:$A$5,0),MATCH(Orders!I$1,Products!$A$1:$E$1,0))="Lat","Latte",INDEX(Products!$A$1:$E$5,MATCH(Orders!$D1470,Products!$A$1:$A$5,0),MATCH(Orders!I$1,Products!$A$1:$E$1,0))="Moc","Mocha",INDEX(Products!$A$1:$E$5,MATCH(Orders!$D1470,Products!$A$1:$A$5,0),MATCH(Orders!I$1,Products!$A$1:$E$1,0))="Am","Americano")</f>
        <v>Espresso</v>
      </c>
      <c r="J1470" t="str">
        <f>IF(INDEX(Products!$A$1:$E$5,MATCH(Orders!$D1470,Products!$A$1:$A$5,0),MATCH(Orders!J$1,Products!$A$1:$E$1,0))="M","Medium",IF(INDEX(Products!$A$1:$E$5,MATCH(Orders!$D1470,Products!$A$1:$A$5,0),MATCH(Orders!J$1,Products!$A$1:$E$1,0))="D","Dark","Light"))</f>
        <v>Medium</v>
      </c>
      <c r="K1470" s="3">
        <f>INDEX(Products!$A$1:$E$5,MATCH(Orders!$D1470,Products!$A$1:$A$5,0),MATCH(Orders!K$1,Products!$A$1:$E$1,0))</f>
        <v>1.5</v>
      </c>
      <c r="L1470" s="5">
        <f>INDEX(Products!$A$1:$E$5,MATCH(Orders!$D1470,Products!$A$1:$A$5,0),MATCH(Orders!L$1,Products!$A$1:$E$1,0))</f>
        <v>8.18</v>
      </c>
      <c r="M1470" s="5">
        <f>Table1[[#This Row],[Unit Price]]*Table1[[#This Row],[Quantity]]</f>
        <v>16.36</v>
      </c>
      <c r="N1470" t="str">
        <f>VLOOKUP(Table1[[#This Row],[Customer ID]],Customers!$A$1:$I$2001,9,FALSE)</f>
        <v>Yes</v>
      </c>
    </row>
    <row r="1471" spans="1:14" x14ac:dyDescent="0.35">
      <c r="A1471" t="s">
        <v>3003</v>
      </c>
      <c r="B1471" s="2">
        <v>45520</v>
      </c>
      <c r="C1471" t="s">
        <v>3004</v>
      </c>
      <c r="D1471" t="s">
        <v>30</v>
      </c>
      <c r="E1471">
        <v>2</v>
      </c>
      <c r="F1471" t="str">
        <f>VLOOKUP(Table1[[#This Row],[Customer ID]],Customers!$A$1:$I$2001,2,FALSE)</f>
        <v>Thomas Hernandez</v>
      </c>
      <c r="G1471" t="str">
        <f>VLOOKUP(Table1[[#This Row],[Customer ID]],Customers!$A$1:$I$2001,3,FALSE)</f>
        <v>ilittle@yahoo.com</v>
      </c>
      <c r="H1471" t="str">
        <f>VLOOKUP(Table1[[#This Row],[Customer ID]],Customers!$A$1:$I$2001,7,FALSE)</f>
        <v>United States</v>
      </c>
      <c r="I1471" t="str">
        <f>_xlfn.IFS(INDEX(Products!$A$1:$E$5,MATCH(Orders!$D1471,Products!$A$1:$A$5,0),MATCH(Orders!I$1,Products!$A$1:$E$1,0))="Esp","Espresso",INDEX(Products!$A$1:$E$5,MATCH(Orders!$D1471,Products!$A$1:$A$5,0),MATCH(Orders!I$1,Products!$A$1:$E$1,0))="Lat","Latte",INDEX(Products!$A$1:$E$5,MATCH(Orders!$D1471,Products!$A$1:$A$5,0),MATCH(Orders!I$1,Products!$A$1:$E$1,0))="Moc","Mocha",INDEX(Products!$A$1:$E$5,MATCH(Orders!$D1471,Products!$A$1:$A$5,0),MATCH(Orders!I$1,Products!$A$1:$E$1,0))="Am","Americano")</f>
        <v>Mocha</v>
      </c>
      <c r="J1471" t="str">
        <f>IF(INDEX(Products!$A$1:$E$5,MATCH(Orders!$D1471,Products!$A$1:$A$5,0),MATCH(Orders!J$1,Products!$A$1:$E$1,0))="M","Medium",IF(INDEX(Products!$A$1:$E$5,MATCH(Orders!$D1471,Products!$A$1:$A$5,0),MATCH(Orders!J$1,Products!$A$1:$E$1,0))="D","Dark","Light"))</f>
        <v>Medium</v>
      </c>
      <c r="K1471" s="3">
        <f>INDEX(Products!$A$1:$E$5,MATCH(Orders!$D1471,Products!$A$1:$A$5,0),MATCH(Orders!K$1,Products!$A$1:$E$1,0))</f>
        <v>2</v>
      </c>
      <c r="L1471" s="5">
        <f>INDEX(Products!$A$1:$E$5,MATCH(Orders!$D1471,Products!$A$1:$A$5,0),MATCH(Orders!L$1,Products!$A$1:$E$1,0))</f>
        <v>5.35</v>
      </c>
      <c r="M1471" s="5">
        <f>Table1[[#This Row],[Unit Price]]*Table1[[#This Row],[Quantity]]</f>
        <v>10.7</v>
      </c>
      <c r="N1471" t="str">
        <f>VLOOKUP(Table1[[#This Row],[Customer ID]],Customers!$A$1:$I$2001,9,FALSE)</f>
        <v>No</v>
      </c>
    </row>
    <row r="1472" spans="1:14" x14ac:dyDescent="0.35">
      <c r="A1472" t="s">
        <v>3005</v>
      </c>
      <c r="B1472" s="2">
        <v>45564</v>
      </c>
      <c r="C1472" t="s">
        <v>3006</v>
      </c>
      <c r="D1472" t="s">
        <v>30</v>
      </c>
      <c r="E1472">
        <v>5</v>
      </c>
      <c r="F1472" t="str">
        <f>VLOOKUP(Table1[[#This Row],[Customer ID]],Customers!$A$1:$I$2001,2,FALSE)</f>
        <v>Angel Williams</v>
      </c>
      <c r="G1472" t="str">
        <f>VLOOKUP(Table1[[#This Row],[Customer ID]],Customers!$A$1:$I$2001,3,FALSE)</f>
        <v>mccormickrachel@hotmail.com</v>
      </c>
      <c r="H1472" t="str">
        <f>VLOOKUP(Table1[[#This Row],[Customer ID]],Customers!$A$1:$I$2001,7,FALSE)</f>
        <v>Canada</v>
      </c>
      <c r="I1472" t="str">
        <f>_xlfn.IFS(INDEX(Products!$A$1:$E$5,MATCH(Orders!$D1472,Products!$A$1:$A$5,0),MATCH(Orders!I$1,Products!$A$1:$E$1,0))="Esp","Espresso",INDEX(Products!$A$1:$E$5,MATCH(Orders!$D1472,Products!$A$1:$A$5,0),MATCH(Orders!I$1,Products!$A$1:$E$1,0))="Lat","Latte",INDEX(Products!$A$1:$E$5,MATCH(Orders!$D1472,Products!$A$1:$A$5,0),MATCH(Orders!I$1,Products!$A$1:$E$1,0))="Moc","Mocha",INDEX(Products!$A$1:$E$5,MATCH(Orders!$D1472,Products!$A$1:$A$5,0),MATCH(Orders!I$1,Products!$A$1:$E$1,0))="Am","Americano")</f>
        <v>Mocha</v>
      </c>
      <c r="J1472" t="str">
        <f>IF(INDEX(Products!$A$1:$E$5,MATCH(Orders!$D1472,Products!$A$1:$A$5,0),MATCH(Orders!J$1,Products!$A$1:$E$1,0))="M","Medium",IF(INDEX(Products!$A$1:$E$5,MATCH(Orders!$D1472,Products!$A$1:$A$5,0),MATCH(Orders!J$1,Products!$A$1:$E$1,0))="D","Dark","Light"))</f>
        <v>Medium</v>
      </c>
      <c r="K1472" s="3">
        <f>INDEX(Products!$A$1:$E$5,MATCH(Orders!$D1472,Products!$A$1:$A$5,0),MATCH(Orders!K$1,Products!$A$1:$E$1,0))</f>
        <v>2</v>
      </c>
      <c r="L1472" s="5">
        <f>INDEX(Products!$A$1:$E$5,MATCH(Orders!$D1472,Products!$A$1:$A$5,0),MATCH(Orders!L$1,Products!$A$1:$E$1,0))</f>
        <v>5.35</v>
      </c>
      <c r="M1472" s="5">
        <f>Table1[[#This Row],[Unit Price]]*Table1[[#This Row],[Quantity]]</f>
        <v>26.75</v>
      </c>
      <c r="N1472" t="str">
        <f>VLOOKUP(Table1[[#This Row],[Customer ID]],Customers!$A$1:$I$2001,9,FALSE)</f>
        <v>No</v>
      </c>
    </row>
    <row r="1473" spans="1:14" x14ac:dyDescent="0.35">
      <c r="A1473" t="s">
        <v>3007</v>
      </c>
      <c r="B1473" s="2">
        <v>44548</v>
      </c>
      <c r="C1473" t="s">
        <v>3008</v>
      </c>
      <c r="D1473" t="s">
        <v>21</v>
      </c>
      <c r="E1473">
        <v>2</v>
      </c>
      <c r="F1473" t="str">
        <f>VLOOKUP(Table1[[#This Row],[Customer ID]],Customers!$A$1:$I$2001,2,FALSE)</f>
        <v>Antonio Simpson</v>
      </c>
      <c r="G1473" t="str">
        <f>VLOOKUP(Table1[[#This Row],[Customer ID]],Customers!$A$1:$I$2001,3,FALSE)</f>
        <v>danielwalsh@jacobs.biz</v>
      </c>
      <c r="H1473" t="str">
        <f>VLOOKUP(Table1[[#This Row],[Customer ID]],Customers!$A$1:$I$2001,7,FALSE)</f>
        <v>United Kingdom</v>
      </c>
      <c r="I1473" t="str">
        <f>_xlfn.IFS(INDEX(Products!$A$1:$E$5,MATCH(Orders!$D1473,Products!$A$1:$A$5,0),MATCH(Orders!I$1,Products!$A$1:$E$1,0))="Esp","Espresso",INDEX(Products!$A$1:$E$5,MATCH(Orders!$D1473,Products!$A$1:$A$5,0),MATCH(Orders!I$1,Products!$A$1:$E$1,0))="Lat","Latte",INDEX(Products!$A$1:$E$5,MATCH(Orders!$D1473,Products!$A$1:$A$5,0),MATCH(Orders!I$1,Products!$A$1:$E$1,0))="Moc","Mocha",INDEX(Products!$A$1:$E$5,MATCH(Orders!$D1473,Products!$A$1:$A$5,0),MATCH(Orders!I$1,Products!$A$1:$E$1,0))="Am","Americano")</f>
        <v>Latte</v>
      </c>
      <c r="J1473" t="str">
        <f>IF(INDEX(Products!$A$1:$E$5,MATCH(Orders!$D1473,Products!$A$1:$A$5,0),MATCH(Orders!J$1,Products!$A$1:$E$1,0))="M","Medium",IF(INDEX(Products!$A$1:$E$5,MATCH(Orders!$D1473,Products!$A$1:$A$5,0),MATCH(Orders!J$1,Products!$A$1:$E$1,0))="D","Dark","Light"))</f>
        <v>Dark</v>
      </c>
      <c r="K1473" s="3">
        <f>INDEX(Products!$A$1:$E$5,MATCH(Orders!$D1473,Products!$A$1:$A$5,0),MATCH(Orders!K$1,Products!$A$1:$E$1,0))</f>
        <v>2</v>
      </c>
      <c r="L1473" s="5">
        <f>INDEX(Products!$A$1:$E$5,MATCH(Orders!$D1473,Products!$A$1:$A$5,0),MATCH(Orders!L$1,Products!$A$1:$E$1,0))</f>
        <v>6.79</v>
      </c>
      <c r="M1473" s="5">
        <f>Table1[[#This Row],[Unit Price]]*Table1[[#This Row],[Quantity]]</f>
        <v>13.58</v>
      </c>
      <c r="N1473" t="str">
        <f>VLOOKUP(Table1[[#This Row],[Customer ID]],Customers!$A$1:$I$2001,9,FALSE)</f>
        <v>No</v>
      </c>
    </row>
    <row r="1474" spans="1:14" x14ac:dyDescent="0.35">
      <c r="A1474" t="s">
        <v>3009</v>
      </c>
      <c r="B1474" s="2">
        <v>45571</v>
      </c>
      <c r="C1474" t="s">
        <v>3010</v>
      </c>
      <c r="D1474" t="s">
        <v>30</v>
      </c>
      <c r="E1474">
        <v>3</v>
      </c>
      <c r="F1474" t="str">
        <f>VLOOKUP(Table1[[#This Row],[Customer ID]],Customers!$A$1:$I$2001,2,FALSE)</f>
        <v>Colleen Fitzpatrick</v>
      </c>
      <c r="G1474" t="str">
        <f>VLOOKUP(Table1[[#This Row],[Customer ID]],Customers!$A$1:$I$2001,3,FALSE)</f>
        <v>gravesmary@gutierrez.info</v>
      </c>
      <c r="H1474" t="str">
        <f>VLOOKUP(Table1[[#This Row],[Customer ID]],Customers!$A$1:$I$2001,7,FALSE)</f>
        <v>United Kingdom</v>
      </c>
      <c r="I1474" t="str">
        <f>_xlfn.IFS(INDEX(Products!$A$1:$E$5,MATCH(Orders!$D1474,Products!$A$1:$A$5,0),MATCH(Orders!I$1,Products!$A$1:$E$1,0))="Esp","Espresso",INDEX(Products!$A$1:$E$5,MATCH(Orders!$D1474,Products!$A$1:$A$5,0),MATCH(Orders!I$1,Products!$A$1:$E$1,0))="Lat","Latte",INDEX(Products!$A$1:$E$5,MATCH(Orders!$D1474,Products!$A$1:$A$5,0),MATCH(Orders!I$1,Products!$A$1:$E$1,0))="Moc","Mocha",INDEX(Products!$A$1:$E$5,MATCH(Orders!$D1474,Products!$A$1:$A$5,0),MATCH(Orders!I$1,Products!$A$1:$E$1,0))="Am","Americano")</f>
        <v>Mocha</v>
      </c>
      <c r="J1474" t="str">
        <f>IF(INDEX(Products!$A$1:$E$5,MATCH(Orders!$D1474,Products!$A$1:$A$5,0),MATCH(Orders!J$1,Products!$A$1:$E$1,0))="M","Medium",IF(INDEX(Products!$A$1:$E$5,MATCH(Orders!$D1474,Products!$A$1:$A$5,0),MATCH(Orders!J$1,Products!$A$1:$E$1,0))="D","Dark","Light"))</f>
        <v>Medium</v>
      </c>
      <c r="K1474" s="3">
        <f>INDEX(Products!$A$1:$E$5,MATCH(Orders!$D1474,Products!$A$1:$A$5,0),MATCH(Orders!K$1,Products!$A$1:$E$1,0))</f>
        <v>2</v>
      </c>
      <c r="L1474" s="5">
        <f>INDEX(Products!$A$1:$E$5,MATCH(Orders!$D1474,Products!$A$1:$A$5,0),MATCH(Orders!L$1,Products!$A$1:$E$1,0))</f>
        <v>5.35</v>
      </c>
      <c r="M1474" s="5">
        <f>Table1[[#This Row],[Unit Price]]*Table1[[#This Row],[Quantity]]</f>
        <v>16.049999999999997</v>
      </c>
      <c r="N1474" t="str">
        <f>VLOOKUP(Table1[[#This Row],[Customer ID]],Customers!$A$1:$I$2001,9,FALSE)</f>
        <v>Yes</v>
      </c>
    </row>
    <row r="1475" spans="1:14" x14ac:dyDescent="0.35">
      <c r="A1475" t="s">
        <v>3011</v>
      </c>
      <c r="B1475" s="2">
        <v>45047</v>
      </c>
      <c r="C1475" t="s">
        <v>3012</v>
      </c>
      <c r="D1475" t="s">
        <v>30</v>
      </c>
      <c r="E1475">
        <v>1</v>
      </c>
      <c r="F1475" t="str">
        <f>VLOOKUP(Table1[[#This Row],[Customer ID]],Customers!$A$1:$I$2001,2,FALSE)</f>
        <v>Elizabeth Kim</v>
      </c>
      <c r="G1475" t="str">
        <f>VLOOKUP(Table1[[#This Row],[Customer ID]],Customers!$A$1:$I$2001,3,FALSE)</f>
        <v>grahamdeborah@cox.com</v>
      </c>
      <c r="H1475" t="str">
        <f>VLOOKUP(Table1[[#This Row],[Customer ID]],Customers!$A$1:$I$2001,7,FALSE)</f>
        <v>United Kingdom</v>
      </c>
      <c r="I1475" t="str">
        <f>_xlfn.IFS(INDEX(Products!$A$1:$E$5,MATCH(Orders!$D1475,Products!$A$1:$A$5,0),MATCH(Orders!I$1,Products!$A$1:$E$1,0))="Esp","Espresso",INDEX(Products!$A$1:$E$5,MATCH(Orders!$D1475,Products!$A$1:$A$5,0),MATCH(Orders!I$1,Products!$A$1:$E$1,0))="Lat","Latte",INDEX(Products!$A$1:$E$5,MATCH(Orders!$D1475,Products!$A$1:$A$5,0),MATCH(Orders!I$1,Products!$A$1:$E$1,0))="Moc","Mocha",INDEX(Products!$A$1:$E$5,MATCH(Orders!$D1475,Products!$A$1:$A$5,0),MATCH(Orders!I$1,Products!$A$1:$E$1,0))="Am","Americano")</f>
        <v>Mocha</v>
      </c>
      <c r="J1475" t="str">
        <f>IF(INDEX(Products!$A$1:$E$5,MATCH(Orders!$D1475,Products!$A$1:$A$5,0),MATCH(Orders!J$1,Products!$A$1:$E$1,0))="M","Medium",IF(INDEX(Products!$A$1:$E$5,MATCH(Orders!$D1475,Products!$A$1:$A$5,0),MATCH(Orders!J$1,Products!$A$1:$E$1,0))="D","Dark","Light"))</f>
        <v>Medium</v>
      </c>
      <c r="K1475" s="3">
        <f>INDEX(Products!$A$1:$E$5,MATCH(Orders!$D1475,Products!$A$1:$A$5,0),MATCH(Orders!K$1,Products!$A$1:$E$1,0))</f>
        <v>2</v>
      </c>
      <c r="L1475" s="5">
        <f>INDEX(Products!$A$1:$E$5,MATCH(Orders!$D1475,Products!$A$1:$A$5,0),MATCH(Orders!L$1,Products!$A$1:$E$1,0))</f>
        <v>5.35</v>
      </c>
      <c r="M1475" s="5">
        <f>Table1[[#This Row],[Unit Price]]*Table1[[#This Row],[Quantity]]</f>
        <v>5.35</v>
      </c>
      <c r="N1475" t="str">
        <f>VLOOKUP(Table1[[#This Row],[Customer ID]],Customers!$A$1:$I$2001,9,FALSE)</f>
        <v>No</v>
      </c>
    </row>
    <row r="1476" spans="1:14" x14ac:dyDescent="0.35">
      <c r="A1476" t="s">
        <v>3013</v>
      </c>
      <c r="B1476" s="2">
        <v>44957</v>
      </c>
      <c r="C1476" t="s">
        <v>3014</v>
      </c>
      <c r="D1476" t="s">
        <v>40</v>
      </c>
      <c r="E1476">
        <v>4</v>
      </c>
      <c r="F1476" t="str">
        <f>VLOOKUP(Table1[[#This Row],[Customer ID]],Customers!$A$1:$I$2001,2,FALSE)</f>
        <v>Alyssa Rosales</v>
      </c>
      <c r="G1476" t="str">
        <f>VLOOKUP(Table1[[#This Row],[Customer ID]],Customers!$A$1:$I$2001,3,FALSE)</f>
        <v>melissa40@yahoo.com</v>
      </c>
      <c r="H1476" t="str">
        <f>VLOOKUP(Table1[[#This Row],[Customer ID]],Customers!$A$1:$I$2001,7,FALSE)</f>
        <v>Ireland</v>
      </c>
      <c r="I1476" t="str">
        <f>_xlfn.IFS(INDEX(Products!$A$1:$E$5,MATCH(Orders!$D1476,Products!$A$1:$A$5,0),MATCH(Orders!I$1,Products!$A$1:$E$1,0))="Esp","Espresso",INDEX(Products!$A$1:$E$5,MATCH(Orders!$D1476,Products!$A$1:$A$5,0),MATCH(Orders!I$1,Products!$A$1:$E$1,0))="Lat","Latte",INDEX(Products!$A$1:$E$5,MATCH(Orders!$D1476,Products!$A$1:$A$5,0),MATCH(Orders!I$1,Products!$A$1:$E$1,0))="Moc","Mocha",INDEX(Products!$A$1:$E$5,MATCH(Orders!$D1476,Products!$A$1:$A$5,0),MATCH(Orders!I$1,Products!$A$1:$E$1,0))="Am","Americano")</f>
        <v>Americano</v>
      </c>
      <c r="J1476" t="str">
        <f>IF(INDEX(Products!$A$1:$E$5,MATCH(Orders!$D1476,Products!$A$1:$A$5,0),MATCH(Orders!J$1,Products!$A$1:$E$1,0))="M","Medium",IF(INDEX(Products!$A$1:$E$5,MATCH(Orders!$D1476,Products!$A$1:$A$5,0),MATCH(Orders!J$1,Products!$A$1:$E$1,0))="D","Dark","Light"))</f>
        <v>Light</v>
      </c>
      <c r="K1476" s="3">
        <f>INDEX(Products!$A$1:$E$5,MATCH(Orders!$D1476,Products!$A$1:$A$5,0),MATCH(Orders!K$1,Products!$A$1:$E$1,0))</f>
        <v>1</v>
      </c>
      <c r="L1476" s="5">
        <f>INDEX(Products!$A$1:$E$5,MATCH(Orders!$D1476,Products!$A$1:$A$5,0),MATCH(Orders!L$1,Products!$A$1:$E$1,0))</f>
        <v>9.9499999999999993</v>
      </c>
      <c r="M1476" s="5">
        <f>Table1[[#This Row],[Unit Price]]*Table1[[#This Row],[Quantity]]</f>
        <v>39.799999999999997</v>
      </c>
      <c r="N1476" t="str">
        <f>VLOOKUP(Table1[[#This Row],[Customer ID]],Customers!$A$1:$I$2001,9,FALSE)</f>
        <v>Yes</v>
      </c>
    </row>
    <row r="1477" spans="1:14" x14ac:dyDescent="0.35">
      <c r="A1477" t="s">
        <v>3015</v>
      </c>
      <c r="B1477" s="2">
        <v>45504</v>
      </c>
      <c r="C1477" t="s">
        <v>3016</v>
      </c>
      <c r="D1477" t="s">
        <v>15</v>
      </c>
      <c r="E1477">
        <v>5</v>
      </c>
      <c r="F1477" t="str">
        <f>VLOOKUP(Table1[[#This Row],[Customer ID]],Customers!$A$1:$I$2001,2,FALSE)</f>
        <v>David Baker</v>
      </c>
      <c r="G1477" t="str">
        <f>VLOOKUP(Table1[[#This Row],[Customer ID]],Customers!$A$1:$I$2001,3,FALSE)</f>
        <v>thomassmith@gmail.com</v>
      </c>
      <c r="H1477" t="str">
        <f>VLOOKUP(Table1[[#This Row],[Customer ID]],Customers!$A$1:$I$2001,7,FALSE)</f>
        <v>Ireland</v>
      </c>
      <c r="I1477" t="str">
        <f>_xlfn.IFS(INDEX(Products!$A$1:$E$5,MATCH(Orders!$D1477,Products!$A$1:$A$5,0),MATCH(Orders!I$1,Products!$A$1:$E$1,0))="Esp","Espresso",INDEX(Products!$A$1:$E$5,MATCH(Orders!$D1477,Products!$A$1:$A$5,0),MATCH(Orders!I$1,Products!$A$1:$E$1,0))="Lat","Latte",INDEX(Products!$A$1:$E$5,MATCH(Orders!$D1477,Products!$A$1:$A$5,0),MATCH(Orders!I$1,Products!$A$1:$E$1,0))="Moc","Mocha",INDEX(Products!$A$1:$E$5,MATCH(Orders!$D1477,Products!$A$1:$A$5,0),MATCH(Orders!I$1,Products!$A$1:$E$1,0))="Am","Americano")</f>
        <v>Espresso</v>
      </c>
      <c r="J1477" t="str">
        <f>IF(INDEX(Products!$A$1:$E$5,MATCH(Orders!$D1477,Products!$A$1:$A$5,0),MATCH(Orders!J$1,Products!$A$1:$E$1,0))="M","Medium",IF(INDEX(Products!$A$1:$E$5,MATCH(Orders!$D1477,Products!$A$1:$A$5,0),MATCH(Orders!J$1,Products!$A$1:$E$1,0))="D","Dark","Light"))</f>
        <v>Medium</v>
      </c>
      <c r="K1477" s="3">
        <f>INDEX(Products!$A$1:$E$5,MATCH(Orders!$D1477,Products!$A$1:$A$5,0),MATCH(Orders!K$1,Products!$A$1:$E$1,0))</f>
        <v>1.5</v>
      </c>
      <c r="L1477" s="5">
        <f>INDEX(Products!$A$1:$E$5,MATCH(Orders!$D1477,Products!$A$1:$A$5,0),MATCH(Orders!L$1,Products!$A$1:$E$1,0))</f>
        <v>8.18</v>
      </c>
      <c r="M1477" s="5">
        <f>Table1[[#This Row],[Unit Price]]*Table1[[#This Row],[Quantity]]</f>
        <v>40.9</v>
      </c>
      <c r="N1477" t="str">
        <f>VLOOKUP(Table1[[#This Row],[Customer ID]],Customers!$A$1:$I$2001,9,FALSE)</f>
        <v>No</v>
      </c>
    </row>
    <row r="1478" spans="1:14" x14ac:dyDescent="0.35">
      <c r="A1478" t="s">
        <v>3017</v>
      </c>
      <c r="B1478" s="2">
        <v>45558</v>
      </c>
      <c r="C1478" t="s">
        <v>3018</v>
      </c>
      <c r="D1478" t="s">
        <v>40</v>
      </c>
      <c r="E1478">
        <v>2</v>
      </c>
      <c r="F1478" t="str">
        <f>VLOOKUP(Table1[[#This Row],[Customer ID]],Customers!$A$1:$I$2001,2,FALSE)</f>
        <v>Kristina Charles</v>
      </c>
      <c r="G1478" t="str">
        <f>VLOOKUP(Table1[[#This Row],[Customer ID]],Customers!$A$1:$I$2001,3,FALSE)</f>
        <v>jon51@hotmail.com</v>
      </c>
      <c r="H1478" t="str">
        <f>VLOOKUP(Table1[[#This Row],[Customer ID]],Customers!$A$1:$I$2001,7,FALSE)</f>
        <v>Canada</v>
      </c>
      <c r="I1478" t="str">
        <f>_xlfn.IFS(INDEX(Products!$A$1:$E$5,MATCH(Orders!$D1478,Products!$A$1:$A$5,0),MATCH(Orders!I$1,Products!$A$1:$E$1,0))="Esp","Espresso",INDEX(Products!$A$1:$E$5,MATCH(Orders!$D1478,Products!$A$1:$A$5,0),MATCH(Orders!I$1,Products!$A$1:$E$1,0))="Lat","Latte",INDEX(Products!$A$1:$E$5,MATCH(Orders!$D1478,Products!$A$1:$A$5,0),MATCH(Orders!I$1,Products!$A$1:$E$1,0))="Moc","Mocha",INDEX(Products!$A$1:$E$5,MATCH(Orders!$D1478,Products!$A$1:$A$5,0),MATCH(Orders!I$1,Products!$A$1:$E$1,0))="Am","Americano")</f>
        <v>Americano</v>
      </c>
      <c r="J1478" t="str">
        <f>IF(INDEX(Products!$A$1:$E$5,MATCH(Orders!$D1478,Products!$A$1:$A$5,0),MATCH(Orders!J$1,Products!$A$1:$E$1,0))="M","Medium",IF(INDEX(Products!$A$1:$E$5,MATCH(Orders!$D1478,Products!$A$1:$A$5,0),MATCH(Orders!J$1,Products!$A$1:$E$1,0))="D","Dark","Light"))</f>
        <v>Light</v>
      </c>
      <c r="K1478" s="3">
        <f>INDEX(Products!$A$1:$E$5,MATCH(Orders!$D1478,Products!$A$1:$A$5,0),MATCH(Orders!K$1,Products!$A$1:$E$1,0))</f>
        <v>1</v>
      </c>
      <c r="L1478" s="5">
        <f>INDEX(Products!$A$1:$E$5,MATCH(Orders!$D1478,Products!$A$1:$A$5,0),MATCH(Orders!L$1,Products!$A$1:$E$1,0))</f>
        <v>9.9499999999999993</v>
      </c>
      <c r="M1478" s="5">
        <f>Table1[[#This Row],[Unit Price]]*Table1[[#This Row],[Quantity]]</f>
        <v>19.899999999999999</v>
      </c>
      <c r="N1478" t="str">
        <f>VLOOKUP(Table1[[#This Row],[Customer ID]],Customers!$A$1:$I$2001,9,FALSE)</f>
        <v>No</v>
      </c>
    </row>
    <row r="1479" spans="1:14" x14ac:dyDescent="0.35">
      <c r="A1479" t="s">
        <v>3019</v>
      </c>
      <c r="B1479" s="2">
        <v>44809</v>
      </c>
      <c r="C1479" t="s">
        <v>3020</v>
      </c>
      <c r="D1479" t="s">
        <v>15</v>
      </c>
      <c r="E1479">
        <v>1</v>
      </c>
      <c r="F1479" t="str">
        <f>VLOOKUP(Table1[[#This Row],[Customer ID]],Customers!$A$1:$I$2001,2,FALSE)</f>
        <v>Krista Smith</v>
      </c>
      <c r="G1479" t="str">
        <f>VLOOKUP(Table1[[#This Row],[Customer ID]],Customers!$A$1:$I$2001,3,FALSE)</f>
        <v>jenniferwalker@yahoo.com</v>
      </c>
      <c r="H1479" t="str">
        <f>VLOOKUP(Table1[[#This Row],[Customer ID]],Customers!$A$1:$I$2001,7,FALSE)</f>
        <v>Australia</v>
      </c>
      <c r="I1479" t="str">
        <f>_xlfn.IFS(INDEX(Products!$A$1:$E$5,MATCH(Orders!$D1479,Products!$A$1:$A$5,0),MATCH(Orders!I$1,Products!$A$1:$E$1,0))="Esp","Espresso",INDEX(Products!$A$1:$E$5,MATCH(Orders!$D1479,Products!$A$1:$A$5,0),MATCH(Orders!I$1,Products!$A$1:$E$1,0))="Lat","Latte",INDEX(Products!$A$1:$E$5,MATCH(Orders!$D1479,Products!$A$1:$A$5,0),MATCH(Orders!I$1,Products!$A$1:$E$1,0))="Moc","Mocha",INDEX(Products!$A$1:$E$5,MATCH(Orders!$D1479,Products!$A$1:$A$5,0),MATCH(Orders!I$1,Products!$A$1:$E$1,0))="Am","Americano")</f>
        <v>Espresso</v>
      </c>
      <c r="J1479" t="str">
        <f>IF(INDEX(Products!$A$1:$E$5,MATCH(Orders!$D1479,Products!$A$1:$A$5,0),MATCH(Orders!J$1,Products!$A$1:$E$1,0))="M","Medium",IF(INDEX(Products!$A$1:$E$5,MATCH(Orders!$D1479,Products!$A$1:$A$5,0),MATCH(Orders!J$1,Products!$A$1:$E$1,0))="D","Dark","Light"))</f>
        <v>Medium</v>
      </c>
      <c r="K1479" s="3">
        <f>INDEX(Products!$A$1:$E$5,MATCH(Orders!$D1479,Products!$A$1:$A$5,0),MATCH(Orders!K$1,Products!$A$1:$E$1,0))</f>
        <v>1.5</v>
      </c>
      <c r="L1479" s="5">
        <f>INDEX(Products!$A$1:$E$5,MATCH(Orders!$D1479,Products!$A$1:$A$5,0),MATCH(Orders!L$1,Products!$A$1:$E$1,0))</f>
        <v>8.18</v>
      </c>
      <c r="M1479" s="5">
        <f>Table1[[#This Row],[Unit Price]]*Table1[[#This Row],[Quantity]]</f>
        <v>8.18</v>
      </c>
      <c r="N1479" t="str">
        <f>VLOOKUP(Table1[[#This Row],[Customer ID]],Customers!$A$1:$I$2001,9,FALSE)</f>
        <v>Yes</v>
      </c>
    </row>
    <row r="1480" spans="1:14" x14ac:dyDescent="0.35">
      <c r="A1480" t="s">
        <v>3022</v>
      </c>
      <c r="B1480" s="2">
        <v>44698</v>
      </c>
      <c r="C1480" t="s">
        <v>3023</v>
      </c>
      <c r="D1480" t="s">
        <v>21</v>
      </c>
      <c r="E1480">
        <v>4</v>
      </c>
      <c r="F1480" t="str">
        <f>VLOOKUP(Table1[[#This Row],[Customer ID]],Customers!$A$1:$I$2001,2,FALSE)</f>
        <v>Jennifer Carrillo</v>
      </c>
      <c r="G1480" t="str">
        <f>VLOOKUP(Table1[[#This Row],[Customer ID]],Customers!$A$1:$I$2001,3,FALSE)</f>
        <v>hintonbrandon@hotmail.com</v>
      </c>
      <c r="H1480" t="str">
        <f>VLOOKUP(Table1[[#This Row],[Customer ID]],Customers!$A$1:$I$2001,7,FALSE)</f>
        <v>United Kingdom</v>
      </c>
      <c r="I1480" t="str">
        <f>_xlfn.IFS(INDEX(Products!$A$1:$E$5,MATCH(Orders!$D1480,Products!$A$1:$A$5,0),MATCH(Orders!I$1,Products!$A$1:$E$1,0))="Esp","Espresso",INDEX(Products!$A$1:$E$5,MATCH(Orders!$D1480,Products!$A$1:$A$5,0),MATCH(Orders!I$1,Products!$A$1:$E$1,0))="Lat","Latte",INDEX(Products!$A$1:$E$5,MATCH(Orders!$D1480,Products!$A$1:$A$5,0),MATCH(Orders!I$1,Products!$A$1:$E$1,0))="Moc","Mocha",INDEX(Products!$A$1:$E$5,MATCH(Orders!$D1480,Products!$A$1:$A$5,0),MATCH(Orders!I$1,Products!$A$1:$E$1,0))="Am","Americano")</f>
        <v>Latte</v>
      </c>
      <c r="J1480" t="str">
        <f>IF(INDEX(Products!$A$1:$E$5,MATCH(Orders!$D1480,Products!$A$1:$A$5,0),MATCH(Orders!J$1,Products!$A$1:$E$1,0))="M","Medium",IF(INDEX(Products!$A$1:$E$5,MATCH(Orders!$D1480,Products!$A$1:$A$5,0),MATCH(Orders!J$1,Products!$A$1:$E$1,0))="D","Dark","Light"))</f>
        <v>Dark</v>
      </c>
      <c r="K1480" s="3">
        <f>INDEX(Products!$A$1:$E$5,MATCH(Orders!$D1480,Products!$A$1:$A$5,0),MATCH(Orders!K$1,Products!$A$1:$E$1,0))</f>
        <v>2</v>
      </c>
      <c r="L1480" s="5">
        <f>INDEX(Products!$A$1:$E$5,MATCH(Orders!$D1480,Products!$A$1:$A$5,0),MATCH(Orders!L$1,Products!$A$1:$E$1,0))</f>
        <v>6.79</v>
      </c>
      <c r="M1480" s="5">
        <f>Table1[[#This Row],[Unit Price]]*Table1[[#This Row],[Quantity]]</f>
        <v>27.16</v>
      </c>
      <c r="N1480" t="str">
        <f>VLOOKUP(Table1[[#This Row],[Customer ID]],Customers!$A$1:$I$2001,9,FALSE)</f>
        <v>No</v>
      </c>
    </row>
    <row r="1481" spans="1:14" x14ac:dyDescent="0.35">
      <c r="A1481" t="s">
        <v>3025</v>
      </c>
      <c r="B1481" s="2">
        <v>44575</v>
      </c>
      <c r="C1481" t="s">
        <v>3026</v>
      </c>
      <c r="D1481" t="s">
        <v>30</v>
      </c>
      <c r="E1481">
        <v>3</v>
      </c>
      <c r="F1481" t="str">
        <f>VLOOKUP(Table1[[#This Row],[Customer ID]],Customers!$A$1:$I$2001,2,FALSE)</f>
        <v>Melissa Tran</v>
      </c>
      <c r="G1481" t="str">
        <f>VLOOKUP(Table1[[#This Row],[Customer ID]],Customers!$A$1:$I$2001,3,FALSE)</f>
        <v>irodriguez@gmail.com</v>
      </c>
      <c r="H1481" t="str">
        <f>VLOOKUP(Table1[[#This Row],[Customer ID]],Customers!$A$1:$I$2001,7,FALSE)</f>
        <v>Canada</v>
      </c>
      <c r="I1481" t="str">
        <f>_xlfn.IFS(INDEX(Products!$A$1:$E$5,MATCH(Orders!$D1481,Products!$A$1:$A$5,0),MATCH(Orders!I$1,Products!$A$1:$E$1,0))="Esp","Espresso",INDEX(Products!$A$1:$E$5,MATCH(Orders!$D1481,Products!$A$1:$A$5,0),MATCH(Orders!I$1,Products!$A$1:$E$1,0))="Lat","Latte",INDEX(Products!$A$1:$E$5,MATCH(Orders!$D1481,Products!$A$1:$A$5,0),MATCH(Orders!I$1,Products!$A$1:$E$1,0))="Moc","Mocha",INDEX(Products!$A$1:$E$5,MATCH(Orders!$D1481,Products!$A$1:$A$5,0),MATCH(Orders!I$1,Products!$A$1:$E$1,0))="Am","Americano")</f>
        <v>Mocha</v>
      </c>
      <c r="J1481" t="str">
        <f>IF(INDEX(Products!$A$1:$E$5,MATCH(Orders!$D1481,Products!$A$1:$A$5,0),MATCH(Orders!J$1,Products!$A$1:$E$1,0))="M","Medium",IF(INDEX(Products!$A$1:$E$5,MATCH(Orders!$D1481,Products!$A$1:$A$5,0),MATCH(Orders!J$1,Products!$A$1:$E$1,0))="D","Dark","Light"))</f>
        <v>Medium</v>
      </c>
      <c r="K1481" s="3">
        <f>INDEX(Products!$A$1:$E$5,MATCH(Orders!$D1481,Products!$A$1:$A$5,0),MATCH(Orders!K$1,Products!$A$1:$E$1,0))</f>
        <v>2</v>
      </c>
      <c r="L1481" s="5">
        <f>INDEX(Products!$A$1:$E$5,MATCH(Orders!$D1481,Products!$A$1:$A$5,0),MATCH(Orders!L$1,Products!$A$1:$E$1,0))</f>
        <v>5.35</v>
      </c>
      <c r="M1481" s="5">
        <f>Table1[[#This Row],[Unit Price]]*Table1[[#This Row],[Quantity]]</f>
        <v>16.049999999999997</v>
      </c>
      <c r="N1481" t="str">
        <f>VLOOKUP(Table1[[#This Row],[Customer ID]],Customers!$A$1:$I$2001,9,FALSE)</f>
        <v>Yes</v>
      </c>
    </row>
    <row r="1482" spans="1:14" x14ac:dyDescent="0.35">
      <c r="A1482" t="s">
        <v>3027</v>
      </c>
      <c r="B1482" s="2">
        <v>45598</v>
      </c>
      <c r="C1482" t="s">
        <v>3028</v>
      </c>
      <c r="D1482" t="s">
        <v>40</v>
      </c>
      <c r="E1482">
        <v>4</v>
      </c>
      <c r="F1482" t="str">
        <f>VLOOKUP(Table1[[#This Row],[Customer ID]],Customers!$A$1:$I$2001,2,FALSE)</f>
        <v>Joshua Moses</v>
      </c>
      <c r="G1482" t="str">
        <f>VLOOKUP(Table1[[#This Row],[Customer ID]],Customers!$A$1:$I$2001,3,FALSE)</f>
        <v>kimberly34@page.com</v>
      </c>
      <c r="H1482" t="str">
        <f>VLOOKUP(Table1[[#This Row],[Customer ID]],Customers!$A$1:$I$2001,7,FALSE)</f>
        <v>Canada</v>
      </c>
      <c r="I1482" t="str">
        <f>_xlfn.IFS(INDEX(Products!$A$1:$E$5,MATCH(Orders!$D1482,Products!$A$1:$A$5,0),MATCH(Orders!I$1,Products!$A$1:$E$1,0))="Esp","Espresso",INDEX(Products!$A$1:$E$5,MATCH(Orders!$D1482,Products!$A$1:$A$5,0),MATCH(Orders!I$1,Products!$A$1:$E$1,0))="Lat","Latte",INDEX(Products!$A$1:$E$5,MATCH(Orders!$D1482,Products!$A$1:$A$5,0),MATCH(Orders!I$1,Products!$A$1:$E$1,0))="Moc","Mocha",INDEX(Products!$A$1:$E$5,MATCH(Orders!$D1482,Products!$A$1:$A$5,0),MATCH(Orders!I$1,Products!$A$1:$E$1,0))="Am","Americano")</f>
        <v>Americano</v>
      </c>
      <c r="J1482" t="str">
        <f>IF(INDEX(Products!$A$1:$E$5,MATCH(Orders!$D1482,Products!$A$1:$A$5,0),MATCH(Orders!J$1,Products!$A$1:$E$1,0))="M","Medium",IF(INDEX(Products!$A$1:$E$5,MATCH(Orders!$D1482,Products!$A$1:$A$5,0),MATCH(Orders!J$1,Products!$A$1:$E$1,0))="D","Dark","Light"))</f>
        <v>Light</v>
      </c>
      <c r="K1482" s="3">
        <f>INDEX(Products!$A$1:$E$5,MATCH(Orders!$D1482,Products!$A$1:$A$5,0),MATCH(Orders!K$1,Products!$A$1:$E$1,0))</f>
        <v>1</v>
      </c>
      <c r="L1482" s="5">
        <f>INDEX(Products!$A$1:$E$5,MATCH(Orders!$D1482,Products!$A$1:$A$5,0),MATCH(Orders!L$1,Products!$A$1:$E$1,0))</f>
        <v>9.9499999999999993</v>
      </c>
      <c r="M1482" s="5">
        <f>Table1[[#This Row],[Unit Price]]*Table1[[#This Row],[Quantity]]</f>
        <v>39.799999999999997</v>
      </c>
      <c r="N1482" t="str">
        <f>VLOOKUP(Table1[[#This Row],[Customer ID]],Customers!$A$1:$I$2001,9,FALSE)</f>
        <v>No</v>
      </c>
    </row>
    <row r="1483" spans="1:14" x14ac:dyDescent="0.35">
      <c r="A1483" t="s">
        <v>3029</v>
      </c>
      <c r="B1483" s="2">
        <v>45313</v>
      </c>
      <c r="C1483" t="s">
        <v>3030</v>
      </c>
      <c r="D1483" t="s">
        <v>30</v>
      </c>
      <c r="E1483">
        <v>1</v>
      </c>
      <c r="F1483" t="str">
        <f>VLOOKUP(Table1[[#This Row],[Customer ID]],Customers!$A$1:$I$2001,2,FALSE)</f>
        <v>Shane Hahn</v>
      </c>
      <c r="G1483" t="str">
        <f>VLOOKUP(Table1[[#This Row],[Customer ID]],Customers!$A$1:$I$2001,3,FALSE)</f>
        <v>eatonlee@hotmail.com</v>
      </c>
      <c r="H1483" t="str">
        <f>VLOOKUP(Table1[[#This Row],[Customer ID]],Customers!$A$1:$I$2001,7,FALSE)</f>
        <v>United States</v>
      </c>
      <c r="I1483" t="str">
        <f>_xlfn.IFS(INDEX(Products!$A$1:$E$5,MATCH(Orders!$D1483,Products!$A$1:$A$5,0),MATCH(Orders!I$1,Products!$A$1:$E$1,0))="Esp","Espresso",INDEX(Products!$A$1:$E$5,MATCH(Orders!$D1483,Products!$A$1:$A$5,0),MATCH(Orders!I$1,Products!$A$1:$E$1,0))="Lat","Latte",INDEX(Products!$A$1:$E$5,MATCH(Orders!$D1483,Products!$A$1:$A$5,0),MATCH(Orders!I$1,Products!$A$1:$E$1,0))="Moc","Mocha",INDEX(Products!$A$1:$E$5,MATCH(Orders!$D1483,Products!$A$1:$A$5,0),MATCH(Orders!I$1,Products!$A$1:$E$1,0))="Am","Americano")</f>
        <v>Mocha</v>
      </c>
      <c r="J1483" t="str">
        <f>IF(INDEX(Products!$A$1:$E$5,MATCH(Orders!$D1483,Products!$A$1:$A$5,0),MATCH(Orders!J$1,Products!$A$1:$E$1,0))="M","Medium",IF(INDEX(Products!$A$1:$E$5,MATCH(Orders!$D1483,Products!$A$1:$A$5,0),MATCH(Orders!J$1,Products!$A$1:$E$1,0))="D","Dark","Light"))</f>
        <v>Medium</v>
      </c>
      <c r="K1483" s="3">
        <f>INDEX(Products!$A$1:$E$5,MATCH(Orders!$D1483,Products!$A$1:$A$5,0),MATCH(Orders!K$1,Products!$A$1:$E$1,0))</f>
        <v>2</v>
      </c>
      <c r="L1483" s="5">
        <f>INDEX(Products!$A$1:$E$5,MATCH(Orders!$D1483,Products!$A$1:$A$5,0),MATCH(Orders!L$1,Products!$A$1:$E$1,0))</f>
        <v>5.35</v>
      </c>
      <c r="M1483" s="5">
        <f>Table1[[#This Row],[Unit Price]]*Table1[[#This Row],[Quantity]]</f>
        <v>5.35</v>
      </c>
      <c r="N1483" t="str">
        <f>VLOOKUP(Table1[[#This Row],[Customer ID]],Customers!$A$1:$I$2001,9,FALSE)</f>
        <v>No</v>
      </c>
    </row>
    <row r="1484" spans="1:14" x14ac:dyDescent="0.35">
      <c r="A1484" t="s">
        <v>3031</v>
      </c>
      <c r="B1484" s="2">
        <v>45021</v>
      </c>
      <c r="C1484" t="s">
        <v>3032</v>
      </c>
      <c r="D1484" t="s">
        <v>15</v>
      </c>
      <c r="E1484">
        <v>5</v>
      </c>
      <c r="F1484" t="str">
        <f>VLOOKUP(Table1[[#This Row],[Customer ID]],Customers!$A$1:$I$2001,2,FALSE)</f>
        <v>Jessica Gay</v>
      </c>
      <c r="G1484" t="str">
        <f>VLOOKUP(Table1[[#This Row],[Customer ID]],Customers!$A$1:$I$2001,3,FALSE)</f>
        <v>yeseniagutierrez@lopez-werner.com</v>
      </c>
      <c r="H1484" t="str">
        <f>VLOOKUP(Table1[[#This Row],[Customer ID]],Customers!$A$1:$I$2001,7,FALSE)</f>
        <v>United Kingdom</v>
      </c>
      <c r="I1484" t="str">
        <f>_xlfn.IFS(INDEX(Products!$A$1:$E$5,MATCH(Orders!$D1484,Products!$A$1:$A$5,0),MATCH(Orders!I$1,Products!$A$1:$E$1,0))="Esp","Espresso",INDEX(Products!$A$1:$E$5,MATCH(Orders!$D1484,Products!$A$1:$A$5,0),MATCH(Orders!I$1,Products!$A$1:$E$1,0))="Lat","Latte",INDEX(Products!$A$1:$E$5,MATCH(Orders!$D1484,Products!$A$1:$A$5,0),MATCH(Orders!I$1,Products!$A$1:$E$1,0))="Moc","Mocha",INDEX(Products!$A$1:$E$5,MATCH(Orders!$D1484,Products!$A$1:$A$5,0),MATCH(Orders!I$1,Products!$A$1:$E$1,0))="Am","Americano")</f>
        <v>Espresso</v>
      </c>
      <c r="J1484" t="str">
        <f>IF(INDEX(Products!$A$1:$E$5,MATCH(Orders!$D1484,Products!$A$1:$A$5,0),MATCH(Orders!J$1,Products!$A$1:$E$1,0))="M","Medium",IF(INDEX(Products!$A$1:$E$5,MATCH(Orders!$D1484,Products!$A$1:$A$5,0),MATCH(Orders!J$1,Products!$A$1:$E$1,0))="D","Dark","Light"))</f>
        <v>Medium</v>
      </c>
      <c r="K1484" s="3">
        <f>INDEX(Products!$A$1:$E$5,MATCH(Orders!$D1484,Products!$A$1:$A$5,0),MATCH(Orders!K$1,Products!$A$1:$E$1,0))</f>
        <v>1.5</v>
      </c>
      <c r="L1484" s="5">
        <f>INDEX(Products!$A$1:$E$5,MATCH(Orders!$D1484,Products!$A$1:$A$5,0),MATCH(Orders!L$1,Products!$A$1:$E$1,0))</f>
        <v>8.18</v>
      </c>
      <c r="M1484" s="5">
        <f>Table1[[#This Row],[Unit Price]]*Table1[[#This Row],[Quantity]]</f>
        <v>40.9</v>
      </c>
      <c r="N1484" t="str">
        <f>VLOOKUP(Table1[[#This Row],[Customer ID]],Customers!$A$1:$I$2001,9,FALSE)</f>
        <v>No</v>
      </c>
    </row>
    <row r="1485" spans="1:14" x14ac:dyDescent="0.35">
      <c r="A1485" t="s">
        <v>3033</v>
      </c>
      <c r="B1485" s="2">
        <v>45579</v>
      </c>
      <c r="C1485" t="s">
        <v>3034</v>
      </c>
      <c r="D1485" t="s">
        <v>40</v>
      </c>
      <c r="E1485">
        <v>4</v>
      </c>
      <c r="F1485" t="str">
        <f>VLOOKUP(Table1[[#This Row],[Customer ID]],Customers!$A$1:$I$2001,2,FALSE)</f>
        <v>Jenna Long</v>
      </c>
      <c r="G1485" t="str">
        <f>VLOOKUP(Table1[[#This Row],[Customer ID]],Customers!$A$1:$I$2001,3,FALSE)</f>
        <v>peckgwendolyn@yahoo.com</v>
      </c>
      <c r="H1485" t="str">
        <f>VLOOKUP(Table1[[#This Row],[Customer ID]],Customers!$A$1:$I$2001,7,FALSE)</f>
        <v>Australia</v>
      </c>
      <c r="I1485" t="str">
        <f>_xlfn.IFS(INDEX(Products!$A$1:$E$5,MATCH(Orders!$D1485,Products!$A$1:$A$5,0),MATCH(Orders!I$1,Products!$A$1:$E$1,0))="Esp","Espresso",INDEX(Products!$A$1:$E$5,MATCH(Orders!$D1485,Products!$A$1:$A$5,0),MATCH(Orders!I$1,Products!$A$1:$E$1,0))="Lat","Latte",INDEX(Products!$A$1:$E$5,MATCH(Orders!$D1485,Products!$A$1:$A$5,0),MATCH(Orders!I$1,Products!$A$1:$E$1,0))="Moc","Mocha",INDEX(Products!$A$1:$E$5,MATCH(Orders!$D1485,Products!$A$1:$A$5,0),MATCH(Orders!I$1,Products!$A$1:$E$1,0))="Am","Americano")</f>
        <v>Americano</v>
      </c>
      <c r="J1485" t="str">
        <f>IF(INDEX(Products!$A$1:$E$5,MATCH(Orders!$D1485,Products!$A$1:$A$5,0),MATCH(Orders!J$1,Products!$A$1:$E$1,0))="M","Medium",IF(INDEX(Products!$A$1:$E$5,MATCH(Orders!$D1485,Products!$A$1:$A$5,0),MATCH(Orders!J$1,Products!$A$1:$E$1,0))="D","Dark","Light"))</f>
        <v>Light</v>
      </c>
      <c r="K1485" s="3">
        <f>INDEX(Products!$A$1:$E$5,MATCH(Orders!$D1485,Products!$A$1:$A$5,0),MATCH(Orders!K$1,Products!$A$1:$E$1,0))</f>
        <v>1</v>
      </c>
      <c r="L1485" s="5">
        <f>INDEX(Products!$A$1:$E$5,MATCH(Orders!$D1485,Products!$A$1:$A$5,0),MATCH(Orders!L$1,Products!$A$1:$E$1,0))</f>
        <v>9.9499999999999993</v>
      </c>
      <c r="M1485" s="5">
        <f>Table1[[#This Row],[Unit Price]]*Table1[[#This Row],[Quantity]]</f>
        <v>39.799999999999997</v>
      </c>
      <c r="N1485" t="str">
        <f>VLOOKUP(Table1[[#This Row],[Customer ID]],Customers!$A$1:$I$2001,9,FALSE)</f>
        <v>Yes</v>
      </c>
    </row>
    <row r="1486" spans="1:14" x14ac:dyDescent="0.35">
      <c r="A1486" t="s">
        <v>3035</v>
      </c>
      <c r="B1486" s="2">
        <v>45539</v>
      </c>
      <c r="C1486" t="s">
        <v>3036</v>
      </c>
      <c r="D1486" t="s">
        <v>15</v>
      </c>
      <c r="E1486">
        <v>2</v>
      </c>
      <c r="F1486" t="str">
        <f>VLOOKUP(Table1[[#This Row],[Customer ID]],Customers!$A$1:$I$2001,2,FALSE)</f>
        <v>Marcus Ferrell</v>
      </c>
      <c r="G1486" t="str">
        <f>VLOOKUP(Table1[[#This Row],[Customer ID]],Customers!$A$1:$I$2001,3,FALSE)</f>
        <v>andersonmichelle@yahoo.com</v>
      </c>
      <c r="H1486" t="str">
        <f>VLOOKUP(Table1[[#This Row],[Customer ID]],Customers!$A$1:$I$2001,7,FALSE)</f>
        <v>Australia</v>
      </c>
      <c r="I1486" t="str">
        <f>_xlfn.IFS(INDEX(Products!$A$1:$E$5,MATCH(Orders!$D1486,Products!$A$1:$A$5,0),MATCH(Orders!I$1,Products!$A$1:$E$1,0))="Esp","Espresso",INDEX(Products!$A$1:$E$5,MATCH(Orders!$D1486,Products!$A$1:$A$5,0),MATCH(Orders!I$1,Products!$A$1:$E$1,0))="Lat","Latte",INDEX(Products!$A$1:$E$5,MATCH(Orders!$D1486,Products!$A$1:$A$5,0),MATCH(Orders!I$1,Products!$A$1:$E$1,0))="Moc","Mocha",INDEX(Products!$A$1:$E$5,MATCH(Orders!$D1486,Products!$A$1:$A$5,0),MATCH(Orders!I$1,Products!$A$1:$E$1,0))="Am","Americano")</f>
        <v>Espresso</v>
      </c>
      <c r="J1486" t="str">
        <f>IF(INDEX(Products!$A$1:$E$5,MATCH(Orders!$D1486,Products!$A$1:$A$5,0),MATCH(Orders!J$1,Products!$A$1:$E$1,0))="M","Medium",IF(INDEX(Products!$A$1:$E$5,MATCH(Orders!$D1486,Products!$A$1:$A$5,0),MATCH(Orders!J$1,Products!$A$1:$E$1,0))="D","Dark","Light"))</f>
        <v>Medium</v>
      </c>
      <c r="K1486" s="3">
        <f>INDEX(Products!$A$1:$E$5,MATCH(Orders!$D1486,Products!$A$1:$A$5,0),MATCH(Orders!K$1,Products!$A$1:$E$1,0))</f>
        <v>1.5</v>
      </c>
      <c r="L1486" s="5">
        <f>INDEX(Products!$A$1:$E$5,MATCH(Orders!$D1486,Products!$A$1:$A$5,0),MATCH(Orders!L$1,Products!$A$1:$E$1,0))</f>
        <v>8.18</v>
      </c>
      <c r="M1486" s="5">
        <f>Table1[[#This Row],[Unit Price]]*Table1[[#This Row],[Quantity]]</f>
        <v>16.36</v>
      </c>
      <c r="N1486" t="str">
        <f>VLOOKUP(Table1[[#This Row],[Customer ID]],Customers!$A$1:$I$2001,9,FALSE)</f>
        <v>Yes</v>
      </c>
    </row>
    <row r="1487" spans="1:14" x14ac:dyDescent="0.35">
      <c r="A1487" t="s">
        <v>3037</v>
      </c>
      <c r="B1487" s="2">
        <v>45380</v>
      </c>
      <c r="C1487" t="s">
        <v>3038</v>
      </c>
      <c r="D1487" t="s">
        <v>30</v>
      </c>
      <c r="E1487">
        <v>5</v>
      </c>
      <c r="F1487" t="str">
        <f>VLOOKUP(Table1[[#This Row],[Customer ID]],Customers!$A$1:$I$2001,2,FALSE)</f>
        <v>Abigail Stone</v>
      </c>
      <c r="G1487" t="str">
        <f>VLOOKUP(Table1[[#This Row],[Customer ID]],Customers!$A$1:$I$2001,3,FALSE)</f>
        <v>jessica02@hotmail.com</v>
      </c>
      <c r="H1487" t="str">
        <f>VLOOKUP(Table1[[#This Row],[Customer ID]],Customers!$A$1:$I$2001,7,FALSE)</f>
        <v>United Kingdom</v>
      </c>
      <c r="I1487" t="str">
        <f>_xlfn.IFS(INDEX(Products!$A$1:$E$5,MATCH(Orders!$D1487,Products!$A$1:$A$5,0),MATCH(Orders!I$1,Products!$A$1:$E$1,0))="Esp","Espresso",INDEX(Products!$A$1:$E$5,MATCH(Orders!$D1487,Products!$A$1:$A$5,0),MATCH(Orders!I$1,Products!$A$1:$E$1,0))="Lat","Latte",INDEX(Products!$A$1:$E$5,MATCH(Orders!$D1487,Products!$A$1:$A$5,0),MATCH(Orders!I$1,Products!$A$1:$E$1,0))="Moc","Mocha",INDEX(Products!$A$1:$E$5,MATCH(Orders!$D1487,Products!$A$1:$A$5,0),MATCH(Orders!I$1,Products!$A$1:$E$1,0))="Am","Americano")</f>
        <v>Mocha</v>
      </c>
      <c r="J1487" t="str">
        <f>IF(INDEX(Products!$A$1:$E$5,MATCH(Orders!$D1487,Products!$A$1:$A$5,0),MATCH(Orders!J$1,Products!$A$1:$E$1,0))="M","Medium",IF(INDEX(Products!$A$1:$E$5,MATCH(Orders!$D1487,Products!$A$1:$A$5,0),MATCH(Orders!J$1,Products!$A$1:$E$1,0))="D","Dark","Light"))</f>
        <v>Medium</v>
      </c>
      <c r="K1487" s="3">
        <f>INDEX(Products!$A$1:$E$5,MATCH(Orders!$D1487,Products!$A$1:$A$5,0),MATCH(Orders!K$1,Products!$A$1:$E$1,0))</f>
        <v>2</v>
      </c>
      <c r="L1487" s="5">
        <f>INDEX(Products!$A$1:$E$5,MATCH(Orders!$D1487,Products!$A$1:$A$5,0),MATCH(Orders!L$1,Products!$A$1:$E$1,0))</f>
        <v>5.35</v>
      </c>
      <c r="M1487" s="5">
        <f>Table1[[#This Row],[Unit Price]]*Table1[[#This Row],[Quantity]]</f>
        <v>26.75</v>
      </c>
      <c r="N1487" t="str">
        <f>VLOOKUP(Table1[[#This Row],[Customer ID]],Customers!$A$1:$I$2001,9,FALSE)</f>
        <v>Yes</v>
      </c>
    </row>
    <row r="1488" spans="1:14" x14ac:dyDescent="0.35">
      <c r="A1488" t="s">
        <v>3039</v>
      </c>
      <c r="B1488" s="2">
        <v>45469</v>
      </c>
      <c r="C1488" t="s">
        <v>3040</v>
      </c>
      <c r="D1488" t="s">
        <v>21</v>
      </c>
      <c r="E1488">
        <v>2</v>
      </c>
      <c r="F1488" t="str">
        <f>VLOOKUP(Table1[[#This Row],[Customer ID]],Customers!$A$1:$I$2001,2,FALSE)</f>
        <v>Susan Graham</v>
      </c>
      <c r="G1488" t="str">
        <f>VLOOKUP(Table1[[#This Row],[Customer ID]],Customers!$A$1:$I$2001,3,FALSE)</f>
        <v>felicia55@yahoo.com</v>
      </c>
      <c r="H1488" t="str">
        <f>VLOOKUP(Table1[[#This Row],[Customer ID]],Customers!$A$1:$I$2001,7,FALSE)</f>
        <v>United States</v>
      </c>
      <c r="I1488" t="str">
        <f>_xlfn.IFS(INDEX(Products!$A$1:$E$5,MATCH(Orders!$D1488,Products!$A$1:$A$5,0),MATCH(Orders!I$1,Products!$A$1:$E$1,0))="Esp","Espresso",INDEX(Products!$A$1:$E$5,MATCH(Orders!$D1488,Products!$A$1:$A$5,0),MATCH(Orders!I$1,Products!$A$1:$E$1,0))="Lat","Latte",INDEX(Products!$A$1:$E$5,MATCH(Orders!$D1488,Products!$A$1:$A$5,0),MATCH(Orders!I$1,Products!$A$1:$E$1,0))="Moc","Mocha",INDEX(Products!$A$1:$E$5,MATCH(Orders!$D1488,Products!$A$1:$A$5,0),MATCH(Orders!I$1,Products!$A$1:$E$1,0))="Am","Americano")</f>
        <v>Latte</v>
      </c>
      <c r="J1488" t="str">
        <f>IF(INDEX(Products!$A$1:$E$5,MATCH(Orders!$D1488,Products!$A$1:$A$5,0),MATCH(Orders!J$1,Products!$A$1:$E$1,0))="M","Medium",IF(INDEX(Products!$A$1:$E$5,MATCH(Orders!$D1488,Products!$A$1:$A$5,0),MATCH(Orders!J$1,Products!$A$1:$E$1,0))="D","Dark","Light"))</f>
        <v>Dark</v>
      </c>
      <c r="K1488" s="3">
        <f>INDEX(Products!$A$1:$E$5,MATCH(Orders!$D1488,Products!$A$1:$A$5,0),MATCH(Orders!K$1,Products!$A$1:$E$1,0))</f>
        <v>2</v>
      </c>
      <c r="L1488" s="5">
        <f>INDEX(Products!$A$1:$E$5,MATCH(Orders!$D1488,Products!$A$1:$A$5,0),MATCH(Orders!L$1,Products!$A$1:$E$1,0))</f>
        <v>6.79</v>
      </c>
      <c r="M1488" s="5">
        <f>Table1[[#This Row],[Unit Price]]*Table1[[#This Row],[Quantity]]</f>
        <v>13.58</v>
      </c>
      <c r="N1488" t="str">
        <f>VLOOKUP(Table1[[#This Row],[Customer ID]],Customers!$A$1:$I$2001,9,FALSE)</f>
        <v>No</v>
      </c>
    </row>
    <row r="1489" spans="1:14" x14ac:dyDescent="0.35">
      <c r="A1489" t="s">
        <v>3041</v>
      </c>
      <c r="B1489" s="2">
        <v>44519</v>
      </c>
      <c r="C1489" t="s">
        <v>3042</v>
      </c>
      <c r="D1489" t="s">
        <v>15</v>
      </c>
      <c r="E1489">
        <v>4</v>
      </c>
      <c r="F1489" t="str">
        <f>VLOOKUP(Table1[[#This Row],[Customer ID]],Customers!$A$1:$I$2001,2,FALSE)</f>
        <v>Sarah Schmidt</v>
      </c>
      <c r="G1489" t="str">
        <f>VLOOKUP(Table1[[#This Row],[Customer ID]],Customers!$A$1:$I$2001,3,FALSE)</f>
        <v>mcdonaldcaleb@hotmail.com</v>
      </c>
      <c r="H1489" t="str">
        <f>VLOOKUP(Table1[[#This Row],[Customer ID]],Customers!$A$1:$I$2001,7,FALSE)</f>
        <v>United States</v>
      </c>
      <c r="I1489" t="str">
        <f>_xlfn.IFS(INDEX(Products!$A$1:$E$5,MATCH(Orders!$D1489,Products!$A$1:$A$5,0),MATCH(Orders!I$1,Products!$A$1:$E$1,0))="Esp","Espresso",INDEX(Products!$A$1:$E$5,MATCH(Orders!$D1489,Products!$A$1:$A$5,0),MATCH(Orders!I$1,Products!$A$1:$E$1,0))="Lat","Latte",INDEX(Products!$A$1:$E$5,MATCH(Orders!$D1489,Products!$A$1:$A$5,0),MATCH(Orders!I$1,Products!$A$1:$E$1,0))="Moc","Mocha",INDEX(Products!$A$1:$E$5,MATCH(Orders!$D1489,Products!$A$1:$A$5,0),MATCH(Orders!I$1,Products!$A$1:$E$1,0))="Am","Americano")</f>
        <v>Espresso</v>
      </c>
      <c r="J1489" t="str">
        <f>IF(INDEX(Products!$A$1:$E$5,MATCH(Orders!$D1489,Products!$A$1:$A$5,0),MATCH(Orders!J$1,Products!$A$1:$E$1,0))="M","Medium",IF(INDEX(Products!$A$1:$E$5,MATCH(Orders!$D1489,Products!$A$1:$A$5,0),MATCH(Orders!J$1,Products!$A$1:$E$1,0))="D","Dark","Light"))</f>
        <v>Medium</v>
      </c>
      <c r="K1489" s="3">
        <f>INDEX(Products!$A$1:$E$5,MATCH(Orders!$D1489,Products!$A$1:$A$5,0),MATCH(Orders!K$1,Products!$A$1:$E$1,0))</f>
        <v>1.5</v>
      </c>
      <c r="L1489" s="5">
        <f>INDEX(Products!$A$1:$E$5,MATCH(Orders!$D1489,Products!$A$1:$A$5,0),MATCH(Orders!L$1,Products!$A$1:$E$1,0))</f>
        <v>8.18</v>
      </c>
      <c r="M1489" s="5">
        <f>Table1[[#This Row],[Unit Price]]*Table1[[#This Row],[Quantity]]</f>
        <v>32.72</v>
      </c>
      <c r="N1489" t="str">
        <f>VLOOKUP(Table1[[#This Row],[Customer ID]],Customers!$A$1:$I$2001,9,FALSE)</f>
        <v>No</v>
      </c>
    </row>
    <row r="1490" spans="1:14" x14ac:dyDescent="0.35">
      <c r="A1490" t="s">
        <v>3043</v>
      </c>
      <c r="B1490" s="2">
        <v>44736</v>
      </c>
      <c r="C1490" t="s">
        <v>3044</v>
      </c>
      <c r="D1490" t="s">
        <v>40</v>
      </c>
      <c r="E1490">
        <v>2</v>
      </c>
      <c r="F1490" t="str">
        <f>VLOOKUP(Table1[[#This Row],[Customer ID]],Customers!$A$1:$I$2001,2,FALSE)</f>
        <v>Carl Jackson</v>
      </c>
      <c r="G1490" t="str">
        <f>VLOOKUP(Table1[[#This Row],[Customer ID]],Customers!$A$1:$I$2001,3,FALSE)</f>
        <v>ypeters@espinoza.biz</v>
      </c>
      <c r="H1490" t="str">
        <f>VLOOKUP(Table1[[#This Row],[Customer ID]],Customers!$A$1:$I$2001,7,FALSE)</f>
        <v>United Kingdom</v>
      </c>
      <c r="I1490" t="str">
        <f>_xlfn.IFS(INDEX(Products!$A$1:$E$5,MATCH(Orders!$D1490,Products!$A$1:$A$5,0),MATCH(Orders!I$1,Products!$A$1:$E$1,0))="Esp","Espresso",INDEX(Products!$A$1:$E$5,MATCH(Orders!$D1490,Products!$A$1:$A$5,0),MATCH(Orders!I$1,Products!$A$1:$E$1,0))="Lat","Latte",INDEX(Products!$A$1:$E$5,MATCH(Orders!$D1490,Products!$A$1:$A$5,0),MATCH(Orders!I$1,Products!$A$1:$E$1,0))="Moc","Mocha",INDEX(Products!$A$1:$E$5,MATCH(Orders!$D1490,Products!$A$1:$A$5,0),MATCH(Orders!I$1,Products!$A$1:$E$1,0))="Am","Americano")</f>
        <v>Americano</v>
      </c>
      <c r="J1490" t="str">
        <f>IF(INDEX(Products!$A$1:$E$5,MATCH(Orders!$D1490,Products!$A$1:$A$5,0),MATCH(Orders!J$1,Products!$A$1:$E$1,0))="M","Medium",IF(INDEX(Products!$A$1:$E$5,MATCH(Orders!$D1490,Products!$A$1:$A$5,0),MATCH(Orders!J$1,Products!$A$1:$E$1,0))="D","Dark","Light"))</f>
        <v>Light</v>
      </c>
      <c r="K1490" s="3">
        <f>INDEX(Products!$A$1:$E$5,MATCH(Orders!$D1490,Products!$A$1:$A$5,0),MATCH(Orders!K$1,Products!$A$1:$E$1,0))</f>
        <v>1</v>
      </c>
      <c r="L1490" s="5">
        <f>INDEX(Products!$A$1:$E$5,MATCH(Orders!$D1490,Products!$A$1:$A$5,0),MATCH(Orders!L$1,Products!$A$1:$E$1,0))</f>
        <v>9.9499999999999993</v>
      </c>
      <c r="M1490" s="5">
        <f>Table1[[#This Row],[Unit Price]]*Table1[[#This Row],[Quantity]]</f>
        <v>19.899999999999999</v>
      </c>
      <c r="N1490" t="str">
        <f>VLOOKUP(Table1[[#This Row],[Customer ID]],Customers!$A$1:$I$2001,9,FALSE)</f>
        <v>No</v>
      </c>
    </row>
    <row r="1491" spans="1:14" x14ac:dyDescent="0.35">
      <c r="A1491" t="s">
        <v>3045</v>
      </c>
      <c r="B1491" s="2">
        <v>44834</v>
      </c>
      <c r="C1491" t="s">
        <v>3046</v>
      </c>
      <c r="D1491" t="s">
        <v>21</v>
      </c>
      <c r="E1491">
        <v>1</v>
      </c>
      <c r="F1491" t="str">
        <f>VLOOKUP(Table1[[#This Row],[Customer ID]],Customers!$A$1:$I$2001,2,FALSE)</f>
        <v>Megan Jones</v>
      </c>
      <c r="G1491" t="str">
        <f>VLOOKUP(Table1[[#This Row],[Customer ID]],Customers!$A$1:$I$2001,3,FALSE)</f>
        <v>dunlapderek@yahoo.com</v>
      </c>
      <c r="H1491" t="str">
        <f>VLOOKUP(Table1[[#This Row],[Customer ID]],Customers!$A$1:$I$2001,7,FALSE)</f>
        <v>United States</v>
      </c>
      <c r="I1491" t="str">
        <f>_xlfn.IFS(INDEX(Products!$A$1:$E$5,MATCH(Orders!$D1491,Products!$A$1:$A$5,0),MATCH(Orders!I$1,Products!$A$1:$E$1,0))="Esp","Espresso",INDEX(Products!$A$1:$E$5,MATCH(Orders!$D1491,Products!$A$1:$A$5,0),MATCH(Orders!I$1,Products!$A$1:$E$1,0))="Lat","Latte",INDEX(Products!$A$1:$E$5,MATCH(Orders!$D1491,Products!$A$1:$A$5,0),MATCH(Orders!I$1,Products!$A$1:$E$1,0))="Moc","Mocha",INDEX(Products!$A$1:$E$5,MATCH(Orders!$D1491,Products!$A$1:$A$5,0),MATCH(Orders!I$1,Products!$A$1:$E$1,0))="Am","Americano")</f>
        <v>Latte</v>
      </c>
      <c r="J1491" t="str">
        <f>IF(INDEX(Products!$A$1:$E$5,MATCH(Orders!$D1491,Products!$A$1:$A$5,0),MATCH(Orders!J$1,Products!$A$1:$E$1,0))="M","Medium",IF(INDEX(Products!$A$1:$E$5,MATCH(Orders!$D1491,Products!$A$1:$A$5,0),MATCH(Orders!J$1,Products!$A$1:$E$1,0))="D","Dark","Light"))</f>
        <v>Dark</v>
      </c>
      <c r="K1491" s="3">
        <f>INDEX(Products!$A$1:$E$5,MATCH(Orders!$D1491,Products!$A$1:$A$5,0),MATCH(Orders!K$1,Products!$A$1:$E$1,0))</f>
        <v>2</v>
      </c>
      <c r="L1491" s="5">
        <f>INDEX(Products!$A$1:$E$5,MATCH(Orders!$D1491,Products!$A$1:$A$5,0),MATCH(Orders!L$1,Products!$A$1:$E$1,0))</f>
        <v>6.79</v>
      </c>
      <c r="M1491" s="5">
        <f>Table1[[#This Row],[Unit Price]]*Table1[[#This Row],[Quantity]]</f>
        <v>6.79</v>
      </c>
      <c r="N1491" t="str">
        <f>VLOOKUP(Table1[[#This Row],[Customer ID]],Customers!$A$1:$I$2001,9,FALSE)</f>
        <v>No</v>
      </c>
    </row>
    <row r="1492" spans="1:14" x14ac:dyDescent="0.35">
      <c r="A1492" t="s">
        <v>3047</v>
      </c>
      <c r="B1492" s="2">
        <v>44511</v>
      </c>
      <c r="C1492" t="s">
        <v>3048</v>
      </c>
      <c r="D1492" t="s">
        <v>21</v>
      </c>
      <c r="E1492">
        <v>2</v>
      </c>
      <c r="F1492" t="str">
        <f>VLOOKUP(Table1[[#This Row],[Customer ID]],Customers!$A$1:$I$2001,2,FALSE)</f>
        <v>James Collier</v>
      </c>
      <c r="G1492" t="str">
        <f>VLOOKUP(Table1[[#This Row],[Customer ID]],Customers!$A$1:$I$2001,3,FALSE)</f>
        <v>moranantonio@wilson.com</v>
      </c>
      <c r="H1492" t="str">
        <f>VLOOKUP(Table1[[#This Row],[Customer ID]],Customers!$A$1:$I$2001,7,FALSE)</f>
        <v>Australia</v>
      </c>
      <c r="I1492" t="str">
        <f>_xlfn.IFS(INDEX(Products!$A$1:$E$5,MATCH(Orders!$D1492,Products!$A$1:$A$5,0),MATCH(Orders!I$1,Products!$A$1:$E$1,0))="Esp","Espresso",INDEX(Products!$A$1:$E$5,MATCH(Orders!$D1492,Products!$A$1:$A$5,0),MATCH(Orders!I$1,Products!$A$1:$E$1,0))="Lat","Latte",INDEX(Products!$A$1:$E$5,MATCH(Orders!$D1492,Products!$A$1:$A$5,0),MATCH(Orders!I$1,Products!$A$1:$E$1,0))="Moc","Mocha",INDEX(Products!$A$1:$E$5,MATCH(Orders!$D1492,Products!$A$1:$A$5,0),MATCH(Orders!I$1,Products!$A$1:$E$1,0))="Am","Americano")</f>
        <v>Latte</v>
      </c>
      <c r="J1492" t="str">
        <f>IF(INDEX(Products!$A$1:$E$5,MATCH(Orders!$D1492,Products!$A$1:$A$5,0),MATCH(Orders!J$1,Products!$A$1:$E$1,0))="M","Medium",IF(INDEX(Products!$A$1:$E$5,MATCH(Orders!$D1492,Products!$A$1:$A$5,0),MATCH(Orders!J$1,Products!$A$1:$E$1,0))="D","Dark","Light"))</f>
        <v>Dark</v>
      </c>
      <c r="K1492" s="3">
        <f>INDEX(Products!$A$1:$E$5,MATCH(Orders!$D1492,Products!$A$1:$A$5,0),MATCH(Orders!K$1,Products!$A$1:$E$1,0))</f>
        <v>2</v>
      </c>
      <c r="L1492" s="5">
        <f>INDEX(Products!$A$1:$E$5,MATCH(Orders!$D1492,Products!$A$1:$A$5,0),MATCH(Orders!L$1,Products!$A$1:$E$1,0))</f>
        <v>6.79</v>
      </c>
      <c r="M1492" s="5">
        <f>Table1[[#This Row],[Unit Price]]*Table1[[#This Row],[Quantity]]</f>
        <v>13.58</v>
      </c>
      <c r="N1492" t="str">
        <f>VLOOKUP(Table1[[#This Row],[Customer ID]],Customers!$A$1:$I$2001,9,FALSE)</f>
        <v>No</v>
      </c>
    </row>
    <row r="1493" spans="1:14" x14ac:dyDescent="0.35">
      <c r="A1493" t="s">
        <v>3049</v>
      </c>
      <c r="B1493" s="2">
        <v>45104</v>
      </c>
      <c r="C1493" t="s">
        <v>3050</v>
      </c>
      <c r="D1493" t="s">
        <v>21</v>
      </c>
      <c r="E1493">
        <v>5</v>
      </c>
      <c r="F1493" t="str">
        <f>VLOOKUP(Table1[[#This Row],[Customer ID]],Customers!$A$1:$I$2001,2,FALSE)</f>
        <v>Dr. Christian Horton MD</v>
      </c>
      <c r="G1493" t="str">
        <f>VLOOKUP(Table1[[#This Row],[Customer ID]],Customers!$A$1:$I$2001,3,FALSE)</f>
        <v>richardgrant@smith-johnson.com</v>
      </c>
      <c r="H1493" t="str">
        <f>VLOOKUP(Table1[[#This Row],[Customer ID]],Customers!$A$1:$I$2001,7,FALSE)</f>
        <v>Australia</v>
      </c>
      <c r="I1493" t="str">
        <f>_xlfn.IFS(INDEX(Products!$A$1:$E$5,MATCH(Orders!$D1493,Products!$A$1:$A$5,0),MATCH(Orders!I$1,Products!$A$1:$E$1,0))="Esp","Espresso",INDEX(Products!$A$1:$E$5,MATCH(Orders!$D1493,Products!$A$1:$A$5,0),MATCH(Orders!I$1,Products!$A$1:$E$1,0))="Lat","Latte",INDEX(Products!$A$1:$E$5,MATCH(Orders!$D1493,Products!$A$1:$A$5,0),MATCH(Orders!I$1,Products!$A$1:$E$1,0))="Moc","Mocha",INDEX(Products!$A$1:$E$5,MATCH(Orders!$D1493,Products!$A$1:$A$5,0),MATCH(Orders!I$1,Products!$A$1:$E$1,0))="Am","Americano")</f>
        <v>Latte</v>
      </c>
      <c r="J1493" t="str">
        <f>IF(INDEX(Products!$A$1:$E$5,MATCH(Orders!$D1493,Products!$A$1:$A$5,0),MATCH(Orders!J$1,Products!$A$1:$E$1,0))="M","Medium",IF(INDEX(Products!$A$1:$E$5,MATCH(Orders!$D1493,Products!$A$1:$A$5,0),MATCH(Orders!J$1,Products!$A$1:$E$1,0))="D","Dark","Light"))</f>
        <v>Dark</v>
      </c>
      <c r="K1493" s="3">
        <f>INDEX(Products!$A$1:$E$5,MATCH(Orders!$D1493,Products!$A$1:$A$5,0),MATCH(Orders!K$1,Products!$A$1:$E$1,0))</f>
        <v>2</v>
      </c>
      <c r="L1493" s="5">
        <f>INDEX(Products!$A$1:$E$5,MATCH(Orders!$D1493,Products!$A$1:$A$5,0),MATCH(Orders!L$1,Products!$A$1:$E$1,0))</f>
        <v>6.79</v>
      </c>
      <c r="M1493" s="5">
        <f>Table1[[#This Row],[Unit Price]]*Table1[[#This Row],[Quantity]]</f>
        <v>33.950000000000003</v>
      </c>
      <c r="N1493" t="str">
        <f>VLOOKUP(Table1[[#This Row],[Customer ID]],Customers!$A$1:$I$2001,9,FALSE)</f>
        <v>No</v>
      </c>
    </row>
    <row r="1494" spans="1:14" x14ac:dyDescent="0.35">
      <c r="A1494" t="s">
        <v>3051</v>
      </c>
      <c r="B1494" s="2">
        <v>44736</v>
      </c>
      <c r="C1494" t="s">
        <v>3052</v>
      </c>
      <c r="D1494" t="s">
        <v>30</v>
      </c>
      <c r="E1494">
        <v>1</v>
      </c>
      <c r="F1494" t="str">
        <f>VLOOKUP(Table1[[#This Row],[Customer ID]],Customers!$A$1:$I$2001,2,FALSE)</f>
        <v>Michael Rogers</v>
      </c>
      <c r="G1494" t="str">
        <f>VLOOKUP(Table1[[#This Row],[Customer ID]],Customers!$A$1:$I$2001,3,FALSE)</f>
        <v>jennifer43@hess.com</v>
      </c>
      <c r="H1494" t="str">
        <f>VLOOKUP(Table1[[#This Row],[Customer ID]],Customers!$A$1:$I$2001,7,FALSE)</f>
        <v>Ireland</v>
      </c>
      <c r="I1494" t="str">
        <f>_xlfn.IFS(INDEX(Products!$A$1:$E$5,MATCH(Orders!$D1494,Products!$A$1:$A$5,0),MATCH(Orders!I$1,Products!$A$1:$E$1,0))="Esp","Espresso",INDEX(Products!$A$1:$E$5,MATCH(Orders!$D1494,Products!$A$1:$A$5,0),MATCH(Orders!I$1,Products!$A$1:$E$1,0))="Lat","Latte",INDEX(Products!$A$1:$E$5,MATCH(Orders!$D1494,Products!$A$1:$A$5,0),MATCH(Orders!I$1,Products!$A$1:$E$1,0))="Moc","Mocha",INDEX(Products!$A$1:$E$5,MATCH(Orders!$D1494,Products!$A$1:$A$5,0),MATCH(Orders!I$1,Products!$A$1:$E$1,0))="Am","Americano")</f>
        <v>Mocha</v>
      </c>
      <c r="J1494" t="str">
        <f>IF(INDEX(Products!$A$1:$E$5,MATCH(Orders!$D1494,Products!$A$1:$A$5,0),MATCH(Orders!J$1,Products!$A$1:$E$1,0))="M","Medium",IF(INDEX(Products!$A$1:$E$5,MATCH(Orders!$D1494,Products!$A$1:$A$5,0),MATCH(Orders!J$1,Products!$A$1:$E$1,0))="D","Dark","Light"))</f>
        <v>Medium</v>
      </c>
      <c r="K1494" s="3">
        <f>INDEX(Products!$A$1:$E$5,MATCH(Orders!$D1494,Products!$A$1:$A$5,0),MATCH(Orders!K$1,Products!$A$1:$E$1,0))</f>
        <v>2</v>
      </c>
      <c r="L1494" s="5">
        <f>INDEX(Products!$A$1:$E$5,MATCH(Orders!$D1494,Products!$A$1:$A$5,0),MATCH(Orders!L$1,Products!$A$1:$E$1,0))</f>
        <v>5.35</v>
      </c>
      <c r="M1494" s="5">
        <f>Table1[[#This Row],[Unit Price]]*Table1[[#This Row],[Quantity]]</f>
        <v>5.35</v>
      </c>
      <c r="N1494" t="str">
        <f>VLOOKUP(Table1[[#This Row],[Customer ID]],Customers!$A$1:$I$2001,9,FALSE)</f>
        <v>Yes</v>
      </c>
    </row>
    <row r="1495" spans="1:14" x14ac:dyDescent="0.35">
      <c r="A1495" t="s">
        <v>3053</v>
      </c>
      <c r="B1495" s="2">
        <v>44784</v>
      </c>
      <c r="C1495" t="s">
        <v>3054</v>
      </c>
      <c r="D1495" t="s">
        <v>40</v>
      </c>
      <c r="E1495">
        <v>1</v>
      </c>
      <c r="F1495" t="str">
        <f>VLOOKUP(Table1[[#This Row],[Customer ID]],Customers!$A$1:$I$2001,2,FALSE)</f>
        <v>Stacey Bailey</v>
      </c>
      <c r="G1495" t="str">
        <f>VLOOKUP(Table1[[#This Row],[Customer ID]],Customers!$A$1:$I$2001,3,FALSE)</f>
        <v>orusso@yahoo.com</v>
      </c>
      <c r="H1495" t="str">
        <f>VLOOKUP(Table1[[#This Row],[Customer ID]],Customers!$A$1:$I$2001,7,FALSE)</f>
        <v>Australia</v>
      </c>
      <c r="I1495" t="str">
        <f>_xlfn.IFS(INDEX(Products!$A$1:$E$5,MATCH(Orders!$D1495,Products!$A$1:$A$5,0),MATCH(Orders!I$1,Products!$A$1:$E$1,0))="Esp","Espresso",INDEX(Products!$A$1:$E$5,MATCH(Orders!$D1495,Products!$A$1:$A$5,0),MATCH(Orders!I$1,Products!$A$1:$E$1,0))="Lat","Latte",INDEX(Products!$A$1:$E$5,MATCH(Orders!$D1495,Products!$A$1:$A$5,0),MATCH(Orders!I$1,Products!$A$1:$E$1,0))="Moc","Mocha",INDEX(Products!$A$1:$E$5,MATCH(Orders!$D1495,Products!$A$1:$A$5,0),MATCH(Orders!I$1,Products!$A$1:$E$1,0))="Am","Americano")</f>
        <v>Americano</v>
      </c>
      <c r="J1495" t="str">
        <f>IF(INDEX(Products!$A$1:$E$5,MATCH(Orders!$D1495,Products!$A$1:$A$5,0),MATCH(Orders!J$1,Products!$A$1:$E$1,0))="M","Medium",IF(INDEX(Products!$A$1:$E$5,MATCH(Orders!$D1495,Products!$A$1:$A$5,0),MATCH(Orders!J$1,Products!$A$1:$E$1,0))="D","Dark","Light"))</f>
        <v>Light</v>
      </c>
      <c r="K1495" s="3">
        <f>INDEX(Products!$A$1:$E$5,MATCH(Orders!$D1495,Products!$A$1:$A$5,0),MATCH(Orders!K$1,Products!$A$1:$E$1,0))</f>
        <v>1</v>
      </c>
      <c r="L1495" s="5">
        <f>INDEX(Products!$A$1:$E$5,MATCH(Orders!$D1495,Products!$A$1:$A$5,0),MATCH(Orders!L$1,Products!$A$1:$E$1,0))</f>
        <v>9.9499999999999993</v>
      </c>
      <c r="M1495" s="5">
        <f>Table1[[#This Row],[Unit Price]]*Table1[[#This Row],[Quantity]]</f>
        <v>9.9499999999999993</v>
      </c>
      <c r="N1495" t="str">
        <f>VLOOKUP(Table1[[#This Row],[Customer ID]],Customers!$A$1:$I$2001,9,FALSE)</f>
        <v>Yes</v>
      </c>
    </row>
    <row r="1496" spans="1:14" x14ac:dyDescent="0.35">
      <c r="A1496" t="s">
        <v>3055</v>
      </c>
      <c r="B1496" s="2">
        <v>44662</v>
      </c>
      <c r="C1496" t="s">
        <v>3056</v>
      </c>
      <c r="D1496" t="s">
        <v>30</v>
      </c>
      <c r="E1496">
        <v>3</v>
      </c>
      <c r="F1496" t="str">
        <f>VLOOKUP(Table1[[#This Row],[Customer ID]],Customers!$A$1:$I$2001,2,FALSE)</f>
        <v>Shelby Nelson</v>
      </c>
      <c r="G1496" t="str">
        <f>VLOOKUP(Table1[[#This Row],[Customer ID]],Customers!$A$1:$I$2001,3,FALSE)</f>
        <v>hayleyruiz@andrews.com</v>
      </c>
      <c r="H1496" t="str">
        <f>VLOOKUP(Table1[[#This Row],[Customer ID]],Customers!$A$1:$I$2001,7,FALSE)</f>
        <v>Canada</v>
      </c>
      <c r="I1496" t="str">
        <f>_xlfn.IFS(INDEX(Products!$A$1:$E$5,MATCH(Orders!$D1496,Products!$A$1:$A$5,0),MATCH(Orders!I$1,Products!$A$1:$E$1,0))="Esp","Espresso",INDEX(Products!$A$1:$E$5,MATCH(Orders!$D1496,Products!$A$1:$A$5,0),MATCH(Orders!I$1,Products!$A$1:$E$1,0))="Lat","Latte",INDEX(Products!$A$1:$E$5,MATCH(Orders!$D1496,Products!$A$1:$A$5,0),MATCH(Orders!I$1,Products!$A$1:$E$1,0))="Moc","Mocha",INDEX(Products!$A$1:$E$5,MATCH(Orders!$D1496,Products!$A$1:$A$5,0),MATCH(Orders!I$1,Products!$A$1:$E$1,0))="Am","Americano")</f>
        <v>Mocha</v>
      </c>
      <c r="J1496" t="str">
        <f>IF(INDEX(Products!$A$1:$E$5,MATCH(Orders!$D1496,Products!$A$1:$A$5,0),MATCH(Orders!J$1,Products!$A$1:$E$1,0))="M","Medium",IF(INDEX(Products!$A$1:$E$5,MATCH(Orders!$D1496,Products!$A$1:$A$5,0),MATCH(Orders!J$1,Products!$A$1:$E$1,0))="D","Dark","Light"))</f>
        <v>Medium</v>
      </c>
      <c r="K1496" s="3">
        <f>INDEX(Products!$A$1:$E$5,MATCH(Orders!$D1496,Products!$A$1:$A$5,0),MATCH(Orders!K$1,Products!$A$1:$E$1,0))</f>
        <v>2</v>
      </c>
      <c r="L1496" s="5">
        <f>INDEX(Products!$A$1:$E$5,MATCH(Orders!$D1496,Products!$A$1:$A$5,0),MATCH(Orders!L$1,Products!$A$1:$E$1,0))</f>
        <v>5.35</v>
      </c>
      <c r="M1496" s="5">
        <f>Table1[[#This Row],[Unit Price]]*Table1[[#This Row],[Quantity]]</f>
        <v>16.049999999999997</v>
      </c>
      <c r="N1496" t="str">
        <f>VLOOKUP(Table1[[#This Row],[Customer ID]],Customers!$A$1:$I$2001,9,FALSE)</f>
        <v>Yes</v>
      </c>
    </row>
    <row r="1497" spans="1:14" x14ac:dyDescent="0.35">
      <c r="A1497" t="s">
        <v>3057</v>
      </c>
      <c r="B1497" s="2">
        <v>44537</v>
      </c>
      <c r="C1497" t="s">
        <v>3058</v>
      </c>
      <c r="D1497" t="s">
        <v>15</v>
      </c>
      <c r="E1497">
        <v>5</v>
      </c>
      <c r="F1497" t="str">
        <f>VLOOKUP(Table1[[#This Row],[Customer ID]],Customers!$A$1:$I$2001,2,FALSE)</f>
        <v>Brianna Collier</v>
      </c>
      <c r="G1497" t="str">
        <f>VLOOKUP(Table1[[#This Row],[Customer ID]],Customers!$A$1:$I$2001,3,FALSE)</f>
        <v>alexis13@reyes-byrd.biz</v>
      </c>
      <c r="H1497" t="str">
        <f>VLOOKUP(Table1[[#This Row],[Customer ID]],Customers!$A$1:$I$2001,7,FALSE)</f>
        <v>United Kingdom</v>
      </c>
      <c r="I1497" t="str">
        <f>_xlfn.IFS(INDEX(Products!$A$1:$E$5,MATCH(Orders!$D1497,Products!$A$1:$A$5,0),MATCH(Orders!I$1,Products!$A$1:$E$1,0))="Esp","Espresso",INDEX(Products!$A$1:$E$5,MATCH(Orders!$D1497,Products!$A$1:$A$5,0),MATCH(Orders!I$1,Products!$A$1:$E$1,0))="Lat","Latte",INDEX(Products!$A$1:$E$5,MATCH(Orders!$D1497,Products!$A$1:$A$5,0),MATCH(Orders!I$1,Products!$A$1:$E$1,0))="Moc","Mocha",INDEX(Products!$A$1:$E$5,MATCH(Orders!$D1497,Products!$A$1:$A$5,0),MATCH(Orders!I$1,Products!$A$1:$E$1,0))="Am","Americano")</f>
        <v>Espresso</v>
      </c>
      <c r="J1497" t="str">
        <f>IF(INDEX(Products!$A$1:$E$5,MATCH(Orders!$D1497,Products!$A$1:$A$5,0),MATCH(Orders!J$1,Products!$A$1:$E$1,0))="M","Medium",IF(INDEX(Products!$A$1:$E$5,MATCH(Orders!$D1497,Products!$A$1:$A$5,0),MATCH(Orders!J$1,Products!$A$1:$E$1,0))="D","Dark","Light"))</f>
        <v>Medium</v>
      </c>
      <c r="K1497" s="3">
        <f>INDEX(Products!$A$1:$E$5,MATCH(Orders!$D1497,Products!$A$1:$A$5,0),MATCH(Orders!K$1,Products!$A$1:$E$1,0))</f>
        <v>1.5</v>
      </c>
      <c r="L1497" s="5">
        <f>INDEX(Products!$A$1:$E$5,MATCH(Orders!$D1497,Products!$A$1:$A$5,0),MATCH(Orders!L$1,Products!$A$1:$E$1,0))</f>
        <v>8.18</v>
      </c>
      <c r="M1497" s="5">
        <f>Table1[[#This Row],[Unit Price]]*Table1[[#This Row],[Quantity]]</f>
        <v>40.9</v>
      </c>
      <c r="N1497" t="str">
        <f>VLOOKUP(Table1[[#This Row],[Customer ID]],Customers!$A$1:$I$2001,9,FALSE)</f>
        <v>Yes</v>
      </c>
    </row>
    <row r="1498" spans="1:14" x14ac:dyDescent="0.35">
      <c r="A1498" t="s">
        <v>3059</v>
      </c>
      <c r="B1498" s="2">
        <v>45157</v>
      </c>
      <c r="C1498" t="s">
        <v>3060</v>
      </c>
      <c r="D1498" t="s">
        <v>21</v>
      </c>
      <c r="E1498">
        <v>5</v>
      </c>
      <c r="F1498" t="str">
        <f>VLOOKUP(Table1[[#This Row],[Customer ID]],Customers!$A$1:$I$2001,2,FALSE)</f>
        <v>Timothy Burch</v>
      </c>
      <c r="G1498" t="str">
        <f>VLOOKUP(Table1[[#This Row],[Customer ID]],Customers!$A$1:$I$2001,3,FALSE)</f>
        <v>holmeskatie@coleman.com</v>
      </c>
      <c r="H1498" t="str">
        <f>VLOOKUP(Table1[[#This Row],[Customer ID]],Customers!$A$1:$I$2001,7,FALSE)</f>
        <v>Canada</v>
      </c>
      <c r="I1498" t="str">
        <f>_xlfn.IFS(INDEX(Products!$A$1:$E$5,MATCH(Orders!$D1498,Products!$A$1:$A$5,0),MATCH(Orders!I$1,Products!$A$1:$E$1,0))="Esp","Espresso",INDEX(Products!$A$1:$E$5,MATCH(Orders!$D1498,Products!$A$1:$A$5,0),MATCH(Orders!I$1,Products!$A$1:$E$1,0))="Lat","Latte",INDEX(Products!$A$1:$E$5,MATCH(Orders!$D1498,Products!$A$1:$A$5,0),MATCH(Orders!I$1,Products!$A$1:$E$1,0))="Moc","Mocha",INDEX(Products!$A$1:$E$5,MATCH(Orders!$D1498,Products!$A$1:$A$5,0),MATCH(Orders!I$1,Products!$A$1:$E$1,0))="Am","Americano")</f>
        <v>Latte</v>
      </c>
      <c r="J1498" t="str">
        <f>IF(INDEX(Products!$A$1:$E$5,MATCH(Orders!$D1498,Products!$A$1:$A$5,0),MATCH(Orders!J$1,Products!$A$1:$E$1,0))="M","Medium",IF(INDEX(Products!$A$1:$E$5,MATCH(Orders!$D1498,Products!$A$1:$A$5,0),MATCH(Orders!J$1,Products!$A$1:$E$1,0))="D","Dark","Light"))</f>
        <v>Dark</v>
      </c>
      <c r="K1498" s="3">
        <f>INDEX(Products!$A$1:$E$5,MATCH(Orders!$D1498,Products!$A$1:$A$5,0),MATCH(Orders!K$1,Products!$A$1:$E$1,0))</f>
        <v>2</v>
      </c>
      <c r="L1498" s="5">
        <f>INDEX(Products!$A$1:$E$5,MATCH(Orders!$D1498,Products!$A$1:$A$5,0),MATCH(Orders!L$1,Products!$A$1:$E$1,0))</f>
        <v>6.79</v>
      </c>
      <c r="M1498" s="5">
        <f>Table1[[#This Row],[Unit Price]]*Table1[[#This Row],[Quantity]]</f>
        <v>33.950000000000003</v>
      </c>
      <c r="N1498" t="str">
        <f>VLOOKUP(Table1[[#This Row],[Customer ID]],Customers!$A$1:$I$2001,9,FALSE)</f>
        <v>No</v>
      </c>
    </row>
    <row r="1499" spans="1:14" x14ac:dyDescent="0.35">
      <c r="A1499" t="s">
        <v>3061</v>
      </c>
      <c r="B1499" s="2">
        <v>44797</v>
      </c>
      <c r="C1499" t="s">
        <v>3062</v>
      </c>
      <c r="D1499" t="s">
        <v>15</v>
      </c>
      <c r="E1499">
        <v>1</v>
      </c>
      <c r="F1499" t="str">
        <f>VLOOKUP(Table1[[#This Row],[Customer ID]],Customers!$A$1:$I$2001,2,FALSE)</f>
        <v>Mitchell Harrell</v>
      </c>
      <c r="G1499" t="str">
        <f>VLOOKUP(Table1[[#This Row],[Customer ID]],Customers!$A$1:$I$2001,3,FALSE)</f>
        <v>shelby39@hotmail.com</v>
      </c>
      <c r="H1499" t="str">
        <f>VLOOKUP(Table1[[#This Row],[Customer ID]],Customers!$A$1:$I$2001,7,FALSE)</f>
        <v>Ireland</v>
      </c>
      <c r="I1499" t="str">
        <f>_xlfn.IFS(INDEX(Products!$A$1:$E$5,MATCH(Orders!$D1499,Products!$A$1:$A$5,0),MATCH(Orders!I$1,Products!$A$1:$E$1,0))="Esp","Espresso",INDEX(Products!$A$1:$E$5,MATCH(Orders!$D1499,Products!$A$1:$A$5,0),MATCH(Orders!I$1,Products!$A$1:$E$1,0))="Lat","Latte",INDEX(Products!$A$1:$E$5,MATCH(Orders!$D1499,Products!$A$1:$A$5,0),MATCH(Orders!I$1,Products!$A$1:$E$1,0))="Moc","Mocha",INDEX(Products!$A$1:$E$5,MATCH(Orders!$D1499,Products!$A$1:$A$5,0),MATCH(Orders!I$1,Products!$A$1:$E$1,0))="Am","Americano")</f>
        <v>Espresso</v>
      </c>
      <c r="J1499" t="str">
        <f>IF(INDEX(Products!$A$1:$E$5,MATCH(Orders!$D1499,Products!$A$1:$A$5,0),MATCH(Orders!J$1,Products!$A$1:$E$1,0))="M","Medium",IF(INDEX(Products!$A$1:$E$5,MATCH(Orders!$D1499,Products!$A$1:$A$5,0),MATCH(Orders!J$1,Products!$A$1:$E$1,0))="D","Dark","Light"))</f>
        <v>Medium</v>
      </c>
      <c r="K1499" s="3">
        <f>INDEX(Products!$A$1:$E$5,MATCH(Orders!$D1499,Products!$A$1:$A$5,0),MATCH(Orders!K$1,Products!$A$1:$E$1,0))</f>
        <v>1.5</v>
      </c>
      <c r="L1499" s="5">
        <f>INDEX(Products!$A$1:$E$5,MATCH(Orders!$D1499,Products!$A$1:$A$5,0),MATCH(Orders!L$1,Products!$A$1:$E$1,0))</f>
        <v>8.18</v>
      </c>
      <c r="M1499" s="5">
        <f>Table1[[#This Row],[Unit Price]]*Table1[[#This Row],[Quantity]]</f>
        <v>8.18</v>
      </c>
      <c r="N1499" t="str">
        <f>VLOOKUP(Table1[[#This Row],[Customer ID]],Customers!$A$1:$I$2001,9,FALSE)</f>
        <v>No</v>
      </c>
    </row>
    <row r="1500" spans="1:14" x14ac:dyDescent="0.35">
      <c r="A1500" t="s">
        <v>3063</v>
      </c>
      <c r="B1500" s="2">
        <v>45247</v>
      </c>
      <c r="C1500" t="s">
        <v>3064</v>
      </c>
      <c r="D1500" t="s">
        <v>30</v>
      </c>
      <c r="E1500">
        <v>4</v>
      </c>
      <c r="F1500" t="str">
        <f>VLOOKUP(Table1[[#This Row],[Customer ID]],Customers!$A$1:$I$2001,2,FALSE)</f>
        <v>Justin Sullivan</v>
      </c>
      <c r="G1500" t="str">
        <f>VLOOKUP(Table1[[#This Row],[Customer ID]],Customers!$A$1:$I$2001,3,FALSE)</f>
        <v>qsullivan@villarreal.com</v>
      </c>
      <c r="H1500" t="str">
        <f>VLOOKUP(Table1[[#This Row],[Customer ID]],Customers!$A$1:$I$2001,7,FALSE)</f>
        <v>Australia</v>
      </c>
      <c r="I1500" t="str">
        <f>_xlfn.IFS(INDEX(Products!$A$1:$E$5,MATCH(Orders!$D1500,Products!$A$1:$A$5,0),MATCH(Orders!I$1,Products!$A$1:$E$1,0))="Esp","Espresso",INDEX(Products!$A$1:$E$5,MATCH(Orders!$D1500,Products!$A$1:$A$5,0),MATCH(Orders!I$1,Products!$A$1:$E$1,0))="Lat","Latte",INDEX(Products!$A$1:$E$5,MATCH(Orders!$D1500,Products!$A$1:$A$5,0),MATCH(Orders!I$1,Products!$A$1:$E$1,0))="Moc","Mocha",INDEX(Products!$A$1:$E$5,MATCH(Orders!$D1500,Products!$A$1:$A$5,0),MATCH(Orders!I$1,Products!$A$1:$E$1,0))="Am","Americano")</f>
        <v>Mocha</v>
      </c>
      <c r="J1500" t="str">
        <f>IF(INDEX(Products!$A$1:$E$5,MATCH(Orders!$D1500,Products!$A$1:$A$5,0),MATCH(Orders!J$1,Products!$A$1:$E$1,0))="M","Medium",IF(INDEX(Products!$A$1:$E$5,MATCH(Orders!$D1500,Products!$A$1:$A$5,0),MATCH(Orders!J$1,Products!$A$1:$E$1,0))="D","Dark","Light"))</f>
        <v>Medium</v>
      </c>
      <c r="K1500" s="3">
        <f>INDEX(Products!$A$1:$E$5,MATCH(Orders!$D1500,Products!$A$1:$A$5,0),MATCH(Orders!K$1,Products!$A$1:$E$1,0))</f>
        <v>2</v>
      </c>
      <c r="L1500" s="5">
        <f>INDEX(Products!$A$1:$E$5,MATCH(Orders!$D1500,Products!$A$1:$A$5,0),MATCH(Orders!L$1,Products!$A$1:$E$1,0))</f>
        <v>5.35</v>
      </c>
      <c r="M1500" s="5">
        <f>Table1[[#This Row],[Unit Price]]*Table1[[#This Row],[Quantity]]</f>
        <v>21.4</v>
      </c>
      <c r="N1500" t="str">
        <f>VLOOKUP(Table1[[#This Row],[Customer ID]],Customers!$A$1:$I$2001,9,FALSE)</f>
        <v>No</v>
      </c>
    </row>
    <row r="1501" spans="1:14" x14ac:dyDescent="0.35">
      <c r="A1501" t="s">
        <v>3065</v>
      </c>
      <c r="B1501" s="2">
        <v>45532</v>
      </c>
      <c r="C1501" t="s">
        <v>3066</v>
      </c>
      <c r="D1501" t="s">
        <v>21</v>
      </c>
      <c r="E1501">
        <v>2</v>
      </c>
      <c r="F1501" t="str">
        <f>VLOOKUP(Table1[[#This Row],[Customer ID]],Customers!$A$1:$I$2001,2,FALSE)</f>
        <v>Jennifer Martinez</v>
      </c>
      <c r="G1501" t="str">
        <f>VLOOKUP(Table1[[#This Row],[Customer ID]],Customers!$A$1:$I$2001,3,FALSE)</f>
        <v>wbrooks@hotmail.com</v>
      </c>
      <c r="H1501" t="str">
        <f>VLOOKUP(Table1[[#This Row],[Customer ID]],Customers!$A$1:$I$2001,7,FALSE)</f>
        <v>Australia</v>
      </c>
      <c r="I1501" t="str">
        <f>_xlfn.IFS(INDEX(Products!$A$1:$E$5,MATCH(Orders!$D1501,Products!$A$1:$A$5,0),MATCH(Orders!I$1,Products!$A$1:$E$1,0))="Esp","Espresso",INDEX(Products!$A$1:$E$5,MATCH(Orders!$D1501,Products!$A$1:$A$5,0),MATCH(Orders!I$1,Products!$A$1:$E$1,0))="Lat","Latte",INDEX(Products!$A$1:$E$5,MATCH(Orders!$D1501,Products!$A$1:$A$5,0),MATCH(Orders!I$1,Products!$A$1:$E$1,0))="Moc","Mocha",INDEX(Products!$A$1:$E$5,MATCH(Orders!$D1501,Products!$A$1:$A$5,0),MATCH(Orders!I$1,Products!$A$1:$E$1,0))="Am","Americano")</f>
        <v>Latte</v>
      </c>
      <c r="J1501" t="str">
        <f>IF(INDEX(Products!$A$1:$E$5,MATCH(Orders!$D1501,Products!$A$1:$A$5,0),MATCH(Orders!J$1,Products!$A$1:$E$1,0))="M","Medium",IF(INDEX(Products!$A$1:$E$5,MATCH(Orders!$D1501,Products!$A$1:$A$5,0),MATCH(Orders!J$1,Products!$A$1:$E$1,0))="D","Dark","Light"))</f>
        <v>Dark</v>
      </c>
      <c r="K1501" s="3">
        <f>INDEX(Products!$A$1:$E$5,MATCH(Orders!$D1501,Products!$A$1:$A$5,0),MATCH(Orders!K$1,Products!$A$1:$E$1,0))</f>
        <v>2</v>
      </c>
      <c r="L1501" s="5">
        <f>INDEX(Products!$A$1:$E$5,MATCH(Orders!$D1501,Products!$A$1:$A$5,0),MATCH(Orders!L$1,Products!$A$1:$E$1,0))</f>
        <v>6.79</v>
      </c>
      <c r="M1501" s="5">
        <f>Table1[[#This Row],[Unit Price]]*Table1[[#This Row],[Quantity]]</f>
        <v>13.58</v>
      </c>
      <c r="N1501" t="str">
        <f>VLOOKUP(Table1[[#This Row],[Customer ID]],Customers!$A$1:$I$2001,9,FALSE)</f>
        <v>Yes</v>
      </c>
    </row>
    <row r="1502" spans="1:14" x14ac:dyDescent="0.35">
      <c r="A1502" t="s">
        <v>3067</v>
      </c>
      <c r="B1502" s="2">
        <v>45554</v>
      </c>
      <c r="C1502" t="s">
        <v>3068</v>
      </c>
      <c r="D1502" t="s">
        <v>21</v>
      </c>
      <c r="E1502">
        <v>4</v>
      </c>
      <c r="F1502" t="str">
        <f>VLOOKUP(Table1[[#This Row],[Customer ID]],Customers!$A$1:$I$2001,2,FALSE)</f>
        <v>Ashley Anderson</v>
      </c>
      <c r="G1502" t="str">
        <f>VLOOKUP(Table1[[#This Row],[Customer ID]],Customers!$A$1:$I$2001,3,FALSE)</f>
        <v>georgemarquez@sullivan.com</v>
      </c>
      <c r="H1502" t="str">
        <f>VLOOKUP(Table1[[#This Row],[Customer ID]],Customers!$A$1:$I$2001,7,FALSE)</f>
        <v>Ireland</v>
      </c>
      <c r="I1502" t="str">
        <f>_xlfn.IFS(INDEX(Products!$A$1:$E$5,MATCH(Orders!$D1502,Products!$A$1:$A$5,0),MATCH(Orders!I$1,Products!$A$1:$E$1,0))="Esp","Espresso",INDEX(Products!$A$1:$E$5,MATCH(Orders!$D1502,Products!$A$1:$A$5,0),MATCH(Orders!I$1,Products!$A$1:$E$1,0))="Lat","Latte",INDEX(Products!$A$1:$E$5,MATCH(Orders!$D1502,Products!$A$1:$A$5,0),MATCH(Orders!I$1,Products!$A$1:$E$1,0))="Moc","Mocha",INDEX(Products!$A$1:$E$5,MATCH(Orders!$D1502,Products!$A$1:$A$5,0),MATCH(Orders!I$1,Products!$A$1:$E$1,0))="Am","Americano")</f>
        <v>Latte</v>
      </c>
      <c r="J1502" t="str">
        <f>IF(INDEX(Products!$A$1:$E$5,MATCH(Orders!$D1502,Products!$A$1:$A$5,0),MATCH(Orders!J$1,Products!$A$1:$E$1,0))="M","Medium",IF(INDEX(Products!$A$1:$E$5,MATCH(Orders!$D1502,Products!$A$1:$A$5,0),MATCH(Orders!J$1,Products!$A$1:$E$1,0))="D","Dark","Light"))</f>
        <v>Dark</v>
      </c>
      <c r="K1502" s="3">
        <f>INDEX(Products!$A$1:$E$5,MATCH(Orders!$D1502,Products!$A$1:$A$5,0),MATCH(Orders!K$1,Products!$A$1:$E$1,0))</f>
        <v>2</v>
      </c>
      <c r="L1502" s="5">
        <f>INDEX(Products!$A$1:$E$5,MATCH(Orders!$D1502,Products!$A$1:$A$5,0),MATCH(Orders!L$1,Products!$A$1:$E$1,0))</f>
        <v>6.79</v>
      </c>
      <c r="M1502" s="5">
        <f>Table1[[#This Row],[Unit Price]]*Table1[[#This Row],[Quantity]]</f>
        <v>27.16</v>
      </c>
      <c r="N1502" t="str">
        <f>VLOOKUP(Table1[[#This Row],[Customer ID]],Customers!$A$1:$I$2001,9,FALSE)</f>
        <v>Yes</v>
      </c>
    </row>
    <row r="1503" spans="1:14" x14ac:dyDescent="0.35">
      <c r="A1503" t="s">
        <v>3069</v>
      </c>
      <c r="B1503" s="2">
        <v>44686</v>
      </c>
      <c r="C1503" t="s">
        <v>3070</v>
      </c>
      <c r="D1503" t="s">
        <v>30</v>
      </c>
      <c r="E1503">
        <v>4</v>
      </c>
      <c r="F1503" t="str">
        <f>VLOOKUP(Table1[[#This Row],[Customer ID]],Customers!$A$1:$I$2001,2,FALSE)</f>
        <v>Jennifer Baird</v>
      </c>
      <c r="G1503" t="str">
        <f>VLOOKUP(Table1[[#This Row],[Customer ID]],Customers!$A$1:$I$2001,3,FALSE)</f>
        <v>tiffany65@hotmail.com</v>
      </c>
      <c r="H1503" t="str">
        <f>VLOOKUP(Table1[[#This Row],[Customer ID]],Customers!$A$1:$I$2001,7,FALSE)</f>
        <v>Ireland</v>
      </c>
      <c r="I1503" t="str">
        <f>_xlfn.IFS(INDEX(Products!$A$1:$E$5,MATCH(Orders!$D1503,Products!$A$1:$A$5,0),MATCH(Orders!I$1,Products!$A$1:$E$1,0))="Esp","Espresso",INDEX(Products!$A$1:$E$5,MATCH(Orders!$D1503,Products!$A$1:$A$5,0),MATCH(Orders!I$1,Products!$A$1:$E$1,0))="Lat","Latte",INDEX(Products!$A$1:$E$5,MATCH(Orders!$D1503,Products!$A$1:$A$5,0),MATCH(Orders!I$1,Products!$A$1:$E$1,0))="Moc","Mocha",INDEX(Products!$A$1:$E$5,MATCH(Orders!$D1503,Products!$A$1:$A$5,0),MATCH(Orders!I$1,Products!$A$1:$E$1,0))="Am","Americano")</f>
        <v>Mocha</v>
      </c>
      <c r="J1503" t="str">
        <f>IF(INDEX(Products!$A$1:$E$5,MATCH(Orders!$D1503,Products!$A$1:$A$5,0),MATCH(Orders!J$1,Products!$A$1:$E$1,0))="M","Medium",IF(INDEX(Products!$A$1:$E$5,MATCH(Orders!$D1503,Products!$A$1:$A$5,0),MATCH(Orders!J$1,Products!$A$1:$E$1,0))="D","Dark","Light"))</f>
        <v>Medium</v>
      </c>
      <c r="K1503" s="3">
        <f>INDEX(Products!$A$1:$E$5,MATCH(Orders!$D1503,Products!$A$1:$A$5,0),MATCH(Orders!K$1,Products!$A$1:$E$1,0))</f>
        <v>2</v>
      </c>
      <c r="L1503" s="5">
        <f>INDEX(Products!$A$1:$E$5,MATCH(Orders!$D1503,Products!$A$1:$A$5,0),MATCH(Orders!L$1,Products!$A$1:$E$1,0))</f>
        <v>5.35</v>
      </c>
      <c r="M1503" s="5">
        <f>Table1[[#This Row],[Unit Price]]*Table1[[#This Row],[Quantity]]</f>
        <v>21.4</v>
      </c>
      <c r="N1503" t="str">
        <f>VLOOKUP(Table1[[#This Row],[Customer ID]],Customers!$A$1:$I$2001,9,FALSE)</f>
        <v>Yes</v>
      </c>
    </row>
    <row r="1504" spans="1:14" x14ac:dyDescent="0.35">
      <c r="A1504" t="s">
        <v>3071</v>
      </c>
      <c r="B1504" s="2">
        <v>45388</v>
      </c>
      <c r="C1504" t="s">
        <v>3072</v>
      </c>
      <c r="D1504" t="s">
        <v>30</v>
      </c>
      <c r="E1504">
        <v>1</v>
      </c>
      <c r="F1504" t="str">
        <f>VLOOKUP(Table1[[#This Row],[Customer ID]],Customers!$A$1:$I$2001,2,FALSE)</f>
        <v>James Phelps</v>
      </c>
      <c r="G1504" t="str">
        <f>VLOOKUP(Table1[[#This Row],[Customer ID]],Customers!$A$1:$I$2001,3,FALSE)</f>
        <v>smedina@davis.com</v>
      </c>
      <c r="H1504" t="str">
        <f>VLOOKUP(Table1[[#This Row],[Customer ID]],Customers!$A$1:$I$2001,7,FALSE)</f>
        <v>Canada</v>
      </c>
      <c r="I1504" t="str">
        <f>_xlfn.IFS(INDEX(Products!$A$1:$E$5,MATCH(Orders!$D1504,Products!$A$1:$A$5,0),MATCH(Orders!I$1,Products!$A$1:$E$1,0))="Esp","Espresso",INDEX(Products!$A$1:$E$5,MATCH(Orders!$D1504,Products!$A$1:$A$5,0),MATCH(Orders!I$1,Products!$A$1:$E$1,0))="Lat","Latte",INDEX(Products!$A$1:$E$5,MATCH(Orders!$D1504,Products!$A$1:$A$5,0),MATCH(Orders!I$1,Products!$A$1:$E$1,0))="Moc","Mocha",INDEX(Products!$A$1:$E$5,MATCH(Orders!$D1504,Products!$A$1:$A$5,0),MATCH(Orders!I$1,Products!$A$1:$E$1,0))="Am","Americano")</f>
        <v>Mocha</v>
      </c>
      <c r="J1504" t="str">
        <f>IF(INDEX(Products!$A$1:$E$5,MATCH(Orders!$D1504,Products!$A$1:$A$5,0),MATCH(Orders!J$1,Products!$A$1:$E$1,0))="M","Medium",IF(INDEX(Products!$A$1:$E$5,MATCH(Orders!$D1504,Products!$A$1:$A$5,0),MATCH(Orders!J$1,Products!$A$1:$E$1,0))="D","Dark","Light"))</f>
        <v>Medium</v>
      </c>
      <c r="K1504" s="3">
        <f>INDEX(Products!$A$1:$E$5,MATCH(Orders!$D1504,Products!$A$1:$A$5,0),MATCH(Orders!K$1,Products!$A$1:$E$1,0))</f>
        <v>2</v>
      </c>
      <c r="L1504" s="5">
        <f>INDEX(Products!$A$1:$E$5,MATCH(Orders!$D1504,Products!$A$1:$A$5,0),MATCH(Orders!L$1,Products!$A$1:$E$1,0))</f>
        <v>5.35</v>
      </c>
      <c r="M1504" s="5">
        <f>Table1[[#This Row],[Unit Price]]*Table1[[#This Row],[Quantity]]</f>
        <v>5.35</v>
      </c>
      <c r="N1504" t="str">
        <f>VLOOKUP(Table1[[#This Row],[Customer ID]],Customers!$A$1:$I$2001,9,FALSE)</f>
        <v>Yes</v>
      </c>
    </row>
    <row r="1505" spans="1:14" x14ac:dyDescent="0.35">
      <c r="A1505" t="s">
        <v>3073</v>
      </c>
      <c r="B1505" s="2">
        <v>45132</v>
      </c>
      <c r="C1505" t="s">
        <v>3074</v>
      </c>
      <c r="D1505" t="s">
        <v>21</v>
      </c>
      <c r="E1505">
        <v>3</v>
      </c>
      <c r="F1505" t="str">
        <f>VLOOKUP(Table1[[#This Row],[Customer ID]],Customers!$A$1:$I$2001,2,FALSE)</f>
        <v>Rodney Johnson</v>
      </c>
      <c r="G1505" t="str">
        <f>VLOOKUP(Table1[[#This Row],[Customer ID]],Customers!$A$1:$I$2001,3,FALSE)</f>
        <v>andersonchad@crosby.com</v>
      </c>
      <c r="H1505" t="str">
        <f>VLOOKUP(Table1[[#This Row],[Customer ID]],Customers!$A$1:$I$2001,7,FALSE)</f>
        <v>United Kingdom</v>
      </c>
      <c r="I1505" t="str">
        <f>_xlfn.IFS(INDEX(Products!$A$1:$E$5,MATCH(Orders!$D1505,Products!$A$1:$A$5,0),MATCH(Orders!I$1,Products!$A$1:$E$1,0))="Esp","Espresso",INDEX(Products!$A$1:$E$5,MATCH(Orders!$D1505,Products!$A$1:$A$5,0),MATCH(Orders!I$1,Products!$A$1:$E$1,0))="Lat","Latte",INDEX(Products!$A$1:$E$5,MATCH(Orders!$D1505,Products!$A$1:$A$5,0),MATCH(Orders!I$1,Products!$A$1:$E$1,0))="Moc","Mocha",INDEX(Products!$A$1:$E$5,MATCH(Orders!$D1505,Products!$A$1:$A$5,0),MATCH(Orders!I$1,Products!$A$1:$E$1,0))="Am","Americano")</f>
        <v>Latte</v>
      </c>
      <c r="J1505" t="str">
        <f>IF(INDEX(Products!$A$1:$E$5,MATCH(Orders!$D1505,Products!$A$1:$A$5,0),MATCH(Orders!J$1,Products!$A$1:$E$1,0))="M","Medium",IF(INDEX(Products!$A$1:$E$5,MATCH(Orders!$D1505,Products!$A$1:$A$5,0),MATCH(Orders!J$1,Products!$A$1:$E$1,0))="D","Dark","Light"))</f>
        <v>Dark</v>
      </c>
      <c r="K1505" s="3">
        <f>INDEX(Products!$A$1:$E$5,MATCH(Orders!$D1505,Products!$A$1:$A$5,0),MATCH(Orders!K$1,Products!$A$1:$E$1,0))</f>
        <v>2</v>
      </c>
      <c r="L1505" s="5">
        <f>INDEX(Products!$A$1:$E$5,MATCH(Orders!$D1505,Products!$A$1:$A$5,0),MATCH(Orders!L$1,Products!$A$1:$E$1,0))</f>
        <v>6.79</v>
      </c>
      <c r="M1505" s="5">
        <f>Table1[[#This Row],[Unit Price]]*Table1[[#This Row],[Quantity]]</f>
        <v>20.37</v>
      </c>
      <c r="N1505" t="str">
        <f>VLOOKUP(Table1[[#This Row],[Customer ID]],Customers!$A$1:$I$2001,9,FALSE)</f>
        <v>No</v>
      </c>
    </row>
    <row r="1506" spans="1:14" x14ac:dyDescent="0.35">
      <c r="A1506" t="s">
        <v>3075</v>
      </c>
      <c r="B1506" s="2">
        <v>44784</v>
      </c>
      <c r="C1506" t="s">
        <v>3076</v>
      </c>
      <c r="D1506" t="s">
        <v>15</v>
      </c>
      <c r="E1506">
        <v>1</v>
      </c>
      <c r="F1506" t="str">
        <f>VLOOKUP(Table1[[#This Row],[Customer ID]],Customers!$A$1:$I$2001,2,FALSE)</f>
        <v>Roger Baker</v>
      </c>
      <c r="G1506" t="str">
        <f>VLOOKUP(Table1[[#This Row],[Customer ID]],Customers!$A$1:$I$2001,3,FALSE)</f>
        <v>gomezjohn@chang.net</v>
      </c>
      <c r="H1506" t="str">
        <f>VLOOKUP(Table1[[#This Row],[Customer ID]],Customers!$A$1:$I$2001,7,FALSE)</f>
        <v>United Kingdom</v>
      </c>
      <c r="I1506" t="str">
        <f>_xlfn.IFS(INDEX(Products!$A$1:$E$5,MATCH(Orders!$D1506,Products!$A$1:$A$5,0),MATCH(Orders!I$1,Products!$A$1:$E$1,0))="Esp","Espresso",INDEX(Products!$A$1:$E$5,MATCH(Orders!$D1506,Products!$A$1:$A$5,0),MATCH(Orders!I$1,Products!$A$1:$E$1,0))="Lat","Latte",INDEX(Products!$A$1:$E$5,MATCH(Orders!$D1506,Products!$A$1:$A$5,0),MATCH(Orders!I$1,Products!$A$1:$E$1,0))="Moc","Mocha",INDEX(Products!$A$1:$E$5,MATCH(Orders!$D1506,Products!$A$1:$A$5,0),MATCH(Orders!I$1,Products!$A$1:$E$1,0))="Am","Americano")</f>
        <v>Espresso</v>
      </c>
      <c r="J1506" t="str">
        <f>IF(INDEX(Products!$A$1:$E$5,MATCH(Orders!$D1506,Products!$A$1:$A$5,0),MATCH(Orders!J$1,Products!$A$1:$E$1,0))="M","Medium",IF(INDEX(Products!$A$1:$E$5,MATCH(Orders!$D1506,Products!$A$1:$A$5,0),MATCH(Orders!J$1,Products!$A$1:$E$1,0))="D","Dark","Light"))</f>
        <v>Medium</v>
      </c>
      <c r="K1506" s="3">
        <f>INDEX(Products!$A$1:$E$5,MATCH(Orders!$D1506,Products!$A$1:$A$5,0),MATCH(Orders!K$1,Products!$A$1:$E$1,0))</f>
        <v>1.5</v>
      </c>
      <c r="L1506" s="5">
        <f>INDEX(Products!$A$1:$E$5,MATCH(Orders!$D1506,Products!$A$1:$A$5,0),MATCH(Orders!L$1,Products!$A$1:$E$1,0))</f>
        <v>8.18</v>
      </c>
      <c r="M1506" s="5">
        <f>Table1[[#This Row],[Unit Price]]*Table1[[#This Row],[Quantity]]</f>
        <v>8.18</v>
      </c>
      <c r="N1506" t="str">
        <f>VLOOKUP(Table1[[#This Row],[Customer ID]],Customers!$A$1:$I$2001,9,FALSE)</f>
        <v>No</v>
      </c>
    </row>
    <row r="1507" spans="1:14" x14ac:dyDescent="0.35">
      <c r="A1507" t="s">
        <v>3077</v>
      </c>
      <c r="B1507" s="2">
        <v>44714</v>
      </c>
      <c r="C1507" t="s">
        <v>3078</v>
      </c>
      <c r="D1507" t="s">
        <v>30</v>
      </c>
      <c r="E1507">
        <v>2</v>
      </c>
      <c r="F1507" t="str">
        <f>VLOOKUP(Table1[[#This Row],[Customer ID]],Customers!$A$1:$I$2001,2,FALSE)</f>
        <v>Michael Hall</v>
      </c>
      <c r="G1507" t="str">
        <f>VLOOKUP(Table1[[#This Row],[Customer ID]],Customers!$A$1:$I$2001,3,FALSE)</f>
        <v>matthew30@yahoo.com</v>
      </c>
      <c r="H1507" t="str">
        <f>VLOOKUP(Table1[[#This Row],[Customer ID]],Customers!$A$1:$I$2001,7,FALSE)</f>
        <v>United Kingdom</v>
      </c>
      <c r="I1507" t="str">
        <f>_xlfn.IFS(INDEX(Products!$A$1:$E$5,MATCH(Orders!$D1507,Products!$A$1:$A$5,0),MATCH(Orders!I$1,Products!$A$1:$E$1,0))="Esp","Espresso",INDEX(Products!$A$1:$E$5,MATCH(Orders!$D1507,Products!$A$1:$A$5,0),MATCH(Orders!I$1,Products!$A$1:$E$1,0))="Lat","Latte",INDEX(Products!$A$1:$E$5,MATCH(Orders!$D1507,Products!$A$1:$A$5,0),MATCH(Orders!I$1,Products!$A$1:$E$1,0))="Moc","Mocha",INDEX(Products!$A$1:$E$5,MATCH(Orders!$D1507,Products!$A$1:$A$5,0),MATCH(Orders!I$1,Products!$A$1:$E$1,0))="Am","Americano")</f>
        <v>Mocha</v>
      </c>
      <c r="J1507" t="str">
        <f>IF(INDEX(Products!$A$1:$E$5,MATCH(Orders!$D1507,Products!$A$1:$A$5,0),MATCH(Orders!J$1,Products!$A$1:$E$1,0))="M","Medium",IF(INDEX(Products!$A$1:$E$5,MATCH(Orders!$D1507,Products!$A$1:$A$5,0),MATCH(Orders!J$1,Products!$A$1:$E$1,0))="D","Dark","Light"))</f>
        <v>Medium</v>
      </c>
      <c r="K1507" s="3">
        <f>INDEX(Products!$A$1:$E$5,MATCH(Orders!$D1507,Products!$A$1:$A$5,0),MATCH(Orders!K$1,Products!$A$1:$E$1,0))</f>
        <v>2</v>
      </c>
      <c r="L1507" s="5">
        <f>INDEX(Products!$A$1:$E$5,MATCH(Orders!$D1507,Products!$A$1:$A$5,0),MATCH(Orders!L$1,Products!$A$1:$E$1,0))</f>
        <v>5.35</v>
      </c>
      <c r="M1507" s="5">
        <f>Table1[[#This Row],[Unit Price]]*Table1[[#This Row],[Quantity]]</f>
        <v>10.7</v>
      </c>
      <c r="N1507" t="str">
        <f>VLOOKUP(Table1[[#This Row],[Customer ID]],Customers!$A$1:$I$2001,9,FALSE)</f>
        <v>Yes</v>
      </c>
    </row>
    <row r="1508" spans="1:14" x14ac:dyDescent="0.35">
      <c r="A1508" t="s">
        <v>3079</v>
      </c>
      <c r="B1508" s="2">
        <v>44947</v>
      </c>
      <c r="C1508" t="s">
        <v>3080</v>
      </c>
      <c r="D1508" t="s">
        <v>15</v>
      </c>
      <c r="E1508">
        <v>1</v>
      </c>
      <c r="F1508" t="str">
        <f>VLOOKUP(Table1[[#This Row],[Customer ID]],Customers!$A$1:$I$2001,2,FALSE)</f>
        <v>Ms. Ashley Wilkinson</v>
      </c>
      <c r="G1508" t="str">
        <f>VLOOKUP(Table1[[#This Row],[Customer ID]],Customers!$A$1:$I$2001,3,FALSE)</f>
        <v>sharon66@liu.com</v>
      </c>
      <c r="H1508" t="str">
        <f>VLOOKUP(Table1[[#This Row],[Customer ID]],Customers!$A$1:$I$2001,7,FALSE)</f>
        <v>United Kingdom</v>
      </c>
      <c r="I1508" t="str">
        <f>_xlfn.IFS(INDEX(Products!$A$1:$E$5,MATCH(Orders!$D1508,Products!$A$1:$A$5,0),MATCH(Orders!I$1,Products!$A$1:$E$1,0))="Esp","Espresso",INDEX(Products!$A$1:$E$5,MATCH(Orders!$D1508,Products!$A$1:$A$5,0),MATCH(Orders!I$1,Products!$A$1:$E$1,0))="Lat","Latte",INDEX(Products!$A$1:$E$5,MATCH(Orders!$D1508,Products!$A$1:$A$5,0),MATCH(Orders!I$1,Products!$A$1:$E$1,0))="Moc","Mocha",INDEX(Products!$A$1:$E$5,MATCH(Orders!$D1508,Products!$A$1:$A$5,0),MATCH(Orders!I$1,Products!$A$1:$E$1,0))="Am","Americano")</f>
        <v>Espresso</v>
      </c>
      <c r="J1508" t="str">
        <f>IF(INDEX(Products!$A$1:$E$5,MATCH(Orders!$D1508,Products!$A$1:$A$5,0),MATCH(Orders!J$1,Products!$A$1:$E$1,0))="M","Medium",IF(INDEX(Products!$A$1:$E$5,MATCH(Orders!$D1508,Products!$A$1:$A$5,0),MATCH(Orders!J$1,Products!$A$1:$E$1,0))="D","Dark","Light"))</f>
        <v>Medium</v>
      </c>
      <c r="K1508" s="3">
        <f>INDEX(Products!$A$1:$E$5,MATCH(Orders!$D1508,Products!$A$1:$A$5,0),MATCH(Orders!K$1,Products!$A$1:$E$1,0))</f>
        <v>1.5</v>
      </c>
      <c r="L1508" s="5">
        <f>INDEX(Products!$A$1:$E$5,MATCH(Orders!$D1508,Products!$A$1:$A$5,0),MATCH(Orders!L$1,Products!$A$1:$E$1,0))</f>
        <v>8.18</v>
      </c>
      <c r="M1508" s="5">
        <f>Table1[[#This Row],[Unit Price]]*Table1[[#This Row],[Quantity]]</f>
        <v>8.18</v>
      </c>
      <c r="N1508" t="str">
        <f>VLOOKUP(Table1[[#This Row],[Customer ID]],Customers!$A$1:$I$2001,9,FALSE)</f>
        <v>Yes</v>
      </c>
    </row>
    <row r="1509" spans="1:14" x14ac:dyDescent="0.35">
      <c r="A1509" t="s">
        <v>3081</v>
      </c>
      <c r="B1509" s="2">
        <v>45253</v>
      </c>
      <c r="C1509" t="s">
        <v>3082</v>
      </c>
      <c r="D1509" t="s">
        <v>21</v>
      </c>
      <c r="E1509">
        <v>2</v>
      </c>
      <c r="F1509" t="str">
        <f>VLOOKUP(Table1[[#This Row],[Customer ID]],Customers!$A$1:$I$2001,2,FALSE)</f>
        <v>Melody Martin</v>
      </c>
      <c r="G1509" t="str">
        <f>VLOOKUP(Table1[[#This Row],[Customer ID]],Customers!$A$1:$I$2001,3,FALSE)</f>
        <v>pgonzalez@yahoo.com</v>
      </c>
      <c r="H1509" t="str">
        <f>VLOOKUP(Table1[[#This Row],[Customer ID]],Customers!$A$1:$I$2001,7,FALSE)</f>
        <v>United Kingdom</v>
      </c>
      <c r="I1509" t="str">
        <f>_xlfn.IFS(INDEX(Products!$A$1:$E$5,MATCH(Orders!$D1509,Products!$A$1:$A$5,0),MATCH(Orders!I$1,Products!$A$1:$E$1,0))="Esp","Espresso",INDEX(Products!$A$1:$E$5,MATCH(Orders!$D1509,Products!$A$1:$A$5,0),MATCH(Orders!I$1,Products!$A$1:$E$1,0))="Lat","Latte",INDEX(Products!$A$1:$E$5,MATCH(Orders!$D1509,Products!$A$1:$A$5,0),MATCH(Orders!I$1,Products!$A$1:$E$1,0))="Moc","Mocha",INDEX(Products!$A$1:$E$5,MATCH(Orders!$D1509,Products!$A$1:$A$5,0),MATCH(Orders!I$1,Products!$A$1:$E$1,0))="Am","Americano")</f>
        <v>Latte</v>
      </c>
      <c r="J1509" t="str">
        <f>IF(INDEX(Products!$A$1:$E$5,MATCH(Orders!$D1509,Products!$A$1:$A$5,0),MATCH(Orders!J$1,Products!$A$1:$E$1,0))="M","Medium",IF(INDEX(Products!$A$1:$E$5,MATCH(Orders!$D1509,Products!$A$1:$A$5,0),MATCH(Orders!J$1,Products!$A$1:$E$1,0))="D","Dark","Light"))</f>
        <v>Dark</v>
      </c>
      <c r="K1509" s="3">
        <f>INDEX(Products!$A$1:$E$5,MATCH(Orders!$D1509,Products!$A$1:$A$5,0),MATCH(Orders!K$1,Products!$A$1:$E$1,0))</f>
        <v>2</v>
      </c>
      <c r="L1509" s="5">
        <f>INDEX(Products!$A$1:$E$5,MATCH(Orders!$D1509,Products!$A$1:$A$5,0),MATCH(Orders!L$1,Products!$A$1:$E$1,0))</f>
        <v>6.79</v>
      </c>
      <c r="M1509" s="5">
        <f>Table1[[#This Row],[Unit Price]]*Table1[[#This Row],[Quantity]]</f>
        <v>13.58</v>
      </c>
      <c r="N1509" t="str">
        <f>VLOOKUP(Table1[[#This Row],[Customer ID]],Customers!$A$1:$I$2001,9,FALSE)</f>
        <v>Yes</v>
      </c>
    </row>
    <row r="1510" spans="1:14" x14ac:dyDescent="0.35">
      <c r="A1510" t="s">
        <v>3083</v>
      </c>
      <c r="B1510" s="2">
        <v>45377</v>
      </c>
      <c r="C1510" t="s">
        <v>3084</v>
      </c>
      <c r="D1510" t="s">
        <v>30</v>
      </c>
      <c r="E1510">
        <v>5</v>
      </c>
      <c r="F1510" t="str">
        <f>VLOOKUP(Table1[[#This Row],[Customer ID]],Customers!$A$1:$I$2001,2,FALSE)</f>
        <v>Andrea Stewart</v>
      </c>
      <c r="G1510" t="str">
        <f>VLOOKUP(Table1[[#This Row],[Customer ID]],Customers!$A$1:$I$2001,3,FALSE)</f>
        <v>lgay@yahoo.com</v>
      </c>
      <c r="H1510" t="str">
        <f>VLOOKUP(Table1[[#This Row],[Customer ID]],Customers!$A$1:$I$2001,7,FALSE)</f>
        <v>Australia</v>
      </c>
      <c r="I1510" t="str">
        <f>_xlfn.IFS(INDEX(Products!$A$1:$E$5,MATCH(Orders!$D1510,Products!$A$1:$A$5,0),MATCH(Orders!I$1,Products!$A$1:$E$1,0))="Esp","Espresso",INDEX(Products!$A$1:$E$5,MATCH(Orders!$D1510,Products!$A$1:$A$5,0),MATCH(Orders!I$1,Products!$A$1:$E$1,0))="Lat","Latte",INDEX(Products!$A$1:$E$5,MATCH(Orders!$D1510,Products!$A$1:$A$5,0),MATCH(Orders!I$1,Products!$A$1:$E$1,0))="Moc","Mocha",INDEX(Products!$A$1:$E$5,MATCH(Orders!$D1510,Products!$A$1:$A$5,0),MATCH(Orders!I$1,Products!$A$1:$E$1,0))="Am","Americano")</f>
        <v>Mocha</v>
      </c>
      <c r="J1510" t="str">
        <f>IF(INDEX(Products!$A$1:$E$5,MATCH(Orders!$D1510,Products!$A$1:$A$5,0),MATCH(Orders!J$1,Products!$A$1:$E$1,0))="M","Medium",IF(INDEX(Products!$A$1:$E$5,MATCH(Orders!$D1510,Products!$A$1:$A$5,0),MATCH(Orders!J$1,Products!$A$1:$E$1,0))="D","Dark","Light"))</f>
        <v>Medium</v>
      </c>
      <c r="K1510" s="3">
        <f>INDEX(Products!$A$1:$E$5,MATCH(Orders!$D1510,Products!$A$1:$A$5,0),MATCH(Orders!K$1,Products!$A$1:$E$1,0))</f>
        <v>2</v>
      </c>
      <c r="L1510" s="5">
        <f>INDEX(Products!$A$1:$E$5,MATCH(Orders!$D1510,Products!$A$1:$A$5,0),MATCH(Orders!L$1,Products!$A$1:$E$1,0))</f>
        <v>5.35</v>
      </c>
      <c r="M1510" s="5">
        <f>Table1[[#This Row],[Unit Price]]*Table1[[#This Row],[Quantity]]</f>
        <v>26.75</v>
      </c>
      <c r="N1510" t="str">
        <f>VLOOKUP(Table1[[#This Row],[Customer ID]],Customers!$A$1:$I$2001,9,FALSE)</f>
        <v>No</v>
      </c>
    </row>
    <row r="1511" spans="1:14" x14ac:dyDescent="0.35">
      <c r="A1511" t="s">
        <v>3085</v>
      </c>
      <c r="B1511" s="2">
        <v>45539</v>
      </c>
      <c r="C1511" t="s">
        <v>3086</v>
      </c>
      <c r="D1511" t="s">
        <v>30</v>
      </c>
      <c r="E1511">
        <v>3</v>
      </c>
      <c r="F1511" t="str">
        <f>VLOOKUP(Table1[[#This Row],[Customer ID]],Customers!$A$1:$I$2001,2,FALSE)</f>
        <v>Hannah Ashley</v>
      </c>
      <c r="G1511" t="str">
        <f>VLOOKUP(Table1[[#This Row],[Customer ID]],Customers!$A$1:$I$2001,3,FALSE)</f>
        <v>ajenkins@nunez.org</v>
      </c>
      <c r="H1511" t="str">
        <f>VLOOKUP(Table1[[#This Row],[Customer ID]],Customers!$A$1:$I$2001,7,FALSE)</f>
        <v>Ireland</v>
      </c>
      <c r="I1511" t="str">
        <f>_xlfn.IFS(INDEX(Products!$A$1:$E$5,MATCH(Orders!$D1511,Products!$A$1:$A$5,0),MATCH(Orders!I$1,Products!$A$1:$E$1,0))="Esp","Espresso",INDEX(Products!$A$1:$E$5,MATCH(Orders!$D1511,Products!$A$1:$A$5,0),MATCH(Orders!I$1,Products!$A$1:$E$1,0))="Lat","Latte",INDEX(Products!$A$1:$E$5,MATCH(Orders!$D1511,Products!$A$1:$A$5,0),MATCH(Orders!I$1,Products!$A$1:$E$1,0))="Moc","Mocha",INDEX(Products!$A$1:$E$5,MATCH(Orders!$D1511,Products!$A$1:$A$5,0),MATCH(Orders!I$1,Products!$A$1:$E$1,0))="Am","Americano")</f>
        <v>Mocha</v>
      </c>
      <c r="J1511" t="str">
        <f>IF(INDEX(Products!$A$1:$E$5,MATCH(Orders!$D1511,Products!$A$1:$A$5,0),MATCH(Orders!J$1,Products!$A$1:$E$1,0))="M","Medium",IF(INDEX(Products!$A$1:$E$5,MATCH(Orders!$D1511,Products!$A$1:$A$5,0),MATCH(Orders!J$1,Products!$A$1:$E$1,0))="D","Dark","Light"))</f>
        <v>Medium</v>
      </c>
      <c r="K1511" s="3">
        <f>INDEX(Products!$A$1:$E$5,MATCH(Orders!$D1511,Products!$A$1:$A$5,0),MATCH(Orders!K$1,Products!$A$1:$E$1,0))</f>
        <v>2</v>
      </c>
      <c r="L1511" s="5">
        <f>INDEX(Products!$A$1:$E$5,MATCH(Orders!$D1511,Products!$A$1:$A$5,0),MATCH(Orders!L$1,Products!$A$1:$E$1,0))</f>
        <v>5.35</v>
      </c>
      <c r="M1511" s="5">
        <f>Table1[[#This Row],[Unit Price]]*Table1[[#This Row],[Quantity]]</f>
        <v>16.049999999999997</v>
      </c>
      <c r="N1511" t="str">
        <f>VLOOKUP(Table1[[#This Row],[Customer ID]],Customers!$A$1:$I$2001,9,FALSE)</f>
        <v>No</v>
      </c>
    </row>
    <row r="1512" spans="1:14" x14ac:dyDescent="0.35">
      <c r="A1512" t="s">
        <v>3087</v>
      </c>
      <c r="B1512" s="2">
        <v>44720</v>
      </c>
      <c r="C1512" t="s">
        <v>3088</v>
      </c>
      <c r="D1512" t="s">
        <v>40</v>
      </c>
      <c r="E1512">
        <v>1</v>
      </c>
      <c r="F1512" t="str">
        <f>VLOOKUP(Table1[[#This Row],[Customer ID]],Customers!$A$1:$I$2001,2,FALSE)</f>
        <v>Richard Simmons</v>
      </c>
      <c r="G1512" t="str">
        <f>VLOOKUP(Table1[[#This Row],[Customer ID]],Customers!$A$1:$I$2001,3,FALSE)</f>
        <v>lsanchez@yahoo.com</v>
      </c>
      <c r="H1512" t="str">
        <f>VLOOKUP(Table1[[#This Row],[Customer ID]],Customers!$A$1:$I$2001,7,FALSE)</f>
        <v>Ireland</v>
      </c>
      <c r="I1512" t="str">
        <f>_xlfn.IFS(INDEX(Products!$A$1:$E$5,MATCH(Orders!$D1512,Products!$A$1:$A$5,0),MATCH(Orders!I$1,Products!$A$1:$E$1,0))="Esp","Espresso",INDEX(Products!$A$1:$E$5,MATCH(Orders!$D1512,Products!$A$1:$A$5,0),MATCH(Orders!I$1,Products!$A$1:$E$1,0))="Lat","Latte",INDEX(Products!$A$1:$E$5,MATCH(Orders!$D1512,Products!$A$1:$A$5,0),MATCH(Orders!I$1,Products!$A$1:$E$1,0))="Moc","Mocha",INDEX(Products!$A$1:$E$5,MATCH(Orders!$D1512,Products!$A$1:$A$5,0),MATCH(Orders!I$1,Products!$A$1:$E$1,0))="Am","Americano")</f>
        <v>Americano</v>
      </c>
      <c r="J1512" t="str">
        <f>IF(INDEX(Products!$A$1:$E$5,MATCH(Orders!$D1512,Products!$A$1:$A$5,0),MATCH(Orders!J$1,Products!$A$1:$E$1,0))="M","Medium",IF(INDEX(Products!$A$1:$E$5,MATCH(Orders!$D1512,Products!$A$1:$A$5,0),MATCH(Orders!J$1,Products!$A$1:$E$1,0))="D","Dark","Light"))</f>
        <v>Light</v>
      </c>
      <c r="K1512" s="3">
        <f>INDEX(Products!$A$1:$E$5,MATCH(Orders!$D1512,Products!$A$1:$A$5,0),MATCH(Orders!K$1,Products!$A$1:$E$1,0))</f>
        <v>1</v>
      </c>
      <c r="L1512" s="5">
        <f>INDEX(Products!$A$1:$E$5,MATCH(Orders!$D1512,Products!$A$1:$A$5,0),MATCH(Orders!L$1,Products!$A$1:$E$1,0))</f>
        <v>9.9499999999999993</v>
      </c>
      <c r="M1512" s="5">
        <f>Table1[[#This Row],[Unit Price]]*Table1[[#This Row],[Quantity]]</f>
        <v>9.9499999999999993</v>
      </c>
      <c r="N1512" t="str">
        <f>VLOOKUP(Table1[[#This Row],[Customer ID]],Customers!$A$1:$I$2001,9,FALSE)</f>
        <v>Yes</v>
      </c>
    </row>
    <row r="1513" spans="1:14" x14ac:dyDescent="0.35">
      <c r="A1513" t="s">
        <v>3089</v>
      </c>
      <c r="B1513" s="2">
        <v>45243</v>
      </c>
      <c r="C1513" t="s">
        <v>3090</v>
      </c>
      <c r="D1513" t="s">
        <v>21</v>
      </c>
      <c r="E1513">
        <v>4</v>
      </c>
      <c r="F1513" t="str">
        <f>VLOOKUP(Table1[[#This Row],[Customer ID]],Customers!$A$1:$I$2001,2,FALSE)</f>
        <v>Alan Mclaughlin</v>
      </c>
      <c r="G1513" t="str">
        <f>VLOOKUP(Table1[[#This Row],[Customer ID]],Customers!$A$1:$I$2001,3,FALSE)</f>
        <v>willisalexis@hotmail.com</v>
      </c>
      <c r="H1513" t="str">
        <f>VLOOKUP(Table1[[#This Row],[Customer ID]],Customers!$A$1:$I$2001,7,FALSE)</f>
        <v>Australia</v>
      </c>
      <c r="I1513" t="str">
        <f>_xlfn.IFS(INDEX(Products!$A$1:$E$5,MATCH(Orders!$D1513,Products!$A$1:$A$5,0),MATCH(Orders!I$1,Products!$A$1:$E$1,0))="Esp","Espresso",INDEX(Products!$A$1:$E$5,MATCH(Orders!$D1513,Products!$A$1:$A$5,0),MATCH(Orders!I$1,Products!$A$1:$E$1,0))="Lat","Latte",INDEX(Products!$A$1:$E$5,MATCH(Orders!$D1513,Products!$A$1:$A$5,0),MATCH(Orders!I$1,Products!$A$1:$E$1,0))="Moc","Mocha",INDEX(Products!$A$1:$E$5,MATCH(Orders!$D1513,Products!$A$1:$A$5,0),MATCH(Orders!I$1,Products!$A$1:$E$1,0))="Am","Americano")</f>
        <v>Latte</v>
      </c>
      <c r="J1513" t="str">
        <f>IF(INDEX(Products!$A$1:$E$5,MATCH(Orders!$D1513,Products!$A$1:$A$5,0),MATCH(Orders!J$1,Products!$A$1:$E$1,0))="M","Medium",IF(INDEX(Products!$A$1:$E$5,MATCH(Orders!$D1513,Products!$A$1:$A$5,0),MATCH(Orders!J$1,Products!$A$1:$E$1,0))="D","Dark","Light"))</f>
        <v>Dark</v>
      </c>
      <c r="K1513" s="3">
        <f>INDEX(Products!$A$1:$E$5,MATCH(Orders!$D1513,Products!$A$1:$A$5,0),MATCH(Orders!K$1,Products!$A$1:$E$1,0))</f>
        <v>2</v>
      </c>
      <c r="L1513" s="5">
        <f>INDEX(Products!$A$1:$E$5,MATCH(Orders!$D1513,Products!$A$1:$A$5,0),MATCH(Orders!L$1,Products!$A$1:$E$1,0))</f>
        <v>6.79</v>
      </c>
      <c r="M1513" s="5">
        <f>Table1[[#This Row],[Unit Price]]*Table1[[#This Row],[Quantity]]</f>
        <v>27.16</v>
      </c>
      <c r="N1513" t="str">
        <f>VLOOKUP(Table1[[#This Row],[Customer ID]],Customers!$A$1:$I$2001,9,FALSE)</f>
        <v>No</v>
      </c>
    </row>
    <row r="1514" spans="1:14" x14ac:dyDescent="0.35">
      <c r="A1514" t="s">
        <v>3091</v>
      </c>
      <c r="B1514" s="2">
        <v>44530</v>
      </c>
      <c r="C1514" t="s">
        <v>3092</v>
      </c>
      <c r="D1514" t="s">
        <v>40</v>
      </c>
      <c r="E1514">
        <v>2</v>
      </c>
      <c r="F1514" t="str">
        <f>VLOOKUP(Table1[[#This Row],[Customer ID]],Customers!$A$1:$I$2001,2,FALSE)</f>
        <v>David Garcia</v>
      </c>
      <c r="G1514" t="str">
        <f>VLOOKUP(Table1[[#This Row],[Customer ID]],Customers!$A$1:$I$2001,3,FALSE)</f>
        <v>mitchelladam@shepard.org</v>
      </c>
      <c r="H1514" t="str">
        <f>VLOOKUP(Table1[[#This Row],[Customer ID]],Customers!$A$1:$I$2001,7,FALSE)</f>
        <v>Ireland</v>
      </c>
      <c r="I1514" t="str">
        <f>_xlfn.IFS(INDEX(Products!$A$1:$E$5,MATCH(Orders!$D1514,Products!$A$1:$A$5,0),MATCH(Orders!I$1,Products!$A$1:$E$1,0))="Esp","Espresso",INDEX(Products!$A$1:$E$5,MATCH(Orders!$D1514,Products!$A$1:$A$5,0),MATCH(Orders!I$1,Products!$A$1:$E$1,0))="Lat","Latte",INDEX(Products!$A$1:$E$5,MATCH(Orders!$D1514,Products!$A$1:$A$5,0),MATCH(Orders!I$1,Products!$A$1:$E$1,0))="Moc","Mocha",INDEX(Products!$A$1:$E$5,MATCH(Orders!$D1514,Products!$A$1:$A$5,0),MATCH(Orders!I$1,Products!$A$1:$E$1,0))="Am","Americano")</f>
        <v>Americano</v>
      </c>
      <c r="J1514" t="str">
        <f>IF(INDEX(Products!$A$1:$E$5,MATCH(Orders!$D1514,Products!$A$1:$A$5,0),MATCH(Orders!J$1,Products!$A$1:$E$1,0))="M","Medium",IF(INDEX(Products!$A$1:$E$5,MATCH(Orders!$D1514,Products!$A$1:$A$5,0),MATCH(Orders!J$1,Products!$A$1:$E$1,0))="D","Dark","Light"))</f>
        <v>Light</v>
      </c>
      <c r="K1514" s="3">
        <f>INDEX(Products!$A$1:$E$5,MATCH(Orders!$D1514,Products!$A$1:$A$5,0),MATCH(Orders!K$1,Products!$A$1:$E$1,0))</f>
        <v>1</v>
      </c>
      <c r="L1514" s="5">
        <f>INDEX(Products!$A$1:$E$5,MATCH(Orders!$D1514,Products!$A$1:$A$5,0),MATCH(Orders!L$1,Products!$A$1:$E$1,0))</f>
        <v>9.9499999999999993</v>
      </c>
      <c r="M1514" s="5">
        <f>Table1[[#This Row],[Unit Price]]*Table1[[#This Row],[Quantity]]</f>
        <v>19.899999999999999</v>
      </c>
      <c r="N1514" t="str">
        <f>VLOOKUP(Table1[[#This Row],[Customer ID]],Customers!$A$1:$I$2001,9,FALSE)</f>
        <v>No</v>
      </c>
    </row>
    <row r="1515" spans="1:14" x14ac:dyDescent="0.35">
      <c r="A1515" t="s">
        <v>3093</v>
      </c>
      <c r="B1515" s="2">
        <v>44740</v>
      </c>
      <c r="C1515" t="s">
        <v>3094</v>
      </c>
      <c r="D1515" t="s">
        <v>15</v>
      </c>
      <c r="E1515">
        <v>4</v>
      </c>
      <c r="F1515" t="str">
        <f>VLOOKUP(Table1[[#This Row],[Customer ID]],Customers!$A$1:$I$2001,2,FALSE)</f>
        <v>Laura Fletcher</v>
      </c>
      <c r="G1515" t="str">
        <f>VLOOKUP(Table1[[#This Row],[Customer ID]],Customers!$A$1:$I$2001,3,FALSE)</f>
        <v>thomashill@underwood.com</v>
      </c>
      <c r="H1515" t="str">
        <f>VLOOKUP(Table1[[#This Row],[Customer ID]],Customers!$A$1:$I$2001,7,FALSE)</f>
        <v>United Kingdom</v>
      </c>
      <c r="I1515" t="str">
        <f>_xlfn.IFS(INDEX(Products!$A$1:$E$5,MATCH(Orders!$D1515,Products!$A$1:$A$5,0),MATCH(Orders!I$1,Products!$A$1:$E$1,0))="Esp","Espresso",INDEX(Products!$A$1:$E$5,MATCH(Orders!$D1515,Products!$A$1:$A$5,0),MATCH(Orders!I$1,Products!$A$1:$E$1,0))="Lat","Latte",INDEX(Products!$A$1:$E$5,MATCH(Orders!$D1515,Products!$A$1:$A$5,0),MATCH(Orders!I$1,Products!$A$1:$E$1,0))="Moc","Mocha",INDEX(Products!$A$1:$E$5,MATCH(Orders!$D1515,Products!$A$1:$A$5,0),MATCH(Orders!I$1,Products!$A$1:$E$1,0))="Am","Americano")</f>
        <v>Espresso</v>
      </c>
      <c r="J1515" t="str">
        <f>IF(INDEX(Products!$A$1:$E$5,MATCH(Orders!$D1515,Products!$A$1:$A$5,0),MATCH(Orders!J$1,Products!$A$1:$E$1,0))="M","Medium",IF(INDEX(Products!$A$1:$E$5,MATCH(Orders!$D1515,Products!$A$1:$A$5,0),MATCH(Orders!J$1,Products!$A$1:$E$1,0))="D","Dark","Light"))</f>
        <v>Medium</v>
      </c>
      <c r="K1515" s="3">
        <f>INDEX(Products!$A$1:$E$5,MATCH(Orders!$D1515,Products!$A$1:$A$5,0),MATCH(Orders!K$1,Products!$A$1:$E$1,0))</f>
        <v>1.5</v>
      </c>
      <c r="L1515" s="5">
        <f>INDEX(Products!$A$1:$E$5,MATCH(Orders!$D1515,Products!$A$1:$A$5,0),MATCH(Orders!L$1,Products!$A$1:$E$1,0))</f>
        <v>8.18</v>
      </c>
      <c r="M1515" s="5">
        <f>Table1[[#This Row],[Unit Price]]*Table1[[#This Row],[Quantity]]</f>
        <v>32.72</v>
      </c>
      <c r="N1515" t="str">
        <f>VLOOKUP(Table1[[#This Row],[Customer ID]],Customers!$A$1:$I$2001,9,FALSE)</f>
        <v>No</v>
      </c>
    </row>
    <row r="1516" spans="1:14" x14ac:dyDescent="0.35">
      <c r="A1516" t="s">
        <v>3095</v>
      </c>
      <c r="B1516" s="2">
        <v>45372</v>
      </c>
      <c r="C1516" t="s">
        <v>3096</v>
      </c>
      <c r="D1516" t="s">
        <v>30</v>
      </c>
      <c r="E1516">
        <v>3</v>
      </c>
      <c r="F1516" t="str">
        <f>VLOOKUP(Table1[[#This Row],[Customer ID]],Customers!$A$1:$I$2001,2,FALSE)</f>
        <v>Stephanie Williams</v>
      </c>
      <c r="G1516" t="str">
        <f>VLOOKUP(Table1[[#This Row],[Customer ID]],Customers!$A$1:$I$2001,3,FALSE)</f>
        <v>gkelly@evans.info</v>
      </c>
      <c r="H1516" t="str">
        <f>VLOOKUP(Table1[[#This Row],[Customer ID]],Customers!$A$1:$I$2001,7,FALSE)</f>
        <v>Canada</v>
      </c>
      <c r="I1516" t="str">
        <f>_xlfn.IFS(INDEX(Products!$A$1:$E$5,MATCH(Orders!$D1516,Products!$A$1:$A$5,0),MATCH(Orders!I$1,Products!$A$1:$E$1,0))="Esp","Espresso",INDEX(Products!$A$1:$E$5,MATCH(Orders!$D1516,Products!$A$1:$A$5,0),MATCH(Orders!I$1,Products!$A$1:$E$1,0))="Lat","Latte",INDEX(Products!$A$1:$E$5,MATCH(Orders!$D1516,Products!$A$1:$A$5,0),MATCH(Orders!I$1,Products!$A$1:$E$1,0))="Moc","Mocha",INDEX(Products!$A$1:$E$5,MATCH(Orders!$D1516,Products!$A$1:$A$5,0),MATCH(Orders!I$1,Products!$A$1:$E$1,0))="Am","Americano")</f>
        <v>Mocha</v>
      </c>
      <c r="J1516" t="str">
        <f>IF(INDEX(Products!$A$1:$E$5,MATCH(Orders!$D1516,Products!$A$1:$A$5,0),MATCH(Orders!J$1,Products!$A$1:$E$1,0))="M","Medium",IF(INDEX(Products!$A$1:$E$5,MATCH(Orders!$D1516,Products!$A$1:$A$5,0),MATCH(Orders!J$1,Products!$A$1:$E$1,0))="D","Dark","Light"))</f>
        <v>Medium</v>
      </c>
      <c r="K1516" s="3">
        <f>INDEX(Products!$A$1:$E$5,MATCH(Orders!$D1516,Products!$A$1:$A$5,0),MATCH(Orders!K$1,Products!$A$1:$E$1,0))</f>
        <v>2</v>
      </c>
      <c r="L1516" s="5">
        <f>INDEX(Products!$A$1:$E$5,MATCH(Orders!$D1516,Products!$A$1:$A$5,0),MATCH(Orders!L$1,Products!$A$1:$E$1,0))</f>
        <v>5.35</v>
      </c>
      <c r="M1516" s="5">
        <f>Table1[[#This Row],[Unit Price]]*Table1[[#This Row],[Quantity]]</f>
        <v>16.049999999999997</v>
      </c>
      <c r="N1516" t="str">
        <f>VLOOKUP(Table1[[#This Row],[Customer ID]],Customers!$A$1:$I$2001,9,FALSE)</f>
        <v>Yes</v>
      </c>
    </row>
    <row r="1517" spans="1:14" x14ac:dyDescent="0.35">
      <c r="A1517" t="s">
        <v>3097</v>
      </c>
      <c r="B1517" s="2">
        <v>45328</v>
      </c>
      <c r="C1517" t="s">
        <v>3098</v>
      </c>
      <c r="D1517" t="s">
        <v>40</v>
      </c>
      <c r="E1517">
        <v>4</v>
      </c>
      <c r="F1517" t="str">
        <f>VLOOKUP(Table1[[#This Row],[Customer ID]],Customers!$A$1:$I$2001,2,FALSE)</f>
        <v>Jared Walker</v>
      </c>
      <c r="G1517" t="str">
        <f>VLOOKUP(Table1[[#This Row],[Customer ID]],Customers!$A$1:$I$2001,3,FALSE)</f>
        <v>daniel15@gmail.com</v>
      </c>
      <c r="H1517" t="str">
        <f>VLOOKUP(Table1[[#This Row],[Customer ID]],Customers!$A$1:$I$2001,7,FALSE)</f>
        <v>Canada</v>
      </c>
      <c r="I1517" t="str">
        <f>_xlfn.IFS(INDEX(Products!$A$1:$E$5,MATCH(Orders!$D1517,Products!$A$1:$A$5,0),MATCH(Orders!I$1,Products!$A$1:$E$1,0))="Esp","Espresso",INDEX(Products!$A$1:$E$5,MATCH(Orders!$D1517,Products!$A$1:$A$5,0),MATCH(Orders!I$1,Products!$A$1:$E$1,0))="Lat","Latte",INDEX(Products!$A$1:$E$5,MATCH(Orders!$D1517,Products!$A$1:$A$5,0),MATCH(Orders!I$1,Products!$A$1:$E$1,0))="Moc","Mocha",INDEX(Products!$A$1:$E$5,MATCH(Orders!$D1517,Products!$A$1:$A$5,0),MATCH(Orders!I$1,Products!$A$1:$E$1,0))="Am","Americano")</f>
        <v>Americano</v>
      </c>
      <c r="J1517" t="str">
        <f>IF(INDEX(Products!$A$1:$E$5,MATCH(Orders!$D1517,Products!$A$1:$A$5,0),MATCH(Orders!J$1,Products!$A$1:$E$1,0))="M","Medium",IF(INDEX(Products!$A$1:$E$5,MATCH(Orders!$D1517,Products!$A$1:$A$5,0),MATCH(Orders!J$1,Products!$A$1:$E$1,0))="D","Dark","Light"))</f>
        <v>Light</v>
      </c>
      <c r="K1517" s="3">
        <f>INDEX(Products!$A$1:$E$5,MATCH(Orders!$D1517,Products!$A$1:$A$5,0),MATCH(Orders!K$1,Products!$A$1:$E$1,0))</f>
        <v>1</v>
      </c>
      <c r="L1517" s="5">
        <f>INDEX(Products!$A$1:$E$5,MATCH(Orders!$D1517,Products!$A$1:$A$5,0),MATCH(Orders!L$1,Products!$A$1:$E$1,0))</f>
        <v>9.9499999999999993</v>
      </c>
      <c r="M1517" s="5">
        <f>Table1[[#This Row],[Unit Price]]*Table1[[#This Row],[Quantity]]</f>
        <v>39.799999999999997</v>
      </c>
      <c r="N1517" t="str">
        <f>VLOOKUP(Table1[[#This Row],[Customer ID]],Customers!$A$1:$I$2001,9,FALSE)</f>
        <v>Yes</v>
      </c>
    </row>
    <row r="1518" spans="1:14" x14ac:dyDescent="0.35">
      <c r="A1518" t="s">
        <v>3099</v>
      </c>
      <c r="B1518" s="2">
        <v>45121</v>
      </c>
      <c r="C1518" t="s">
        <v>3100</v>
      </c>
      <c r="D1518" t="s">
        <v>40</v>
      </c>
      <c r="E1518">
        <v>3</v>
      </c>
      <c r="F1518" t="str">
        <f>VLOOKUP(Table1[[#This Row],[Customer ID]],Customers!$A$1:$I$2001,2,FALSE)</f>
        <v>John Garcia</v>
      </c>
      <c r="G1518" t="str">
        <f>VLOOKUP(Table1[[#This Row],[Customer ID]],Customers!$A$1:$I$2001,3,FALSE)</f>
        <v>joshuaberry@gmail.com</v>
      </c>
      <c r="H1518" t="str">
        <f>VLOOKUP(Table1[[#This Row],[Customer ID]],Customers!$A$1:$I$2001,7,FALSE)</f>
        <v>Ireland</v>
      </c>
      <c r="I1518" t="str">
        <f>_xlfn.IFS(INDEX(Products!$A$1:$E$5,MATCH(Orders!$D1518,Products!$A$1:$A$5,0),MATCH(Orders!I$1,Products!$A$1:$E$1,0))="Esp","Espresso",INDEX(Products!$A$1:$E$5,MATCH(Orders!$D1518,Products!$A$1:$A$5,0),MATCH(Orders!I$1,Products!$A$1:$E$1,0))="Lat","Latte",INDEX(Products!$A$1:$E$5,MATCH(Orders!$D1518,Products!$A$1:$A$5,0),MATCH(Orders!I$1,Products!$A$1:$E$1,0))="Moc","Mocha",INDEX(Products!$A$1:$E$5,MATCH(Orders!$D1518,Products!$A$1:$A$5,0),MATCH(Orders!I$1,Products!$A$1:$E$1,0))="Am","Americano")</f>
        <v>Americano</v>
      </c>
      <c r="J1518" t="str">
        <f>IF(INDEX(Products!$A$1:$E$5,MATCH(Orders!$D1518,Products!$A$1:$A$5,0),MATCH(Orders!J$1,Products!$A$1:$E$1,0))="M","Medium",IF(INDEX(Products!$A$1:$E$5,MATCH(Orders!$D1518,Products!$A$1:$A$5,0),MATCH(Orders!J$1,Products!$A$1:$E$1,0))="D","Dark","Light"))</f>
        <v>Light</v>
      </c>
      <c r="K1518" s="3">
        <f>INDEX(Products!$A$1:$E$5,MATCH(Orders!$D1518,Products!$A$1:$A$5,0),MATCH(Orders!K$1,Products!$A$1:$E$1,0))</f>
        <v>1</v>
      </c>
      <c r="L1518" s="5">
        <f>INDEX(Products!$A$1:$E$5,MATCH(Orders!$D1518,Products!$A$1:$A$5,0),MATCH(Orders!L$1,Products!$A$1:$E$1,0))</f>
        <v>9.9499999999999993</v>
      </c>
      <c r="M1518" s="5">
        <f>Table1[[#This Row],[Unit Price]]*Table1[[#This Row],[Quantity]]</f>
        <v>29.849999999999998</v>
      </c>
      <c r="N1518" t="str">
        <f>VLOOKUP(Table1[[#This Row],[Customer ID]],Customers!$A$1:$I$2001,9,FALSE)</f>
        <v>Yes</v>
      </c>
    </row>
    <row r="1519" spans="1:14" x14ac:dyDescent="0.35">
      <c r="A1519" t="s">
        <v>3101</v>
      </c>
      <c r="B1519" s="2">
        <v>45409</v>
      </c>
      <c r="C1519" t="s">
        <v>3102</v>
      </c>
      <c r="D1519" t="s">
        <v>30</v>
      </c>
      <c r="E1519">
        <v>1</v>
      </c>
      <c r="F1519" t="str">
        <f>VLOOKUP(Table1[[#This Row],[Customer ID]],Customers!$A$1:$I$2001,2,FALSE)</f>
        <v>Mikayla Love</v>
      </c>
      <c r="G1519" t="str">
        <f>VLOOKUP(Table1[[#This Row],[Customer ID]],Customers!$A$1:$I$2001,3,FALSE)</f>
        <v>walkeramanda@hotmail.com</v>
      </c>
      <c r="H1519" t="str">
        <f>VLOOKUP(Table1[[#This Row],[Customer ID]],Customers!$A$1:$I$2001,7,FALSE)</f>
        <v>Australia</v>
      </c>
      <c r="I1519" t="str">
        <f>_xlfn.IFS(INDEX(Products!$A$1:$E$5,MATCH(Orders!$D1519,Products!$A$1:$A$5,0),MATCH(Orders!I$1,Products!$A$1:$E$1,0))="Esp","Espresso",INDEX(Products!$A$1:$E$5,MATCH(Orders!$D1519,Products!$A$1:$A$5,0),MATCH(Orders!I$1,Products!$A$1:$E$1,0))="Lat","Latte",INDEX(Products!$A$1:$E$5,MATCH(Orders!$D1519,Products!$A$1:$A$5,0),MATCH(Orders!I$1,Products!$A$1:$E$1,0))="Moc","Mocha",INDEX(Products!$A$1:$E$5,MATCH(Orders!$D1519,Products!$A$1:$A$5,0),MATCH(Orders!I$1,Products!$A$1:$E$1,0))="Am","Americano")</f>
        <v>Mocha</v>
      </c>
      <c r="J1519" t="str">
        <f>IF(INDEX(Products!$A$1:$E$5,MATCH(Orders!$D1519,Products!$A$1:$A$5,0),MATCH(Orders!J$1,Products!$A$1:$E$1,0))="M","Medium",IF(INDEX(Products!$A$1:$E$5,MATCH(Orders!$D1519,Products!$A$1:$A$5,0),MATCH(Orders!J$1,Products!$A$1:$E$1,0))="D","Dark","Light"))</f>
        <v>Medium</v>
      </c>
      <c r="K1519" s="3">
        <f>INDEX(Products!$A$1:$E$5,MATCH(Orders!$D1519,Products!$A$1:$A$5,0),MATCH(Orders!K$1,Products!$A$1:$E$1,0))</f>
        <v>2</v>
      </c>
      <c r="L1519" s="5">
        <f>INDEX(Products!$A$1:$E$5,MATCH(Orders!$D1519,Products!$A$1:$A$5,0),MATCH(Orders!L$1,Products!$A$1:$E$1,0))</f>
        <v>5.35</v>
      </c>
      <c r="M1519" s="5">
        <f>Table1[[#This Row],[Unit Price]]*Table1[[#This Row],[Quantity]]</f>
        <v>5.35</v>
      </c>
      <c r="N1519" t="str">
        <f>VLOOKUP(Table1[[#This Row],[Customer ID]],Customers!$A$1:$I$2001,9,FALSE)</f>
        <v>Yes</v>
      </c>
    </row>
    <row r="1520" spans="1:14" x14ac:dyDescent="0.35">
      <c r="A1520" t="s">
        <v>3103</v>
      </c>
      <c r="B1520" s="2">
        <v>45149</v>
      </c>
      <c r="C1520" t="s">
        <v>3104</v>
      </c>
      <c r="D1520" t="s">
        <v>15</v>
      </c>
      <c r="E1520">
        <v>5</v>
      </c>
      <c r="F1520" t="str">
        <f>VLOOKUP(Table1[[#This Row],[Customer ID]],Customers!$A$1:$I$2001,2,FALSE)</f>
        <v>Michelle Ware</v>
      </c>
      <c r="G1520" t="str">
        <f>VLOOKUP(Table1[[#This Row],[Customer ID]],Customers!$A$1:$I$2001,3,FALSE)</f>
        <v>moralesseth@hotmail.com</v>
      </c>
      <c r="H1520" t="str">
        <f>VLOOKUP(Table1[[#This Row],[Customer ID]],Customers!$A$1:$I$2001,7,FALSE)</f>
        <v>Canada</v>
      </c>
      <c r="I1520" t="str">
        <f>_xlfn.IFS(INDEX(Products!$A$1:$E$5,MATCH(Orders!$D1520,Products!$A$1:$A$5,0),MATCH(Orders!I$1,Products!$A$1:$E$1,0))="Esp","Espresso",INDEX(Products!$A$1:$E$5,MATCH(Orders!$D1520,Products!$A$1:$A$5,0),MATCH(Orders!I$1,Products!$A$1:$E$1,0))="Lat","Latte",INDEX(Products!$A$1:$E$5,MATCH(Orders!$D1520,Products!$A$1:$A$5,0),MATCH(Orders!I$1,Products!$A$1:$E$1,0))="Moc","Mocha",INDEX(Products!$A$1:$E$5,MATCH(Orders!$D1520,Products!$A$1:$A$5,0),MATCH(Orders!I$1,Products!$A$1:$E$1,0))="Am","Americano")</f>
        <v>Espresso</v>
      </c>
      <c r="J1520" t="str">
        <f>IF(INDEX(Products!$A$1:$E$5,MATCH(Orders!$D1520,Products!$A$1:$A$5,0),MATCH(Orders!J$1,Products!$A$1:$E$1,0))="M","Medium",IF(INDEX(Products!$A$1:$E$5,MATCH(Orders!$D1520,Products!$A$1:$A$5,0),MATCH(Orders!J$1,Products!$A$1:$E$1,0))="D","Dark","Light"))</f>
        <v>Medium</v>
      </c>
      <c r="K1520" s="3">
        <f>INDEX(Products!$A$1:$E$5,MATCH(Orders!$D1520,Products!$A$1:$A$5,0),MATCH(Orders!K$1,Products!$A$1:$E$1,0))</f>
        <v>1.5</v>
      </c>
      <c r="L1520" s="5">
        <f>INDEX(Products!$A$1:$E$5,MATCH(Orders!$D1520,Products!$A$1:$A$5,0),MATCH(Orders!L$1,Products!$A$1:$E$1,0))</f>
        <v>8.18</v>
      </c>
      <c r="M1520" s="5">
        <f>Table1[[#This Row],[Unit Price]]*Table1[[#This Row],[Quantity]]</f>
        <v>40.9</v>
      </c>
      <c r="N1520" t="str">
        <f>VLOOKUP(Table1[[#This Row],[Customer ID]],Customers!$A$1:$I$2001,9,FALSE)</f>
        <v>Yes</v>
      </c>
    </row>
    <row r="1521" spans="1:14" x14ac:dyDescent="0.35">
      <c r="A1521" t="s">
        <v>3105</v>
      </c>
      <c r="B1521" s="2">
        <v>44556</v>
      </c>
      <c r="C1521" t="s">
        <v>3106</v>
      </c>
      <c r="D1521" t="s">
        <v>30</v>
      </c>
      <c r="E1521">
        <v>1</v>
      </c>
      <c r="F1521" t="str">
        <f>VLOOKUP(Table1[[#This Row],[Customer ID]],Customers!$A$1:$I$2001,2,FALSE)</f>
        <v>Charles Moran</v>
      </c>
      <c r="G1521" t="str">
        <f>VLOOKUP(Table1[[#This Row],[Customer ID]],Customers!$A$1:$I$2001,3,FALSE)</f>
        <v>evansjennifer@hunter-turner.org</v>
      </c>
      <c r="H1521" t="str">
        <f>VLOOKUP(Table1[[#This Row],[Customer ID]],Customers!$A$1:$I$2001,7,FALSE)</f>
        <v>United States</v>
      </c>
      <c r="I1521" t="str">
        <f>_xlfn.IFS(INDEX(Products!$A$1:$E$5,MATCH(Orders!$D1521,Products!$A$1:$A$5,0),MATCH(Orders!I$1,Products!$A$1:$E$1,0))="Esp","Espresso",INDEX(Products!$A$1:$E$5,MATCH(Orders!$D1521,Products!$A$1:$A$5,0),MATCH(Orders!I$1,Products!$A$1:$E$1,0))="Lat","Latte",INDEX(Products!$A$1:$E$5,MATCH(Orders!$D1521,Products!$A$1:$A$5,0),MATCH(Orders!I$1,Products!$A$1:$E$1,0))="Moc","Mocha",INDEX(Products!$A$1:$E$5,MATCH(Orders!$D1521,Products!$A$1:$A$5,0),MATCH(Orders!I$1,Products!$A$1:$E$1,0))="Am","Americano")</f>
        <v>Mocha</v>
      </c>
      <c r="J1521" t="str">
        <f>IF(INDEX(Products!$A$1:$E$5,MATCH(Orders!$D1521,Products!$A$1:$A$5,0),MATCH(Orders!J$1,Products!$A$1:$E$1,0))="M","Medium",IF(INDEX(Products!$A$1:$E$5,MATCH(Orders!$D1521,Products!$A$1:$A$5,0),MATCH(Orders!J$1,Products!$A$1:$E$1,0))="D","Dark","Light"))</f>
        <v>Medium</v>
      </c>
      <c r="K1521" s="3">
        <f>INDEX(Products!$A$1:$E$5,MATCH(Orders!$D1521,Products!$A$1:$A$5,0),MATCH(Orders!K$1,Products!$A$1:$E$1,0))</f>
        <v>2</v>
      </c>
      <c r="L1521" s="5">
        <f>INDEX(Products!$A$1:$E$5,MATCH(Orders!$D1521,Products!$A$1:$A$5,0),MATCH(Orders!L$1,Products!$A$1:$E$1,0))</f>
        <v>5.35</v>
      </c>
      <c r="M1521" s="5">
        <f>Table1[[#This Row],[Unit Price]]*Table1[[#This Row],[Quantity]]</f>
        <v>5.35</v>
      </c>
      <c r="N1521" t="str">
        <f>VLOOKUP(Table1[[#This Row],[Customer ID]],Customers!$A$1:$I$2001,9,FALSE)</f>
        <v>Yes</v>
      </c>
    </row>
    <row r="1522" spans="1:14" x14ac:dyDescent="0.35">
      <c r="A1522" t="s">
        <v>3107</v>
      </c>
      <c r="B1522" s="2">
        <v>45188</v>
      </c>
      <c r="C1522" t="s">
        <v>3108</v>
      </c>
      <c r="D1522" t="s">
        <v>40</v>
      </c>
      <c r="E1522">
        <v>1</v>
      </c>
      <c r="F1522" t="str">
        <f>VLOOKUP(Table1[[#This Row],[Customer ID]],Customers!$A$1:$I$2001,2,FALSE)</f>
        <v>David Richardson</v>
      </c>
      <c r="G1522" t="str">
        <f>VLOOKUP(Table1[[#This Row],[Customer ID]],Customers!$A$1:$I$2001,3,FALSE)</f>
        <v>greensharon@gmail.com</v>
      </c>
      <c r="H1522" t="str">
        <f>VLOOKUP(Table1[[#This Row],[Customer ID]],Customers!$A$1:$I$2001,7,FALSE)</f>
        <v>United Kingdom</v>
      </c>
      <c r="I1522" t="str">
        <f>_xlfn.IFS(INDEX(Products!$A$1:$E$5,MATCH(Orders!$D1522,Products!$A$1:$A$5,0),MATCH(Orders!I$1,Products!$A$1:$E$1,0))="Esp","Espresso",INDEX(Products!$A$1:$E$5,MATCH(Orders!$D1522,Products!$A$1:$A$5,0),MATCH(Orders!I$1,Products!$A$1:$E$1,0))="Lat","Latte",INDEX(Products!$A$1:$E$5,MATCH(Orders!$D1522,Products!$A$1:$A$5,0),MATCH(Orders!I$1,Products!$A$1:$E$1,0))="Moc","Mocha",INDEX(Products!$A$1:$E$5,MATCH(Orders!$D1522,Products!$A$1:$A$5,0),MATCH(Orders!I$1,Products!$A$1:$E$1,0))="Am","Americano")</f>
        <v>Americano</v>
      </c>
      <c r="J1522" t="str">
        <f>IF(INDEX(Products!$A$1:$E$5,MATCH(Orders!$D1522,Products!$A$1:$A$5,0),MATCH(Orders!J$1,Products!$A$1:$E$1,0))="M","Medium",IF(INDEX(Products!$A$1:$E$5,MATCH(Orders!$D1522,Products!$A$1:$A$5,0),MATCH(Orders!J$1,Products!$A$1:$E$1,0))="D","Dark","Light"))</f>
        <v>Light</v>
      </c>
      <c r="K1522" s="3">
        <f>INDEX(Products!$A$1:$E$5,MATCH(Orders!$D1522,Products!$A$1:$A$5,0),MATCH(Orders!K$1,Products!$A$1:$E$1,0))</f>
        <v>1</v>
      </c>
      <c r="L1522" s="5">
        <f>INDEX(Products!$A$1:$E$5,MATCH(Orders!$D1522,Products!$A$1:$A$5,0),MATCH(Orders!L$1,Products!$A$1:$E$1,0))</f>
        <v>9.9499999999999993</v>
      </c>
      <c r="M1522" s="5">
        <f>Table1[[#This Row],[Unit Price]]*Table1[[#This Row],[Quantity]]</f>
        <v>9.9499999999999993</v>
      </c>
      <c r="N1522" t="str">
        <f>VLOOKUP(Table1[[#This Row],[Customer ID]],Customers!$A$1:$I$2001,9,FALSE)</f>
        <v>No</v>
      </c>
    </row>
    <row r="1523" spans="1:14" x14ac:dyDescent="0.35">
      <c r="A1523" t="s">
        <v>3109</v>
      </c>
      <c r="B1523" s="2">
        <v>45129</v>
      </c>
      <c r="C1523" t="s">
        <v>3110</v>
      </c>
      <c r="D1523" t="s">
        <v>15</v>
      </c>
      <c r="E1523">
        <v>2</v>
      </c>
      <c r="F1523" t="str">
        <f>VLOOKUP(Table1[[#This Row],[Customer ID]],Customers!$A$1:$I$2001,2,FALSE)</f>
        <v>Timothy Myers</v>
      </c>
      <c r="G1523" t="str">
        <f>VLOOKUP(Table1[[#This Row],[Customer ID]],Customers!$A$1:$I$2001,3,FALSE)</f>
        <v>thomas61@yahoo.com</v>
      </c>
      <c r="H1523" t="str">
        <f>VLOOKUP(Table1[[#This Row],[Customer ID]],Customers!$A$1:$I$2001,7,FALSE)</f>
        <v>Ireland</v>
      </c>
      <c r="I1523" t="str">
        <f>_xlfn.IFS(INDEX(Products!$A$1:$E$5,MATCH(Orders!$D1523,Products!$A$1:$A$5,0),MATCH(Orders!I$1,Products!$A$1:$E$1,0))="Esp","Espresso",INDEX(Products!$A$1:$E$5,MATCH(Orders!$D1523,Products!$A$1:$A$5,0),MATCH(Orders!I$1,Products!$A$1:$E$1,0))="Lat","Latte",INDEX(Products!$A$1:$E$5,MATCH(Orders!$D1523,Products!$A$1:$A$5,0),MATCH(Orders!I$1,Products!$A$1:$E$1,0))="Moc","Mocha",INDEX(Products!$A$1:$E$5,MATCH(Orders!$D1523,Products!$A$1:$A$5,0),MATCH(Orders!I$1,Products!$A$1:$E$1,0))="Am","Americano")</f>
        <v>Espresso</v>
      </c>
      <c r="J1523" t="str">
        <f>IF(INDEX(Products!$A$1:$E$5,MATCH(Orders!$D1523,Products!$A$1:$A$5,0),MATCH(Orders!J$1,Products!$A$1:$E$1,0))="M","Medium",IF(INDEX(Products!$A$1:$E$5,MATCH(Orders!$D1523,Products!$A$1:$A$5,0),MATCH(Orders!J$1,Products!$A$1:$E$1,0))="D","Dark","Light"))</f>
        <v>Medium</v>
      </c>
      <c r="K1523" s="3">
        <f>INDEX(Products!$A$1:$E$5,MATCH(Orders!$D1523,Products!$A$1:$A$5,0),MATCH(Orders!K$1,Products!$A$1:$E$1,0))</f>
        <v>1.5</v>
      </c>
      <c r="L1523" s="5">
        <f>INDEX(Products!$A$1:$E$5,MATCH(Orders!$D1523,Products!$A$1:$A$5,0),MATCH(Orders!L$1,Products!$A$1:$E$1,0))</f>
        <v>8.18</v>
      </c>
      <c r="M1523" s="5">
        <f>Table1[[#This Row],[Unit Price]]*Table1[[#This Row],[Quantity]]</f>
        <v>16.36</v>
      </c>
      <c r="N1523" t="str">
        <f>VLOOKUP(Table1[[#This Row],[Customer ID]],Customers!$A$1:$I$2001,9,FALSE)</f>
        <v>Yes</v>
      </c>
    </row>
    <row r="1524" spans="1:14" x14ac:dyDescent="0.35">
      <c r="A1524" t="s">
        <v>3111</v>
      </c>
      <c r="B1524" s="2">
        <v>45244</v>
      </c>
      <c r="C1524" t="s">
        <v>3112</v>
      </c>
      <c r="D1524" t="s">
        <v>40</v>
      </c>
      <c r="E1524">
        <v>3</v>
      </c>
      <c r="F1524" t="str">
        <f>VLOOKUP(Table1[[#This Row],[Customer ID]],Customers!$A$1:$I$2001,2,FALSE)</f>
        <v>James Greer</v>
      </c>
      <c r="G1524" t="str">
        <f>VLOOKUP(Table1[[#This Row],[Customer ID]],Customers!$A$1:$I$2001,3,FALSE)</f>
        <v>nalexander@foster-bright.net</v>
      </c>
      <c r="H1524" t="str">
        <f>VLOOKUP(Table1[[#This Row],[Customer ID]],Customers!$A$1:$I$2001,7,FALSE)</f>
        <v>Australia</v>
      </c>
      <c r="I1524" t="str">
        <f>_xlfn.IFS(INDEX(Products!$A$1:$E$5,MATCH(Orders!$D1524,Products!$A$1:$A$5,0),MATCH(Orders!I$1,Products!$A$1:$E$1,0))="Esp","Espresso",INDEX(Products!$A$1:$E$5,MATCH(Orders!$D1524,Products!$A$1:$A$5,0),MATCH(Orders!I$1,Products!$A$1:$E$1,0))="Lat","Latte",INDEX(Products!$A$1:$E$5,MATCH(Orders!$D1524,Products!$A$1:$A$5,0),MATCH(Orders!I$1,Products!$A$1:$E$1,0))="Moc","Mocha",INDEX(Products!$A$1:$E$5,MATCH(Orders!$D1524,Products!$A$1:$A$5,0),MATCH(Orders!I$1,Products!$A$1:$E$1,0))="Am","Americano")</f>
        <v>Americano</v>
      </c>
      <c r="J1524" t="str">
        <f>IF(INDEX(Products!$A$1:$E$5,MATCH(Orders!$D1524,Products!$A$1:$A$5,0),MATCH(Orders!J$1,Products!$A$1:$E$1,0))="M","Medium",IF(INDEX(Products!$A$1:$E$5,MATCH(Orders!$D1524,Products!$A$1:$A$5,0),MATCH(Orders!J$1,Products!$A$1:$E$1,0))="D","Dark","Light"))</f>
        <v>Light</v>
      </c>
      <c r="K1524" s="3">
        <f>INDEX(Products!$A$1:$E$5,MATCH(Orders!$D1524,Products!$A$1:$A$5,0),MATCH(Orders!K$1,Products!$A$1:$E$1,0))</f>
        <v>1</v>
      </c>
      <c r="L1524" s="5">
        <f>INDEX(Products!$A$1:$E$5,MATCH(Orders!$D1524,Products!$A$1:$A$5,0),MATCH(Orders!L$1,Products!$A$1:$E$1,0))</f>
        <v>9.9499999999999993</v>
      </c>
      <c r="M1524" s="5">
        <f>Table1[[#This Row],[Unit Price]]*Table1[[#This Row],[Quantity]]</f>
        <v>29.849999999999998</v>
      </c>
      <c r="N1524" t="str">
        <f>VLOOKUP(Table1[[#This Row],[Customer ID]],Customers!$A$1:$I$2001,9,FALSE)</f>
        <v>No</v>
      </c>
    </row>
    <row r="1525" spans="1:14" x14ac:dyDescent="0.35">
      <c r="A1525" t="s">
        <v>3113</v>
      </c>
      <c r="B1525" s="2">
        <v>44745</v>
      </c>
      <c r="C1525" t="s">
        <v>3114</v>
      </c>
      <c r="D1525" t="s">
        <v>21</v>
      </c>
      <c r="E1525">
        <v>3</v>
      </c>
      <c r="F1525" t="str">
        <f>VLOOKUP(Table1[[#This Row],[Customer ID]],Customers!$A$1:$I$2001,2,FALSE)</f>
        <v>Patrick Smith</v>
      </c>
      <c r="G1525" t="str">
        <f>VLOOKUP(Table1[[#This Row],[Customer ID]],Customers!$A$1:$I$2001,3,FALSE)</f>
        <v>cclark@yahoo.com</v>
      </c>
      <c r="H1525" t="str">
        <f>VLOOKUP(Table1[[#This Row],[Customer ID]],Customers!$A$1:$I$2001,7,FALSE)</f>
        <v>United States</v>
      </c>
      <c r="I1525" t="str">
        <f>_xlfn.IFS(INDEX(Products!$A$1:$E$5,MATCH(Orders!$D1525,Products!$A$1:$A$5,0),MATCH(Orders!I$1,Products!$A$1:$E$1,0))="Esp","Espresso",INDEX(Products!$A$1:$E$5,MATCH(Orders!$D1525,Products!$A$1:$A$5,0),MATCH(Orders!I$1,Products!$A$1:$E$1,0))="Lat","Latte",INDEX(Products!$A$1:$E$5,MATCH(Orders!$D1525,Products!$A$1:$A$5,0),MATCH(Orders!I$1,Products!$A$1:$E$1,0))="Moc","Mocha",INDEX(Products!$A$1:$E$5,MATCH(Orders!$D1525,Products!$A$1:$A$5,0),MATCH(Orders!I$1,Products!$A$1:$E$1,0))="Am","Americano")</f>
        <v>Latte</v>
      </c>
      <c r="J1525" t="str">
        <f>IF(INDEX(Products!$A$1:$E$5,MATCH(Orders!$D1525,Products!$A$1:$A$5,0),MATCH(Orders!J$1,Products!$A$1:$E$1,0))="M","Medium",IF(INDEX(Products!$A$1:$E$5,MATCH(Orders!$D1525,Products!$A$1:$A$5,0),MATCH(Orders!J$1,Products!$A$1:$E$1,0))="D","Dark","Light"))</f>
        <v>Dark</v>
      </c>
      <c r="K1525" s="3">
        <f>INDEX(Products!$A$1:$E$5,MATCH(Orders!$D1525,Products!$A$1:$A$5,0),MATCH(Orders!K$1,Products!$A$1:$E$1,0))</f>
        <v>2</v>
      </c>
      <c r="L1525" s="5">
        <f>INDEX(Products!$A$1:$E$5,MATCH(Orders!$D1525,Products!$A$1:$A$5,0),MATCH(Orders!L$1,Products!$A$1:$E$1,0))</f>
        <v>6.79</v>
      </c>
      <c r="M1525" s="5">
        <f>Table1[[#This Row],[Unit Price]]*Table1[[#This Row],[Quantity]]</f>
        <v>20.37</v>
      </c>
      <c r="N1525" t="str">
        <f>VLOOKUP(Table1[[#This Row],[Customer ID]],Customers!$A$1:$I$2001,9,FALSE)</f>
        <v>Yes</v>
      </c>
    </row>
    <row r="1526" spans="1:14" x14ac:dyDescent="0.35">
      <c r="A1526" t="s">
        <v>3115</v>
      </c>
      <c r="B1526" s="2">
        <v>45327</v>
      </c>
      <c r="C1526" t="s">
        <v>3116</v>
      </c>
      <c r="D1526" t="s">
        <v>30</v>
      </c>
      <c r="E1526">
        <v>3</v>
      </c>
      <c r="F1526" t="str">
        <f>VLOOKUP(Table1[[#This Row],[Customer ID]],Customers!$A$1:$I$2001,2,FALSE)</f>
        <v>Emily Wheeler</v>
      </c>
      <c r="G1526" t="str">
        <f>VLOOKUP(Table1[[#This Row],[Customer ID]],Customers!$A$1:$I$2001,3,FALSE)</f>
        <v>robyncruz@hobbs.com</v>
      </c>
      <c r="H1526" t="str">
        <f>VLOOKUP(Table1[[#This Row],[Customer ID]],Customers!$A$1:$I$2001,7,FALSE)</f>
        <v>Ireland</v>
      </c>
      <c r="I1526" t="str">
        <f>_xlfn.IFS(INDEX(Products!$A$1:$E$5,MATCH(Orders!$D1526,Products!$A$1:$A$5,0),MATCH(Orders!I$1,Products!$A$1:$E$1,0))="Esp","Espresso",INDEX(Products!$A$1:$E$5,MATCH(Orders!$D1526,Products!$A$1:$A$5,0),MATCH(Orders!I$1,Products!$A$1:$E$1,0))="Lat","Latte",INDEX(Products!$A$1:$E$5,MATCH(Orders!$D1526,Products!$A$1:$A$5,0),MATCH(Orders!I$1,Products!$A$1:$E$1,0))="Moc","Mocha",INDEX(Products!$A$1:$E$5,MATCH(Orders!$D1526,Products!$A$1:$A$5,0),MATCH(Orders!I$1,Products!$A$1:$E$1,0))="Am","Americano")</f>
        <v>Mocha</v>
      </c>
      <c r="J1526" t="str">
        <f>IF(INDEX(Products!$A$1:$E$5,MATCH(Orders!$D1526,Products!$A$1:$A$5,0),MATCH(Orders!J$1,Products!$A$1:$E$1,0))="M","Medium",IF(INDEX(Products!$A$1:$E$5,MATCH(Orders!$D1526,Products!$A$1:$A$5,0),MATCH(Orders!J$1,Products!$A$1:$E$1,0))="D","Dark","Light"))</f>
        <v>Medium</v>
      </c>
      <c r="K1526" s="3">
        <f>INDEX(Products!$A$1:$E$5,MATCH(Orders!$D1526,Products!$A$1:$A$5,0),MATCH(Orders!K$1,Products!$A$1:$E$1,0))</f>
        <v>2</v>
      </c>
      <c r="L1526" s="5">
        <f>INDEX(Products!$A$1:$E$5,MATCH(Orders!$D1526,Products!$A$1:$A$5,0),MATCH(Orders!L$1,Products!$A$1:$E$1,0))</f>
        <v>5.35</v>
      </c>
      <c r="M1526" s="5">
        <f>Table1[[#This Row],[Unit Price]]*Table1[[#This Row],[Quantity]]</f>
        <v>16.049999999999997</v>
      </c>
      <c r="N1526" t="str">
        <f>VLOOKUP(Table1[[#This Row],[Customer ID]],Customers!$A$1:$I$2001,9,FALSE)</f>
        <v>Yes</v>
      </c>
    </row>
    <row r="1527" spans="1:14" x14ac:dyDescent="0.35">
      <c r="A1527" t="s">
        <v>3117</v>
      </c>
      <c r="B1527" s="2">
        <v>45532</v>
      </c>
      <c r="C1527" t="s">
        <v>3118</v>
      </c>
      <c r="D1527" t="s">
        <v>15</v>
      </c>
      <c r="E1527">
        <v>4</v>
      </c>
      <c r="F1527" t="str">
        <f>VLOOKUP(Table1[[#This Row],[Customer ID]],Customers!$A$1:$I$2001,2,FALSE)</f>
        <v>Kimberly Brown</v>
      </c>
      <c r="G1527" t="str">
        <f>VLOOKUP(Table1[[#This Row],[Customer ID]],Customers!$A$1:$I$2001,3,FALSE)</f>
        <v>jonathan42@gmail.com</v>
      </c>
      <c r="H1527" t="str">
        <f>VLOOKUP(Table1[[#This Row],[Customer ID]],Customers!$A$1:$I$2001,7,FALSE)</f>
        <v>Ireland</v>
      </c>
      <c r="I1527" t="str">
        <f>_xlfn.IFS(INDEX(Products!$A$1:$E$5,MATCH(Orders!$D1527,Products!$A$1:$A$5,0),MATCH(Orders!I$1,Products!$A$1:$E$1,0))="Esp","Espresso",INDEX(Products!$A$1:$E$5,MATCH(Orders!$D1527,Products!$A$1:$A$5,0),MATCH(Orders!I$1,Products!$A$1:$E$1,0))="Lat","Latte",INDEX(Products!$A$1:$E$5,MATCH(Orders!$D1527,Products!$A$1:$A$5,0),MATCH(Orders!I$1,Products!$A$1:$E$1,0))="Moc","Mocha",INDEX(Products!$A$1:$E$5,MATCH(Orders!$D1527,Products!$A$1:$A$5,0),MATCH(Orders!I$1,Products!$A$1:$E$1,0))="Am","Americano")</f>
        <v>Espresso</v>
      </c>
      <c r="J1527" t="str">
        <f>IF(INDEX(Products!$A$1:$E$5,MATCH(Orders!$D1527,Products!$A$1:$A$5,0),MATCH(Orders!J$1,Products!$A$1:$E$1,0))="M","Medium",IF(INDEX(Products!$A$1:$E$5,MATCH(Orders!$D1527,Products!$A$1:$A$5,0),MATCH(Orders!J$1,Products!$A$1:$E$1,0))="D","Dark","Light"))</f>
        <v>Medium</v>
      </c>
      <c r="K1527" s="3">
        <f>INDEX(Products!$A$1:$E$5,MATCH(Orders!$D1527,Products!$A$1:$A$5,0),MATCH(Orders!K$1,Products!$A$1:$E$1,0))</f>
        <v>1.5</v>
      </c>
      <c r="L1527" s="5">
        <f>INDEX(Products!$A$1:$E$5,MATCH(Orders!$D1527,Products!$A$1:$A$5,0),MATCH(Orders!L$1,Products!$A$1:$E$1,0))</f>
        <v>8.18</v>
      </c>
      <c r="M1527" s="5">
        <f>Table1[[#This Row],[Unit Price]]*Table1[[#This Row],[Quantity]]</f>
        <v>32.72</v>
      </c>
      <c r="N1527" t="str">
        <f>VLOOKUP(Table1[[#This Row],[Customer ID]],Customers!$A$1:$I$2001,9,FALSE)</f>
        <v>No</v>
      </c>
    </row>
    <row r="1528" spans="1:14" x14ac:dyDescent="0.35">
      <c r="A1528" t="s">
        <v>3119</v>
      </c>
      <c r="B1528" s="2">
        <v>44671</v>
      </c>
      <c r="C1528" t="s">
        <v>3120</v>
      </c>
      <c r="D1528" t="s">
        <v>21</v>
      </c>
      <c r="E1528">
        <v>2</v>
      </c>
      <c r="F1528" t="str">
        <f>VLOOKUP(Table1[[#This Row],[Customer ID]],Customers!$A$1:$I$2001,2,FALSE)</f>
        <v>Bethany Vasquez</v>
      </c>
      <c r="G1528" t="str">
        <f>VLOOKUP(Table1[[#This Row],[Customer ID]],Customers!$A$1:$I$2001,3,FALSE)</f>
        <v>nmcbride@yahoo.com</v>
      </c>
      <c r="H1528" t="str">
        <f>VLOOKUP(Table1[[#This Row],[Customer ID]],Customers!$A$1:$I$2001,7,FALSE)</f>
        <v>Canada</v>
      </c>
      <c r="I1528" t="str">
        <f>_xlfn.IFS(INDEX(Products!$A$1:$E$5,MATCH(Orders!$D1528,Products!$A$1:$A$5,0),MATCH(Orders!I$1,Products!$A$1:$E$1,0))="Esp","Espresso",INDEX(Products!$A$1:$E$5,MATCH(Orders!$D1528,Products!$A$1:$A$5,0),MATCH(Orders!I$1,Products!$A$1:$E$1,0))="Lat","Latte",INDEX(Products!$A$1:$E$5,MATCH(Orders!$D1528,Products!$A$1:$A$5,0),MATCH(Orders!I$1,Products!$A$1:$E$1,0))="Moc","Mocha",INDEX(Products!$A$1:$E$5,MATCH(Orders!$D1528,Products!$A$1:$A$5,0),MATCH(Orders!I$1,Products!$A$1:$E$1,0))="Am","Americano")</f>
        <v>Latte</v>
      </c>
      <c r="J1528" t="str">
        <f>IF(INDEX(Products!$A$1:$E$5,MATCH(Orders!$D1528,Products!$A$1:$A$5,0),MATCH(Orders!J$1,Products!$A$1:$E$1,0))="M","Medium",IF(INDEX(Products!$A$1:$E$5,MATCH(Orders!$D1528,Products!$A$1:$A$5,0),MATCH(Orders!J$1,Products!$A$1:$E$1,0))="D","Dark","Light"))</f>
        <v>Dark</v>
      </c>
      <c r="K1528" s="3">
        <f>INDEX(Products!$A$1:$E$5,MATCH(Orders!$D1528,Products!$A$1:$A$5,0),MATCH(Orders!K$1,Products!$A$1:$E$1,0))</f>
        <v>2</v>
      </c>
      <c r="L1528" s="5">
        <f>INDEX(Products!$A$1:$E$5,MATCH(Orders!$D1528,Products!$A$1:$A$5,0),MATCH(Orders!L$1,Products!$A$1:$E$1,0))</f>
        <v>6.79</v>
      </c>
      <c r="M1528" s="5">
        <f>Table1[[#This Row],[Unit Price]]*Table1[[#This Row],[Quantity]]</f>
        <v>13.58</v>
      </c>
      <c r="N1528" t="str">
        <f>VLOOKUP(Table1[[#This Row],[Customer ID]],Customers!$A$1:$I$2001,9,FALSE)</f>
        <v>Yes</v>
      </c>
    </row>
    <row r="1529" spans="1:14" x14ac:dyDescent="0.35">
      <c r="A1529" t="s">
        <v>3121</v>
      </c>
      <c r="B1529" s="2">
        <v>44711</v>
      </c>
      <c r="C1529" t="s">
        <v>3122</v>
      </c>
      <c r="D1529" t="s">
        <v>21</v>
      </c>
      <c r="E1529">
        <v>2</v>
      </c>
      <c r="F1529" t="str">
        <f>VLOOKUP(Table1[[#This Row],[Customer ID]],Customers!$A$1:$I$2001,2,FALSE)</f>
        <v>Jasmine Scott</v>
      </c>
      <c r="G1529" t="str">
        <f>VLOOKUP(Table1[[#This Row],[Customer ID]],Customers!$A$1:$I$2001,3,FALSE)</f>
        <v>simsjennifer@yahoo.com</v>
      </c>
      <c r="H1529" t="str">
        <f>VLOOKUP(Table1[[#This Row],[Customer ID]],Customers!$A$1:$I$2001,7,FALSE)</f>
        <v>Canada</v>
      </c>
      <c r="I1529" t="str">
        <f>_xlfn.IFS(INDEX(Products!$A$1:$E$5,MATCH(Orders!$D1529,Products!$A$1:$A$5,0),MATCH(Orders!I$1,Products!$A$1:$E$1,0))="Esp","Espresso",INDEX(Products!$A$1:$E$5,MATCH(Orders!$D1529,Products!$A$1:$A$5,0),MATCH(Orders!I$1,Products!$A$1:$E$1,0))="Lat","Latte",INDEX(Products!$A$1:$E$5,MATCH(Orders!$D1529,Products!$A$1:$A$5,0),MATCH(Orders!I$1,Products!$A$1:$E$1,0))="Moc","Mocha",INDEX(Products!$A$1:$E$5,MATCH(Orders!$D1529,Products!$A$1:$A$5,0),MATCH(Orders!I$1,Products!$A$1:$E$1,0))="Am","Americano")</f>
        <v>Latte</v>
      </c>
      <c r="J1529" t="str">
        <f>IF(INDEX(Products!$A$1:$E$5,MATCH(Orders!$D1529,Products!$A$1:$A$5,0),MATCH(Orders!J$1,Products!$A$1:$E$1,0))="M","Medium",IF(INDEX(Products!$A$1:$E$5,MATCH(Orders!$D1529,Products!$A$1:$A$5,0),MATCH(Orders!J$1,Products!$A$1:$E$1,0))="D","Dark","Light"))</f>
        <v>Dark</v>
      </c>
      <c r="K1529" s="3">
        <f>INDEX(Products!$A$1:$E$5,MATCH(Orders!$D1529,Products!$A$1:$A$5,0),MATCH(Orders!K$1,Products!$A$1:$E$1,0))</f>
        <v>2</v>
      </c>
      <c r="L1529" s="5">
        <f>INDEX(Products!$A$1:$E$5,MATCH(Orders!$D1529,Products!$A$1:$A$5,0),MATCH(Orders!L$1,Products!$A$1:$E$1,0))</f>
        <v>6.79</v>
      </c>
      <c r="M1529" s="5">
        <f>Table1[[#This Row],[Unit Price]]*Table1[[#This Row],[Quantity]]</f>
        <v>13.58</v>
      </c>
      <c r="N1529" t="str">
        <f>VLOOKUP(Table1[[#This Row],[Customer ID]],Customers!$A$1:$I$2001,9,FALSE)</f>
        <v>Yes</v>
      </c>
    </row>
    <row r="1530" spans="1:14" x14ac:dyDescent="0.35">
      <c r="A1530" t="s">
        <v>3123</v>
      </c>
      <c r="B1530" s="2">
        <v>45098</v>
      </c>
      <c r="C1530" t="s">
        <v>3124</v>
      </c>
      <c r="D1530" t="s">
        <v>21</v>
      </c>
      <c r="E1530">
        <v>5</v>
      </c>
      <c r="F1530" t="str">
        <f>VLOOKUP(Table1[[#This Row],[Customer ID]],Customers!$A$1:$I$2001,2,FALSE)</f>
        <v>Mary King</v>
      </c>
      <c r="G1530" t="str">
        <f>VLOOKUP(Table1[[#This Row],[Customer ID]],Customers!$A$1:$I$2001,3,FALSE)</f>
        <v>gutierrezdawn@yahoo.com</v>
      </c>
      <c r="H1530" t="str">
        <f>VLOOKUP(Table1[[#This Row],[Customer ID]],Customers!$A$1:$I$2001,7,FALSE)</f>
        <v>Ireland</v>
      </c>
      <c r="I1530" t="str">
        <f>_xlfn.IFS(INDEX(Products!$A$1:$E$5,MATCH(Orders!$D1530,Products!$A$1:$A$5,0),MATCH(Orders!I$1,Products!$A$1:$E$1,0))="Esp","Espresso",INDEX(Products!$A$1:$E$5,MATCH(Orders!$D1530,Products!$A$1:$A$5,0),MATCH(Orders!I$1,Products!$A$1:$E$1,0))="Lat","Latte",INDEX(Products!$A$1:$E$5,MATCH(Orders!$D1530,Products!$A$1:$A$5,0),MATCH(Orders!I$1,Products!$A$1:$E$1,0))="Moc","Mocha",INDEX(Products!$A$1:$E$5,MATCH(Orders!$D1530,Products!$A$1:$A$5,0),MATCH(Orders!I$1,Products!$A$1:$E$1,0))="Am","Americano")</f>
        <v>Latte</v>
      </c>
      <c r="J1530" t="str">
        <f>IF(INDEX(Products!$A$1:$E$5,MATCH(Orders!$D1530,Products!$A$1:$A$5,0),MATCH(Orders!J$1,Products!$A$1:$E$1,0))="M","Medium",IF(INDEX(Products!$A$1:$E$5,MATCH(Orders!$D1530,Products!$A$1:$A$5,0),MATCH(Orders!J$1,Products!$A$1:$E$1,0))="D","Dark","Light"))</f>
        <v>Dark</v>
      </c>
      <c r="K1530" s="3">
        <f>INDEX(Products!$A$1:$E$5,MATCH(Orders!$D1530,Products!$A$1:$A$5,0),MATCH(Orders!K$1,Products!$A$1:$E$1,0))</f>
        <v>2</v>
      </c>
      <c r="L1530" s="5">
        <f>INDEX(Products!$A$1:$E$5,MATCH(Orders!$D1530,Products!$A$1:$A$5,0),MATCH(Orders!L$1,Products!$A$1:$E$1,0))</f>
        <v>6.79</v>
      </c>
      <c r="M1530" s="5">
        <f>Table1[[#This Row],[Unit Price]]*Table1[[#This Row],[Quantity]]</f>
        <v>33.950000000000003</v>
      </c>
      <c r="N1530" t="str">
        <f>VLOOKUP(Table1[[#This Row],[Customer ID]],Customers!$A$1:$I$2001,9,FALSE)</f>
        <v>Yes</v>
      </c>
    </row>
    <row r="1531" spans="1:14" x14ac:dyDescent="0.35">
      <c r="A1531" t="s">
        <v>3125</v>
      </c>
      <c r="B1531" s="2">
        <v>45450</v>
      </c>
      <c r="C1531" t="s">
        <v>3126</v>
      </c>
      <c r="D1531" t="s">
        <v>40</v>
      </c>
      <c r="E1531">
        <v>3</v>
      </c>
      <c r="F1531" t="str">
        <f>VLOOKUP(Table1[[#This Row],[Customer ID]],Customers!$A$1:$I$2001,2,FALSE)</f>
        <v>Gabriel Moore</v>
      </c>
      <c r="G1531" t="str">
        <f>VLOOKUP(Table1[[#This Row],[Customer ID]],Customers!$A$1:$I$2001,3,FALSE)</f>
        <v>shawnmcintyre@yoder.com</v>
      </c>
      <c r="H1531" t="str">
        <f>VLOOKUP(Table1[[#This Row],[Customer ID]],Customers!$A$1:$I$2001,7,FALSE)</f>
        <v>Ireland</v>
      </c>
      <c r="I1531" t="str">
        <f>_xlfn.IFS(INDEX(Products!$A$1:$E$5,MATCH(Orders!$D1531,Products!$A$1:$A$5,0),MATCH(Orders!I$1,Products!$A$1:$E$1,0))="Esp","Espresso",INDEX(Products!$A$1:$E$5,MATCH(Orders!$D1531,Products!$A$1:$A$5,0),MATCH(Orders!I$1,Products!$A$1:$E$1,0))="Lat","Latte",INDEX(Products!$A$1:$E$5,MATCH(Orders!$D1531,Products!$A$1:$A$5,0),MATCH(Orders!I$1,Products!$A$1:$E$1,0))="Moc","Mocha",INDEX(Products!$A$1:$E$5,MATCH(Orders!$D1531,Products!$A$1:$A$5,0),MATCH(Orders!I$1,Products!$A$1:$E$1,0))="Am","Americano")</f>
        <v>Americano</v>
      </c>
      <c r="J1531" t="str">
        <f>IF(INDEX(Products!$A$1:$E$5,MATCH(Orders!$D1531,Products!$A$1:$A$5,0),MATCH(Orders!J$1,Products!$A$1:$E$1,0))="M","Medium",IF(INDEX(Products!$A$1:$E$5,MATCH(Orders!$D1531,Products!$A$1:$A$5,0),MATCH(Orders!J$1,Products!$A$1:$E$1,0))="D","Dark","Light"))</f>
        <v>Light</v>
      </c>
      <c r="K1531" s="3">
        <f>INDEX(Products!$A$1:$E$5,MATCH(Orders!$D1531,Products!$A$1:$A$5,0),MATCH(Orders!K$1,Products!$A$1:$E$1,0))</f>
        <v>1</v>
      </c>
      <c r="L1531" s="5">
        <f>INDEX(Products!$A$1:$E$5,MATCH(Orders!$D1531,Products!$A$1:$A$5,0),MATCH(Orders!L$1,Products!$A$1:$E$1,0))</f>
        <v>9.9499999999999993</v>
      </c>
      <c r="M1531" s="5">
        <f>Table1[[#This Row],[Unit Price]]*Table1[[#This Row],[Quantity]]</f>
        <v>29.849999999999998</v>
      </c>
      <c r="N1531" t="str">
        <f>VLOOKUP(Table1[[#This Row],[Customer ID]],Customers!$A$1:$I$2001,9,FALSE)</f>
        <v>Yes</v>
      </c>
    </row>
    <row r="1532" spans="1:14" x14ac:dyDescent="0.35">
      <c r="A1532" t="s">
        <v>3127</v>
      </c>
      <c r="B1532" s="2">
        <v>45233</v>
      </c>
      <c r="C1532" t="s">
        <v>3128</v>
      </c>
      <c r="D1532" t="s">
        <v>21</v>
      </c>
      <c r="E1532">
        <v>3</v>
      </c>
      <c r="F1532" t="str">
        <f>VLOOKUP(Table1[[#This Row],[Customer ID]],Customers!$A$1:$I$2001,2,FALSE)</f>
        <v>Robert Waters</v>
      </c>
      <c r="G1532" t="str">
        <f>VLOOKUP(Table1[[#This Row],[Customer ID]],Customers!$A$1:$I$2001,3,FALSE)</f>
        <v>joshua48@yahoo.com</v>
      </c>
      <c r="H1532" t="str">
        <f>VLOOKUP(Table1[[#This Row],[Customer ID]],Customers!$A$1:$I$2001,7,FALSE)</f>
        <v>Australia</v>
      </c>
      <c r="I1532" t="str">
        <f>_xlfn.IFS(INDEX(Products!$A$1:$E$5,MATCH(Orders!$D1532,Products!$A$1:$A$5,0),MATCH(Orders!I$1,Products!$A$1:$E$1,0))="Esp","Espresso",INDEX(Products!$A$1:$E$5,MATCH(Orders!$D1532,Products!$A$1:$A$5,0),MATCH(Orders!I$1,Products!$A$1:$E$1,0))="Lat","Latte",INDEX(Products!$A$1:$E$5,MATCH(Orders!$D1532,Products!$A$1:$A$5,0),MATCH(Orders!I$1,Products!$A$1:$E$1,0))="Moc","Mocha",INDEX(Products!$A$1:$E$5,MATCH(Orders!$D1532,Products!$A$1:$A$5,0),MATCH(Orders!I$1,Products!$A$1:$E$1,0))="Am","Americano")</f>
        <v>Latte</v>
      </c>
      <c r="J1532" t="str">
        <f>IF(INDEX(Products!$A$1:$E$5,MATCH(Orders!$D1532,Products!$A$1:$A$5,0),MATCH(Orders!J$1,Products!$A$1:$E$1,0))="M","Medium",IF(INDEX(Products!$A$1:$E$5,MATCH(Orders!$D1532,Products!$A$1:$A$5,0),MATCH(Orders!J$1,Products!$A$1:$E$1,0))="D","Dark","Light"))</f>
        <v>Dark</v>
      </c>
      <c r="K1532" s="3">
        <f>INDEX(Products!$A$1:$E$5,MATCH(Orders!$D1532,Products!$A$1:$A$5,0),MATCH(Orders!K$1,Products!$A$1:$E$1,0))</f>
        <v>2</v>
      </c>
      <c r="L1532" s="5">
        <f>INDEX(Products!$A$1:$E$5,MATCH(Orders!$D1532,Products!$A$1:$A$5,0),MATCH(Orders!L$1,Products!$A$1:$E$1,0))</f>
        <v>6.79</v>
      </c>
      <c r="M1532" s="5">
        <f>Table1[[#This Row],[Unit Price]]*Table1[[#This Row],[Quantity]]</f>
        <v>20.37</v>
      </c>
      <c r="N1532" t="str">
        <f>VLOOKUP(Table1[[#This Row],[Customer ID]],Customers!$A$1:$I$2001,9,FALSE)</f>
        <v>Yes</v>
      </c>
    </row>
    <row r="1533" spans="1:14" x14ac:dyDescent="0.35">
      <c r="A1533" t="s">
        <v>3129</v>
      </c>
      <c r="B1533" s="2">
        <v>45408</v>
      </c>
      <c r="C1533" t="s">
        <v>3130</v>
      </c>
      <c r="D1533" t="s">
        <v>15</v>
      </c>
      <c r="E1533">
        <v>5</v>
      </c>
      <c r="F1533" t="str">
        <f>VLOOKUP(Table1[[#This Row],[Customer ID]],Customers!$A$1:$I$2001,2,FALSE)</f>
        <v>Shane Vasquez</v>
      </c>
      <c r="G1533" t="str">
        <f>VLOOKUP(Table1[[#This Row],[Customer ID]],Customers!$A$1:$I$2001,3,FALSE)</f>
        <v>snewman@walker.com</v>
      </c>
      <c r="H1533" t="str">
        <f>VLOOKUP(Table1[[#This Row],[Customer ID]],Customers!$A$1:$I$2001,7,FALSE)</f>
        <v>United States</v>
      </c>
      <c r="I1533" t="str">
        <f>_xlfn.IFS(INDEX(Products!$A$1:$E$5,MATCH(Orders!$D1533,Products!$A$1:$A$5,0),MATCH(Orders!I$1,Products!$A$1:$E$1,0))="Esp","Espresso",INDEX(Products!$A$1:$E$5,MATCH(Orders!$D1533,Products!$A$1:$A$5,0),MATCH(Orders!I$1,Products!$A$1:$E$1,0))="Lat","Latte",INDEX(Products!$A$1:$E$5,MATCH(Orders!$D1533,Products!$A$1:$A$5,0),MATCH(Orders!I$1,Products!$A$1:$E$1,0))="Moc","Mocha",INDEX(Products!$A$1:$E$5,MATCH(Orders!$D1533,Products!$A$1:$A$5,0),MATCH(Orders!I$1,Products!$A$1:$E$1,0))="Am","Americano")</f>
        <v>Espresso</v>
      </c>
      <c r="J1533" t="str">
        <f>IF(INDEX(Products!$A$1:$E$5,MATCH(Orders!$D1533,Products!$A$1:$A$5,0),MATCH(Orders!J$1,Products!$A$1:$E$1,0))="M","Medium",IF(INDEX(Products!$A$1:$E$5,MATCH(Orders!$D1533,Products!$A$1:$A$5,0),MATCH(Orders!J$1,Products!$A$1:$E$1,0))="D","Dark","Light"))</f>
        <v>Medium</v>
      </c>
      <c r="K1533" s="3">
        <f>INDEX(Products!$A$1:$E$5,MATCH(Orders!$D1533,Products!$A$1:$A$5,0),MATCH(Orders!K$1,Products!$A$1:$E$1,0))</f>
        <v>1.5</v>
      </c>
      <c r="L1533" s="5">
        <f>INDEX(Products!$A$1:$E$5,MATCH(Orders!$D1533,Products!$A$1:$A$5,0),MATCH(Orders!L$1,Products!$A$1:$E$1,0))</f>
        <v>8.18</v>
      </c>
      <c r="M1533" s="5">
        <f>Table1[[#This Row],[Unit Price]]*Table1[[#This Row],[Quantity]]</f>
        <v>40.9</v>
      </c>
      <c r="N1533" t="str">
        <f>VLOOKUP(Table1[[#This Row],[Customer ID]],Customers!$A$1:$I$2001,9,FALSE)</f>
        <v>Yes</v>
      </c>
    </row>
    <row r="1534" spans="1:14" x14ac:dyDescent="0.35">
      <c r="A1534" t="s">
        <v>3131</v>
      </c>
      <c r="B1534" s="2">
        <v>44991</v>
      </c>
      <c r="C1534" t="s">
        <v>3132</v>
      </c>
      <c r="D1534" t="s">
        <v>30</v>
      </c>
      <c r="E1534">
        <v>4</v>
      </c>
      <c r="F1534" t="str">
        <f>VLOOKUP(Table1[[#This Row],[Customer ID]],Customers!$A$1:$I$2001,2,FALSE)</f>
        <v>Michael Hamilton</v>
      </c>
      <c r="G1534" t="str">
        <f>VLOOKUP(Table1[[#This Row],[Customer ID]],Customers!$A$1:$I$2001,3,FALSE)</f>
        <v>zrobertson@mcgee.info</v>
      </c>
      <c r="H1534" t="str">
        <f>VLOOKUP(Table1[[#This Row],[Customer ID]],Customers!$A$1:$I$2001,7,FALSE)</f>
        <v>Canada</v>
      </c>
      <c r="I1534" t="str">
        <f>_xlfn.IFS(INDEX(Products!$A$1:$E$5,MATCH(Orders!$D1534,Products!$A$1:$A$5,0),MATCH(Orders!I$1,Products!$A$1:$E$1,0))="Esp","Espresso",INDEX(Products!$A$1:$E$5,MATCH(Orders!$D1534,Products!$A$1:$A$5,0),MATCH(Orders!I$1,Products!$A$1:$E$1,0))="Lat","Latte",INDEX(Products!$A$1:$E$5,MATCH(Orders!$D1534,Products!$A$1:$A$5,0),MATCH(Orders!I$1,Products!$A$1:$E$1,0))="Moc","Mocha",INDEX(Products!$A$1:$E$5,MATCH(Orders!$D1534,Products!$A$1:$A$5,0),MATCH(Orders!I$1,Products!$A$1:$E$1,0))="Am","Americano")</f>
        <v>Mocha</v>
      </c>
      <c r="J1534" t="str">
        <f>IF(INDEX(Products!$A$1:$E$5,MATCH(Orders!$D1534,Products!$A$1:$A$5,0),MATCH(Orders!J$1,Products!$A$1:$E$1,0))="M","Medium",IF(INDEX(Products!$A$1:$E$5,MATCH(Orders!$D1534,Products!$A$1:$A$5,0),MATCH(Orders!J$1,Products!$A$1:$E$1,0))="D","Dark","Light"))</f>
        <v>Medium</v>
      </c>
      <c r="K1534" s="3">
        <f>INDEX(Products!$A$1:$E$5,MATCH(Orders!$D1534,Products!$A$1:$A$5,0),MATCH(Orders!K$1,Products!$A$1:$E$1,0))</f>
        <v>2</v>
      </c>
      <c r="L1534" s="5">
        <f>INDEX(Products!$A$1:$E$5,MATCH(Orders!$D1534,Products!$A$1:$A$5,0),MATCH(Orders!L$1,Products!$A$1:$E$1,0))</f>
        <v>5.35</v>
      </c>
      <c r="M1534" s="5">
        <f>Table1[[#This Row],[Unit Price]]*Table1[[#This Row],[Quantity]]</f>
        <v>21.4</v>
      </c>
      <c r="N1534" t="str">
        <f>VLOOKUP(Table1[[#This Row],[Customer ID]],Customers!$A$1:$I$2001,9,FALSE)</f>
        <v>Yes</v>
      </c>
    </row>
    <row r="1535" spans="1:14" x14ac:dyDescent="0.35">
      <c r="A1535" t="s">
        <v>3133</v>
      </c>
      <c r="B1535" s="2">
        <v>45033</v>
      </c>
      <c r="C1535" t="s">
        <v>3134</v>
      </c>
      <c r="D1535" t="s">
        <v>21</v>
      </c>
      <c r="E1535">
        <v>4</v>
      </c>
      <c r="F1535" t="str">
        <f>VLOOKUP(Table1[[#This Row],[Customer ID]],Customers!$A$1:$I$2001,2,FALSE)</f>
        <v>Mallory Rogers</v>
      </c>
      <c r="G1535" t="str">
        <f>VLOOKUP(Table1[[#This Row],[Customer ID]],Customers!$A$1:$I$2001,3,FALSE)</f>
        <v>donald04@burns-arias.com</v>
      </c>
      <c r="H1535" t="str">
        <f>VLOOKUP(Table1[[#This Row],[Customer ID]],Customers!$A$1:$I$2001,7,FALSE)</f>
        <v>Australia</v>
      </c>
      <c r="I1535" t="str">
        <f>_xlfn.IFS(INDEX(Products!$A$1:$E$5,MATCH(Orders!$D1535,Products!$A$1:$A$5,0),MATCH(Orders!I$1,Products!$A$1:$E$1,0))="Esp","Espresso",INDEX(Products!$A$1:$E$5,MATCH(Orders!$D1535,Products!$A$1:$A$5,0),MATCH(Orders!I$1,Products!$A$1:$E$1,0))="Lat","Latte",INDEX(Products!$A$1:$E$5,MATCH(Orders!$D1535,Products!$A$1:$A$5,0),MATCH(Orders!I$1,Products!$A$1:$E$1,0))="Moc","Mocha",INDEX(Products!$A$1:$E$5,MATCH(Orders!$D1535,Products!$A$1:$A$5,0),MATCH(Orders!I$1,Products!$A$1:$E$1,0))="Am","Americano")</f>
        <v>Latte</v>
      </c>
      <c r="J1535" t="str">
        <f>IF(INDEX(Products!$A$1:$E$5,MATCH(Orders!$D1535,Products!$A$1:$A$5,0),MATCH(Orders!J$1,Products!$A$1:$E$1,0))="M","Medium",IF(INDEX(Products!$A$1:$E$5,MATCH(Orders!$D1535,Products!$A$1:$A$5,0),MATCH(Orders!J$1,Products!$A$1:$E$1,0))="D","Dark","Light"))</f>
        <v>Dark</v>
      </c>
      <c r="K1535" s="3">
        <f>INDEX(Products!$A$1:$E$5,MATCH(Orders!$D1535,Products!$A$1:$A$5,0),MATCH(Orders!K$1,Products!$A$1:$E$1,0))</f>
        <v>2</v>
      </c>
      <c r="L1535" s="5">
        <f>INDEX(Products!$A$1:$E$5,MATCH(Orders!$D1535,Products!$A$1:$A$5,0),MATCH(Orders!L$1,Products!$A$1:$E$1,0))</f>
        <v>6.79</v>
      </c>
      <c r="M1535" s="5">
        <f>Table1[[#This Row],[Unit Price]]*Table1[[#This Row],[Quantity]]</f>
        <v>27.16</v>
      </c>
      <c r="N1535" t="str">
        <f>VLOOKUP(Table1[[#This Row],[Customer ID]],Customers!$A$1:$I$2001,9,FALSE)</f>
        <v>No</v>
      </c>
    </row>
    <row r="1536" spans="1:14" x14ac:dyDescent="0.35">
      <c r="A1536" t="s">
        <v>3135</v>
      </c>
      <c r="B1536" s="2">
        <v>45010</v>
      </c>
      <c r="C1536" t="s">
        <v>3136</v>
      </c>
      <c r="D1536" t="s">
        <v>15</v>
      </c>
      <c r="E1536">
        <v>3</v>
      </c>
      <c r="F1536" t="str">
        <f>VLOOKUP(Table1[[#This Row],[Customer ID]],Customers!$A$1:$I$2001,2,FALSE)</f>
        <v>Ryan Gray</v>
      </c>
      <c r="G1536" t="str">
        <f>VLOOKUP(Table1[[#This Row],[Customer ID]],Customers!$A$1:$I$2001,3,FALSE)</f>
        <v>lori81@gmail.com</v>
      </c>
      <c r="H1536" t="str">
        <f>VLOOKUP(Table1[[#This Row],[Customer ID]],Customers!$A$1:$I$2001,7,FALSE)</f>
        <v>Australia</v>
      </c>
      <c r="I1536" t="str">
        <f>_xlfn.IFS(INDEX(Products!$A$1:$E$5,MATCH(Orders!$D1536,Products!$A$1:$A$5,0),MATCH(Orders!I$1,Products!$A$1:$E$1,0))="Esp","Espresso",INDEX(Products!$A$1:$E$5,MATCH(Orders!$D1536,Products!$A$1:$A$5,0),MATCH(Orders!I$1,Products!$A$1:$E$1,0))="Lat","Latte",INDEX(Products!$A$1:$E$5,MATCH(Orders!$D1536,Products!$A$1:$A$5,0),MATCH(Orders!I$1,Products!$A$1:$E$1,0))="Moc","Mocha",INDEX(Products!$A$1:$E$5,MATCH(Orders!$D1536,Products!$A$1:$A$5,0),MATCH(Orders!I$1,Products!$A$1:$E$1,0))="Am","Americano")</f>
        <v>Espresso</v>
      </c>
      <c r="J1536" t="str">
        <f>IF(INDEX(Products!$A$1:$E$5,MATCH(Orders!$D1536,Products!$A$1:$A$5,0),MATCH(Orders!J$1,Products!$A$1:$E$1,0))="M","Medium",IF(INDEX(Products!$A$1:$E$5,MATCH(Orders!$D1536,Products!$A$1:$A$5,0),MATCH(Orders!J$1,Products!$A$1:$E$1,0))="D","Dark","Light"))</f>
        <v>Medium</v>
      </c>
      <c r="K1536" s="3">
        <f>INDEX(Products!$A$1:$E$5,MATCH(Orders!$D1536,Products!$A$1:$A$5,0),MATCH(Orders!K$1,Products!$A$1:$E$1,0))</f>
        <v>1.5</v>
      </c>
      <c r="L1536" s="5">
        <f>INDEX(Products!$A$1:$E$5,MATCH(Orders!$D1536,Products!$A$1:$A$5,0),MATCH(Orders!L$1,Products!$A$1:$E$1,0))</f>
        <v>8.18</v>
      </c>
      <c r="M1536" s="5">
        <f>Table1[[#This Row],[Unit Price]]*Table1[[#This Row],[Quantity]]</f>
        <v>24.54</v>
      </c>
      <c r="N1536" t="str">
        <f>VLOOKUP(Table1[[#This Row],[Customer ID]],Customers!$A$1:$I$2001,9,FALSE)</f>
        <v>No</v>
      </c>
    </row>
    <row r="1537" spans="1:14" x14ac:dyDescent="0.35">
      <c r="A1537" t="s">
        <v>3137</v>
      </c>
      <c r="B1537" s="2">
        <v>45175</v>
      </c>
      <c r="C1537" t="s">
        <v>3138</v>
      </c>
      <c r="D1537" t="s">
        <v>21</v>
      </c>
      <c r="E1537">
        <v>2</v>
      </c>
      <c r="F1537" t="str">
        <f>VLOOKUP(Table1[[#This Row],[Customer ID]],Customers!$A$1:$I$2001,2,FALSE)</f>
        <v>Jason Adams</v>
      </c>
      <c r="G1537" t="str">
        <f>VLOOKUP(Table1[[#This Row],[Customer ID]],Customers!$A$1:$I$2001,3,FALSE)</f>
        <v>johnsonrebecca@nelson.org</v>
      </c>
      <c r="H1537" t="str">
        <f>VLOOKUP(Table1[[#This Row],[Customer ID]],Customers!$A$1:$I$2001,7,FALSE)</f>
        <v>Australia</v>
      </c>
      <c r="I1537" t="str">
        <f>_xlfn.IFS(INDEX(Products!$A$1:$E$5,MATCH(Orders!$D1537,Products!$A$1:$A$5,0),MATCH(Orders!I$1,Products!$A$1:$E$1,0))="Esp","Espresso",INDEX(Products!$A$1:$E$5,MATCH(Orders!$D1537,Products!$A$1:$A$5,0),MATCH(Orders!I$1,Products!$A$1:$E$1,0))="Lat","Latte",INDEX(Products!$A$1:$E$5,MATCH(Orders!$D1537,Products!$A$1:$A$5,0),MATCH(Orders!I$1,Products!$A$1:$E$1,0))="Moc","Mocha",INDEX(Products!$A$1:$E$5,MATCH(Orders!$D1537,Products!$A$1:$A$5,0),MATCH(Orders!I$1,Products!$A$1:$E$1,0))="Am","Americano")</f>
        <v>Latte</v>
      </c>
      <c r="J1537" t="str">
        <f>IF(INDEX(Products!$A$1:$E$5,MATCH(Orders!$D1537,Products!$A$1:$A$5,0),MATCH(Orders!J$1,Products!$A$1:$E$1,0))="M","Medium",IF(INDEX(Products!$A$1:$E$5,MATCH(Orders!$D1537,Products!$A$1:$A$5,0),MATCH(Orders!J$1,Products!$A$1:$E$1,0))="D","Dark","Light"))</f>
        <v>Dark</v>
      </c>
      <c r="K1537" s="3">
        <f>INDEX(Products!$A$1:$E$5,MATCH(Orders!$D1537,Products!$A$1:$A$5,0),MATCH(Orders!K$1,Products!$A$1:$E$1,0))</f>
        <v>2</v>
      </c>
      <c r="L1537" s="5">
        <f>INDEX(Products!$A$1:$E$5,MATCH(Orders!$D1537,Products!$A$1:$A$5,0),MATCH(Orders!L$1,Products!$A$1:$E$1,0))</f>
        <v>6.79</v>
      </c>
      <c r="M1537" s="5">
        <f>Table1[[#This Row],[Unit Price]]*Table1[[#This Row],[Quantity]]</f>
        <v>13.58</v>
      </c>
      <c r="N1537" t="str">
        <f>VLOOKUP(Table1[[#This Row],[Customer ID]],Customers!$A$1:$I$2001,9,FALSE)</f>
        <v>No</v>
      </c>
    </row>
    <row r="1538" spans="1:14" x14ac:dyDescent="0.35">
      <c r="A1538" t="s">
        <v>3139</v>
      </c>
      <c r="B1538" s="2">
        <v>45153</v>
      </c>
      <c r="C1538" t="s">
        <v>3140</v>
      </c>
      <c r="D1538" t="s">
        <v>40</v>
      </c>
      <c r="E1538">
        <v>5</v>
      </c>
      <c r="F1538" t="str">
        <f>VLOOKUP(Table1[[#This Row],[Customer ID]],Customers!$A$1:$I$2001,2,FALSE)</f>
        <v>Judy Martinez</v>
      </c>
      <c r="G1538" t="str">
        <f>VLOOKUP(Table1[[#This Row],[Customer ID]],Customers!$A$1:$I$2001,3,FALSE)</f>
        <v>nicole29@arnold.com</v>
      </c>
      <c r="H1538" t="str">
        <f>VLOOKUP(Table1[[#This Row],[Customer ID]],Customers!$A$1:$I$2001,7,FALSE)</f>
        <v>United States</v>
      </c>
      <c r="I1538" t="str">
        <f>_xlfn.IFS(INDEX(Products!$A$1:$E$5,MATCH(Orders!$D1538,Products!$A$1:$A$5,0),MATCH(Orders!I$1,Products!$A$1:$E$1,0))="Esp","Espresso",INDEX(Products!$A$1:$E$5,MATCH(Orders!$D1538,Products!$A$1:$A$5,0),MATCH(Orders!I$1,Products!$A$1:$E$1,0))="Lat","Latte",INDEX(Products!$A$1:$E$5,MATCH(Orders!$D1538,Products!$A$1:$A$5,0),MATCH(Orders!I$1,Products!$A$1:$E$1,0))="Moc","Mocha",INDEX(Products!$A$1:$E$5,MATCH(Orders!$D1538,Products!$A$1:$A$5,0),MATCH(Orders!I$1,Products!$A$1:$E$1,0))="Am","Americano")</f>
        <v>Americano</v>
      </c>
      <c r="J1538" t="str">
        <f>IF(INDEX(Products!$A$1:$E$5,MATCH(Orders!$D1538,Products!$A$1:$A$5,0),MATCH(Orders!J$1,Products!$A$1:$E$1,0))="M","Medium",IF(INDEX(Products!$A$1:$E$5,MATCH(Orders!$D1538,Products!$A$1:$A$5,0),MATCH(Orders!J$1,Products!$A$1:$E$1,0))="D","Dark","Light"))</f>
        <v>Light</v>
      </c>
      <c r="K1538" s="3">
        <f>INDEX(Products!$A$1:$E$5,MATCH(Orders!$D1538,Products!$A$1:$A$5,0),MATCH(Orders!K$1,Products!$A$1:$E$1,0))</f>
        <v>1</v>
      </c>
      <c r="L1538" s="5">
        <f>INDEX(Products!$A$1:$E$5,MATCH(Orders!$D1538,Products!$A$1:$A$5,0),MATCH(Orders!L$1,Products!$A$1:$E$1,0))</f>
        <v>9.9499999999999993</v>
      </c>
      <c r="M1538" s="5">
        <f>Table1[[#This Row],[Unit Price]]*Table1[[#This Row],[Quantity]]</f>
        <v>49.75</v>
      </c>
      <c r="N1538" t="str">
        <f>VLOOKUP(Table1[[#This Row],[Customer ID]],Customers!$A$1:$I$2001,9,FALSE)</f>
        <v>Yes</v>
      </c>
    </row>
    <row r="1539" spans="1:14" x14ac:dyDescent="0.35">
      <c r="A1539" t="s">
        <v>3141</v>
      </c>
      <c r="B1539" s="2">
        <v>45568</v>
      </c>
      <c r="C1539" t="s">
        <v>3142</v>
      </c>
      <c r="D1539" t="s">
        <v>30</v>
      </c>
      <c r="E1539">
        <v>2</v>
      </c>
      <c r="F1539" t="str">
        <f>VLOOKUP(Table1[[#This Row],[Customer ID]],Customers!$A$1:$I$2001,2,FALSE)</f>
        <v>Alejandro Blankenship</v>
      </c>
      <c r="G1539" t="str">
        <f>VLOOKUP(Table1[[#This Row],[Customer ID]],Customers!$A$1:$I$2001,3,FALSE)</f>
        <v>gibsonfrancisco@hotmail.com</v>
      </c>
      <c r="H1539" t="str">
        <f>VLOOKUP(Table1[[#This Row],[Customer ID]],Customers!$A$1:$I$2001,7,FALSE)</f>
        <v>Canada</v>
      </c>
      <c r="I1539" t="str">
        <f>_xlfn.IFS(INDEX(Products!$A$1:$E$5,MATCH(Orders!$D1539,Products!$A$1:$A$5,0),MATCH(Orders!I$1,Products!$A$1:$E$1,0))="Esp","Espresso",INDEX(Products!$A$1:$E$5,MATCH(Orders!$D1539,Products!$A$1:$A$5,0),MATCH(Orders!I$1,Products!$A$1:$E$1,0))="Lat","Latte",INDEX(Products!$A$1:$E$5,MATCH(Orders!$D1539,Products!$A$1:$A$5,0),MATCH(Orders!I$1,Products!$A$1:$E$1,0))="Moc","Mocha",INDEX(Products!$A$1:$E$5,MATCH(Orders!$D1539,Products!$A$1:$A$5,0),MATCH(Orders!I$1,Products!$A$1:$E$1,0))="Am","Americano")</f>
        <v>Mocha</v>
      </c>
      <c r="J1539" t="str">
        <f>IF(INDEX(Products!$A$1:$E$5,MATCH(Orders!$D1539,Products!$A$1:$A$5,0),MATCH(Orders!J$1,Products!$A$1:$E$1,0))="M","Medium",IF(INDEX(Products!$A$1:$E$5,MATCH(Orders!$D1539,Products!$A$1:$A$5,0),MATCH(Orders!J$1,Products!$A$1:$E$1,0))="D","Dark","Light"))</f>
        <v>Medium</v>
      </c>
      <c r="K1539" s="3">
        <f>INDEX(Products!$A$1:$E$5,MATCH(Orders!$D1539,Products!$A$1:$A$5,0),MATCH(Orders!K$1,Products!$A$1:$E$1,0))</f>
        <v>2</v>
      </c>
      <c r="L1539" s="5">
        <f>INDEX(Products!$A$1:$E$5,MATCH(Orders!$D1539,Products!$A$1:$A$5,0),MATCH(Orders!L$1,Products!$A$1:$E$1,0))</f>
        <v>5.35</v>
      </c>
      <c r="M1539" s="5">
        <f>Table1[[#This Row],[Unit Price]]*Table1[[#This Row],[Quantity]]</f>
        <v>10.7</v>
      </c>
      <c r="N1539" t="str">
        <f>VLOOKUP(Table1[[#This Row],[Customer ID]],Customers!$A$1:$I$2001,9,FALSE)</f>
        <v>Yes</v>
      </c>
    </row>
    <row r="1540" spans="1:14" x14ac:dyDescent="0.35">
      <c r="A1540" t="s">
        <v>3143</v>
      </c>
      <c r="B1540" s="2">
        <v>45520</v>
      </c>
      <c r="C1540" t="s">
        <v>3144</v>
      </c>
      <c r="D1540" t="s">
        <v>40</v>
      </c>
      <c r="E1540">
        <v>1</v>
      </c>
      <c r="F1540" t="str">
        <f>VLOOKUP(Table1[[#This Row],[Customer ID]],Customers!$A$1:$I$2001,2,FALSE)</f>
        <v>Tammy Jacobs</v>
      </c>
      <c r="G1540" t="str">
        <f>VLOOKUP(Table1[[#This Row],[Customer ID]],Customers!$A$1:$I$2001,3,FALSE)</f>
        <v>petersonandrea@jones-andrade.com</v>
      </c>
      <c r="H1540" t="str">
        <f>VLOOKUP(Table1[[#This Row],[Customer ID]],Customers!$A$1:$I$2001,7,FALSE)</f>
        <v>Australia</v>
      </c>
      <c r="I1540" t="str">
        <f>_xlfn.IFS(INDEX(Products!$A$1:$E$5,MATCH(Orders!$D1540,Products!$A$1:$A$5,0),MATCH(Orders!I$1,Products!$A$1:$E$1,0))="Esp","Espresso",INDEX(Products!$A$1:$E$5,MATCH(Orders!$D1540,Products!$A$1:$A$5,0),MATCH(Orders!I$1,Products!$A$1:$E$1,0))="Lat","Latte",INDEX(Products!$A$1:$E$5,MATCH(Orders!$D1540,Products!$A$1:$A$5,0),MATCH(Orders!I$1,Products!$A$1:$E$1,0))="Moc","Mocha",INDEX(Products!$A$1:$E$5,MATCH(Orders!$D1540,Products!$A$1:$A$5,0),MATCH(Orders!I$1,Products!$A$1:$E$1,0))="Am","Americano")</f>
        <v>Americano</v>
      </c>
      <c r="J1540" t="str">
        <f>IF(INDEX(Products!$A$1:$E$5,MATCH(Orders!$D1540,Products!$A$1:$A$5,0),MATCH(Orders!J$1,Products!$A$1:$E$1,0))="M","Medium",IF(INDEX(Products!$A$1:$E$5,MATCH(Orders!$D1540,Products!$A$1:$A$5,0),MATCH(Orders!J$1,Products!$A$1:$E$1,0))="D","Dark","Light"))</f>
        <v>Light</v>
      </c>
      <c r="K1540" s="3">
        <f>INDEX(Products!$A$1:$E$5,MATCH(Orders!$D1540,Products!$A$1:$A$5,0),MATCH(Orders!K$1,Products!$A$1:$E$1,0))</f>
        <v>1</v>
      </c>
      <c r="L1540" s="5">
        <f>INDEX(Products!$A$1:$E$5,MATCH(Orders!$D1540,Products!$A$1:$A$5,0),MATCH(Orders!L$1,Products!$A$1:$E$1,0))</f>
        <v>9.9499999999999993</v>
      </c>
      <c r="M1540" s="5">
        <f>Table1[[#This Row],[Unit Price]]*Table1[[#This Row],[Quantity]]</f>
        <v>9.9499999999999993</v>
      </c>
      <c r="N1540" t="str">
        <f>VLOOKUP(Table1[[#This Row],[Customer ID]],Customers!$A$1:$I$2001,9,FALSE)</f>
        <v>No</v>
      </c>
    </row>
    <row r="1541" spans="1:14" x14ac:dyDescent="0.35">
      <c r="A1541" t="s">
        <v>3145</v>
      </c>
      <c r="B1541" s="2">
        <v>44741</v>
      </c>
      <c r="C1541" t="s">
        <v>3146</v>
      </c>
      <c r="D1541" t="s">
        <v>30</v>
      </c>
      <c r="E1541">
        <v>3</v>
      </c>
      <c r="F1541" t="str">
        <f>VLOOKUP(Table1[[#This Row],[Customer ID]],Customers!$A$1:$I$2001,2,FALSE)</f>
        <v>Dale Skinner</v>
      </c>
      <c r="G1541" t="str">
        <f>VLOOKUP(Table1[[#This Row],[Customer ID]],Customers!$A$1:$I$2001,3,FALSE)</f>
        <v>ubaker@yahoo.com</v>
      </c>
      <c r="H1541" t="str">
        <f>VLOOKUP(Table1[[#This Row],[Customer ID]],Customers!$A$1:$I$2001,7,FALSE)</f>
        <v>United Kingdom</v>
      </c>
      <c r="I1541" t="str">
        <f>_xlfn.IFS(INDEX(Products!$A$1:$E$5,MATCH(Orders!$D1541,Products!$A$1:$A$5,0),MATCH(Orders!I$1,Products!$A$1:$E$1,0))="Esp","Espresso",INDEX(Products!$A$1:$E$5,MATCH(Orders!$D1541,Products!$A$1:$A$5,0),MATCH(Orders!I$1,Products!$A$1:$E$1,0))="Lat","Latte",INDEX(Products!$A$1:$E$5,MATCH(Orders!$D1541,Products!$A$1:$A$5,0),MATCH(Orders!I$1,Products!$A$1:$E$1,0))="Moc","Mocha",INDEX(Products!$A$1:$E$5,MATCH(Orders!$D1541,Products!$A$1:$A$5,0),MATCH(Orders!I$1,Products!$A$1:$E$1,0))="Am","Americano")</f>
        <v>Mocha</v>
      </c>
      <c r="J1541" t="str">
        <f>IF(INDEX(Products!$A$1:$E$5,MATCH(Orders!$D1541,Products!$A$1:$A$5,0),MATCH(Orders!J$1,Products!$A$1:$E$1,0))="M","Medium",IF(INDEX(Products!$A$1:$E$5,MATCH(Orders!$D1541,Products!$A$1:$A$5,0),MATCH(Orders!J$1,Products!$A$1:$E$1,0))="D","Dark","Light"))</f>
        <v>Medium</v>
      </c>
      <c r="K1541" s="3">
        <f>INDEX(Products!$A$1:$E$5,MATCH(Orders!$D1541,Products!$A$1:$A$5,0),MATCH(Orders!K$1,Products!$A$1:$E$1,0))</f>
        <v>2</v>
      </c>
      <c r="L1541" s="5">
        <f>INDEX(Products!$A$1:$E$5,MATCH(Orders!$D1541,Products!$A$1:$A$5,0),MATCH(Orders!L$1,Products!$A$1:$E$1,0))</f>
        <v>5.35</v>
      </c>
      <c r="M1541" s="5">
        <f>Table1[[#This Row],[Unit Price]]*Table1[[#This Row],[Quantity]]</f>
        <v>16.049999999999997</v>
      </c>
      <c r="N1541" t="str">
        <f>VLOOKUP(Table1[[#This Row],[Customer ID]],Customers!$A$1:$I$2001,9,FALSE)</f>
        <v>No</v>
      </c>
    </row>
    <row r="1542" spans="1:14" x14ac:dyDescent="0.35">
      <c r="A1542" t="s">
        <v>3147</v>
      </c>
      <c r="B1542" s="2">
        <v>45356</v>
      </c>
      <c r="C1542" t="s">
        <v>3148</v>
      </c>
      <c r="D1542" t="s">
        <v>40</v>
      </c>
      <c r="E1542">
        <v>2</v>
      </c>
      <c r="F1542" t="str">
        <f>VLOOKUP(Table1[[#This Row],[Customer ID]],Customers!$A$1:$I$2001,2,FALSE)</f>
        <v>Glenn Short</v>
      </c>
      <c r="G1542" t="str">
        <f>VLOOKUP(Table1[[#This Row],[Customer ID]],Customers!$A$1:$I$2001,3,FALSE)</f>
        <v>jefferymendoza@elliott.com</v>
      </c>
      <c r="H1542" t="str">
        <f>VLOOKUP(Table1[[#This Row],[Customer ID]],Customers!$A$1:$I$2001,7,FALSE)</f>
        <v>Canada</v>
      </c>
      <c r="I1542" t="str">
        <f>_xlfn.IFS(INDEX(Products!$A$1:$E$5,MATCH(Orders!$D1542,Products!$A$1:$A$5,0),MATCH(Orders!I$1,Products!$A$1:$E$1,0))="Esp","Espresso",INDEX(Products!$A$1:$E$5,MATCH(Orders!$D1542,Products!$A$1:$A$5,0),MATCH(Orders!I$1,Products!$A$1:$E$1,0))="Lat","Latte",INDEX(Products!$A$1:$E$5,MATCH(Orders!$D1542,Products!$A$1:$A$5,0),MATCH(Orders!I$1,Products!$A$1:$E$1,0))="Moc","Mocha",INDEX(Products!$A$1:$E$5,MATCH(Orders!$D1542,Products!$A$1:$A$5,0),MATCH(Orders!I$1,Products!$A$1:$E$1,0))="Am","Americano")</f>
        <v>Americano</v>
      </c>
      <c r="J1542" t="str">
        <f>IF(INDEX(Products!$A$1:$E$5,MATCH(Orders!$D1542,Products!$A$1:$A$5,0),MATCH(Orders!J$1,Products!$A$1:$E$1,0))="M","Medium",IF(INDEX(Products!$A$1:$E$5,MATCH(Orders!$D1542,Products!$A$1:$A$5,0),MATCH(Orders!J$1,Products!$A$1:$E$1,0))="D","Dark","Light"))</f>
        <v>Light</v>
      </c>
      <c r="K1542" s="3">
        <f>INDEX(Products!$A$1:$E$5,MATCH(Orders!$D1542,Products!$A$1:$A$5,0),MATCH(Orders!K$1,Products!$A$1:$E$1,0))</f>
        <v>1</v>
      </c>
      <c r="L1542" s="5">
        <f>INDEX(Products!$A$1:$E$5,MATCH(Orders!$D1542,Products!$A$1:$A$5,0),MATCH(Orders!L$1,Products!$A$1:$E$1,0))</f>
        <v>9.9499999999999993</v>
      </c>
      <c r="M1542" s="5">
        <f>Table1[[#This Row],[Unit Price]]*Table1[[#This Row],[Quantity]]</f>
        <v>19.899999999999999</v>
      </c>
      <c r="N1542" t="str">
        <f>VLOOKUP(Table1[[#This Row],[Customer ID]],Customers!$A$1:$I$2001,9,FALSE)</f>
        <v>No</v>
      </c>
    </row>
    <row r="1543" spans="1:14" x14ac:dyDescent="0.35">
      <c r="A1543" t="s">
        <v>3149</v>
      </c>
      <c r="B1543" s="2">
        <v>44933</v>
      </c>
      <c r="C1543" t="s">
        <v>3150</v>
      </c>
      <c r="D1543" t="s">
        <v>21</v>
      </c>
      <c r="E1543">
        <v>2</v>
      </c>
      <c r="F1543" t="str">
        <f>VLOOKUP(Table1[[#This Row],[Customer ID]],Customers!$A$1:$I$2001,2,FALSE)</f>
        <v>Jerry Gould</v>
      </c>
      <c r="G1543" t="str">
        <f>VLOOKUP(Table1[[#This Row],[Customer ID]],Customers!$A$1:$I$2001,3,FALSE)</f>
        <v>julia38@patel.info</v>
      </c>
      <c r="H1543" t="str">
        <f>VLOOKUP(Table1[[#This Row],[Customer ID]],Customers!$A$1:$I$2001,7,FALSE)</f>
        <v>Ireland</v>
      </c>
      <c r="I1543" t="str">
        <f>_xlfn.IFS(INDEX(Products!$A$1:$E$5,MATCH(Orders!$D1543,Products!$A$1:$A$5,0),MATCH(Orders!I$1,Products!$A$1:$E$1,0))="Esp","Espresso",INDEX(Products!$A$1:$E$5,MATCH(Orders!$D1543,Products!$A$1:$A$5,0),MATCH(Orders!I$1,Products!$A$1:$E$1,0))="Lat","Latte",INDEX(Products!$A$1:$E$5,MATCH(Orders!$D1543,Products!$A$1:$A$5,0),MATCH(Orders!I$1,Products!$A$1:$E$1,0))="Moc","Mocha",INDEX(Products!$A$1:$E$5,MATCH(Orders!$D1543,Products!$A$1:$A$5,0),MATCH(Orders!I$1,Products!$A$1:$E$1,0))="Am","Americano")</f>
        <v>Latte</v>
      </c>
      <c r="J1543" t="str">
        <f>IF(INDEX(Products!$A$1:$E$5,MATCH(Orders!$D1543,Products!$A$1:$A$5,0),MATCH(Orders!J$1,Products!$A$1:$E$1,0))="M","Medium",IF(INDEX(Products!$A$1:$E$5,MATCH(Orders!$D1543,Products!$A$1:$A$5,0),MATCH(Orders!J$1,Products!$A$1:$E$1,0))="D","Dark","Light"))</f>
        <v>Dark</v>
      </c>
      <c r="K1543" s="3">
        <f>INDEX(Products!$A$1:$E$5,MATCH(Orders!$D1543,Products!$A$1:$A$5,0),MATCH(Orders!K$1,Products!$A$1:$E$1,0))</f>
        <v>2</v>
      </c>
      <c r="L1543" s="5">
        <f>INDEX(Products!$A$1:$E$5,MATCH(Orders!$D1543,Products!$A$1:$A$5,0),MATCH(Orders!L$1,Products!$A$1:$E$1,0))</f>
        <v>6.79</v>
      </c>
      <c r="M1543" s="5">
        <f>Table1[[#This Row],[Unit Price]]*Table1[[#This Row],[Quantity]]</f>
        <v>13.58</v>
      </c>
      <c r="N1543" t="str">
        <f>VLOOKUP(Table1[[#This Row],[Customer ID]],Customers!$A$1:$I$2001,9,FALSE)</f>
        <v>Yes</v>
      </c>
    </row>
    <row r="1544" spans="1:14" x14ac:dyDescent="0.35">
      <c r="A1544" t="s">
        <v>3151</v>
      </c>
      <c r="B1544" s="2">
        <v>44894</v>
      </c>
      <c r="C1544" t="s">
        <v>3152</v>
      </c>
      <c r="D1544" t="s">
        <v>21</v>
      </c>
      <c r="E1544">
        <v>1</v>
      </c>
      <c r="F1544" t="str">
        <f>VLOOKUP(Table1[[#This Row],[Customer ID]],Customers!$A$1:$I$2001,2,FALSE)</f>
        <v>Kara Alvarado</v>
      </c>
      <c r="G1544" t="str">
        <f>VLOOKUP(Table1[[#This Row],[Customer ID]],Customers!$A$1:$I$2001,3,FALSE)</f>
        <v>denisebowers@hotmail.com</v>
      </c>
      <c r="H1544" t="str">
        <f>VLOOKUP(Table1[[#This Row],[Customer ID]],Customers!$A$1:$I$2001,7,FALSE)</f>
        <v>Canada</v>
      </c>
      <c r="I1544" t="str">
        <f>_xlfn.IFS(INDEX(Products!$A$1:$E$5,MATCH(Orders!$D1544,Products!$A$1:$A$5,0),MATCH(Orders!I$1,Products!$A$1:$E$1,0))="Esp","Espresso",INDEX(Products!$A$1:$E$5,MATCH(Orders!$D1544,Products!$A$1:$A$5,0),MATCH(Orders!I$1,Products!$A$1:$E$1,0))="Lat","Latte",INDEX(Products!$A$1:$E$5,MATCH(Orders!$D1544,Products!$A$1:$A$5,0),MATCH(Orders!I$1,Products!$A$1:$E$1,0))="Moc","Mocha",INDEX(Products!$A$1:$E$5,MATCH(Orders!$D1544,Products!$A$1:$A$5,0),MATCH(Orders!I$1,Products!$A$1:$E$1,0))="Am","Americano")</f>
        <v>Latte</v>
      </c>
      <c r="J1544" t="str">
        <f>IF(INDEX(Products!$A$1:$E$5,MATCH(Orders!$D1544,Products!$A$1:$A$5,0),MATCH(Orders!J$1,Products!$A$1:$E$1,0))="M","Medium",IF(INDEX(Products!$A$1:$E$5,MATCH(Orders!$D1544,Products!$A$1:$A$5,0),MATCH(Orders!J$1,Products!$A$1:$E$1,0))="D","Dark","Light"))</f>
        <v>Dark</v>
      </c>
      <c r="K1544" s="3">
        <f>INDEX(Products!$A$1:$E$5,MATCH(Orders!$D1544,Products!$A$1:$A$5,0),MATCH(Orders!K$1,Products!$A$1:$E$1,0))</f>
        <v>2</v>
      </c>
      <c r="L1544" s="5">
        <f>INDEX(Products!$A$1:$E$5,MATCH(Orders!$D1544,Products!$A$1:$A$5,0),MATCH(Orders!L$1,Products!$A$1:$E$1,0))</f>
        <v>6.79</v>
      </c>
      <c r="M1544" s="5">
        <f>Table1[[#This Row],[Unit Price]]*Table1[[#This Row],[Quantity]]</f>
        <v>6.79</v>
      </c>
      <c r="N1544" t="str">
        <f>VLOOKUP(Table1[[#This Row],[Customer ID]],Customers!$A$1:$I$2001,9,FALSE)</f>
        <v>Yes</v>
      </c>
    </row>
    <row r="1545" spans="1:14" x14ac:dyDescent="0.35">
      <c r="A1545" t="s">
        <v>3153</v>
      </c>
      <c r="B1545" s="2">
        <v>44835</v>
      </c>
      <c r="C1545" t="s">
        <v>3154</v>
      </c>
      <c r="D1545" t="s">
        <v>30</v>
      </c>
      <c r="E1545">
        <v>3</v>
      </c>
      <c r="F1545" t="str">
        <f>VLOOKUP(Table1[[#This Row],[Customer ID]],Customers!$A$1:$I$2001,2,FALSE)</f>
        <v>Steven Thornton</v>
      </c>
      <c r="G1545" t="str">
        <f>VLOOKUP(Table1[[#This Row],[Customer ID]],Customers!$A$1:$I$2001,3,FALSE)</f>
        <v>rachel96@yahoo.com</v>
      </c>
      <c r="H1545" t="str">
        <f>VLOOKUP(Table1[[#This Row],[Customer ID]],Customers!$A$1:$I$2001,7,FALSE)</f>
        <v>United Kingdom</v>
      </c>
      <c r="I1545" t="str">
        <f>_xlfn.IFS(INDEX(Products!$A$1:$E$5,MATCH(Orders!$D1545,Products!$A$1:$A$5,0),MATCH(Orders!I$1,Products!$A$1:$E$1,0))="Esp","Espresso",INDEX(Products!$A$1:$E$5,MATCH(Orders!$D1545,Products!$A$1:$A$5,0),MATCH(Orders!I$1,Products!$A$1:$E$1,0))="Lat","Latte",INDEX(Products!$A$1:$E$5,MATCH(Orders!$D1545,Products!$A$1:$A$5,0),MATCH(Orders!I$1,Products!$A$1:$E$1,0))="Moc","Mocha",INDEX(Products!$A$1:$E$5,MATCH(Orders!$D1545,Products!$A$1:$A$5,0),MATCH(Orders!I$1,Products!$A$1:$E$1,0))="Am","Americano")</f>
        <v>Mocha</v>
      </c>
      <c r="J1545" t="str">
        <f>IF(INDEX(Products!$A$1:$E$5,MATCH(Orders!$D1545,Products!$A$1:$A$5,0),MATCH(Orders!J$1,Products!$A$1:$E$1,0))="M","Medium",IF(INDEX(Products!$A$1:$E$5,MATCH(Orders!$D1545,Products!$A$1:$A$5,0),MATCH(Orders!J$1,Products!$A$1:$E$1,0))="D","Dark","Light"))</f>
        <v>Medium</v>
      </c>
      <c r="K1545" s="3">
        <f>INDEX(Products!$A$1:$E$5,MATCH(Orders!$D1545,Products!$A$1:$A$5,0),MATCH(Orders!K$1,Products!$A$1:$E$1,0))</f>
        <v>2</v>
      </c>
      <c r="L1545" s="5">
        <f>INDEX(Products!$A$1:$E$5,MATCH(Orders!$D1545,Products!$A$1:$A$5,0),MATCH(Orders!L$1,Products!$A$1:$E$1,0))</f>
        <v>5.35</v>
      </c>
      <c r="M1545" s="5">
        <f>Table1[[#This Row],[Unit Price]]*Table1[[#This Row],[Quantity]]</f>
        <v>16.049999999999997</v>
      </c>
      <c r="N1545" t="str">
        <f>VLOOKUP(Table1[[#This Row],[Customer ID]],Customers!$A$1:$I$2001,9,FALSE)</f>
        <v>Yes</v>
      </c>
    </row>
    <row r="1546" spans="1:14" x14ac:dyDescent="0.35">
      <c r="A1546" t="s">
        <v>3155</v>
      </c>
      <c r="B1546" s="2">
        <v>44523</v>
      </c>
      <c r="C1546" t="s">
        <v>3156</v>
      </c>
      <c r="D1546" t="s">
        <v>21</v>
      </c>
      <c r="E1546">
        <v>2</v>
      </c>
      <c r="F1546" t="str">
        <f>VLOOKUP(Table1[[#This Row],[Customer ID]],Customers!$A$1:$I$2001,2,FALSE)</f>
        <v>Sonya Martinez</v>
      </c>
      <c r="G1546" t="str">
        <f>VLOOKUP(Table1[[#This Row],[Customer ID]],Customers!$A$1:$I$2001,3,FALSE)</f>
        <v>barnettkyle@gmail.com</v>
      </c>
      <c r="H1546" t="str">
        <f>VLOOKUP(Table1[[#This Row],[Customer ID]],Customers!$A$1:$I$2001,7,FALSE)</f>
        <v>Canada</v>
      </c>
      <c r="I1546" t="str">
        <f>_xlfn.IFS(INDEX(Products!$A$1:$E$5,MATCH(Orders!$D1546,Products!$A$1:$A$5,0),MATCH(Orders!I$1,Products!$A$1:$E$1,0))="Esp","Espresso",INDEX(Products!$A$1:$E$5,MATCH(Orders!$D1546,Products!$A$1:$A$5,0),MATCH(Orders!I$1,Products!$A$1:$E$1,0))="Lat","Latte",INDEX(Products!$A$1:$E$5,MATCH(Orders!$D1546,Products!$A$1:$A$5,0),MATCH(Orders!I$1,Products!$A$1:$E$1,0))="Moc","Mocha",INDEX(Products!$A$1:$E$5,MATCH(Orders!$D1546,Products!$A$1:$A$5,0),MATCH(Orders!I$1,Products!$A$1:$E$1,0))="Am","Americano")</f>
        <v>Latte</v>
      </c>
      <c r="J1546" t="str">
        <f>IF(INDEX(Products!$A$1:$E$5,MATCH(Orders!$D1546,Products!$A$1:$A$5,0),MATCH(Orders!J$1,Products!$A$1:$E$1,0))="M","Medium",IF(INDEX(Products!$A$1:$E$5,MATCH(Orders!$D1546,Products!$A$1:$A$5,0),MATCH(Orders!J$1,Products!$A$1:$E$1,0))="D","Dark","Light"))</f>
        <v>Dark</v>
      </c>
      <c r="K1546" s="3">
        <f>INDEX(Products!$A$1:$E$5,MATCH(Orders!$D1546,Products!$A$1:$A$5,0),MATCH(Orders!K$1,Products!$A$1:$E$1,0))</f>
        <v>2</v>
      </c>
      <c r="L1546" s="5">
        <f>INDEX(Products!$A$1:$E$5,MATCH(Orders!$D1546,Products!$A$1:$A$5,0),MATCH(Orders!L$1,Products!$A$1:$E$1,0))</f>
        <v>6.79</v>
      </c>
      <c r="M1546" s="5">
        <f>Table1[[#This Row],[Unit Price]]*Table1[[#This Row],[Quantity]]</f>
        <v>13.58</v>
      </c>
      <c r="N1546" t="str">
        <f>VLOOKUP(Table1[[#This Row],[Customer ID]],Customers!$A$1:$I$2001,9,FALSE)</f>
        <v>Yes</v>
      </c>
    </row>
    <row r="1547" spans="1:14" x14ac:dyDescent="0.35">
      <c r="A1547" t="s">
        <v>3157</v>
      </c>
      <c r="B1547" s="2">
        <v>45125</v>
      </c>
      <c r="C1547" t="s">
        <v>3158</v>
      </c>
      <c r="D1547" t="s">
        <v>30</v>
      </c>
      <c r="E1547">
        <v>3</v>
      </c>
      <c r="F1547" t="str">
        <f>VLOOKUP(Table1[[#This Row],[Customer ID]],Customers!$A$1:$I$2001,2,FALSE)</f>
        <v>Frank Aguirre</v>
      </c>
      <c r="G1547" t="str">
        <f>VLOOKUP(Table1[[#This Row],[Customer ID]],Customers!$A$1:$I$2001,3,FALSE)</f>
        <v>gardnerjason@rush.com</v>
      </c>
      <c r="H1547" t="str">
        <f>VLOOKUP(Table1[[#This Row],[Customer ID]],Customers!$A$1:$I$2001,7,FALSE)</f>
        <v>Australia</v>
      </c>
      <c r="I1547" t="str">
        <f>_xlfn.IFS(INDEX(Products!$A$1:$E$5,MATCH(Orders!$D1547,Products!$A$1:$A$5,0),MATCH(Orders!I$1,Products!$A$1:$E$1,0))="Esp","Espresso",INDEX(Products!$A$1:$E$5,MATCH(Orders!$D1547,Products!$A$1:$A$5,0),MATCH(Orders!I$1,Products!$A$1:$E$1,0))="Lat","Latte",INDEX(Products!$A$1:$E$5,MATCH(Orders!$D1547,Products!$A$1:$A$5,0),MATCH(Orders!I$1,Products!$A$1:$E$1,0))="Moc","Mocha",INDEX(Products!$A$1:$E$5,MATCH(Orders!$D1547,Products!$A$1:$A$5,0),MATCH(Orders!I$1,Products!$A$1:$E$1,0))="Am","Americano")</f>
        <v>Mocha</v>
      </c>
      <c r="J1547" t="str">
        <f>IF(INDEX(Products!$A$1:$E$5,MATCH(Orders!$D1547,Products!$A$1:$A$5,0),MATCH(Orders!J$1,Products!$A$1:$E$1,0))="M","Medium",IF(INDEX(Products!$A$1:$E$5,MATCH(Orders!$D1547,Products!$A$1:$A$5,0),MATCH(Orders!J$1,Products!$A$1:$E$1,0))="D","Dark","Light"))</f>
        <v>Medium</v>
      </c>
      <c r="K1547" s="3">
        <f>INDEX(Products!$A$1:$E$5,MATCH(Orders!$D1547,Products!$A$1:$A$5,0),MATCH(Orders!K$1,Products!$A$1:$E$1,0))</f>
        <v>2</v>
      </c>
      <c r="L1547" s="5">
        <f>INDEX(Products!$A$1:$E$5,MATCH(Orders!$D1547,Products!$A$1:$A$5,0),MATCH(Orders!L$1,Products!$A$1:$E$1,0))</f>
        <v>5.35</v>
      </c>
      <c r="M1547" s="5">
        <f>Table1[[#This Row],[Unit Price]]*Table1[[#This Row],[Quantity]]</f>
        <v>16.049999999999997</v>
      </c>
      <c r="N1547" t="str">
        <f>VLOOKUP(Table1[[#This Row],[Customer ID]],Customers!$A$1:$I$2001,9,FALSE)</f>
        <v>No</v>
      </c>
    </row>
    <row r="1548" spans="1:14" x14ac:dyDescent="0.35">
      <c r="A1548" t="s">
        <v>3159</v>
      </c>
      <c r="B1548" s="2">
        <v>44559</v>
      </c>
      <c r="C1548" t="s">
        <v>3160</v>
      </c>
      <c r="D1548" t="s">
        <v>40</v>
      </c>
      <c r="E1548">
        <v>4</v>
      </c>
      <c r="F1548" t="str">
        <f>VLOOKUP(Table1[[#This Row],[Customer ID]],Customers!$A$1:$I$2001,2,FALSE)</f>
        <v>Kerri Nixon</v>
      </c>
      <c r="G1548" t="str">
        <f>VLOOKUP(Table1[[#This Row],[Customer ID]],Customers!$A$1:$I$2001,3,FALSE)</f>
        <v>zmacdonald@barrera.info</v>
      </c>
      <c r="H1548" t="str">
        <f>VLOOKUP(Table1[[#This Row],[Customer ID]],Customers!$A$1:$I$2001,7,FALSE)</f>
        <v>Australia</v>
      </c>
      <c r="I1548" t="str">
        <f>_xlfn.IFS(INDEX(Products!$A$1:$E$5,MATCH(Orders!$D1548,Products!$A$1:$A$5,0),MATCH(Orders!I$1,Products!$A$1:$E$1,0))="Esp","Espresso",INDEX(Products!$A$1:$E$5,MATCH(Orders!$D1548,Products!$A$1:$A$5,0),MATCH(Orders!I$1,Products!$A$1:$E$1,0))="Lat","Latte",INDEX(Products!$A$1:$E$5,MATCH(Orders!$D1548,Products!$A$1:$A$5,0),MATCH(Orders!I$1,Products!$A$1:$E$1,0))="Moc","Mocha",INDEX(Products!$A$1:$E$5,MATCH(Orders!$D1548,Products!$A$1:$A$5,0),MATCH(Orders!I$1,Products!$A$1:$E$1,0))="Am","Americano")</f>
        <v>Americano</v>
      </c>
      <c r="J1548" t="str">
        <f>IF(INDEX(Products!$A$1:$E$5,MATCH(Orders!$D1548,Products!$A$1:$A$5,0),MATCH(Orders!J$1,Products!$A$1:$E$1,0))="M","Medium",IF(INDEX(Products!$A$1:$E$5,MATCH(Orders!$D1548,Products!$A$1:$A$5,0),MATCH(Orders!J$1,Products!$A$1:$E$1,0))="D","Dark","Light"))</f>
        <v>Light</v>
      </c>
      <c r="K1548" s="3">
        <f>INDEX(Products!$A$1:$E$5,MATCH(Orders!$D1548,Products!$A$1:$A$5,0),MATCH(Orders!K$1,Products!$A$1:$E$1,0))</f>
        <v>1</v>
      </c>
      <c r="L1548" s="5">
        <f>INDEX(Products!$A$1:$E$5,MATCH(Orders!$D1548,Products!$A$1:$A$5,0),MATCH(Orders!L$1,Products!$A$1:$E$1,0))</f>
        <v>9.9499999999999993</v>
      </c>
      <c r="M1548" s="5">
        <f>Table1[[#This Row],[Unit Price]]*Table1[[#This Row],[Quantity]]</f>
        <v>39.799999999999997</v>
      </c>
      <c r="N1548" t="str">
        <f>VLOOKUP(Table1[[#This Row],[Customer ID]],Customers!$A$1:$I$2001,9,FALSE)</f>
        <v>Yes</v>
      </c>
    </row>
    <row r="1549" spans="1:14" x14ac:dyDescent="0.35">
      <c r="A1549" t="s">
        <v>3161</v>
      </c>
      <c r="B1549" s="2">
        <v>45362</v>
      </c>
      <c r="C1549" t="s">
        <v>3162</v>
      </c>
      <c r="D1549" t="s">
        <v>30</v>
      </c>
      <c r="E1549">
        <v>4</v>
      </c>
      <c r="F1549" t="str">
        <f>VLOOKUP(Table1[[#This Row],[Customer ID]],Customers!$A$1:$I$2001,2,FALSE)</f>
        <v>Paul Smith</v>
      </c>
      <c r="G1549" t="str">
        <f>VLOOKUP(Table1[[#This Row],[Customer ID]],Customers!$A$1:$I$2001,3,FALSE)</f>
        <v>hbyrd@hotmail.com</v>
      </c>
      <c r="H1549" t="str">
        <f>VLOOKUP(Table1[[#This Row],[Customer ID]],Customers!$A$1:$I$2001,7,FALSE)</f>
        <v>United States</v>
      </c>
      <c r="I1549" t="str">
        <f>_xlfn.IFS(INDEX(Products!$A$1:$E$5,MATCH(Orders!$D1549,Products!$A$1:$A$5,0),MATCH(Orders!I$1,Products!$A$1:$E$1,0))="Esp","Espresso",INDEX(Products!$A$1:$E$5,MATCH(Orders!$D1549,Products!$A$1:$A$5,0),MATCH(Orders!I$1,Products!$A$1:$E$1,0))="Lat","Latte",INDEX(Products!$A$1:$E$5,MATCH(Orders!$D1549,Products!$A$1:$A$5,0),MATCH(Orders!I$1,Products!$A$1:$E$1,0))="Moc","Mocha",INDEX(Products!$A$1:$E$5,MATCH(Orders!$D1549,Products!$A$1:$A$5,0),MATCH(Orders!I$1,Products!$A$1:$E$1,0))="Am","Americano")</f>
        <v>Mocha</v>
      </c>
      <c r="J1549" t="str">
        <f>IF(INDEX(Products!$A$1:$E$5,MATCH(Orders!$D1549,Products!$A$1:$A$5,0),MATCH(Orders!J$1,Products!$A$1:$E$1,0))="M","Medium",IF(INDEX(Products!$A$1:$E$5,MATCH(Orders!$D1549,Products!$A$1:$A$5,0),MATCH(Orders!J$1,Products!$A$1:$E$1,0))="D","Dark","Light"))</f>
        <v>Medium</v>
      </c>
      <c r="K1549" s="3">
        <f>INDEX(Products!$A$1:$E$5,MATCH(Orders!$D1549,Products!$A$1:$A$5,0),MATCH(Orders!K$1,Products!$A$1:$E$1,0))</f>
        <v>2</v>
      </c>
      <c r="L1549" s="5">
        <f>INDEX(Products!$A$1:$E$5,MATCH(Orders!$D1549,Products!$A$1:$A$5,0),MATCH(Orders!L$1,Products!$A$1:$E$1,0))</f>
        <v>5.35</v>
      </c>
      <c r="M1549" s="5">
        <f>Table1[[#This Row],[Unit Price]]*Table1[[#This Row],[Quantity]]</f>
        <v>21.4</v>
      </c>
      <c r="N1549" t="str">
        <f>VLOOKUP(Table1[[#This Row],[Customer ID]],Customers!$A$1:$I$2001,9,FALSE)</f>
        <v>Yes</v>
      </c>
    </row>
    <row r="1550" spans="1:14" x14ac:dyDescent="0.35">
      <c r="A1550" t="s">
        <v>3163</v>
      </c>
      <c r="B1550" s="2">
        <v>45154</v>
      </c>
      <c r="C1550" t="s">
        <v>3164</v>
      </c>
      <c r="D1550" t="s">
        <v>21</v>
      </c>
      <c r="E1550">
        <v>3</v>
      </c>
      <c r="F1550" t="str">
        <f>VLOOKUP(Table1[[#This Row],[Customer ID]],Customers!$A$1:$I$2001,2,FALSE)</f>
        <v>Shane Hunter</v>
      </c>
      <c r="G1550" t="str">
        <f>VLOOKUP(Table1[[#This Row],[Customer ID]],Customers!$A$1:$I$2001,3,FALSE)</f>
        <v>ewells@gmail.com</v>
      </c>
      <c r="H1550" t="str">
        <f>VLOOKUP(Table1[[#This Row],[Customer ID]],Customers!$A$1:$I$2001,7,FALSE)</f>
        <v>Australia</v>
      </c>
      <c r="I1550" t="str">
        <f>_xlfn.IFS(INDEX(Products!$A$1:$E$5,MATCH(Orders!$D1550,Products!$A$1:$A$5,0),MATCH(Orders!I$1,Products!$A$1:$E$1,0))="Esp","Espresso",INDEX(Products!$A$1:$E$5,MATCH(Orders!$D1550,Products!$A$1:$A$5,0),MATCH(Orders!I$1,Products!$A$1:$E$1,0))="Lat","Latte",INDEX(Products!$A$1:$E$5,MATCH(Orders!$D1550,Products!$A$1:$A$5,0),MATCH(Orders!I$1,Products!$A$1:$E$1,0))="Moc","Mocha",INDEX(Products!$A$1:$E$5,MATCH(Orders!$D1550,Products!$A$1:$A$5,0),MATCH(Orders!I$1,Products!$A$1:$E$1,0))="Am","Americano")</f>
        <v>Latte</v>
      </c>
      <c r="J1550" t="str">
        <f>IF(INDEX(Products!$A$1:$E$5,MATCH(Orders!$D1550,Products!$A$1:$A$5,0),MATCH(Orders!J$1,Products!$A$1:$E$1,0))="M","Medium",IF(INDEX(Products!$A$1:$E$5,MATCH(Orders!$D1550,Products!$A$1:$A$5,0),MATCH(Orders!J$1,Products!$A$1:$E$1,0))="D","Dark","Light"))</f>
        <v>Dark</v>
      </c>
      <c r="K1550" s="3">
        <f>INDEX(Products!$A$1:$E$5,MATCH(Orders!$D1550,Products!$A$1:$A$5,0),MATCH(Orders!K$1,Products!$A$1:$E$1,0))</f>
        <v>2</v>
      </c>
      <c r="L1550" s="5">
        <f>INDEX(Products!$A$1:$E$5,MATCH(Orders!$D1550,Products!$A$1:$A$5,0),MATCH(Orders!L$1,Products!$A$1:$E$1,0))</f>
        <v>6.79</v>
      </c>
      <c r="M1550" s="5">
        <f>Table1[[#This Row],[Unit Price]]*Table1[[#This Row],[Quantity]]</f>
        <v>20.37</v>
      </c>
      <c r="N1550" t="str">
        <f>VLOOKUP(Table1[[#This Row],[Customer ID]],Customers!$A$1:$I$2001,9,FALSE)</f>
        <v>No</v>
      </c>
    </row>
    <row r="1551" spans="1:14" x14ac:dyDescent="0.35">
      <c r="A1551" t="s">
        <v>3165</v>
      </c>
      <c r="B1551" s="2">
        <v>44784</v>
      </c>
      <c r="C1551" t="s">
        <v>3166</v>
      </c>
      <c r="D1551" t="s">
        <v>30</v>
      </c>
      <c r="E1551">
        <v>4</v>
      </c>
      <c r="F1551" t="str">
        <f>VLOOKUP(Table1[[#This Row],[Customer ID]],Customers!$A$1:$I$2001,2,FALSE)</f>
        <v>Michelle Ramsey</v>
      </c>
      <c r="G1551" t="str">
        <f>VLOOKUP(Table1[[#This Row],[Customer ID]],Customers!$A$1:$I$2001,3,FALSE)</f>
        <v>danielle76@hotmail.com</v>
      </c>
      <c r="H1551" t="str">
        <f>VLOOKUP(Table1[[#This Row],[Customer ID]],Customers!$A$1:$I$2001,7,FALSE)</f>
        <v>Canada</v>
      </c>
      <c r="I1551" t="str">
        <f>_xlfn.IFS(INDEX(Products!$A$1:$E$5,MATCH(Orders!$D1551,Products!$A$1:$A$5,0),MATCH(Orders!I$1,Products!$A$1:$E$1,0))="Esp","Espresso",INDEX(Products!$A$1:$E$5,MATCH(Orders!$D1551,Products!$A$1:$A$5,0),MATCH(Orders!I$1,Products!$A$1:$E$1,0))="Lat","Latte",INDEX(Products!$A$1:$E$5,MATCH(Orders!$D1551,Products!$A$1:$A$5,0),MATCH(Orders!I$1,Products!$A$1:$E$1,0))="Moc","Mocha",INDEX(Products!$A$1:$E$5,MATCH(Orders!$D1551,Products!$A$1:$A$5,0),MATCH(Orders!I$1,Products!$A$1:$E$1,0))="Am","Americano")</f>
        <v>Mocha</v>
      </c>
      <c r="J1551" t="str">
        <f>IF(INDEX(Products!$A$1:$E$5,MATCH(Orders!$D1551,Products!$A$1:$A$5,0),MATCH(Orders!J$1,Products!$A$1:$E$1,0))="M","Medium",IF(INDEX(Products!$A$1:$E$5,MATCH(Orders!$D1551,Products!$A$1:$A$5,0),MATCH(Orders!J$1,Products!$A$1:$E$1,0))="D","Dark","Light"))</f>
        <v>Medium</v>
      </c>
      <c r="K1551" s="3">
        <f>INDEX(Products!$A$1:$E$5,MATCH(Orders!$D1551,Products!$A$1:$A$5,0),MATCH(Orders!K$1,Products!$A$1:$E$1,0))</f>
        <v>2</v>
      </c>
      <c r="L1551" s="5">
        <f>INDEX(Products!$A$1:$E$5,MATCH(Orders!$D1551,Products!$A$1:$A$5,0),MATCH(Orders!L$1,Products!$A$1:$E$1,0))</f>
        <v>5.35</v>
      </c>
      <c r="M1551" s="5">
        <f>Table1[[#This Row],[Unit Price]]*Table1[[#This Row],[Quantity]]</f>
        <v>21.4</v>
      </c>
      <c r="N1551" t="str">
        <f>VLOOKUP(Table1[[#This Row],[Customer ID]],Customers!$A$1:$I$2001,9,FALSE)</f>
        <v>No</v>
      </c>
    </row>
    <row r="1552" spans="1:14" x14ac:dyDescent="0.35">
      <c r="A1552" t="s">
        <v>3167</v>
      </c>
      <c r="B1552" s="2">
        <v>44991</v>
      </c>
      <c r="C1552" t="s">
        <v>3168</v>
      </c>
      <c r="D1552" t="s">
        <v>21</v>
      </c>
      <c r="E1552">
        <v>4</v>
      </c>
      <c r="F1552" t="str">
        <f>VLOOKUP(Table1[[#This Row],[Customer ID]],Customers!$A$1:$I$2001,2,FALSE)</f>
        <v>Christopher Stevens</v>
      </c>
      <c r="G1552" t="str">
        <f>VLOOKUP(Table1[[#This Row],[Customer ID]],Customers!$A$1:$I$2001,3,FALSE)</f>
        <v>jason37@mejia.info</v>
      </c>
      <c r="H1552" t="str">
        <f>VLOOKUP(Table1[[#This Row],[Customer ID]],Customers!$A$1:$I$2001,7,FALSE)</f>
        <v>United Kingdom</v>
      </c>
      <c r="I1552" t="str">
        <f>_xlfn.IFS(INDEX(Products!$A$1:$E$5,MATCH(Orders!$D1552,Products!$A$1:$A$5,0),MATCH(Orders!I$1,Products!$A$1:$E$1,0))="Esp","Espresso",INDEX(Products!$A$1:$E$5,MATCH(Orders!$D1552,Products!$A$1:$A$5,0),MATCH(Orders!I$1,Products!$A$1:$E$1,0))="Lat","Latte",INDEX(Products!$A$1:$E$5,MATCH(Orders!$D1552,Products!$A$1:$A$5,0),MATCH(Orders!I$1,Products!$A$1:$E$1,0))="Moc","Mocha",INDEX(Products!$A$1:$E$5,MATCH(Orders!$D1552,Products!$A$1:$A$5,0),MATCH(Orders!I$1,Products!$A$1:$E$1,0))="Am","Americano")</f>
        <v>Latte</v>
      </c>
      <c r="J1552" t="str">
        <f>IF(INDEX(Products!$A$1:$E$5,MATCH(Orders!$D1552,Products!$A$1:$A$5,0),MATCH(Orders!J$1,Products!$A$1:$E$1,0))="M","Medium",IF(INDEX(Products!$A$1:$E$5,MATCH(Orders!$D1552,Products!$A$1:$A$5,0),MATCH(Orders!J$1,Products!$A$1:$E$1,0))="D","Dark","Light"))</f>
        <v>Dark</v>
      </c>
      <c r="K1552" s="3">
        <f>INDEX(Products!$A$1:$E$5,MATCH(Orders!$D1552,Products!$A$1:$A$5,0),MATCH(Orders!K$1,Products!$A$1:$E$1,0))</f>
        <v>2</v>
      </c>
      <c r="L1552" s="5">
        <f>INDEX(Products!$A$1:$E$5,MATCH(Orders!$D1552,Products!$A$1:$A$5,0),MATCH(Orders!L$1,Products!$A$1:$E$1,0))</f>
        <v>6.79</v>
      </c>
      <c r="M1552" s="5">
        <f>Table1[[#This Row],[Unit Price]]*Table1[[#This Row],[Quantity]]</f>
        <v>27.16</v>
      </c>
      <c r="N1552" t="str">
        <f>VLOOKUP(Table1[[#This Row],[Customer ID]],Customers!$A$1:$I$2001,9,FALSE)</f>
        <v>No</v>
      </c>
    </row>
    <row r="1553" spans="1:14" x14ac:dyDescent="0.35">
      <c r="A1553" t="s">
        <v>3169</v>
      </c>
      <c r="B1553" s="2">
        <v>45476</v>
      </c>
      <c r="C1553" t="s">
        <v>3170</v>
      </c>
      <c r="D1553" t="s">
        <v>21</v>
      </c>
      <c r="E1553">
        <v>2</v>
      </c>
      <c r="F1553" t="str">
        <f>VLOOKUP(Table1[[#This Row],[Customer ID]],Customers!$A$1:$I$2001,2,FALSE)</f>
        <v>Sara Walsh</v>
      </c>
      <c r="G1553" t="str">
        <f>VLOOKUP(Table1[[#This Row],[Customer ID]],Customers!$A$1:$I$2001,3,FALSE)</f>
        <v>veronica79@quinn.com</v>
      </c>
      <c r="H1553" t="str">
        <f>VLOOKUP(Table1[[#This Row],[Customer ID]],Customers!$A$1:$I$2001,7,FALSE)</f>
        <v>United Kingdom</v>
      </c>
      <c r="I1553" t="str">
        <f>_xlfn.IFS(INDEX(Products!$A$1:$E$5,MATCH(Orders!$D1553,Products!$A$1:$A$5,0),MATCH(Orders!I$1,Products!$A$1:$E$1,0))="Esp","Espresso",INDEX(Products!$A$1:$E$5,MATCH(Orders!$D1553,Products!$A$1:$A$5,0),MATCH(Orders!I$1,Products!$A$1:$E$1,0))="Lat","Latte",INDEX(Products!$A$1:$E$5,MATCH(Orders!$D1553,Products!$A$1:$A$5,0),MATCH(Orders!I$1,Products!$A$1:$E$1,0))="Moc","Mocha",INDEX(Products!$A$1:$E$5,MATCH(Orders!$D1553,Products!$A$1:$A$5,0),MATCH(Orders!I$1,Products!$A$1:$E$1,0))="Am","Americano")</f>
        <v>Latte</v>
      </c>
      <c r="J1553" t="str">
        <f>IF(INDEX(Products!$A$1:$E$5,MATCH(Orders!$D1553,Products!$A$1:$A$5,0),MATCH(Orders!J$1,Products!$A$1:$E$1,0))="M","Medium",IF(INDEX(Products!$A$1:$E$5,MATCH(Orders!$D1553,Products!$A$1:$A$5,0),MATCH(Orders!J$1,Products!$A$1:$E$1,0))="D","Dark","Light"))</f>
        <v>Dark</v>
      </c>
      <c r="K1553" s="3">
        <f>INDEX(Products!$A$1:$E$5,MATCH(Orders!$D1553,Products!$A$1:$A$5,0),MATCH(Orders!K$1,Products!$A$1:$E$1,0))</f>
        <v>2</v>
      </c>
      <c r="L1553" s="5">
        <f>INDEX(Products!$A$1:$E$5,MATCH(Orders!$D1553,Products!$A$1:$A$5,0),MATCH(Orders!L$1,Products!$A$1:$E$1,0))</f>
        <v>6.79</v>
      </c>
      <c r="M1553" s="5">
        <f>Table1[[#This Row],[Unit Price]]*Table1[[#This Row],[Quantity]]</f>
        <v>13.58</v>
      </c>
      <c r="N1553" t="str">
        <f>VLOOKUP(Table1[[#This Row],[Customer ID]],Customers!$A$1:$I$2001,9,FALSE)</f>
        <v>No</v>
      </c>
    </row>
    <row r="1554" spans="1:14" x14ac:dyDescent="0.35">
      <c r="A1554" t="s">
        <v>3171</v>
      </c>
      <c r="B1554" s="2">
        <v>45533</v>
      </c>
      <c r="C1554" t="s">
        <v>3172</v>
      </c>
      <c r="D1554" t="s">
        <v>21</v>
      </c>
      <c r="E1554">
        <v>3</v>
      </c>
      <c r="F1554" t="str">
        <f>VLOOKUP(Table1[[#This Row],[Customer ID]],Customers!$A$1:$I$2001,2,FALSE)</f>
        <v>Patrick Ward</v>
      </c>
      <c r="G1554" t="str">
        <f>VLOOKUP(Table1[[#This Row],[Customer ID]],Customers!$A$1:$I$2001,3,FALSE)</f>
        <v>lhanson@gmail.com</v>
      </c>
      <c r="H1554" t="str">
        <f>VLOOKUP(Table1[[#This Row],[Customer ID]],Customers!$A$1:$I$2001,7,FALSE)</f>
        <v>Canada</v>
      </c>
      <c r="I1554" t="str">
        <f>_xlfn.IFS(INDEX(Products!$A$1:$E$5,MATCH(Orders!$D1554,Products!$A$1:$A$5,0),MATCH(Orders!I$1,Products!$A$1:$E$1,0))="Esp","Espresso",INDEX(Products!$A$1:$E$5,MATCH(Orders!$D1554,Products!$A$1:$A$5,0),MATCH(Orders!I$1,Products!$A$1:$E$1,0))="Lat","Latte",INDEX(Products!$A$1:$E$5,MATCH(Orders!$D1554,Products!$A$1:$A$5,0),MATCH(Orders!I$1,Products!$A$1:$E$1,0))="Moc","Mocha",INDEX(Products!$A$1:$E$5,MATCH(Orders!$D1554,Products!$A$1:$A$5,0),MATCH(Orders!I$1,Products!$A$1:$E$1,0))="Am","Americano")</f>
        <v>Latte</v>
      </c>
      <c r="J1554" t="str">
        <f>IF(INDEX(Products!$A$1:$E$5,MATCH(Orders!$D1554,Products!$A$1:$A$5,0),MATCH(Orders!J$1,Products!$A$1:$E$1,0))="M","Medium",IF(INDEX(Products!$A$1:$E$5,MATCH(Orders!$D1554,Products!$A$1:$A$5,0),MATCH(Orders!J$1,Products!$A$1:$E$1,0))="D","Dark","Light"))</f>
        <v>Dark</v>
      </c>
      <c r="K1554" s="3">
        <f>INDEX(Products!$A$1:$E$5,MATCH(Orders!$D1554,Products!$A$1:$A$5,0),MATCH(Orders!K$1,Products!$A$1:$E$1,0))</f>
        <v>2</v>
      </c>
      <c r="L1554" s="5">
        <f>INDEX(Products!$A$1:$E$5,MATCH(Orders!$D1554,Products!$A$1:$A$5,0),MATCH(Orders!L$1,Products!$A$1:$E$1,0))</f>
        <v>6.79</v>
      </c>
      <c r="M1554" s="5">
        <f>Table1[[#This Row],[Unit Price]]*Table1[[#This Row],[Quantity]]</f>
        <v>20.37</v>
      </c>
      <c r="N1554" t="str">
        <f>VLOOKUP(Table1[[#This Row],[Customer ID]],Customers!$A$1:$I$2001,9,FALSE)</f>
        <v>No</v>
      </c>
    </row>
    <row r="1555" spans="1:14" x14ac:dyDescent="0.35">
      <c r="A1555" t="s">
        <v>3173</v>
      </c>
      <c r="B1555" s="2">
        <v>44672</v>
      </c>
      <c r="C1555" t="s">
        <v>3174</v>
      </c>
      <c r="D1555" t="s">
        <v>30</v>
      </c>
      <c r="E1555">
        <v>2</v>
      </c>
      <c r="F1555" t="str">
        <f>VLOOKUP(Table1[[#This Row],[Customer ID]],Customers!$A$1:$I$2001,2,FALSE)</f>
        <v>Monica Hardy</v>
      </c>
      <c r="G1555" t="str">
        <f>VLOOKUP(Table1[[#This Row],[Customer ID]],Customers!$A$1:$I$2001,3,FALSE)</f>
        <v>gregoryadams@hotmail.com</v>
      </c>
      <c r="H1555" t="str">
        <f>VLOOKUP(Table1[[#This Row],[Customer ID]],Customers!$A$1:$I$2001,7,FALSE)</f>
        <v>United Kingdom</v>
      </c>
      <c r="I1555" t="str">
        <f>_xlfn.IFS(INDEX(Products!$A$1:$E$5,MATCH(Orders!$D1555,Products!$A$1:$A$5,0),MATCH(Orders!I$1,Products!$A$1:$E$1,0))="Esp","Espresso",INDEX(Products!$A$1:$E$5,MATCH(Orders!$D1555,Products!$A$1:$A$5,0),MATCH(Orders!I$1,Products!$A$1:$E$1,0))="Lat","Latte",INDEX(Products!$A$1:$E$5,MATCH(Orders!$D1555,Products!$A$1:$A$5,0),MATCH(Orders!I$1,Products!$A$1:$E$1,0))="Moc","Mocha",INDEX(Products!$A$1:$E$5,MATCH(Orders!$D1555,Products!$A$1:$A$5,0),MATCH(Orders!I$1,Products!$A$1:$E$1,0))="Am","Americano")</f>
        <v>Mocha</v>
      </c>
      <c r="J1555" t="str">
        <f>IF(INDEX(Products!$A$1:$E$5,MATCH(Orders!$D1555,Products!$A$1:$A$5,0),MATCH(Orders!J$1,Products!$A$1:$E$1,0))="M","Medium",IF(INDEX(Products!$A$1:$E$5,MATCH(Orders!$D1555,Products!$A$1:$A$5,0),MATCH(Orders!J$1,Products!$A$1:$E$1,0))="D","Dark","Light"))</f>
        <v>Medium</v>
      </c>
      <c r="K1555" s="3">
        <f>INDEX(Products!$A$1:$E$5,MATCH(Orders!$D1555,Products!$A$1:$A$5,0),MATCH(Orders!K$1,Products!$A$1:$E$1,0))</f>
        <v>2</v>
      </c>
      <c r="L1555" s="5">
        <f>INDEX(Products!$A$1:$E$5,MATCH(Orders!$D1555,Products!$A$1:$A$5,0),MATCH(Orders!L$1,Products!$A$1:$E$1,0))</f>
        <v>5.35</v>
      </c>
      <c r="M1555" s="5">
        <f>Table1[[#This Row],[Unit Price]]*Table1[[#This Row],[Quantity]]</f>
        <v>10.7</v>
      </c>
      <c r="N1555" t="str">
        <f>VLOOKUP(Table1[[#This Row],[Customer ID]],Customers!$A$1:$I$2001,9,FALSE)</f>
        <v>No</v>
      </c>
    </row>
    <row r="1556" spans="1:14" x14ac:dyDescent="0.35">
      <c r="A1556" t="s">
        <v>3175</v>
      </c>
      <c r="B1556" s="2">
        <v>45434</v>
      </c>
      <c r="C1556" t="s">
        <v>3176</v>
      </c>
      <c r="D1556" t="s">
        <v>40</v>
      </c>
      <c r="E1556">
        <v>4</v>
      </c>
      <c r="F1556" t="str">
        <f>VLOOKUP(Table1[[#This Row],[Customer ID]],Customers!$A$1:$I$2001,2,FALSE)</f>
        <v>Cheryl Walker</v>
      </c>
      <c r="G1556" t="str">
        <f>VLOOKUP(Table1[[#This Row],[Customer ID]],Customers!$A$1:$I$2001,3,FALSE)</f>
        <v>bookerdean@martinez.info</v>
      </c>
      <c r="H1556" t="str">
        <f>VLOOKUP(Table1[[#This Row],[Customer ID]],Customers!$A$1:$I$2001,7,FALSE)</f>
        <v>United Kingdom</v>
      </c>
      <c r="I1556" t="str">
        <f>_xlfn.IFS(INDEX(Products!$A$1:$E$5,MATCH(Orders!$D1556,Products!$A$1:$A$5,0),MATCH(Orders!I$1,Products!$A$1:$E$1,0))="Esp","Espresso",INDEX(Products!$A$1:$E$5,MATCH(Orders!$D1556,Products!$A$1:$A$5,0),MATCH(Orders!I$1,Products!$A$1:$E$1,0))="Lat","Latte",INDEX(Products!$A$1:$E$5,MATCH(Orders!$D1556,Products!$A$1:$A$5,0),MATCH(Orders!I$1,Products!$A$1:$E$1,0))="Moc","Mocha",INDEX(Products!$A$1:$E$5,MATCH(Orders!$D1556,Products!$A$1:$A$5,0),MATCH(Orders!I$1,Products!$A$1:$E$1,0))="Am","Americano")</f>
        <v>Americano</v>
      </c>
      <c r="J1556" t="str">
        <f>IF(INDEX(Products!$A$1:$E$5,MATCH(Orders!$D1556,Products!$A$1:$A$5,0),MATCH(Orders!J$1,Products!$A$1:$E$1,0))="M","Medium",IF(INDEX(Products!$A$1:$E$5,MATCH(Orders!$D1556,Products!$A$1:$A$5,0),MATCH(Orders!J$1,Products!$A$1:$E$1,0))="D","Dark","Light"))</f>
        <v>Light</v>
      </c>
      <c r="K1556" s="3">
        <f>INDEX(Products!$A$1:$E$5,MATCH(Orders!$D1556,Products!$A$1:$A$5,0),MATCH(Orders!K$1,Products!$A$1:$E$1,0))</f>
        <v>1</v>
      </c>
      <c r="L1556" s="5">
        <f>INDEX(Products!$A$1:$E$5,MATCH(Orders!$D1556,Products!$A$1:$A$5,0),MATCH(Orders!L$1,Products!$A$1:$E$1,0))</f>
        <v>9.9499999999999993</v>
      </c>
      <c r="M1556" s="5">
        <f>Table1[[#This Row],[Unit Price]]*Table1[[#This Row],[Quantity]]</f>
        <v>39.799999999999997</v>
      </c>
      <c r="N1556" t="str">
        <f>VLOOKUP(Table1[[#This Row],[Customer ID]],Customers!$A$1:$I$2001,9,FALSE)</f>
        <v>Yes</v>
      </c>
    </row>
    <row r="1557" spans="1:14" x14ac:dyDescent="0.35">
      <c r="A1557" t="s">
        <v>3177</v>
      </c>
      <c r="B1557" s="2">
        <v>44520</v>
      </c>
      <c r="C1557" t="s">
        <v>3178</v>
      </c>
      <c r="D1557" t="s">
        <v>15</v>
      </c>
      <c r="E1557">
        <v>1</v>
      </c>
      <c r="F1557" t="str">
        <f>VLOOKUP(Table1[[#This Row],[Customer ID]],Customers!$A$1:$I$2001,2,FALSE)</f>
        <v>Brian Melton</v>
      </c>
      <c r="G1557" t="str">
        <f>VLOOKUP(Table1[[#This Row],[Customer ID]],Customers!$A$1:$I$2001,3,FALSE)</f>
        <v>denisefields@yahoo.com</v>
      </c>
      <c r="H1557" t="str">
        <f>VLOOKUP(Table1[[#This Row],[Customer ID]],Customers!$A$1:$I$2001,7,FALSE)</f>
        <v>Canada</v>
      </c>
      <c r="I1557" t="str">
        <f>_xlfn.IFS(INDEX(Products!$A$1:$E$5,MATCH(Orders!$D1557,Products!$A$1:$A$5,0),MATCH(Orders!I$1,Products!$A$1:$E$1,0))="Esp","Espresso",INDEX(Products!$A$1:$E$5,MATCH(Orders!$D1557,Products!$A$1:$A$5,0),MATCH(Orders!I$1,Products!$A$1:$E$1,0))="Lat","Latte",INDEX(Products!$A$1:$E$5,MATCH(Orders!$D1557,Products!$A$1:$A$5,0),MATCH(Orders!I$1,Products!$A$1:$E$1,0))="Moc","Mocha",INDEX(Products!$A$1:$E$5,MATCH(Orders!$D1557,Products!$A$1:$A$5,0),MATCH(Orders!I$1,Products!$A$1:$E$1,0))="Am","Americano")</f>
        <v>Espresso</v>
      </c>
      <c r="J1557" t="str">
        <f>IF(INDEX(Products!$A$1:$E$5,MATCH(Orders!$D1557,Products!$A$1:$A$5,0),MATCH(Orders!J$1,Products!$A$1:$E$1,0))="M","Medium",IF(INDEX(Products!$A$1:$E$5,MATCH(Orders!$D1557,Products!$A$1:$A$5,0),MATCH(Orders!J$1,Products!$A$1:$E$1,0))="D","Dark","Light"))</f>
        <v>Medium</v>
      </c>
      <c r="K1557" s="3">
        <f>INDEX(Products!$A$1:$E$5,MATCH(Orders!$D1557,Products!$A$1:$A$5,0),MATCH(Orders!K$1,Products!$A$1:$E$1,0))</f>
        <v>1.5</v>
      </c>
      <c r="L1557" s="5">
        <f>INDEX(Products!$A$1:$E$5,MATCH(Orders!$D1557,Products!$A$1:$A$5,0),MATCH(Orders!L$1,Products!$A$1:$E$1,0))</f>
        <v>8.18</v>
      </c>
      <c r="M1557" s="5">
        <f>Table1[[#This Row],[Unit Price]]*Table1[[#This Row],[Quantity]]</f>
        <v>8.18</v>
      </c>
      <c r="N1557" t="str">
        <f>VLOOKUP(Table1[[#This Row],[Customer ID]],Customers!$A$1:$I$2001,9,FALSE)</f>
        <v>No</v>
      </c>
    </row>
    <row r="1558" spans="1:14" x14ac:dyDescent="0.35">
      <c r="A1558" t="s">
        <v>3179</v>
      </c>
      <c r="B1558" s="2">
        <v>45048</v>
      </c>
      <c r="C1558" t="s">
        <v>3180</v>
      </c>
      <c r="D1558" t="s">
        <v>15</v>
      </c>
      <c r="E1558">
        <v>2</v>
      </c>
      <c r="F1558" t="str">
        <f>VLOOKUP(Table1[[#This Row],[Customer ID]],Customers!$A$1:$I$2001,2,FALSE)</f>
        <v>Bradley Yu</v>
      </c>
      <c r="G1558" t="str">
        <f>VLOOKUP(Table1[[#This Row],[Customer ID]],Customers!$A$1:$I$2001,3,FALSE)</f>
        <v>lisa64@yahoo.com</v>
      </c>
      <c r="H1558" t="str">
        <f>VLOOKUP(Table1[[#This Row],[Customer ID]],Customers!$A$1:$I$2001,7,FALSE)</f>
        <v>Ireland</v>
      </c>
      <c r="I1558" t="str">
        <f>_xlfn.IFS(INDEX(Products!$A$1:$E$5,MATCH(Orders!$D1558,Products!$A$1:$A$5,0),MATCH(Orders!I$1,Products!$A$1:$E$1,0))="Esp","Espresso",INDEX(Products!$A$1:$E$5,MATCH(Orders!$D1558,Products!$A$1:$A$5,0),MATCH(Orders!I$1,Products!$A$1:$E$1,0))="Lat","Latte",INDEX(Products!$A$1:$E$5,MATCH(Orders!$D1558,Products!$A$1:$A$5,0),MATCH(Orders!I$1,Products!$A$1:$E$1,0))="Moc","Mocha",INDEX(Products!$A$1:$E$5,MATCH(Orders!$D1558,Products!$A$1:$A$5,0),MATCH(Orders!I$1,Products!$A$1:$E$1,0))="Am","Americano")</f>
        <v>Espresso</v>
      </c>
      <c r="J1558" t="str">
        <f>IF(INDEX(Products!$A$1:$E$5,MATCH(Orders!$D1558,Products!$A$1:$A$5,0),MATCH(Orders!J$1,Products!$A$1:$E$1,0))="M","Medium",IF(INDEX(Products!$A$1:$E$5,MATCH(Orders!$D1558,Products!$A$1:$A$5,0),MATCH(Orders!J$1,Products!$A$1:$E$1,0))="D","Dark","Light"))</f>
        <v>Medium</v>
      </c>
      <c r="K1558" s="3">
        <f>INDEX(Products!$A$1:$E$5,MATCH(Orders!$D1558,Products!$A$1:$A$5,0),MATCH(Orders!K$1,Products!$A$1:$E$1,0))</f>
        <v>1.5</v>
      </c>
      <c r="L1558" s="5">
        <f>INDEX(Products!$A$1:$E$5,MATCH(Orders!$D1558,Products!$A$1:$A$5,0),MATCH(Orders!L$1,Products!$A$1:$E$1,0))</f>
        <v>8.18</v>
      </c>
      <c r="M1558" s="5">
        <f>Table1[[#This Row],[Unit Price]]*Table1[[#This Row],[Quantity]]</f>
        <v>16.36</v>
      </c>
      <c r="N1558" t="str">
        <f>VLOOKUP(Table1[[#This Row],[Customer ID]],Customers!$A$1:$I$2001,9,FALSE)</f>
        <v>No</v>
      </c>
    </row>
    <row r="1559" spans="1:14" x14ac:dyDescent="0.35">
      <c r="A1559" t="s">
        <v>3181</v>
      </c>
      <c r="B1559" s="2">
        <v>45093</v>
      </c>
      <c r="C1559" t="s">
        <v>3182</v>
      </c>
      <c r="D1559" t="s">
        <v>40</v>
      </c>
      <c r="E1559">
        <v>2</v>
      </c>
      <c r="F1559" t="str">
        <f>VLOOKUP(Table1[[#This Row],[Customer ID]],Customers!$A$1:$I$2001,2,FALSE)</f>
        <v>Todd Mitchell</v>
      </c>
      <c r="G1559" t="str">
        <f>VLOOKUP(Table1[[#This Row],[Customer ID]],Customers!$A$1:$I$2001,3,FALSE)</f>
        <v>shellybrewer@reilly.com</v>
      </c>
      <c r="H1559" t="str">
        <f>VLOOKUP(Table1[[#This Row],[Customer ID]],Customers!$A$1:$I$2001,7,FALSE)</f>
        <v>United States</v>
      </c>
      <c r="I1559" t="str">
        <f>_xlfn.IFS(INDEX(Products!$A$1:$E$5,MATCH(Orders!$D1559,Products!$A$1:$A$5,0),MATCH(Orders!I$1,Products!$A$1:$E$1,0))="Esp","Espresso",INDEX(Products!$A$1:$E$5,MATCH(Orders!$D1559,Products!$A$1:$A$5,0),MATCH(Orders!I$1,Products!$A$1:$E$1,0))="Lat","Latte",INDEX(Products!$A$1:$E$5,MATCH(Orders!$D1559,Products!$A$1:$A$5,0),MATCH(Orders!I$1,Products!$A$1:$E$1,0))="Moc","Mocha",INDEX(Products!$A$1:$E$5,MATCH(Orders!$D1559,Products!$A$1:$A$5,0),MATCH(Orders!I$1,Products!$A$1:$E$1,0))="Am","Americano")</f>
        <v>Americano</v>
      </c>
      <c r="J1559" t="str">
        <f>IF(INDEX(Products!$A$1:$E$5,MATCH(Orders!$D1559,Products!$A$1:$A$5,0),MATCH(Orders!J$1,Products!$A$1:$E$1,0))="M","Medium",IF(INDEX(Products!$A$1:$E$5,MATCH(Orders!$D1559,Products!$A$1:$A$5,0),MATCH(Orders!J$1,Products!$A$1:$E$1,0))="D","Dark","Light"))</f>
        <v>Light</v>
      </c>
      <c r="K1559" s="3">
        <f>INDEX(Products!$A$1:$E$5,MATCH(Orders!$D1559,Products!$A$1:$A$5,0),MATCH(Orders!K$1,Products!$A$1:$E$1,0))</f>
        <v>1</v>
      </c>
      <c r="L1559" s="5">
        <f>INDEX(Products!$A$1:$E$5,MATCH(Orders!$D1559,Products!$A$1:$A$5,0),MATCH(Orders!L$1,Products!$A$1:$E$1,0))</f>
        <v>9.9499999999999993</v>
      </c>
      <c r="M1559" s="5">
        <f>Table1[[#This Row],[Unit Price]]*Table1[[#This Row],[Quantity]]</f>
        <v>19.899999999999999</v>
      </c>
      <c r="N1559" t="str">
        <f>VLOOKUP(Table1[[#This Row],[Customer ID]],Customers!$A$1:$I$2001,9,FALSE)</f>
        <v>No</v>
      </c>
    </row>
    <row r="1560" spans="1:14" x14ac:dyDescent="0.35">
      <c r="A1560" t="s">
        <v>3183</v>
      </c>
      <c r="B1560" s="2">
        <v>45397</v>
      </c>
      <c r="C1560" t="s">
        <v>3184</v>
      </c>
      <c r="D1560" t="s">
        <v>30</v>
      </c>
      <c r="E1560">
        <v>3</v>
      </c>
      <c r="F1560" t="str">
        <f>VLOOKUP(Table1[[#This Row],[Customer ID]],Customers!$A$1:$I$2001,2,FALSE)</f>
        <v>Brenda Anderson</v>
      </c>
      <c r="G1560" t="str">
        <f>VLOOKUP(Table1[[#This Row],[Customer ID]],Customers!$A$1:$I$2001,3,FALSE)</f>
        <v>schneiderjerry@allen.com</v>
      </c>
      <c r="H1560" t="str">
        <f>VLOOKUP(Table1[[#This Row],[Customer ID]],Customers!$A$1:$I$2001,7,FALSE)</f>
        <v>Ireland</v>
      </c>
      <c r="I1560" t="str">
        <f>_xlfn.IFS(INDEX(Products!$A$1:$E$5,MATCH(Orders!$D1560,Products!$A$1:$A$5,0),MATCH(Orders!I$1,Products!$A$1:$E$1,0))="Esp","Espresso",INDEX(Products!$A$1:$E$5,MATCH(Orders!$D1560,Products!$A$1:$A$5,0),MATCH(Orders!I$1,Products!$A$1:$E$1,0))="Lat","Latte",INDEX(Products!$A$1:$E$5,MATCH(Orders!$D1560,Products!$A$1:$A$5,0),MATCH(Orders!I$1,Products!$A$1:$E$1,0))="Moc","Mocha",INDEX(Products!$A$1:$E$5,MATCH(Orders!$D1560,Products!$A$1:$A$5,0),MATCH(Orders!I$1,Products!$A$1:$E$1,0))="Am","Americano")</f>
        <v>Mocha</v>
      </c>
      <c r="J1560" t="str">
        <f>IF(INDEX(Products!$A$1:$E$5,MATCH(Orders!$D1560,Products!$A$1:$A$5,0),MATCH(Orders!J$1,Products!$A$1:$E$1,0))="M","Medium",IF(INDEX(Products!$A$1:$E$5,MATCH(Orders!$D1560,Products!$A$1:$A$5,0),MATCH(Orders!J$1,Products!$A$1:$E$1,0))="D","Dark","Light"))</f>
        <v>Medium</v>
      </c>
      <c r="K1560" s="3">
        <f>INDEX(Products!$A$1:$E$5,MATCH(Orders!$D1560,Products!$A$1:$A$5,0),MATCH(Orders!K$1,Products!$A$1:$E$1,0))</f>
        <v>2</v>
      </c>
      <c r="L1560" s="5">
        <f>INDEX(Products!$A$1:$E$5,MATCH(Orders!$D1560,Products!$A$1:$A$5,0),MATCH(Orders!L$1,Products!$A$1:$E$1,0))</f>
        <v>5.35</v>
      </c>
      <c r="M1560" s="5">
        <f>Table1[[#This Row],[Unit Price]]*Table1[[#This Row],[Quantity]]</f>
        <v>16.049999999999997</v>
      </c>
      <c r="N1560" t="str">
        <f>VLOOKUP(Table1[[#This Row],[Customer ID]],Customers!$A$1:$I$2001,9,FALSE)</f>
        <v>Yes</v>
      </c>
    </row>
    <row r="1561" spans="1:14" x14ac:dyDescent="0.35">
      <c r="A1561" t="s">
        <v>3185</v>
      </c>
      <c r="B1561" s="2">
        <v>45529</v>
      </c>
      <c r="C1561" t="s">
        <v>3186</v>
      </c>
      <c r="D1561" t="s">
        <v>21</v>
      </c>
      <c r="E1561">
        <v>1</v>
      </c>
      <c r="F1561" t="str">
        <f>VLOOKUP(Table1[[#This Row],[Customer ID]],Customers!$A$1:$I$2001,2,FALSE)</f>
        <v>Matthew Boyle</v>
      </c>
      <c r="G1561" t="str">
        <f>VLOOKUP(Table1[[#This Row],[Customer ID]],Customers!$A$1:$I$2001,3,FALSE)</f>
        <v>dylanrosales@yahoo.com</v>
      </c>
      <c r="H1561" t="str">
        <f>VLOOKUP(Table1[[#This Row],[Customer ID]],Customers!$A$1:$I$2001,7,FALSE)</f>
        <v>Ireland</v>
      </c>
      <c r="I1561" t="str">
        <f>_xlfn.IFS(INDEX(Products!$A$1:$E$5,MATCH(Orders!$D1561,Products!$A$1:$A$5,0),MATCH(Orders!I$1,Products!$A$1:$E$1,0))="Esp","Espresso",INDEX(Products!$A$1:$E$5,MATCH(Orders!$D1561,Products!$A$1:$A$5,0),MATCH(Orders!I$1,Products!$A$1:$E$1,0))="Lat","Latte",INDEX(Products!$A$1:$E$5,MATCH(Orders!$D1561,Products!$A$1:$A$5,0),MATCH(Orders!I$1,Products!$A$1:$E$1,0))="Moc","Mocha",INDEX(Products!$A$1:$E$5,MATCH(Orders!$D1561,Products!$A$1:$A$5,0),MATCH(Orders!I$1,Products!$A$1:$E$1,0))="Am","Americano")</f>
        <v>Latte</v>
      </c>
      <c r="J1561" t="str">
        <f>IF(INDEX(Products!$A$1:$E$5,MATCH(Orders!$D1561,Products!$A$1:$A$5,0),MATCH(Orders!J$1,Products!$A$1:$E$1,0))="M","Medium",IF(INDEX(Products!$A$1:$E$5,MATCH(Orders!$D1561,Products!$A$1:$A$5,0),MATCH(Orders!J$1,Products!$A$1:$E$1,0))="D","Dark","Light"))</f>
        <v>Dark</v>
      </c>
      <c r="K1561" s="3">
        <f>INDEX(Products!$A$1:$E$5,MATCH(Orders!$D1561,Products!$A$1:$A$5,0),MATCH(Orders!K$1,Products!$A$1:$E$1,0))</f>
        <v>2</v>
      </c>
      <c r="L1561" s="5">
        <f>INDEX(Products!$A$1:$E$5,MATCH(Orders!$D1561,Products!$A$1:$A$5,0),MATCH(Orders!L$1,Products!$A$1:$E$1,0))</f>
        <v>6.79</v>
      </c>
      <c r="M1561" s="5">
        <f>Table1[[#This Row],[Unit Price]]*Table1[[#This Row],[Quantity]]</f>
        <v>6.79</v>
      </c>
      <c r="N1561" t="str">
        <f>VLOOKUP(Table1[[#This Row],[Customer ID]],Customers!$A$1:$I$2001,9,FALSE)</f>
        <v>Yes</v>
      </c>
    </row>
    <row r="1562" spans="1:14" x14ac:dyDescent="0.35">
      <c r="A1562" t="s">
        <v>3187</v>
      </c>
      <c r="B1562" s="2">
        <v>45411</v>
      </c>
      <c r="C1562" t="s">
        <v>3188</v>
      </c>
      <c r="D1562" t="s">
        <v>30</v>
      </c>
      <c r="E1562">
        <v>2</v>
      </c>
      <c r="F1562" t="str">
        <f>VLOOKUP(Table1[[#This Row],[Customer ID]],Customers!$A$1:$I$2001,2,FALSE)</f>
        <v>Maria Gill</v>
      </c>
      <c r="G1562" t="str">
        <f>VLOOKUP(Table1[[#This Row],[Customer ID]],Customers!$A$1:$I$2001,3,FALSE)</f>
        <v>mendozadavid@barnett.com</v>
      </c>
      <c r="H1562" t="str">
        <f>VLOOKUP(Table1[[#This Row],[Customer ID]],Customers!$A$1:$I$2001,7,FALSE)</f>
        <v>Canada</v>
      </c>
      <c r="I1562" t="str">
        <f>_xlfn.IFS(INDEX(Products!$A$1:$E$5,MATCH(Orders!$D1562,Products!$A$1:$A$5,0),MATCH(Orders!I$1,Products!$A$1:$E$1,0))="Esp","Espresso",INDEX(Products!$A$1:$E$5,MATCH(Orders!$D1562,Products!$A$1:$A$5,0),MATCH(Orders!I$1,Products!$A$1:$E$1,0))="Lat","Latte",INDEX(Products!$A$1:$E$5,MATCH(Orders!$D1562,Products!$A$1:$A$5,0),MATCH(Orders!I$1,Products!$A$1:$E$1,0))="Moc","Mocha",INDEX(Products!$A$1:$E$5,MATCH(Orders!$D1562,Products!$A$1:$A$5,0),MATCH(Orders!I$1,Products!$A$1:$E$1,0))="Am","Americano")</f>
        <v>Mocha</v>
      </c>
      <c r="J1562" t="str">
        <f>IF(INDEX(Products!$A$1:$E$5,MATCH(Orders!$D1562,Products!$A$1:$A$5,0),MATCH(Orders!J$1,Products!$A$1:$E$1,0))="M","Medium",IF(INDEX(Products!$A$1:$E$5,MATCH(Orders!$D1562,Products!$A$1:$A$5,0),MATCH(Orders!J$1,Products!$A$1:$E$1,0))="D","Dark","Light"))</f>
        <v>Medium</v>
      </c>
      <c r="K1562" s="3">
        <f>INDEX(Products!$A$1:$E$5,MATCH(Orders!$D1562,Products!$A$1:$A$5,0),MATCH(Orders!K$1,Products!$A$1:$E$1,0))</f>
        <v>2</v>
      </c>
      <c r="L1562" s="5">
        <f>INDEX(Products!$A$1:$E$5,MATCH(Orders!$D1562,Products!$A$1:$A$5,0),MATCH(Orders!L$1,Products!$A$1:$E$1,0))</f>
        <v>5.35</v>
      </c>
      <c r="M1562" s="5">
        <f>Table1[[#This Row],[Unit Price]]*Table1[[#This Row],[Quantity]]</f>
        <v>10.7</v>
      </c>
      <c r="N1562" t="str">
        <f>VLOOKUP(Table1[[#This Row],[Customer ID]],Customers!$A$1:$I$2001,9,FALSE)</f>
        <v>No</v>
      </c>
    </row>
    <row r="1563" spans="1:14" x14ac:dyDescent="0.35">
      <c r="A1563" t="s">
        <v>3189</v>
      </c>
      <c r="B1563" s="2">
        <v>45420</v>
      </c>
      <c r="C1563" t="s">
        <v>3190</v>
      </c>
      <c r="D1563" t="s">
        <v>15</v>
      </c>
      <c r="E1563">
        <v>2</v>
      </c>
      <c r="F1563" t="str">
        <f>VLOOKUP(Table1[[#This Row],[Customer ID]],Customers!$A$1:$I$2001,2,FALSE)</f>
        <v>Jason Johnson</v>
      </c>
      <c r="G1563" t="str">
        <f>VLOOKUP(Table1[[#This Row],[Customer ID]],Customers!$A$1:$I$2001,3,FALSE)</f>
        <v>goodwinbrianna@thompson.com</v>
      </c>
      <c r="H1563" t="str">
        <f>VLOOKUP(Table1[[#This Row],[Customer ID]],Customers!$A$1:$I$2001,7,FALSE)</f>
        <v>Australia</v>
      </c>
      <c r="I1563" t="str">
        <f>_xlfn.IFS(INDEX(Products!$A$1:$E$5,MATCH(Orders!$D1563,Products!$A$1:$A$5,0),MATCH(Orders!I$1,Products!$A$1:$E$1,0))="Esp","Espresso",INDEX(Products!$A$1:$E$5,MATCH(Orders!$D1563,Products!$A$1:$A$5,0),MATCH(Orders!I$1,Products!$A$1:$E$1,0))="Lat","Latte",INDEX(Products!$A$1:$E$5,MATCH(Orders!$D1563,Products!$A$1:$A$5,0),MATCH(Orders!I$1,Products!$A$1:$E$1,0))="Moc","Mocha",INDEX(Products!$A$1:$E$5,MATCH(Orders!$D1563,Products!$A$1:$A$5,0),MATCH(Orders!I$1,Products!$A$1:$E$1,0))="Am","Americano")</f>
        <v>Espresso</v>
      </c>
      <c r="J1563" t="str">
        <f>IF(INDEX(Products!$A$1:$E$5,MATCH(Orders!$D1563,Products!$A$1:$A$5,0),MATCH(Orders!J$1,Products!$A$1:$E$1,0))="M","Medium",IF(INDEX(Products!$A$1:$E$5,MATCH(Orders!$D1563,Products!$A$1:$A$5,0),MATCH(Orders!J$1,Products!$A$1:$E$1,0))="D","Dark","Light"))</f>
        <v>Medium</v>
      </c>
      <c r="K1563" s="3">
        <f>INDEX(Products!$A$1:$E$5,MATCH(Orders!$D1563,Products!$A$1:$A$5,0),MATCH(Orders!K$1,Products!$A$1:$E$1,0))</f>
        <v>1.5</v>
      </c>
      <c r="L1563" s="5">
        <f>INDEX(Products!$A$1:$E$5,MATCH(Orders!$D1563,Products!$A$1:$A$5,0),MATCH(Orders!L$1,Products!$A$1:$E$1,0))</f>
        <v>8.18</v>
      </c>
      <c r="M1563" s="5">
        <f>Table1[[#This Row],[Unit Price]]*Table1[[#This Row],[Quantity]]</f>
        <v>16.36</v>
      </c>
      <c r="N1563" t="str">
        <f>VLOOKUP(Table1[[#This Row],[Customer ID]],Customers!$A$1:$I$2001,9,FALSE)</f>
        <v>Yes</v>
      </c>
    </row>
    <row r="1564" spans="1:14" x14ac:dyDescent="0.35">
      <c r="A1564" t="s">
        <v>3191</v>
      </c>
      <c r="B1564" s="2">
        <v>45016</v>
      </c>
      <c r="C1564" t="s">
        <v>3192</v>
      </c>
      <c r="D1564" t="s">
        <v>40</v>
      </c>
      <c r="E1564">
        <v>4</v>
      </c>
      <c r="F1564" t="str">
        <f>VLOOKUP(Table1[[#This Row],[Customer ID]],Customers!$A$1:$I$2001,2,FALSE)</f>
        <v>Alice Greer</v>
      </c>
      <c r="G1564" t="str">
        <f>VLOOKUP(Table1[[#This Row],[Customer ID]],Customers!$A$1:$I$2001,3,FALSE)</f>
        <v>williamssamantha@gonzalez.com</v>
      </c>
      <c r="H1564" t="str">
        <f>VLOOKUP(Table1[[#This Row],[Customer ID]],Customers!$A$1:$I$2001,7,FALSE)</f>
        <v>United States</v>
      </c>
      <c r="I1564" t="str">
        <f>_xlfn.IFS(INDEX(Products!$A$1:$E$5,MATCH(Orders!$D1564,Products!$A$1:$A$5,0),MATCH(Orders!I$1,Products!$A$1:$E$1,0))="Esp","Espresso",INDEX(Products!$A$1:$E$5,MATCH(Orders!$D1564,Products!$A$1:$A$5,0),MATCH(Orders!I$1,Products!$A$1:$E$1,0))="Lat","Latte",INDEX(Products!$A$1:$E$5,MATCH(Orders!$D1564,Products!$A$1:$A$5,0),MATCH(Orders!I$1,Products!$A$1:$E$1,0))="Moc","Mocha",INDEX(Products!$A$1:$E$5,MATCH(Orders!$D1564,Products!$A$1:$A$5,0),MATCH(Orders!I$1,Products!$A$1:$E$1,0))="Am","Americano")</f>
        <v>Americano</v>
      </c>
      <c r="J1564" t="str">
        <f>IF(INDEX(Products!$A$1:$E$5,MATCH(Orders!$D1564,Products!$A$1:$A$5,0),MATCH(Orders!J$1,Products!$A$1:$E$1,0))="M","Medium",IF(INDEX(Products!$A$1:$E$5,MATCH(Orders!$D1564,Products!$A$1:$A$5,0),MATCH(Orders!J$1,Products!$A$1:$E$1,0))="D","Dark","Light"))</f>
        <v>Light</v>
      </c>
      <c r="K1564" s="3">
        <f>INDEX(Products!$A$1:$E$5,MATCH(Orders!$D1564,Products!$A$1:$A$5,0),MATCH(Orders!K$1,Products!$A$1:$E$1,0))</f>
        <v>1</v>
      </c>
      <c r="L1564" s="5">
        <f>INDEX(Products!$A$1:$E$5,MATCH(Orders!$D1564,Products!$A$1:$A$5,0),MATCH(Orders!L$1,Products!$A$1:$E$1,0))</f>
        <v>9.9499999999999993</v>
      </c>
      <c r="M1564" s="5">
        <f>Table1[[#This Row],[Unit Price]]*Table1[[#This Row],[Quantity]]</f>
        <v>39.799999999999997</v>
      </c>
      <c r="N1564" t="str">
        <f>VLOOKUP(Table1[[#This Row],[Customer ID]],Customers!$A$1:$I$2001,9,FALSE)</f>
        <v>Yes</v>
      </c>
    </row>
    <row r="1565" spans="1:14" x14ac:dyDescent="0.35">
      <c r="A1565" t="s">
        <v>3193</v>
      </c>
      <c r="B1565" s="2">
        <v>45173</v>
      </c>
      <c r="C1565" t="s">
        <v>3194</v>
      </c>
      <c r="D1565" t="s">
        <v>30</v>
      </c>
      <c r="E1565">
        <v>3</v>
      </c>
      <c r="F1565" t="str">
        <f>VLOOKUP(Table1[[#This Row],[Customer ID]],Customers!$A$1:$I$2001,2,FALSE)</f>
        <v>Elizabeth Moore</v>
      </c>
      <c r="G1565" t="str">
        <f>VLOOKUP(Table1[[#This Row],[Customer ID]],Customers!$A$1:$I$2001,3,FALSE)</f>
        <v>brendalambert@green.com</v>
      </c>
      <c r="H1565" t="str">
        <f>VLOOKUP(Table1[[#This Row],[Customer ID]],Customers!$A$1:$I$2001,7,FALSE)</f>
        <v>Canada</v>
      </c>
      <c r="I1565" t="str">
        <f>_xlfn.IFS(INDEX(Products!$A$1:$E$5,MATCH(Orders!$D1565,Products!$A$1:$A$5,0),MATCH(Orders!I$1,Products!$A$1:$E$1,0))="Esp","Espresso",INDEX(Products!$A$1:$E$5,MATCH(Orders!$D1565,Products!$A$1:$A$5,0),MATCH(Orders!I$1,Products!$A$1:$E$1,0))="Lat","Latte",INDEX(Products!$A$1:$E$5,MATCH(Orders!$D1565,Products!$A$1:$A$5,0),MATCH(Orders!I$1,Products!$A$1:$E$1,0))="Moc","Mocha",INDEX(Products!$A$1:$E$5,MATCH(Orders!$D1565,Products!$A$1:$A$5,0),MATCH(Orders!I$1,Products!$A$1:$E$1,0))="Am","Americano")</f>
        <v>Mocha</v>
      </c>
      <c r="J1565" t="str">
        <f>IF(INDEX(Products!$A$1:$E$5,MATCH(Orders!$D1565,Products!$A$1:$A$5,0),MATCH(Orders!J$1,Products!$A$1:$E$1,0))="M","Medium",IF(INDEX(Products!$A$1:$E$5,MATCH(Orders!$D1565,Products!$A$1:$A$5,0),MATCH(Orders!J$1,Products!$A$1:$E$1,0))="D","Dark","Light"))</f>
        <v>Medium</v>
      </c>
      <c r="K1565" s="3">
        <f>INDEX(Products!$A$1:$E$5,MATCH(Orders!$D1565,Products!$A$1:$A$5,0),MATCH(Orders!K$1,Products!$A$1:$E$1,0))</f>
        <v>2</v>
      </c>
      <c r="L1565" s="5">
        <f>INDEX(Products!$A$1:$E$5,MATCH(Orders!$D1565,Products!$A$1:$A$5,0),MATCH(Orders!L$1,Products!$A$1:$E$1,0))</f>
        <v>5.35</v>
      </c>
      <c r="M1565" s="5">
        <f>Table1[[#This Row],[Unit Price]]*Table1[[#This Row],[Quantity]]</f>
        <v>16.049999999999997</v>
      </c>
      <c r="N1565" t="str">
        <f>VLOOKUP(Table1[[#This Row],[Customer ID]],Customers!$A$1:$I$2001,9,FALSE)</f>
        <v>Yes</v>
      </c>
    </row>
    <row r="1566" spans="1:14" x14ac:dyDescent="0.35">
      <c r="A1566" t="s">
        <v>3195</v>
      </c>
      <c r="B1566" s="2">
        <v>44961</v>
      </c>
      <c r="C1566" t="s">
        <v>3196</v>
      </c>
      <c r="D1566" t="s">
        <v>15</v>
      </c>
      <c r="E1566">
        <v>3</v>
      </c>
      <c r="F1566" t="str">
        <f>VLOOKUP(Table1[[#This Row],[Customer ID]],Customers!$A$1:$I$2001,2,FALSE)</f>
        <v>Brian Long</v>
      </c>
      <c r="G1566" t="str">
        <f>VLOOKUP(Table1[[#This Row],[Customer ID]],Customers!$A$1:$I$2001,3,FALSE)</f>
        <v>jonesisaiah@yahoo.com</v>
      </c>
      <c r="H1566" t="str">
        <f>VLOOKUP(Table1[[#This Row],[Customer ID]],Customers!$A$1:$I$2001,7,FALSE)</f>
        <v>Ireland</v>
      </c>
      <c r="I1566" t="str">
        <f>_xlfn.IFS(INDEX(Products!$A$1:$E$5,MATCH(Orders!$D1566,Products!$A$1:$A$5,0),MATCH(Orders!I$1,Products!$A$1:$E$1,0))="Esp","Espresso",INDEX(Products!$A$1:$E$5,MATCH(Orders!$D1566,Products!$A$1:$A$5,0),MATCH(Orders!I$1,Products!$A$1:$E$1,0))="Lat","Latte",INDEX(Products!$A$1:$E$5,MATCH(Orders!$D1566,Products!$A$1:$A$5,0),MATCH(Orders!I$1,Products!$A$1:$E$1,0))="Moc","Mocha",INDEX(Products!$A$1:$E$5,MATCH(Orders!$D1566,Products!$A$1:$A$5,0),MATCH(Orders!I$1,Products!$A$1:$E$1,0))="Am","Americano")</f>
        <v>Espresso</v>
      </c>
      <c r="J1566" t="str">
        <f>IF(INDEX(Products!$A$1:$E$5,MATCH(Orders!$D1566,Products!$A$1:$A$5,0),MATCH(Orders!J$1,Products!$A$1:$E$1,0))="M","Medium",IF(INDEX(Products!$A$1:$E$5,MATCH(Orders!$D1566,Products!$A$1:$A$5,0),MATCH(Orders!J$1,Products!$A$1:$E$1,0))="D","Dark","Light"))</f>
        <v>Medium</v>
      </c>
      <c r="K1566" s="3">
        <f>INDEX(Products!$A$1:$E$5,MATCH(Orders!$D1566,Products!$A$1:$A$5,0),MATCH(Orders!K$1,Products!$A$1:$E$1,0))</f>
        <v>1.5</v>
      </c>
      <c r="L1566" s="5">
        <f>INDEX(Products!$A$1:$E$5,MATCH(Orders!$D1566,Products!$A$1:$A$5,0),MATCH(Orders!L$1,Products!$A$1:$E$1,0))</f>
        <v>8.18</v>
      </c>
      <c r="M1566" s="5">
        <f>Table1[[#This Row],[Unit Price]]*Table1[[#This Row],[Quantity]]</f>
        <v>24.54</v>
      </c>
      <c r="N1566" t="str">
        <f>VLOOKUP(Table1[[#This Row],[Customer ID]],Customers!$A$1:$I$2001,9,FALSE)</f>
        <v>Yes</v>
      </c>
    </row>
    <row r="1567" spans="1:14" x14ac:dyDescent="0.35">
      <c r="A1567" t="s">
        <v>3197</v>
      </c>
      <c r="B1567" s="2">
        <v>45095</v>
      </c>
      <c r="C1567" t="s">
        <v>3198</v>
      </c>
      <c r="D1567" t="s">
        <v>40</v>
      </c>
      <c r="E1567">
        <v>5</v>
      </c>
      <c r="F1567" t="str">
        <f>VLOOKUP(Table1[[#This Row],[Customer ID]],Customers!$A$1:$I$2001,2,FALSE)</f>
        <v>Joshua Green</v>
      </c>
      <c r="G1567" t="str">
        <f>VLOOKUP(Table1[[#This Row],[Customer ID]],Customers!$A$1:$I$2001,3,FALSE)</f>
        <v>thompsonkatrina@willis.com</v>
      </c>
      <c r="H1567" t="str">
        <f>VLOOKUP(Table1[[#This Row],[Customer ID]],Customers!$A$1:$I$2001,7,FALSE)</f>
        <v>Australia</v>
      </c>
      <c r="I1567" t="str">
        <f>_xlfn.IFS(INDEX(Products!$A$1:$E$5,MATCH(Orders!$D1567,Products!$A$1:$A$5,0),MATCH(Orders!I$1,Products!$A$1:$E$1,0))="Esp","Espresso",INDEX(Products!$A$1:$E$5,MATCH(Orders!$D1567,Products!$A$1:$A$5,0),MATCH(Orders!I$1,Products!$A$1:$E$1,0))="Lat","Latte",INDEX(Products!$A$1:$E$5,MATCH(Orders!$D1567,Products!$A$1:$A$5,0),MATCH(Orders!I$1,Products!$A$1:$E$1,0))="Moc","Mocha",INDEX(Products!$A$1:$E$5,MATCH(Orders!$D1567,Products!$A$1:$A$5,0),MATCH(Orders!I$1,Products!$A$1:$E$1,0))="Am","Americano")</f>
        <v>Americano</v>
      </c>
      <c r="J1567" t="str">
        <f>IF(INDEX(Products!$A$1:$E$5,MATCH(Orders!$D1567,Products!$A$1:$A$5,0),MATCH(Orders!J$1,Products!$A$1:$E$1,0))="M","Medium",IF(INDEX(Products!$A$1:$E$5,MATCH(Orders!$D1567,Products!$A$1:$A$5,0),MATCH(Orders!J$1,Products!$A$1:$E$1,0))="D","Dark","Light"))</f>
        <v>Light</v>
      </c>
      <c r="K1567" s="3">
        <f>INDEX(Products!$A$1:$E$5,MATCH(Orders!$D1567,Products!$A$1:$A$5,0),MATCH(Orders!K$1,Products!$A$1:$E$1,0))</f>
        <v>1</v>
      </c>
      <c r="L1567" s="5">
        <f>INDEX(Products!$A$1:$E$5,MATCH(Orders!$D1567,Products!$A$1:$A$5,0),MATCH(Orders!L$1,Products!$A$1:$E$1,0))</f>
        <v>9.9499999999999993</v>
      </c>
      <c r="M1567" s="5">
        <f>Table1[[#This Row],[Unit Price]]*Table1[[#This Row],[Quantity]]</f>
        <v>49.75</v>
      </c>
      <c r="N1567" t="str">
        <f>VLOOKUP(Table1[[#This Row],[Customer ID]],Customers!$A$1:$I$2001,9,FALSE)</f>
        <v>No</v>
      </c>
    </row>
    <row r="1568" spans="1:14" x14ac:dyDescent="0.35">
      <c r="A1568" t="s">
        <v>3199</v>
      </c>
      <c r="B1568" s="2">
        <v>44630</v>
      </c>
      <c r="C1568" t="s">
        <v>3200</v>
      </c>
      <c r="D1568" t="s">
        <v>40</v>
      </c>
      <c r="E1568">
        <v>1</v>
      </c>
      <c r="F1568" t="str">
        <f>VLOOKUP(Table1[[#This Row],[Customer ID]],Customers!$A$1:$I$2001,2,FALSE)</f>
        <v>Ricky Payne</v>
      </c>
      <c r="G1568" t="str">
        <f>VLOOKUP(Table1[[#This Row],[Customer ID]],Customers!$A$1:$I$2001,3,FALSE)</f>
        <v>steven46@griffith-wilson.org</v>
      </c>
      <c r="H1568" t="str">
        <f>VLOOKUP(Table1[[#This Row],[Customer ID]],Customers!$A$1:$I$2001,7,FALSE)</f>
        <v>United Kingdom</v>
      </c>
      <c r="I1568" t="str">
        <f>_xlfn.IFS(INDEX(Products!$A$1:$E$5,MATCH(Orders!$D1568,Products!$A$1:$A$5,0),MATCH(Orders!I$1,Products!$A$1:$E$1,0))="Esp","Espresso",INDEX(Products!$A$1:$E$5,MATCH(Orders!$D1568,Products!$A$1:$A$5,0),MATCH(Orders!I$1,Products!$A$1:$E$1,0))="Lat","Latte",INDEX(Products!$A$1:$E$5,MATCH(Orders!$D1568,Products!$A$1:$A$5,0),MATCH(Orders!I$1,Products!$A$1:$E$1,0))="Moc","Mocha",INDEX(Products!$A$1:$E$5,MATCH(Orders!$D1568,Products!$A$1:$A$5,0),MATCH(Orders!I$1,Products!$A$1:$E$1,0))="Am","Americano")</f>
        <v>Americano</v>
      </c>
      <c r="J1568" t="str">
        <f>IF(INDEX(Products!$A$1:$E$5,MATCH(Orders!$D1568,Products!$A$1:$A$5,0),MATCH(Orders!J$1,Products!$A$1:$E$1,0))="M","Medium",IF(INDEX(Products!$A$1:$E$5,MATCH(Orders!$D1568,Products!$A$1:$A$5,0),MATCH(Orders!J$1,Products!$A$1:$E$1,0))="D","Dark","Light"))</f>
        <v>Light</v>
      </c>
      <c r="K1568" s="3">
        <f>INDEX(Products!$A$1:$E$5,MATCH(Orders!$D1568,Products!$A$1:$A$5,0),MATCH(Orders!K$1,Products!$A$1:$E$1,0))</f>
        <v>1</v>
      </c>
      <c r="L1568" s="5">
        <f>INDEX(Products!$A$1:$E$5,MATCH(Orders!$D1568,Products!$A$1:$A$5,0),MATCH(Orders!L$1,Products!$A$1:$E$1,0))</f>
        <v>9.9499999999999993</v>
      </c>
      <c r="M1568" s="5">
        <f>Table1[[#This Row],[Unit Price]]*Table1[[#This Row],[Quantity]]</f>
        <v>9.9499999999999993</v>
      </c>
      <c r="N1568" t="str">
        <f>VLOOKUP(Table1[[#This Row],[Customer ID]],Customers!$A$1:$I$2001,9,FALSE)</f>
        <v>Yes</v>
      </c>
    </row>
    <row r="1569" spans="1:14" x14ac:dyDescent="0.35">
      <c r="A1569" t="s">
        <v>3201</v>
      </c>
      <c r="B1569" s="2">
        <v>45560</v>
      </c>
      <c r="C1569" t="s">
        <v>3202</v>
      </c>
      <c r="D1569" t="s">
        <v>21</v>
      </c>
      <c r="E1569">
        <v>1</v>
      </c>
      <c r="F1569" t="str">
        <f>VLOOKUP(Table1[[#This Row],[Customer ID]],Customers!$A$1:$I$2001,2,FALSE)</f>
        <v>James Valdez</v>
      </c>
      <c r="G1569" t="str">
        <f>VLOOKUP(Table1[[#This Row],[Customer ID]],Customers!$A$1:$I$2001,3,FALSE)</f>
        <v>whitesharon@malone.com</v>
      </c>
      <c r="H1569" t="str">
        <f>VLOOKUP(Table1[[#This Row],[Customer ID]],Customers!$A$1:$I$2001,7,FALSE)</f>
        <v>United Kingdom</v>
      </c>
      <c r="I1569" t="str">
        <f>_xlfn.IFS(INDEX(Products!$A$1:$E$5,MATCH(Orders!$D1569,Products!$A$1:$A$5,0),MATCH(Orders!I$1,Products!$A$1:$E$1,0))="Esp","Espresso",INDEX(Products!$A$1:$E$5,MATCH(Orders!$D1569,Products!$A$1:$A$5,0),MATCH(Orders!I$1,Products!$A$1:$E$1,0))="Lat","Latte",INDEX(Products!$A$1:$E$5,MATCH(Orders!$D1569,Products!$A$1:$A$5,0),MATCH(Orders!I$1,Products!$A$1:$E$1,0))="Moc","Mocha",INDEX(Products!$A$1:$E$5,MATCH(Orders!$D1569,Products!$A$1:$A$5,0),MATCH(Orders!I$1,Products!$A$1:$E$1,0))="Am","Americano")</f>
        <v>Latte</v>
      </c>
      <c r="J1569" t="str">
        <f>IF(INDEX(Products!$A$1:$E$5,MATCH(Orders!$D1569,Products!$A$1:$A$5,0),MATCH(Orders!J$1,Products!$A$1:$E$1,0))="M","Medium",IF(INDEX(Products!$A$1:$E$5,MATCH(Orders!$D1569,Products!$A$1:$A$5,0),MATCH(Orders!J$1,Products!$A$1:$E$1,0))="D","Dark","Light"))</f>
        <v>Dark</v>
      </c>
      <c r="K1569" s="3">
        <f>INDEX(Products!$A$1:$E$5,MATCH(Orders!$D1569,Products!$A$1:$A$5,0),MATCH(Orders!K$1,Products!$A$1:$E$1,0))</f>
        <v>2</v>
      </c>
      <c r="L1569" s="5">
        <f>INDEX(Products!$A$1:$E$5,MATCH(Orders!$D1569,Products!$A$1:$A$5,0),MATCH(Orders!L$1,Products!$A$1:$E$1,0))</f>
        <v>6.79</v>
      </c>
      <c r="M1569" s="5">
        <f>Table1[[#This Row],[Unit Price]]*Table1[[#This Row],[Quantity]]</f>
        <v>6.79</v>
      </c>
      <c r="N1569" t="str">
        <f>VLOOKUP(Table1[[#This Row],[Customer ID]],Customers!$A$1:$I$2001,9,FALSE)</f>
        <v>Yes</v>
      </c>
    </row>
    <row r="1570" spans="1:14" x14ac:dyDescent="0.35">
      <c r="A1570" t="s">
        <v>3203</v>
      </c>
      <c r="B1570" s="2">
        <v>44828</v>
      </c>
      <c r="C1570" t="s">
        <v>3204</v>
      </c>
      <c r="D1570" t="s">
        <v>21</v>
      </c>
      <c r="E1570">
        <v>3</v>
      </c>
      <c r="F1570" t="str">
        <f>VLOOKUP(Table1[[#This Row],[Customer ID]],Customers!$A$1:$I$2001,2,FALSE)</f>
        <v>Richard Rivera</v>
      </c>
      <c r="G1570" t="str">
        <f>VLOOKUP(Table1[[#This Row],[Customer ID]],Customers!$A$1:$I$2001,3,FALSE)</f>
        <v>evanssusan@yahoo.com</v>
      </c>
      <c r="H1570" t="str">
        <f>VLOOKUP(Table1[[#This Row],[Customer ID]],Customers!$A$1:$I$2001,7,FALSE)</f>
        <v>United Kingdom</v>
      </c>
      <c r="I1570" t="str">
        <f>_xlfn.IFS(INDEX(Products!$A$1:$E$5,MATCH(Orders!$D1570,Products!$A$1:$A$5,0),MATCH(Orders!I$1,Products!$A$1:$E$1,0))="Esp","Espresso",INDEX(Products!$A$1:$E$5,MATCH(Orders!$D1570,Products!$A$1:$A$5,0),MATCH(Orders!I$1,Products!$A$1:$E$1,0))="Lat","Latte",INDEX(Products!$A$1:$E$5,MATCH(Orders!$D1570,Products!$A$1:$A$5,0),MATCH(Orders!I$1,Products!$A$1:$E$1,0))="Moc","Mocha",INDEX(Products!$A$1:$E$5,MATCH(Orders!$D1570,Products!$A$1:$A$5,0),MATCH(Orders!I$1,Products!$A$1:$E$1,0))="Am","Americano")</f>
        <v>Latte</v>
      </c>
      <c r="J1570" t="str">
        <f>IF(INDEX(Products!$A$1:$E$5,MATCH(Orders!$D1570,Products!$A$1:$A$5,0),MATCH(Orders!J$1,Products!$A$1:$E$1,0))="M","Medium",IF(INDEX(Products!$A$1:$E$5,MATCH(Orders!$D1570,Products!$A$1:$A$5,0),MATCH(Orders!J$1,Products!$A$1:$E$1,0))="D","Dark","Light"))</f>
        <v>Dark</v>
      </c>
      <c r="K1570" s="3">
        <f>INDEX(Products!$A$1:$E$5,MATCH(Orders!$D1570,Products!$A$1:$A$5,0),MATCH(Orders!K$1,Products!$A$1:$E$1,0))</f>
        <v>2</v>
      </c>
      <c r="L1570" s="5">
        <f>INDEX(Products!$A$1:$E$5,MATCH(Orders!$D1570,Products!$A$1:$A$5,0),MATCH(Orders!L$1,Products!$A$1:$E$1,0))</f>
        <v>6.79</v>
      </c>
      <c r="M1570" s="5">
        <f>Table1[[#This Row],[Unit Price]]*Table1[[#This Row],[Quantity]]</f>
        <v>20.37</v>
      </c>
      <c r="N1570" t="str">
        <f>VLOOKUP(Table1[[#This Row],[Customer ID]],Customers!$A$1:$I$2001,9,FALSE)</f>
        <v>No</v>
      </c>
    </row>
    <row r="1571" spans="1:14" x14ac:dyDescent="0.35">
      <c r="A1571" t="s">
        <v>3205</v>
      </c>
      <c r="B1571" s="2">
        <v>44646</v>
      </c>
      <c r="C1571" t="s">
        <v>3206</v>
      </c>
      <c r="D1571" t="s">
        <v>21</v>
      </c>
      <c r="E1571">
        <v>5</v>
      </c>
      <c r="F1571" t="str">
        <f>VLOOKUP(Table1[[#This Row],[Customer ID]],Customers!$A$1:$I$2001,2,FALSE)</f>
        <v>Tiffany Nelson</v>
      </c>
      <c r="G1571" t="str">
        <f>VLOOKUP(Table1[[#This Row],[Customer ID]],Customers!$A$1:$I$2001,3,FALSE)</f>
        <v>bkane@hotmail.com</v>
      </c>
      <c r="H1571" t="str">
        <f>VLOOKUP(Table1[[#This Row],[Customer ID]],Customers!$A$1:$I$2001,7,FALSE)</f>
        <v>Canada</v>
      </c>
      <c r="I1571" t="str">
        <f>_xlfn.IFS(INDEX(Products!$A$1:$E$5,MATCH(Orders!$D1571,Products!$A$1:$A$5,0),MATCH(Orders!I$1,Products!$A$1:$E$1,0))="Esp","Espresso",INDEX(Products!$A$1:$E$5,MATCH(Orders!$D1571,Products!$A$1:$A$5,0),MATCH(Orders!I$1,Products!$A$1:$E$1,0))="Lat","Latte",INDEX(Products!$A$1:$E$5,MATCH(Orders!$D1571,Products!$A$1:$A$5,0),MATCH(Orders!I$1,Products!$A$1:$E$1,0))="Moc","Mocha",INDEX(Products!$A$1:$E$5,MATCH(Orders!$D1571,Products!$A$1:$A$5,0),MATCH(Orders!I$1,Products!$A$1:$E$1,0))="Am","Americano")</f>
        <v>Latte</v>
      </c>
      <c r="J1571" t="str">
        <f>IF(INDEX(Products!$A$1:$E$5,MATCH(Orders!$D1571,Products!$A$1:$A$5,0),MATCH(Orders!J$1,Products!$A$1:$E$1,0))="M","Medium",IF(INDEX(Products!$A$1:$E$5,MATCH(Orders!$D1571,Products!$A$1:$A$5,0),MATCH(Orders!J$1,Products!$A$1:$E$1,0))="D","Dark","Light"))</f>
        <v>Dark</v>
      </c>
      <c r="K1571" s="3">
        <f>INDEX(Products!$A$1:$E$5,MATCH(Orders!$D1571,Products!$A$1:$A$5,0),MATCH(Orders!K$1,Products!$A$1:$E$1,0))</f>
        <v>2</v>
      </c>
      <c r="L1571" s="5">
        <f>INDEX(Products!$A$1:$E$5,MATCH(Orders!$D1571,Products!$A$1:$A$5,0),MATCH(Orders!L$1,Products!$A$1:$E$1,0))</f>
        <v>6.79</v>
      </c>
      <c r="M1571" s="5">
        <f>Table1[[#This Row],[Unit Price]]*Table1[[#This Row],[Quantity]]</f>
        <v>33.950000000000003</v>
      </c>
      <c r="N1571" t="str">
        <f>VLOOKUP(Table1[[#This Row],[Customer ID]],Customers!$A$1:$I$2001,9,FALSE)</f>
        <v>No</v>
      </c>
    </row>
    <row r="1572" spans="1:14" x14ac:dyDescent="0.35">
      <c r="A1572" t="s">
        <v>3207</v>
      </c>
      <c r="B1572" s="2">
        <v>44548</v>
      </c>
      <c r="C1572" t="s">
        <v>3208</v>
      </c>
      <c r="D1572" t="s">
        <v>21</v>
      </c>
      <c r="E1572">
        <v>1</v>
      </c>
      <c r="F1572" t="str">
        <f>VLOOKUP(Table1[[#This Row],[Customer ID]],Customers!$A$1:$I$2001,2,FALSE)</f>
        <v>Reginald Fitzgerald</v>
      </c>
      <c r="G1572" t="str">
        <f>VLOOKUP(Table1[[#This Row],[Customer ID]],Customers!$A$1:$I$2001,3,FALSE)</f>
        <v>monicamcgee@moran.com</v>
      </c>
      <c r="H1572" t="str">
        <f>VLOOKUP(Table1[[#This Row],[Customer ID]],Customers!$A$1:$I$2001,7,FALSE)</f>
        <v>United States</v>
      </c>
      <c r="I1572" t="str">
        <f>_xlfn.IFS(INDEX(Products!$A$1:$E$5,MATCH(Orders!$D1572,Products!$A$1:$A$5,0),MATCH(Orders!I$1,Products!$A$1:$E$1,0))="Esp","Espresso",INDEX(Products!$A$1:$E$5,MATCH(Orders!$D1572,Products!$A$1:$A$5,0),MATCH(Orders!I$1,Products!$A$1:$E$1,0))="Lat","Latte",INDEX(Products!$A$1:$E$5,MATCH(Orders!$D1572,Products!$A$1:$A$5,0),MATCH(Orders!I$1,Products!$A$1:$E$1,0))="Moc","Mocha",INDEX(Products!$A$1:$E$5,MATCH(Orders!$D1572,Products!$A$1:$A$5,0),MATCH(Orders!I$1,Products!$A$1:$E$1,0))="Am","Americano")</f>
        <v>Latte</v>
      </c>
      <c r="J1572" t="str">
        <f>IF(INDEX(Products!$A$1:$E$5,MATCH(Orders!$D1572,Products!$A$1:$A$5,0),MATCH(Orders!J$1,Products!$A$1:$E$1,0))="M","Medium",IF(INDEX(Products!$A$1:$E$5,MATCH(Orders!$D1572,Products!$A$1:$A$5,0),MATCH(Orders!J$1,Products!$A$1:$E$1,0))="D","Dark","Light"))</f>
        <v>Dark</v>
      </c>
      <c r="K1572" s="3">
        <f>INDEX(Products!$A$1:$E$5,MATCH(Orders!$D1572,Products!$A$1:$A$5,0),MATCH(Orders!K$1,Products!$A$1:$E$1,0))</f>
        <v>2</v>
      </c>
      <c r="L1572" s="5">
        <f>INDEX(Products!$A$1:$E$5,MATCH(Orders!$D1572,Products!$A$1:$A$5,0),MATCH(Orders!L$1,Products!$A$1:$E$1,0))</f>
        <v>6.79</v>
      </c>
      <c r="M1572" s="5">
        <f>Table1[[#This Row],[Unit Price]]*Table1[[#This Row],[Quantity]]</f>
        <v>6.79</v>
      </c>
      <c r="N1572" t="str">
        <f>VLOOKUP(Table1[[#This Row],[Customer ID]],Customers!$A$1:$I$2001,9,FALSE)</f>
        <v>Yes</v>
      </c>
    </row>
    <row r="1573" spans="1:14" x14ac:dyDescent="0.35">
      <c r="A1573" t="s">
        <v>3209</v>
      </c>
      <c r="B1573" s="2">
        <v>44730</v>
      </c>
      <c r="C1573" t="s">
        <v>3210</v>
      </c>
      <c r="D1573" t="s">
        <v>15</v>
      </c>
      <c r="E1573">
        <v>1</v>
      </c>
      <c r="F1573" t="str">
        <f>VLOOKUP(Table1[[#This Row],[Customer ID]],Customers!$A$1:$I$2001,2,FALSE)</f>
        <v>Tina Richardson MD</v>
      </c>
      <c r="G1573" t="str">
        <f>VLOOKUP(Table1[[#This Row],[Customer ID]],Customers!$A$1:$I$2001,3,FALSE)</f>
        <v>belinda28@yahoo.com</v>
      </c>
      <c r="H1573" t="str">
        <f>VLOOKUP(Table1[[#This Row],[Customer ID]],Customers!$A$1:$I$2001,7,FALSE)</f>
        <v>United States</v>
      </c>
      <c r="I1573" t="str">
        <f>_xlfn.IFS(INDEX(Products!$A$1:$E$5,MATCH(Orders!$D1573,Products!$A$1:$A$5,0),MATCH(Orders!I$1,Products!$A$1:$E$1,0))="Esp","Espresso",INDEX(Products!$A$1:$E$5,MATCH(Orders!$D1573,Products!$A$1:$A$5,0),MATCH(Orders!I$1,Products!$A$1:$E$1,0))="Lat","Latte",INDEX(Products!$A$1:$E$5,MATCH(Orders!$D1573,Products!$A$1:$A$5,0),MATCH(Orders!I$1,Products!$A$1:$E$1,0))="Moc","Mocha",INDEX(Products!$A$1:$E$5,MATCH(Orders!$D1573,Products!$A$1:$A$5,0),MATCH(Orders!I$1,Products!$A$1:$E$1,0))="Am","Americano")</f>
        <v>Espresso</v>
      </c>
      <c r="J1573" t="str">
        <f>IF(INDEX(Products!$A$1:$E$5,MATCH(Orders!$D1573,Products!$A$1:$A$5,0),MATCH(Orders!J$1,Products!$A$1:$E$1,0))="M","Medium",IF(INDEX(Products!$A$1:$E$5,MATCH(Orders!$D1573,Products!$A$1:$A$5,0),MATCH(Orders!J$1,Products!$A$1:$E$1,0))="D","Dark","Light"))</f>
        <v>Medium</v>
      </c>
      <c r="K1573" s="3">
        <f>INDEX(Products!$A$1:$E$5,MATCH(Orders!$D1573,Products!$A$1:$A$5,0),MATCH(Orders!K$1,Products!$A$1:$E$1,0))</f>
        <v>1.5</v>
      </c>
      <c r="L1573" s="5">
        <f>INDEX(Products!$A$1:$E$5,MATCH(Orders!$D1573,Products!$A$1:$A$5,0),MATCH(Orders!L$1,Products!$A$1:$E$1,0))</f>
        <v>8.18</v>
      </c>
      <c r="M1573" s="5">
        <f>Table1[[#This Row],[Unit Price]]*Table1[[#This Row],[Quantity]]</f>
        <v>8.18</v>
      </c>
      <c r="N1573" t="str">
        <f>VLOOKUP(Table1[[#This Row],[Customer ID]],Customers!$A$1:$I$2001,9,FALSE)</f>
        <v>No</v>
      </c>
    </row>
    <row r="1574" spans="1:14" x14ac:dyDescent="0.35">
      <c r="A1574" t="s">
        <v>3211</v>
      </c>
      <c r="B1574" s="2">
        <v>45268</v>
      </c>
      <c r="C1574" t="s">
        <v>3212</v>
      </c>
      <c r="D1574" t="s">
        <v>40</v>
      </c>
      <c r="E1574">
        <v>4</v>
      </c>
      <c r="F1574" t="str">
        <f>VLOOKUP(Table1[[#This Row],[Customer ID]],Customers!$A$1:$I$2001,2,FALSE)</f>
        <v>Bryan Martin</v>
      </c>
      <c r="G1574" t="str">
        <f>VLOOKUP(Table1[[#This Row],[Customer ID]],Customers!$A$1:$I$2001,3,FALSE)</f>
        <v>scotthartman@wright-choi.org</v>
      </c>
      <c r="H1574" t="str">
        <f>VLOOKUP(Table1[[#This Row],[Customer ID]],Customers!$A$1:$I$2001,7,FALSE)</f>
        <v>Canada</v>
      </c>
      <c r="I1574" t="str">
        <f>_xlfn.IFS(INDEX(Products!$A$1:$E$5,MATCH(Orders!$D1574,Products!$A$1:$A$5,0),MATCH(Orders!I$1,Products!$A$1:$E$1,0))="Esp","Espresso",INDEX(Products!$A$1:$E$5,MATCH(Orders!$D1574,Products!$A$1:$A$5,0),MATCH(Orders!I$1,Products!$A$1:$E$1,0))="Lat","Latte",INDEX(Products!$A$1:$E$5,MATCH(Orders!$D1574,Products!$A$1:$A$5,0),MATCH(Orders!I$1,Products!$A$1:$E$1,0))="Moc","Mocha",INDEX(Products!$A$1:$E$5,MATCH(Orders!$D1574,Products!$A$1:$A$5,0),MATCH(Orders!I$1,Products!$A$1:$E$1,0))="Am","Americano")</f>
        <v>Americano</v>
      </c>
      <c r="J1574" t="str">
        <f>IF(INDEX(Products!$A$1:$E$5,MATCH(Orders!$D1574,Products!$A$1:$A$5,0),MATCH(Orders!J$1,Products!$A$1:$E$1,0))="M","Medium",IF(INDEX(Products!$A$1:$E$5,MATCH(Orders!$D1574,Products!$A$1:$A$5,0),MATCH(Orders!J$1,Products!$A$1:$E$1,0))="D","Dark","Light"))</f>
        <v>Light</v>
      </c>
      <c r="K1574" s="3">
        <f>INDEX(Products!$A$1:$E$5,MATCH(Orders!$D1574,Products!$A$1:$A$5,0),MATCH(Orders!K$1,Products!$A$1:$E$1,0))</f>
        <v>1</v>
      </c>
      <c r="L1574" s="5">
        <f>INDEX(Products!$A$1:$E$5,MATCH(Orders!$D1574,Products!$A$1:$A$5,0),MATCH(Orders!L$1,Products!$A$1:$E$1,0))</f>
        <v>9.9499999999999993</v>
      </c>
      <c r="M1574" s="5">
        <f>Table1[[#This Row],[Unit Price]]*Table1[[#This Row],[Quantity]]</f>
        <v>39.799999999999997</v>
      </c>
      <c r="N1574" t="str">
        <f>VLOOKUP(Table1[[#This Row],[Customer ID]],Customers!$A$1:$I$2001,9,FALSE)</f>
        <v>No</v>
      </c>
    </row>
    <row r="1575" spans="1:14" x14ac:dyDescent="0.35">
      <c r="A1575" t="s">
        <v>3214</v>
      </c>
      <c r="B1575" s="2">
        <v>45308</v>
      </c>
      <c r="C1575" t="s">
        <v>3215</v>
      </c>
      <c r="D1575" t="s">
        <v>40</v>
      </c>
      <c r="E1575">
        <v>4</v>
      </c>
      <c r="F1575" t="str">
        <f>VLOOKUP(Table1[[#This Row],[Customer ID]],Customers!$A$1:$I$2001,2,FALSE)</f>
        <v>Brendan Dunn</v>
      </c>
      <c r="G1575" t="str">
        <f>VLOOKUP(Table1[[#This Row],[Customer ID]],Customers!$A$1:$I$2001,3,FALSE)</f>
        <v>ahernandez@conner.biz</v>
      </c>
      <c r="H1575" t="str">
        <f>VLOOKUP(Table1[[#This Row],[Customer ID]],Customers!$A$1:$I$2001,7,FALSE)</f>
        <v>United States</v>
      </c>
      <c r="I1575" t="str">
        <f>_xlfn.IFS(INDEX(Products!$A$1:$E$5,MATCH(Orders!$D1575,Products!$A$1:$A$5,0),MATCH(Orders!I$1,Products!$A$1:$E$1,0))="Esp","Espresso",INDEX(Products!$A$1:$E$5,MATCH(Orders!$D1575,Products!$A$1:$A$5,0),MATCH(Orders!I$1,Products!$A$1:$E$1,0))="Lat","Latte",INDEX(Products!$A$1:$E$5,MATCH(Orders!$D1575,Products!$A$1:$A$5,0),MATCH(Orders!I$1,Products!$A$1:$E$1,0))="Moc","Mocha",INDEX(Products!$A$1:$E$5,MATCH(Orders!$D1575,Products!$A$1:$A$5,0),MATCH(Orders!I$1,Products!$A$1:$E$1,0))="Am","Americano")</f>
        <v>Americano</v>
      </c>
      <c r="J1575" t="str">
        <f>IF(INDEX(Products!$A$1:$E$5,MATCH(Orders!$D1575,Products!$A$1:$A$5,0),MATCH(Orders!J$1,Products!$A$1:$E$1,0))="M","Medium",IF(INDEX(Products!$A$1:$E$5,MATCH(Orders!$D1575,Products!$A$1:$A$5,0),MATCH(Orders!J$1,Products!$A$1:$E$1,0))="D","Dark","Light"))</f>
        <v>Light</v>
      </c>
      <c r="K1575" s="3">
        <f>INDEX(Products!$A$1:$E$5,MATCH(Orders!$D1575,Products!$A$1:$A$5,0),MATCH(Orders!K$1,Products!$A$1:$E$1,0))</f>
        <v>1</v>
      </c>
      <c r="L1575" s="5">
        <f>INDEX(Products!$A$1:$E$5,MATCH(Orders!$D1575,Products!$A$1:$A$5,0),MATCH(Orders!L$1,Products!$A$1:$E$1,0))</f>
        <v>9.9499999999999993</v>
      </c>
      <c r="M1575" s="5">
        <f>Table1[[#This Row],[Unit Price]]*Table1[[#This Row],[Quantity]]</f>
        <v>39.799999999999997</v>
      </c>
      <c r="N1575" t="str">
        <f>VLOOKUP(Table1[[#This Row],[Customer ID]],Customers!$A$1:$I$2001,9,FALSE)</f>
        <v>Yes</v>
      </c>
    </row>
    <row r="1576" spans="1:14" x14ac:dyDescent="0.35">
      <c r="A1576" t="s">
        <v>3216</v>
      </c>
      <c r="B1576" s="2">
        <v>44585</v>
      </c>
      <c r="C1576" t="s">
        <v>3217</v>
      </c>
      <c r="D1576" t="s">
        <v>30</v>
      </c>
      <c r="E1576">
        <v>1</v>
      </c>
      <c r="F1576" t="str">
        <f>VLOOKUP(Table1[[#This Row],[Customer ID]],Customers!$A$1:$I$2001,2,FALSE)</f>
        <v>Alicia Terry</v>
      </c>
      <c r="G1576" t="str">
        <f>VLOOKUP(Table1[[#This Row],[Customer ID]],Customers!$A$1:$I$2001,3,FALSE)</f>
        <v>shannonanderson@anderson.net</v>
      </c>
      <c r="H1576" t="str">
        <f>VLOOKUP(Table1[[#This Row],[Customer ID]],Customers!$A$1:$I$2001,7,FALSE)</f>
        <v>Ireland</v>
      </c>
      <c r="I1576" t="str">
        <f>_xlfn.IFS(INDEX(Products!$A$1:$E$5,MATCH(Orders!$D1576,Products!$A$1:$A$5,0),MATCH(Orders!I$1,Products!$A$1:$E$1,0))="Esp","Espresso",INDEX(Products!$A$1:$E$5,MATCH(Orders!$D1576,Products!$A$1:$A$5,0),MATCH(Orders!I$1,Products!$A$1:$E$1,0))="Lat","Latte",INDEX(Products!$A$1:$E$5,MATCH(Orders!$D1576,Products!$A$1:$A$5,0),MATCH(Orders!I$1,Products!$A$1:$E$1,0))="Moc","Mocha",INDEX(Products!$A$1:$E$5,MATCH(Orders!$D1576,Products!$A$1:$A$5,0),MATCH(Orders!I$1,Products!$A$1:$E$1,0))="Am","Americano")</f>
        <v>Mocha</v>
      </c>
      <c r="J1576" t="str">
        <f>IF(INDEX(Products!$A$1:$E$5,MATCH(Orders!$D1576,Products!$A$1:$A$5,0),MATCH(Orders!J$1,Products!$A$1:$E$1,0))="M","Medium",IF(INDEX(Products!$A$1:$E$5,MATCH(Orders!$D1576,Products!$A$1:$A$5,0),MATCH(Orders!J$1,Products!$A$1:$E$1,0))="D","Dark","Light"))</f>
        <v>Medium</v>
      </c>
      <c r="K1576" s="3">
        <f>INDEX(Products!$A$1:$E$5,MATCH(Orders!$D1576,Products!$A$1:$A$5,0),MATCH(Orders!K$1,Products!$A$1:$E$1,0))</f>
        <v>2</v>
      </c>
      <c r="L1576" s="5">
        <f>INDEX(Products!$A$1:$E$5,MATCH(Orders!$D1576,Products!$A$1:$A$5,0),MATCH(Orders!L$1,Products!$A$1:$E$1,0))</f>
        <v>5.35</v>
      </c>
      <c r="M1576" s="5">
        <f>Table1[[#This Row],[Unit Price]]*Table1[[#This Row],[Quantity]]</f>
        <v>5.35</v>
      </c>
      <c r="N1576" t="str">
        <f>VLOOKUP(Table1[[#This Row],[Customer ID]],Customers!$A$1:$I$2001,9,FALSE)</f>
        <v>Yes</v>
      </c>
    </row>
    <row r="1577" spans="1:14" x14ac:dyDescent="0.35">
      <c r="A1577" t="s">
        <v>3218</v>
      </c>
      <c r="B1577" s="2">
        <v>45218</v>
      </c>
      <c r="C1577" t="s">
        <v>3219</v>
      </c>
      <c r="D1577" t="s">
        <v>15</v>
      </c>
      <c r="E1577">
        <v>1</v>
      </c>
      <c r="F1577" t="str">
        <f>VLOOKUP(Table1[[#This Row],[Customer ID]],Customers!$A$1:$I$2001,2,FALSE)</f>
        <v>Mark Curtis</v>
      </c>
      <c r="G1577" t="str">
        <f>VLOOKUP(Table1[[#This Row],[Customer ID]],Customers!$A$1:$I$2001,3,FALSE)</f>
        <v>hollandkimberly@lopez-jones.com</v>
      </c>
      <c r="H1577" t="str">
        <f>VLOOKUP(Table1[[#This Row],[Customer ID]],Customers!$A$1:$I$2001,7,FALSE)</f>
        <v>United Kingdom</v>
      </c>
      <c r="I1577" t="str">
        <f>_xlfn.IFS(INDEX(Products!$A$1:$E$5,MATCH(Orders!$D1577,Products!$A$1:$A$5,0),MATCH(Orders!I$1,Products!$A$1:$E$1,0))="Esp","Espresso",INDEX(Products!$A$1:$E$5,MATCH(Orders!$D1577,Products!$A$1:$A$5,0),MATCH(Orders!I$1,Products!$A$1:$E$1,0))="Lat","Latte",INDEX(Products!$A$1:$E$5,MATCH(Orders!$D1577,Products!$A$1:$A$5,0),MATCH(Orders!I$1,Products!$A$1:$E$1,0))="Moc","Mocha",INDEX(Products!$A$1:$E$5,MATCH(Orders!$D1577,Products!$A$1:$A$5,0),MATCH(Orders!I$1,Products!$A$1:$E$1,0))="Am","Americano")</f>
        <v>Espresso</v>
      </c>
      <c r="J1577" t="str">
        <f>IF(INDEX(Products!$A$1:$E$5,MATCH(Orders!$D1577,Products!$A$1:$A$5,0),MATCH(Orders!J$1,Products!$A$1:$E$1,0))="M","Medium",IF(INDEX(Products!$A$1:$E$5,MATCH(Orders!$D1577,Products!$A$1:$A$5,0),MATCH(Orders!J$1,Products!$A$1:$E$1,0))="D","Dark","Light"))</f>
        <v>Medium</v>
      </c>
      <c r="K1577" s="3">
        <f>INDEX(Products!$A$1:$E$5,MATCH(Orders!$D1577,Products!$A$1:$A$5,0),MATCH(Orders!K$1,Products!$A$1:$E$1,0))</f>
        <v>1.5</v>
      </c>
      <c r="L1577" s="5">
        <f>INDEX(Products!$A$1:$E$5,MATCH(Orders!$D1577,Products!$A$1:$A$5,0),MATCH(Orders!L$1,Products!$A$1:$E$1,0))</f>
        <v>8.18</v>
      </c>
      <c r="M1577" s="5">
        <f>Table1[[#This Row],[Unit Price]]*Table1[[#This Row],[Quantity]]</f>
        <v>8.18</v>
      </c>
      <c r="N1577" t="str">
        <f>VLOOKUP(Table1[[#This Row],[Customer ID]],Customers!$A$1:$I$2001,9,FALSE)</f>
        <v>No</v>
      </c>
    </row>
    <row r="1578" spans="1:14" x14ac:dyDescent="0.35">
      <c r="A1578" t="s">
        <v>3220</v>
      </c>
      <c r="B1578" s="2">
        <v>45288</v>
      </c>
      <c r="C1578" t="s">
        <v>3221</v>
      </c>
      <c r="D1578" t="s">
        <v>30</v>
      </c>
      <c r="E1578">
        <v>5</v>
      </c>
      <c r="F1578" t="str">
        <f>VLOOKUP(Table1[[#This Row],[Customer ID]],Customers!$A$1:$I$2001,2,FALSE)</f>
        <v>Stephen Garcia</v>
      </c>
      <c r="G1578" t="str">
        <f>VLOOKUP(Table1[[#This Row],[Customer ID]],Customers!$A$1:$I$2001,3,FALSE)</f>
        <v>evanseddie@hotmail.com</v>
      </c>
      <c r="H1578" t="str">
        <f>VLOOKUP(Table1[[#This Row],[Customer ID]],Customers!$A$1:$I$2001,7,FALSE)</f>
        <v>Australia</v>
      </c>
      <c r="I1578" t="str">
        <f>_xlfn.IFS(INDEX(Products!$A$1:$E$5,MATCH(Orders!$D1578,Products!$A$1:$A$5,0),MATCH(Orders!I$1,Products!$A$1:$E$1,0))="Esp","Espresso",INDEX(Products!$A$1:$E$5,MATCH(Orders!$D1578,Products!$A$1:$A$5,0),MATCH(Orders!I$1,Products!$A$1:$E$1,0))="Lat","Latte",INDEX(Products!$A$1:$E$5,MATCH(Orders!$D1578,Products!$A$1:$A$5,0),MATCH(Orders!I$1,Products!$A$1:$E$1,0))="Moc","Mocha",INDEX(Products!$A$1:$E$5,MATCH(Orders!$D1578,Products!$A$1:$A$5,0),MATCH(Orders!I$1,Products!$A$1:$E$1,0))="Am","Americano")</f>
        <v>Mocha</v>
      </c>
      <c r="J1578" t="str">
        <f>IF(INDEX(Products!$A$1:$E$5,MATCH(Orders!$D1578,Products!$A$1:$A$5,0),MATCH(Orders!J$1,Products!$A$1:$E$1,0))="M","Medium",IF(INDEX(Products!$A$1:$E$5,MATCH(Orders!$D1578,Products!$A$1:$A$5,0),MATCH(Orders!J$1,Products!$A$1:$E$1,0))="D","Dark","Light"))</f>
        <v>Medium</v>
      </c>
      <c r="K1578" s="3">
        <f>INDEX(Products!$A$1:$E$5,MATCH(Orders!$D1578,Products!$A$1:$A$5,0),MATCH(Orders!K$1,Products!$A$1:$E$1,0))</f>
        <v>2</v>
      </c>
      <c r="L1578" s="5">
        <f>INDEX(Products!$A$1:$E$5,MATCH(Orders!$D1578,Products!$A$1:$A$5,0),MATCH(Orders!L$1,Products!$A$1:$E$1,0))</f>
        <v>5.35</v>
      </c>
      <c r="M1578" s="5">
        <f>Table1[[#This Row],[Unit Price]]*Table1[[#This Row],[Quantity]]</f>
        <v>26.75</v>
      </c>
      <c r="N1578" t="str">
        <f>VLOOKUP(Table1[[#This Row],[Customer ID]],Customers!$A$1:$I$2001,9,FALSE)</f>
        <v>Yes</v>
      </c>
    </row>
    <row r="1579" spans="1:14" x14ac:dyDescent="0.35">
      <c r="A1579" t="s">
        <v>3222</v>
      </c>
      <c r="B1579" s="2">
        <v>44560</v>
      </c>
      <c r="C1579" t="s">
        <v>3223</v>
      </c>
      <c r="D1579" t="s">
        <v>21</v>
      </c>
      <c r="E1579">
        <v>5</v>
      </c>
      <c r="F1579" t="str">
        <f>VLOOKUP(Table1[[#This Row],[Customer ID]],Customers!$A$1:$I$2001,2,FALSE)</f>
        <v>Amy Ortega</v>
      </c>
      <c r="G1579" t="str">
        <f>VLOOKUP(Table1[[#This Row],[Customer ID]],Customers!$A$1:$I$2001,3,FALSE)</f>
        <v>nandrade@hotmail.com</v>
      </c>
      <c r="H1579" t="str">
        <f>VLOOKUP(Table1[[#This Row],[Customer ID]],Customers!$A$1:$I$2001,7,FALSE)</f>
        <v>Canada</v>
      </c>
      <c r="I1579" t="str">
        <f>_xlfn.IFS(INDEX(Products!$A$1:$E$5,MATCH(Orders!$D1579,Products!$A$1:$A$5,0),MATCH(Orders!I$1,Products!$A$1:$E$1,0))="Esp","Espresso",INDEX(Products!$A$1:$E$5,MATCH(Orders!$D1579,Products!$A$1:$A$5,0),MATCH(Orders!I$1,Products!$A$1:$E$1,0))="Lat","Latte",INDEX(Products!$A$1:$E$5,MATCH(Orders!$D1579,Products!$A$1:$A$5,0),MATCH(Orders!I$1,Products!$A$1:$E$1,0))="Moc","Mocha",INDEX(Products!$A$1:$E$5,MATCH(Orders!$D1579,Products!$A$1:$A$5,0),MATCH(Orders!I$1,Products!$A$1:$E$1,0))="Am","Americano")</f>
        <v>Latte</v>
      </c>
      <c r="J1579" t="str">
        <f>IF(INDEX(Products!$A$1:$E$5,MATCH(Orders!$D1579,Products!$A$1:$A$5,0),MATCH(Orders!J$1,Products!$A$1:$E$1,0))="M","Medium",IF(INDEX(Products!$A$1:$E$5,MATCH(Orders!$D1579,Products!$A$1:$A$5,0),MATCH(Orders!J$1,Products!$A$1:$E$1,0))="D","Dark","Light"))</f>
        <v>Dark</v>
      </c>
      <c r="K1579" s="3">
        <f>INDEX(Products!$A$1:$E$5,MATCH(Orders!$D1579,Products!$A$1:$A$5,0),MATCH(Orders!K$1,Products!$A$1:$E$1,0))</f>
        <v>2</v>
      </c>
      <c r="L1579" s="5">
        <f>INDEX(Products!$A$1:$E$5,MATCH(Orders!$D1579,Products!$A$1:$A$5,0),MATCH(Orders!L$1,Products!$A$1:$E$1,0))</f>
        <v>6.79</v>
      </c>
      <c r="M1579" s="5">
        <f>Table1[[#This Row],[Unit Price]]*Table1[[#This Row],[Quantity]]</f>
        <v>33.950000000000003</v>
      </c>
      <c r="N1579" t="str">
        <f>VLOOKUP(Table1[[#This Row],[Customer ID]],Customers!$A$1:$I$2001,9,FALSE)</f>
        <v>Yes</v>
      </c>
    </row>
    <row r="1580" spans="1:14" x14ac:dyDescent="0.35">
      <c r="A1580" t="s">
        <v>3224</v>
      </c>
      <c r="B1580" s="2">
        <v>44758</v>
      </c>
      <c r="C1580" t="s">
        <v>3225</v>
      </c>
      <c r="D1580" t="s">
        <v>15</v>
      </c>
      <c r="E1580">
        <v>3</v>
      </c>
      <c r="F1580" t="str">
        <f>VLOOKUP(Table1[[#This Row],[Customer ID]],Customers!$A$1:$I$2001,2,FALSE)</f>
        <v>Terry Baldwin</v>
      </c>
      <c r="G1580" t="str">
        <f>VLOOKUP(Table1[[#This Row],[Customer ID]],Customers!$A$1:$I$2001,3,FALSE)</f>
        <v>angela21@gmail.com</v>
      </c>
      <c r="H1580" t="str">
        <f>VLOOKUP(Table1[[#This Row],[Customer ID]],Customers!$A$1:$I$2001,7,FALSE)</f>
        <v>Canada</v>
      </c>
      <c r="I1580" t="str">
        <f>_xlfn.IFS(INDEX(Products!$A$1:$E$5,MATCH(Orders!$D1580,Products!$A$1:$A$5,0),MATCH(Orders!I$1,Products!$A$1:$E$1,0))="Esp","Espresso",INDEX(Products!$A$1:$E$5,MATCH(Orders!$D1580,Products!$A$1:$A$5,0),MATCH(Orders!I$1,Products!$A$1:$E$1,0))="Lat","Latte",INDEX(Products!$A$1:$E$5,MATCH(Orders!$D1580,Products!$A$1:$A$5,0),MATCH(Orders!I$1,Products!$A$1:$E$1,0))="Moc","Mocha",INDEX(Products!$A$1:$E$5,MATCH(Orders!$D1580,Products!$A$1:$A$5,0),MATCH(Orders!I$1,Products!$A$1:$E$1,0))="Am","Americano")</f>
        <v>Espresso</v>
      </c>
      <c r="J1580" t="str">
        <f>IF(INDEX(Products!$A$1:$E$5,MATCH(Orders!$D1580,Products!$A$1:$A$5,0),MATCH(Orders!J$1,Products!$A$1:$E$1,0))="M","Medium",IF(INDEX(Products!$A$1:$E$5,MATCH(Orders!$D1580,Products!$A$1:$A$5,0),MATCH(Orders!J$1,Products!$A$1:$E$1,0))="D","Dark","Light"))</f>
        <v>Medium</v>
      </c>
      <c r="K1580" s="3">
        <f>INDEX(Products!$A$1:$E$5,MATCH(Orders!$D1580,Products!$A$1:$A$5,0),MATCH(Orders!K$1,Products!$A$1:$E$1,0))</f>
        <v>1.5</v>
      </c>
      <c r="L1580" s="5">
        <f>INDEX(Products!$A$1:$E$5,MATCH(Orders!$D1580,Products!$A$1:$A$5,0),MATCH(Orders!L$1,Products!$A$1:$E$1,0))</f>
        <v>8.18</v>
      </c>
      <c r="M1580" s="5">
        <f>Table1[[#This Row],[Unit Price]]*Table1[[#This Row],[Quantity]]</f>
        <v>24.54</v>
      </c>
      <c r="N1580" t="str">
        <f>VLOOKUP(Table1[[#This Row],[Customer ID]],Customers!$A$1:$I$2001,9,FALSE)</f>
        <v>Yes</v>
      </c>
    </row>
    <row r="1581" spans="1:14" x14ac:dyDescent="0.35">
      <c r="A1581" t="s">
        <v>3226</v>
      </c>
      <c r="B1581" s="2">
        <v>44914</v>
      </c>
      <c r="C1581" t="s">
        <v>3227</v>
      </c>
      <c r="D1581" t="s">
        <v>21</v>
      </c>
      <c r="E1581">
        <v>4</v>
      </c>
      <c r="F1581" t="str">
        <f>VLOOKUP(Table1[[#This Row],[Customer ID]],Customers!$A$1:$I$2001,2,FALSE)</f>
        <v>Eric Shah</v>
      </c>
      <c r="G1581" t="str">
        <f>VLOOKUP(Table1[[#This Row],[Customer ID]],Customers!$A$1:$I$2001,3,FALSE)</f>
        <v>john91@peters.net</v>
      </c>
      <c r="H1581" t="str">
        <f>VLOOKUP(Table1[[#This Row],[Customer ID]],Customers!$A$1:$I$2001,7,FALSE)</f>
        <v>United Kingdom</v>
      </c>
      <c r="I1581" t="str">
        <f>_xlfn.IFS(INDEX(Products!$A$1:$E$5,MATCH(Orders!$D1581,Products!$A$1:$A$5,0),MATCH(Orders!I$1,Products!$A$1:$E$1,0))="Esp","Espresso",INDEX(Products!$A$1:$E$5,MATCH(Orders!$D1581,Products!$A$1:$A$5,0),MATCH(Orders!I$1,Products!$A$1:$E$1,0))="Lat","Latte",INDEX(Products!$A$1:$E$5,MATCH(Orders!$D1581,Products!$A$1:$A$5,0),MATCH(Orders!I$1,Products!$A$1:$E$1,0))="Moc","Mocha",INDEX(Products!$A$1:$E$5,MATCH(Orders!$D1581,Products!$A$1:$A$5,0),MATCH(Orders!I$1,Products!$A$1:$E$1,0))="Am","Americano")</f>
        <v>Latte</v>
      </c>
      <c r="J1581" t="str">
        <f>IF(INDEX(Products!$A$1:$E$5,MATCH(Orders!$D1581,Products!$A$1:$A$5,0),MATCH(Orders!J$1,Products!$A$1:$E$1,0))="M","Medium",IF(INDEX(Products!$A$1:$E$5,MATCH(Orders!$D1581,Products!$A$1:$A$5,0),MATCH(Orders!J$1,Products!$A$1:$E$1,0))="D","Dark","Light"))</f>
        <v>Dark</v>
      </c>
      <c r="K1581" s="3">
        <f>INDEX(Products!$A$1:$E$5,MATCH(Orders!$D1581,Products!$A$1:$A$5,0),MATCH(Orders!K$1,Products!$A$1:$E$1,0))</f>
        <v>2</v>
      </c>
      <c r="L1581" s="5">
        <f>INDEX(Products!$A$1:$E$5,MATCH(Orders!$D1581,Products!$A$1:$A$5,0),MATCH(Orders!L$1,Products!$A$1:$E$1,0))</f>
        <v>6.79</v>
      </c>
      <c r="M1581" s="5">
        <f>Table1[[#This Row],[Unit Price]]*Table1[[#This Row],[Quantity]]</f>
        <v>27.16</v>
      </c>
      <c r="N1581" t="str">
        <f>VLOOKUP(Table1[[#This Row],[Customer ID]],Customers!$A$1:$I$2001,9,FALSE)</f>
        <v>No</v>
      </c>
    </row>
    <row r="1582" spans="1:14" x14ac:dyDescent="0.35">
      <c r="A1582" t="s">
        <v>3228</v>
      </c>
      <c r="B1582" s="2">
        <v>45245</v>
      </c>
      <c r="C1582" t="s">
        <v>3229</v>
      </c>
      <c r="D1582" t="s">
        <v>21</v>
      </c>
      <c r="E1582">
        <v>5</v>
      </c>
      <c r="F1582" t="str">
        <f>VLOOKUP(Table1[[#This Row],[Customer ID]],Customers!$A$1:$I$2001,2,FALSE)</f>
        <v>Eric Sweeney</v>
      </c>
      <c r="G1582" t="str">
        <f>VLOOKUP(Table1[[#This Row],[Customer ID]],Customers!$A$1:$I$2001,3,FALSE)</f>
        <v>karen85@lee-lewis.org</v>
      </c>
      <c r="H1582" t="str">
        <f>VLOOKUP(Table1[[#This Row],[Customer ID]],Customers!$A$1:$I$2001,7,FALSE)</f>
        <v>Canada</v>
      </c>
      <c r="I1582" t="str">
        <f>_xlfn.IFS(INDEX(Products!$A$1:$E$5,MATCH(Orders!$D1582,Products!$A$1:$A$5,0),MATCH(Orders!I$1,Products!$A$1:$E$1,0))="Esp","Espresso",INDEX(Products!$A$1:$E$5,MATCH(Orders!$D1582,Products!$A$1:$A$5,0),MATCH(Orders!I$1,Products!$A$1:$E$1,0))="Lat","Latte",INDEX(Products!$A$1:$E$5,MATCH(Orders!$D1582,Products!$A$1:$A$5,0),MATCH(Orders!I$1,Products!$A$1:$E$1,0))="Moc","Mocha",INDEX(Products!$A$1:$E$5,MATCH(Orders!$D1582,Products!$A$1:$A$5,0),MATCH(Orders!I$1,Products!$A$1:$E$1,0))="Am","Americano")</f>
        <v>Latte</v>
      </c>
      <c r="J1582" t="str">
        <f>IF(INDEX(Products!$A$1:$E$5,MATCH(Orders!$D1582,Products!$A$1:$A$5,0),MATCH(Orders!J$1,Products!$A$1:$E$1,0))="M","Medium",IF(INDEX(Products!$A$1:$E$5,MATCH(Orders!$D1582,Products!$A$1:$A$5,0),MATCH(Orders!J$1,Products!$A$1:$E$1,0))="D","Dark","Light"))</f>
        <v>Dark</v>
      </c>
      <c r="K1582" s="3">
        <f>INDEX(Products!$A$1:$E$5,MATCH(Orders!$D1582,Products!$A$1:$A$5,0),MATCH(Orders!K$1,Products!$A$1:$E$1,0))</f>
        <v>2</v>
      </c>
      <c r="L1582" s="5">
        <f>INDEX(Products!$A$1:$E$5,MATCH(Orders!$D1582,Products!$A$1:$A$5,0),MATCH(Orders!L$1,Products!$A$1:$E$1,0))</f>
        <v>6.79</v>
      </c>
      <c r="M1582" s="5">
        <f>Table1[[#This Row],[Unit Price]]*Table1[[#This Row],[Quantity]]</f>
        <v>33.950000000000003</v>
      </c>
      <c r="N1582" t="str">
        <f>VLOOKUP(Table1[[#This Row],[Customer ID]],Customers!$A$1:$I$2001,9,FALSE)</f>
        <v>Yes</v>
      </c>
    </row>
    <row r="1583" spans="1:14" x14ac:dyDescent="0.35">
      <c r="A1583" t="s">
        <v>3230</v>
      </c>
      <c r="B1583" s="2">
        <v>45492</v>
      </c>
      <c r="C1583" t="s">
        <v>3231</v>
      </c>
      <c r="D1583" t="s">
        <v>21</v>
      </c>
      <c r="E1583">
        <v>4</v>
      </c>
      <c r="F1583" t="str">
        <f>VLOOKUP(Table1[[#This Row],[Customer ID]],Customers!$A$1:$I$2001,2,FALSE)</f>
        <v>Jessica James</v>
      </c>
      <c r="G1583" t="str">
        <f>VLOOKUP(Table1[[#This Row],[Customer ID]],Customers!$A$1:$I$2001,3,FALSE)</f>
        <v>ashlee63@chung-stewart.com</v>
      </c>
      <c r="H1583" t="str">
        <f>VLOOKUP(Table1[[#This Row],[Customer ID]],Customers!$A$1:$I$2001,7,FALSE)</f>
        <v>United States</v>
      </c>
      <c r="I1583" t="str">
        <f>_xlfn.IFS(INDEX(Products!$A$1:$E$5,MATCH(Orders!$D1583,Products!$A$1:$A$5,0),MATCH(Orders!I$1,Products!$A$1:$E$1,0))="Esp","Espresso",INDEX(Products!$A$1:$E$5,MATCH(Orders!$D1583,Products!$A$1:$A$5,0),MATCH(Orders!I$1,Products!$A$1:$E$1,0))="Lat","Latte",INDEX(Products!$A$1:$E$5,MATCH(Orders!$D1583,Products!$A$1:$A$5,0),MATCH(Orders!I$1,Products!$A$1:$E$1,0))="Moc","Mocha",INDEX(Products!$A$1:$E$5,MATCH(Orders!$D1583,Products!$A$1:$A$5,0),MATCH(Orders!I$1,Products!$A$1:$E$1,0))="Am","Americano")</f>
        <v>Latte</v>
      </c>
      <c r="J1583" t="str">
        <f>IF(INDEX(Products!$A$1:$E$5,MATCH(Orders!$D1583,Products!$A$1:$A$5,0),MATCH(Orders!J$1,Products!$A$1:$E$1,0))="M","Medium",IF(INDEX(Products!$A$1:$E$5,MATCH(Orders!$D1583,Products!$A$1:$A$5,0),MATCH(Orders!J$1,Products!$A$1:$E$1,0))="D","Dark","Light"))</f>
        <v>Dark</v>
      </c>
      <c r="K1583" s="3">
        <f>INDEX(Products!$A$1:$E$5,MATCH(Orders!$D1583,Products!$A$1:$A$5,0),MATCH(Orders!K$1,Products!$A$1:$E$1,0))</f>
        <v>2</v>
      </c>
      <c r="L1583" s="5">
        <f>INDEX(Products!$A$1:$E$5,MATCH(Orders!$D1583,Products!$A$1:$A$5,0),MATCH(Orders!L$1,Products!$A$1:$E$1,0))</f>
        <v>6.79</v>
      </c>
      <c r="M1583" s="5">
        <f>Table1[[#This Row],[Unit Price]]*Table1[[#This Row],[Quantity]]</f>
        <v>27.16</v>
      </c>
      <c r="N1583" t="str">
        <f>VLOOKUP(Table1[[#This Row],[Customer ID]],Customers!$A$1:$I$2001,9,FALSE)</f>
        <v>No</v>
      </c>
    </row>
    <row r="1584" spans="1:14" x14ac:dyDescent="0.35">
      <c r="A1584" t="s">
        <v>3232</v>
      </c>
      <c r="B1584" s="2">
        <v>44671</v>
      </c>
      <c r="C1584" t="s">
        <v>3233</v>
      </c>
      <c r="D1584" t="s">
        <v>40</v>
      </c>
      <c r="E1584">
        <v>5</v>
      </c>
      <c r="F1584" t="str">
        <f>VLOOKUP(Table1[[#This Row],[Customer ID]],Customers!$A$1:$I$2001,2,FALSE)</f>
        <v>Rodney Anderson</v>
      </c>
      <c r="G1584" t="str">
        <f>VLOOKUP(Table1[[#This Row],[Customer ID]],Customers!$A$1:$I$2001,3,FALSE)</f>
        <v>ldavis@francis.com</v>
      </c>
      <c r="H1584" t="str">
        <f>VLOOKUP(Table1[[#This Row],[Customer ID]],Customers!$A$1:$I$2001,7,FALSE)</f>
        <v>United States</v>
      </c>
      <c r="I1584" t="str">
        <f>_xlfn.IFS(INDEX(Products!$A$1:$E$5,MATCH(Orders!$D1584,Products!$A$1:$A$5,0),MATCH(Orders!I$1,Products!$A$1:$E$1,0))="Esp","Espresso",INDEX(Products!$A$1:$E$5,MATCH(Orders!$D1584,Products!$A$1:$A$5,0),MATCH(Orders!I$1,Products!$A$1:$E$1,0))="Lat","Latte",INDEX(Products!$A$1:$E$5,MATCH(Orders!$D1584,Products!$A$1:$A$5,0),MATCH(Orders!I$1,Products!$A$1:$E$1,0))="Moc","Mocha",INDEX(Products!$A$1:$E$5,MATCH(Orders!$D1584,Products!$A$1:$A$5,0),MATCH(Orders!I$1,Products!$A$1:$E$1,0))="Am","Americano")</f>
        <v>Americano</v>
      </c>
      <c r="J1584" t="str">
        <f>IF(INDEX(Products!$A$1:$E$5,MATCH(Orders!$D1584,Products!$A$1:$A$5,0),MATCH(Orders!J$1,Products!$A$1:$E$1,0))="M","Medium",IF(INDEX(Products!$A$1:$E$5,MATCH(Orders!$D1584,Products!$A$1:$A$5,0),MATCH(Orders!J$1,Products!$A$1:$E$1,0))="D","Dark","Light"))</f>
        <v>Light</v>
      </c>
      <c r="K1584" s="3">
        <f>INDEX(Products!$A$1:$E$5,MATCH(Orders!$D1584,Products!$A$1:$A$5,0),MATCH(Orders!K$1,Products!$A$1:$E$1,0))</f>
        <v>1</v>
      </c>
      <c r="L1584" s="5">
        <f>INDEX(Products!$A$1:$E$5,MATCH(Orders!$D1584,Products!$A$1:$A$5,0),MATCH(Orders!L$1,Products!$A$1:$E$1,0))</f>
        <v>9.9499999999999993</v>
      </c>
      <c r="M1584" s="5">
        <f>Table1[[#This Row],[Unit Price]]*Table1[[#This Row],[Quantity]]</f>
        <v>49.75</v>
      </c>
      <c r="N1584" t="str">
        <f>VLOOKUP(Table1[[#This Row],[Customer ID]],Customers!$A$1:$I$2001,9,FALSE)</f>
        <v>Yes</v>
      </c>
    </row>
    <row r="1585" spans="1:14" x14ac:dyDescent="0.35">
      <c r="A1585" t="s">
        <v>3234</v>
      </c>
      <c r="B1585" s="2">
        <v>45405</v>
      </c>
      <c r="C1585" t="s">
        <v>3235</v>
      </c>
      <c r="D1585" t="s">
        <v>40</v>
      </c>
      <c r="E1585">
        <v>2</v>
      </c>
      <c r="F1585" t="str">
        <f>VLOOKUP(Table1[[#This Row],[Customer ID]],Customers!$A$1:$I$2001,2,FALSE)</f>
        <v>Peter Roy</v>
      </c>
      <c r="G1585" t="str">
        <f>VLOOKUP(Table1[[#This Row],[Customer ID]],Customers!$A$1:$I$2001,3,FALSE)</f>
        <v>jessica67@hotmail.com</v>
      </c>
      <c r="H1585" t="str">
        <f>VLOOKUP(Table1[[#This Row],[Customer ID]],Customers!$A$1:$I$2001,7,FALSE)</f>
        <v>United Kingdom</v>
      </c>
      <c r="I1585" t="str">
        <f>_xlfn.IFS(INDEX(Products!$A$1:$E$5,MATCH(Orders!$D1585,Products!$A$1:$A$5,0),MATCH(Orders!I$1,Products!$A$1:$E$1,0))="Esp","Espresso",INDEX(Products!$A$1:$E$5,MATCH(Orders!$D1585,Products!$A$1:$A$5,0),MATCH(Orders!I$1,Products!$A$1:$E$1,0))="Lat","Latte",INDEX(Products!$A$1:$E$5,MATCH(Orders!$D1585,Products!$A$1:$A$5,0),MATCH(Orders!I$1,Products!$A$1:$E$1,0))="Moc","Mocha",INDEX(Products!$A$1:$E$5,MATCH(Orders!$D1585,Products!$A$1:$A$5,0),MATCH(Orders!I$1,Products!$A$1:$E$1,0))="Am","Americano")</f>
        <v>Americano</v>
      </c>
      <c r="J1585" t="str">
        <f>IF(INDEX(Products!$A$1:$E$5,MATCH(Orders!$D1585,Products!$A$1:$A$5,0),MATCH(Orders!J$1,Products!$A$1:$E$1,0))="M","Medium",IF(INDEX(Products!$A$1:$E$5,MATCH(Orders!$D1585,Products!$A$1:$A$5,0),MATCH(Orders!J$1,Products!$A$1:$E$1,0))="D","Dark","Light"))</f>
        <v>Light</v>
      </c>
      <c r="K1585" s="3">
        <f>INDEX(Products!$A$1:$E$5,MATCH(Orders!$D1585,Products!$A$1:$A$5,0),MATCH(Orders!K$1,Products!$A$1:$E$1,0))</f>
        <v>1</v>
      </c>
      <c r="L1585" s="5">
        <f>INDEX(Products!$A$1:$E$5,MATCH(Orders!$D1585,Products!$A$1:$A$5,0),MATCH(Orders!L$1,Products!$A$1:$E$1,0))</f>
        <v>9.9499999999999993</v>
      </c>
      <c r="M1585" s="5">
        <f>Table1[[#This Row],[Unit Price]]*Table1[[#This Row],[Quantity]]</f>
        <v>19.899999999999999</v>
      </c>
      <c r="N1585" t="str">
        <f>VLOOKUP(Table1[[#This Row],[Customer ID]],Customers!$A$1:$I$2001,9,FALSE)</f>
        <v>No</v>
      </c>
    </row>
    <row r="1586" spans="1:14" x14ac:dyDescent="0.35">
      <c r="A1586" t="s">
        <v>3236</v>
      </c>
      <c r="B1586" s="2">
        <v>45009</v>
      </c>
      <c r="C1586" t="s">
        <v>3237</v>
      </c>
      <c r="D1586" t="s">
        <v>21</v>
      </c>
      <c r="E1586">
        <v>4</v>
      </c>
      <c r="F1586" t="str">
        <f>VLOOKUP(Table1[[#This Row],[Customer ID]],Customers!$A$1:$I$2001,2,FALSE)</f>
        <v>Zachary Ramos</v>
      </c>
      <c r="G1586" t="str">
        <f>VLOOKUP(Table1[[#This Row],[Customer ID]],Customers!$A$1:$I$2001,3,FALSE)</f>
        <v>debbiesummers@gmail.com</v>
      </c>
      <c r="H1586" t="str">
        <f>VLOOKUP(Table1[[#This Row],[Customer ID]],Customers!$A$1:$I$2001,7,FALSE)</f>
        <v>United Kingdom</v>
      </c>
      <c r="I1586" t="str">
        <f>_xlfn.IFS(INDEX(Products!$A$1:$E$5,MATCH(Orders!$D1586,Products!$A$1:$A$5,0),MATCH(Orders!I$1,Products!$A$1:$E$1,0))="Esp","Espresso",INDEX(Products!$A$1:$E$5,MATCH(Orders!$D1586,Products!$A$1:$A$5,0),MATCH(Orders!I$1,Products!$A$1:$E$1,0))="Lat","Latte",INDEX(Products!$A$1:$E$5,MATCH(Orders!$D1586,Products!$A$1:$A$5,0),MATCH(Orders!I$1,Products!$A$1:$E$1,0))="Moc","Mocha",INDEX(Products!$A$1:$E$5,MATCH(Orders!$D1586,Products!$A$1:$A$5,0),MATCH(Orders!I$1,Products!$A$1:$E$1,0))="Am","Americano")</f>
        <v>Latte</v>
      </c>
      <c r="J1586" t="str">
        <f>IF(INDEX(Products!$A$1:$E$5,MATCH(Orders!$D1586,Products!$A$1:$A$5,0),MATCH(Orders!J$1,Products!$A$1:$E$1,0))="M","Medium",IF(INDEX(Products!$A$1:$E$5,MATCH(Orders!$D1586,Products!$A$1:$A$5,0),MATCH(Orders!J$1,Products!$A$1:$E$1,0))="D","Dark","Light"))</f>
        <v>Dark</v>
      </c>
      <c r="K1586" s="3">
        <f>INDEX(Products!$A$1:$E$5,MATCH(Orders!$D1586,Products!$A$1:$A$5,0),MATCH(Orders!K$1,Products!$A$1:$E$1,0))</f>
        <v>2</v>
      </c>
      <c r="L1586" s="5">
        <f>INDEX(Products!$A$1:$E$5,MATCH(Orders!$D1586,Products!$A$1:$A$5,0),MATCH(Orders!L$1,Products!$A$1:$E$1,0))</f>
        <v>6.79</v>
      </c>
      <c r="M1586" s="5">
        <f>Table1[[#This Row],[Unit Price]]*Table1[[#This Row],[Quantity]]</f>
        <v>27.16</v>
      </c>
      <c r="N1586" t="str">
        <f>VLOOKUP(Table1[[#This Row],[Customer ID]],Customers!$A$1:$I$2001,9,FALSE)</f>
        <v>Yes</v>
      </c>
    </row>
    <row r="1587" spans="1:14" x14ac:dyDescent="0.35">
      <c r="A1587" t="s">
        <v>3238</v>
      </c>
      <c r="B1587" s="2">
        <v>44726</v>
      </c>
      <c r="C1587" t="s">
        <v>3239</v>
      </c>
      <c r="D1587" t="s">
        <v>21</v>
      </c>
      <c r="E1587">
        <v>5</v>
      </c>
      <c r="F1587" t="str">
        <f>VLOOKUP(Table1[[#This Row],[Customer ID]],Customers!$A$1:$I$2001,2,FALSE)</f>
        <v>Laura Jones</v>
      </c>
      <c r="G1587" t="str">
        <f>VLOOKUP(Table1[[#This Row],[Customer ID]],Customers!$A$1:$I$2001,3,FALSE)</f>
        <v>russell31@hotmail.com</v>
      </c>
      <c r="H1587" t="str">
        <f>VLOOKUP(Table1[[#This Row],[Customer ID]],Customers!$A$1:$I$2001,7,FALSE)</f>
        <v>Ireland</v>
      </c>
      <c r="I1587" t="str">
        <f>_xlfn.IFS(INDEX(Products!$A$1:$E$5,MATCH(Orders!$D1587,Products!$A$1:$A$5,0),MATCH(Orders!I$1,Products!$A$1:$E$1,0))="Esp","Espresso",INDEX(Products!$A$1:$E$5,MATCH(Orders!$D1587,Products!$A$1:$A$5,0),MATCH(Orders!I$1,Products!$A$1:$E$1,0))="Lat","Latte",INDEX(Products!$A$1:$E$5,MATCH(Orders!$D1587,Products!$A$1:$A$5,0),MATCH(Orders!I$1,Products!$A$1:$E$1,0))="Moc","Mocha",INDEX(Products!$A$1:$E$5,MATCH(Orders!$D1587,Products!$A$1:$A$5,0),MATCH(Orders!I$1,Products!$A$1:$E$1,0))="Am","Americano")</f>
        <v>Latte</v>
      </c>
      <c r="J1587" t="str">
        <f>IF(INDEX(Products!$A$1:$E$5,MATCH(Orders!$D1587,Products!$A$1:$A$5,0),MATCH(Orders!J$1,Products!$A$1:$E$1,0))="M","Medium",IF(INDEX(Products!$A$1:$E$5,MATCH(Orders!$D1587,Products!$A$1:$A$5,0),MATCH(Orders!J$1,Products!$A$1:$E$1,0))="D","Dark","Light"))</f>
        <v>Dark</v>
      </c>
      <c r="K1587" s="3">
        <f>INDEX(Products!$A$1:$E$5,MATCH(Orders!$D1587,Products!$A$1:$A$5,0),MATCH(Orders!K$1,Products!$A$1:$E$1,0))</f>
        <v>2</v>
      </c>
      <c r="L1587" s="5">
        <f>INDEX(Products!$A$1:$E$5,MATCH(Orders!$D1587,Products!$A$1:$A$5,0),MATCH(Orders!L$1,Products!$A$1:$E$1,0))</f>
        <v>6.79</v>
      </c>
      <c r="M1587" s="5">
        <f>Table1[[#This Row],[Unit Price]]*Table1[[#This Row],[Quantity]]</f>
        <v>33.950000000000003</v>
      </c>
      <c r="N1587" t="str">
        <f>VLOOKUP(Table1[[#This Row],[Customer ID]],Customers!$A$1:$I$2001,9,FALSE)</f>
        <v>No</v>
      </c>
    </row>
    <row r="1588" spans="1:14" x14ac:dyDescent="0.35">
      <c r="A1588" t="s">
        <v>3240</v>
      </c>
      <c r="B1588" s="2">
        <v>45148</v>
      </c>
      <c r="C1588" t="s">
        <v>3241</v>
      </c>
      <c r="D1588" t="s">
        <v>30</v>
      </c>
      <c r="E1588">
        <v>3</v>
      </c>
      <c r="F1588" t="str">
        <f>VLOOKUP(Table1[[#This Row],[Customer ID]],Customers!$A$1:$I$2001,2,FALSE)</f>
        <v>Micheal Sandoval</v>
      </c>
      <c r="G1588" t="str">
        <f>VLOOKUP(Table1[[#This Row],[Customer ID]],Customers!$A$1:$I$2001,3,FALSE)</f>
        <v>felicia44@yahoo.com</v>
      </c>
      <c r="H1588" t="str">
        <f>VLOOKUP(Table1[[#This Row],[Customer ID]],Customers!$A$1:$I$2001,7,FALSE)</f>
        <v>United Kingdom</v>
      </c>
      <c r="I1588" t="str">
        <f>_xlfn.IFS(INDEX(Products!$A$1:$E$5,MATCH(Orders!$D1588,Products!$A$1:$A$5,0),MATCH(Orders!I$1,Products!$A$1:$E$1,0))="Esp","Espresso",INDEX(Products!$A$1:$E$5,MATCH(Orders!$D1588,Products!$A$1:$A$5,0),MATCH(Orders!I$1,Products!$A$1:$E$1,0))="Lat","Latte",INDEX(Products!$A$1:$E$5,MATCH(Orders!$D1588,Products!$A$1:$A$5,0),MATCH(Orders!I$1,Products!$A$1:$E$1,0))="Moc","Mocha",INDEX(Products!$A$1:$E$5,MATCH(Orders!$D1588,Products!$A$1:$A$5,0),MATCH(Orders!I$1,Products!$A$1:$E$1,0))="Am","Americano")</f>
        <v>Mocha</v>
      </c>
      <c r="J1588" t="str">
        <f>IF(INDEX(Products!$A$1:$E$5,MATCH(Orders!$D1588,Products!$A$1:$A$5,0),MATCH(Orders!J$1,Products!$A$1:$E$1,0))="M","Medium",IF(INDEX(Products!$A$1:$E$5,MATCH(Orders!$D1588,Products!$A$1:$A$5,0),MATCH(Orders!J$1,Products!$A$1:$E$1,0))="D","Dark","Light"))</f>
        <v>Medium</v>
      </c>
      <c r="K1588" s="3">
        <f>INDEX(Products!$A$1:$E$5,MATCH(Orders!$D1588,Products!$A$1:$A$5,0),MATCH(Orders!K$1,Products!$A$1:$E$1,0))</f>
        <v>2</v>
      </c>
      <c r="L1588" s="5">
        <f>INDEX(Products!$A$1:$E$5,MATCH(Orders!$D1588,Products!$A$1:$A$5,0),MATCH(Orders!L$1,Products!$A$1:$E$1,0))</f>
        <v>5.35</v>
      </c>
      <c r="M1588" s="5">
        <f>Table1[[#This Row],[Unit Price]]*Table1[[#This Row],[Quantity]]</f>
        <v>16.049999999999997</v>
      </c>
      <c r="N1588" t="str">
        <f>VLOOKUP(Table1[[#This Row],[Customer ID]],Customers!$A$1:$I$2001,9,FALSE)</f>
        <v>No</v>
      </c>
    </row>
    <row r="1589" spans="1:14" x14ac:dyDescent="0.35">
      <c r="A1589" t="s">
        <v>3242</v>
      </c>
      <c r="B1589" s="2">
        <v>45235</v>
      </c>
      <c r="C1589" t="s">
        <v>3243</v>
      </c>
      <c r="D1589" t="s">
        <v>15</v>
      </c>
      <c r="E1589">
        <v>3</v>
      </c>
      <c r="F1589" t="str">
        <f>VLOOKUP(Table1[[#This Row],[Customer ID]],Customers!$A$1:$I$2001,2,FALSE)</f>
        <v>Jesse Dunlap</v>
      </c>
      <c r="G1589" t="str">
        <f>VLOOKUP(Table1[[#This Row],[Customer ID]],Customers!$A$1:$I$2001,3,FALSE)</f>
        <v>angelaturner@gmail.com</v>
      </c>
      <c r="H1589" t="str">
        <f>VLOOKUP(Table1[[#This Row],[Customer ID]],Customers!$A$1:$I$2001,7,FALSE)</f>
        <v>United Kingdom</v>
      </c>
      <c r="I1589" t="str">
        <f>_xlfn.IFS(INDEX(Products!$A$1:$E$5,MATCH(Orders!$D1589,Products!$A$1:$A$5,0),MATCH(Orders!I$1,Products!$A$1:$E$1,0))="Esp","Espresso",INDEX(Products!$A$1:$E$5,MATCH(Orders!$D1589,Products!$A$1:$A$5,0),MATCH(Orders!I$1,Products!$A$1:$E$1,0))="Lat","Latte",INDEX(Products!$A$1:$E$5,MATCH(Orders!$D1589,Products!$A$1:$A$5,0),MATCH(Orders!I$1,Products!$A$1:$E$1,0))="Moc","Mocha",INDEX(Products!$A$1:$E$5,MATCH(Orders!$D1589,Products!$A$1:$A$5,0),MATCH(Orders!I$1,Products!$A$1:$E$1,0))="Am","Americano")</f>
        <v>Espresso</v>
      </c>
      <c r="J1589" t="str">
        <f>IF(INDEX(Products!$A$1:$E$5,MATCH(Orders!$D1589,Products!$A$1:$A$5,0),MATCH(Orders!J$1,Products!$A$1:$E$1,0))="M","Medium",IF(INDEX(Products!$A$1:$E$5,MATCH(Orders!$D1589,Products!$A$1:$A$5,0),MATCH(Orders!J$1,Products!$A$1:$E$1,0))="D","Dark","Light"))</f>
        <v>Medium</v>
      </c>
      <c r="K1589" s="3">
        <f>INDEX(Products!$A$1:$E$5,MATCH(Orders!$D1589,Products!$A$1:$A$5,0),MATCH(Orders!K$1,Products!$A$1:$E$1,0))</f>
        <v>1.5</v>
      </c>
      <c r="L1589" s="5">
        <f>INDEX(Products!$A$1:$E$5,MATCH(Orders!$D1589,Products!$A$1:$A$5,0),MATCH(Orders!L$1,Products!$A$1:$E$1,0))</f>
        <v>8.18</v>
      </c>
      <c r="M1589" s="5">
        <f>Table1[[#This Row],[Unit Price]]*Table1[[#This Row],[Quantity]]</f>
        <v>24.54</v>
      </c>
      <c r="N1589" t="str">
        <f>VLOOKUP(Table1[[#This Row],[Customer ID]],Customers!$A$1:$I$2001,9,FALSE)</f>
        <v>No</v>
      </c>
    </row>
    <row r="1590" spans="1:14" x14ac:dyDescent="0.35">
      <c r="A1590" t="s">
        <v>3244</v>
      </c>
      <c r="B1590" s="2">
        <v>44755</v>
      </c>
      <c r="C1590" t="s">
        <v>3245</v>
      </c>
      <c r="D1590" t="s">
        <v>15</v>
      </c>
      <c r="E1590">
        <v>3</v>
      </c>
      <c r="F1590" t="str">
        <f>VLOOKUP(Table1[[#This Row],[Customer ID]],Customers!$A$1:$I$2001,2,FALSE)</f>
        <v>Anna Williams</v>
      </c>
      <c r="G1590" t="str">
        <f>VLOOKUP(Table1[[#This Row],[Customer ID]],Customers!$A$1:$I$2001,3,FALSE)</f>
        <v>josephevans@gmail.com</v>
      </c>
      <c r="H1590" t="str">
        <f>VLOOKUP(Table1[[#This Row],[Customer ID]],Customers!$A$1:$I$2001,7,FALSE)</f>
        <v>Ireland</v>
      </c>
      <c r="I1590" t="str">
        <f>_xlfn.IFS(INDEX(Products!$A$1:$E$5,MATCH(Orders!$D1590,Products!$A$1:$A$5,0),MATCH(Orders!I$1,Products!$A$1:$E$1,0))="Esp","Espresso",INDEX(Products!$A$1:$E$5,MATCH(Orders!$D1590,Products!$A$1:$A$5,0),MATCH(Orders!I$1,Products!$A$1:$E$1,0))="Lat","Latte",INDEX(Products!$A$1:$E$5,MATCH(Orders!$D1590,Products!$A$1:$A$5,0),MATCH(Orders!I$1,Products!$A$1:$E$1,0))="Moc","Mocha",INDEX(Products!$A$1:$E$5,MATCH(Orders!$D1590,Products!$A$1:$A$5,0),MATCH(Orders!I$1,Products!$A$1:$E$1,0))="Am","Americano")</f>
        <v>Espresso</v>
      </c>
      <c r="J1590" t="str">
        <f>IF(INDEX(Products!$A$1:$E$5,MATCH(Orders!$D1590,Products!$A$1:$A$5,0),MATCH(Orders!J$1,Products!$A$1:$E$1,0))="M","Medium",IF(INDEX(Products!$A$1:$E$5,MATCH(Orders!$D1590,Products!$A$1:$A$5,0),MATCH(Orders!J$1,Products!$A$1:$E$1,0))="D","Dark","Light"))</f>
        <v>Medium</v>
      </c>
      <c r="K1590" s="3">
        <f>INDEX(Products!$A$1:$E$5,MATCH(Orders!$D1590,Products!$A$1:$A$5,0),MATCH(Orders!K$1,Products!$A$1:$E$1,0))</f>
        <v>1.5</v>
      </c>
      <c r="L1590" s="5">
        <f>INDEX(Products!$A$1:$E$5,MATCH(Orders!$D1590,Products!$A$1:$A$5,0),MATCH(Orders!L$1,Products!$A$1:$E$1,0))</f>
        <v>8.18</v>
      </c>
      <c r="M1590" s="5">
        <f>Table1[[#This Row],[Unit Price]]*Table1[[#This Row],[Quantity]]</f>
        <v>24.54</v>
      </c>
      <c r="N1590" t="str">
        <f>VLOOKUP(Table1[[#This Row],[Customer ID]],Customers!$A$1:$I$2001,9,FALSE)</f>
        <v>No</v>
      </c>
    </row>
    <row r="1591" spans="1:14" x14ac:dyDescent="0.35">
      <c r="A1591" t="s">
        <v>3246</v>
      </c>
      <c r="B1591" s="2">
        <v>44985</v>
      </c>
      <c r="C1591" t="s">
        <v>3247</v>
      </c>
      <c r="D1591" t="s">
        <v>30</v>
      </c>
      <c r="E1591">
        <v>3</v>
      </c>
      <c r="F1591" t="str">
        <f>VLOOKUP(Table1[[#This Row],[Customer ID]],Customers!$A$1:$I$2001,2,FALSE)</f>
        <v>Shannon Watson</v>
      </c>
      <c r="G1591" t="str">
        <f>VLOOKUP(Table1[[#This Row],[Customer ID]],Customers!$A$1:$I$2001,3,FALSE)</f>
        <v>vvasquez@hotmail.com</v>
      </c>
      <c r="H1591" t="str">
        <f>VLOOKUP(Table1[[#This Row],[Customer ID]],Customers!$A$1:$I$2001,7,FALSE)</f>
        <v>United Kingdom</v>
      </c>
      <c r="I1591" t="str">
        <f>_xlfn.IFS(INDEX(Products!$A$1:$E$5,MATCH(Orders!$D1591,Products!$A$1:$A$5,0),MATCH(Orders!I$1,Products!$A$1:$E$1,0))="Esp","Espresso",INDEX(Products!$A$1:$E$5,MATCH(Orders!$D1591,Products!$A$1:$A$5,0),MATCH(Orders!I$1,Products!$A$1:$E$1,0))="Lat","Latte",INDEX(Products!$A$1:$E$5,MATCH(Orders!$D1591,Products!$A$1:$A$5,0),MATCH(Orders!I$1,Products!$A$1:$E$1,0))="Moc","Mocha",INDEX(Products!$A$1:$E$5,MATCH(Orders!$D1591,Products!$A$1:$A$5,0),MATCH(Orders!I$1,Products!$A$1:$E$1,0))="Am","Americano")</f>
        <v>Mocha</v>
      </c>
      <c r="J1591" t="str">
        <f>IF(INDEX(Products!$A$1:$E$5,MATCH(Orders!$D1591,Products!$A$1:$A$5,0),MATCH(Orders!J$1,Products!$A$1:$E$1,0))="M","Medium",IF(INDEX(Products!$A$1:$E$5,MATCH(Orders!$D1591,Products!$A$1:$A$5,0),MATCH(Orders!J$1,Products!$A$1:$E$1,0))="D","Dark","Light"))</f>
        <v>Medium</v>
      </c>
      <c r="K1591" s="3">
        <f>INDEX(Products!$A$1:$E$5,MATCH(Orders!$D1591,Products!$A$1:$A$5,0),MATCH(Orders!K$1,Products!$A$1:$E$1,0))</f>
        <v>2</v>
      </c>
      <c r="L1591" s="5">
        <f>INDEX(Products!$A$1:$E$5,MATCH(Orders!$D1591,Products!$A$1:$A$5,0),MATCH(Orders!L$1,Products!$A$1:$E$1,0))</f>
        <v>5.35</v>
      </c>
      <c r="M1591" s="5">
        <f>Table1[[#This Row],[Unit Price]]*Table1[[#This Row],[Quantity]]</f>
        <v>16.049999999999997</v>
      </c>
      <c r="N1591" t="str">
        <f>VLOOKUP(Table1[[#This Row],[Customer ID]],Customers!$A$1:$I$2001,9,FALSE)</f>
        <v>Yes</v>
      </c>
    </row>
    <row r="1592" spans="1:14" x14ac:dyDescent="0.35">
      <c r="A1592" t="s">
        <v>3248</v>
      </c>
      <c r="B1592" s="2">
        <v>45081</v>
      </c>
      <c r="C1592" t="s">
        <v>3249</v>
      </c>
      <c r="D1592" t="s">
        <v>15</v>
      </c>
      <c r="E1592">
        <v>1</v>
      </c>
      <c r="F1592" t="str">
        <f>VLOOKUP(Table1[[#This Row],[Customer ID]],Customers!$A$1:$I$2001,2,FALSE)</f>
        <v>Jasmine Garner</v>
      </c>
      <c r="G1592" t="str">
        <f>VLOOKUP(Table1[[#This Row],[Customer ID]],Customers!$A$1:$I$2001,3,FALSE)</f>
        <v>shannonbowman@gmail.com</v>
      </c>
      <c r="H1592" t="str">
        <f>VLOOKUP(Table1[[#This Row],[Customer ID]],Customers!$A$1:$I$2001,7,FALSE)</f>
        <v>United Kingdom</v>
      </c>
      <c r="I1592" t="str">
        <f>_xlfn.IFS(INDEX(Products!$A$1:$E$5,MATCH(Orders!$D1592,Products!$A$1:$A$5,0),MATCH(Orders!I$1,Products!$A$1:$E$1,0))="Esp","Espresso",INDEX(Products!$A$1:$E$5,MATCH(Orders!$D1592,Products!$A$1:$A$5,0),MATCH(Orders!I$1,Products!$A$1:$E$1,0))="Lat","Latte",INDEX(Products!$A$1:$E$5,MATCH(Orders!$D1592,Products!$A$1:$A$5,0),MATCH(Orders!I$1,Products!$A$1:$E$1,0))="Moc","Mocha",INDEX(Products!$A$1:$E$5,MATCH(Orders!$D1592,Products!$A$1:$A$5,0),MATCH(Orders!I$1,Products!$A$1:$E$1,0))="Am","Americano")</f>
        <v>Espresso</v>
      </c>
      <c r="J1592" t="str">
        <f>IF(INDEX(Products!$A$1:$E$5,MATCH(Orders!$D1592,Products!$A$1:$A$5,0),MATCH(Orders!J$1,Products!$A$1:$E$1,0))="M","Medium",IF(INDEX(Products!$A$1:$E$5,MATCH(Orders!$D1592,Products!$A$1:$A$5,0),MATCH(Orders!J$1,Products!$A$1:$E$1,0))="D","Dark","Light"))</f>
        <v>Medium</v>
      </c>
      <c r="K1592" s="3">
        <f>INDEX(Products!$A$1:$E$5,MATCH(Orders!$D1592,Products!$A$1:$A$5,0),MATCH(Orders!K$1,Products!$A$1:$E$1,0))</f>
        <v>1.5</v>
      </c>
      <c r="L1592" s="5">
        <f>INDEX(Products!$A$1:$E$5,MATCH(Orders!$D1592,Products!$A$1:$A$5,0),MATCH(Orders!L$1,Products!$A$1:$E$1,0))</f>
        <v>8.18</v>
      </c>
      <c r="M1592" s="5">
        <f>Table1[[#This Row],[Unit Price]]*Table1[[#This Row],[Quantity]]</f>
        <v>8.18</v>
      </c>
      <c r="N1592" t="str">
        <f>VLOOKUP(Table1[[#This Row],[Customer ID]],Customers!$A$1:$I$2001,9,FALSE)</f>
        <v>Yes</v>
      </c>
    </row>
    <row r="1593" spans="1:14" x14ac:dyDescent="0.35">
      <c r="A1593" t="s">
        <v>3250</v>
      </c>
      <c r="B1593" s="2">
        <v>45524</v>
      </c>
      <c r="C1593" t="s">
        <v>3251</v>
      </c>
      <c r="D1593" t="s">
        <v>40</v>
      </c>
      <c r="E1593">
        <v>3</v>
      </c>
      <c r="F1593" t="str">
        <f>VLOOKUP(Table1[[#This Row],[Customer ID]],Customers!$A$1:$I$2001,2,FALSE)</f>
        <v>Richard Ingram</v>
      </c>
      <c r="G1593" t="str">
        <f>VLOOKUP(Table1[[#This Row],[Customer ID]],Customers!$A$1:$I$2001,3,FALSE)</f>
        <v>wilcoxmegan@hensley-vasquez.com</v>
      </c>
      <c r="H1593" t="str">
        <f>VLOOKUP(Table1[[#This Row],[Customer ID]],Customers!$A$1:$I$2001,7,FALSE)</f>
        <v>United Kingdom</v>
      </c>
      <c r="I1593" t="str">
        <f>_xlfn.IFS(INDEX(Products!$A$1:$E$5,MATCH(Orders!$D1593,Products!$A$1:$A$5,0),MATCH(Orders!I$1,Products!$A$1:$E$1,0))="Esp","Espresso",INDEX(Products!$A$1:$E$5,MATCH(Orders!$D1593,Products!$A$1:$A$5,0),MATCH(Orders!I$1,Products!$A$1:$E$1,0))="Lat","Latte",INDEX(Products!$A$1:$E$5,MATCH(Orders!$D1593,Products!$A$1:$A$5,0),MATCH(Orders!I$1,Products!$A$1:$E$1,0))="Moc","Mocha",INDEX(Products!$A$1:$E$5,MATCH(Orders!$D1593,Products!$A$1:$A$5,0),MATCH(Orders!I$1,Products!$A$1:$E$1,0))="Am","Americano")</f>
        <v>Americano</v>
      </c>
      <c r="J1593" t="str">
        <f>IF(INDEX(Products!$A$1:$E$5,MATCH(Orders!$D1593,Products!$A$1:$A$5,0),MATCH(Orders!J$1,Products!$A$1:$E$1,0))="M","Medium",IF(INDEX(Products!$A$1:$E$5,MATCH(Orders!$D1593,Products!$A$1:$A$5,0),MATCH(Orders!J$1,Products!$A$1:$E$1,0))="D","Dark","Light"))</f>
        <v>Light</v>
      </c>
      <c r="K1593" s="3">
        <f>INDEX(Products!$A$1:$E$5,MATCH(Orders!$D1593,Products!$A$1:$A$5,0),MATCH(Orders!K$1,Products!$A$1:$E$1,0))</f>
        <v>1</v>
      </c>
      <c r="L1593" s="5">
        <f>INDEX(Products!$A$1:$E$5,MATCH(Orders!$D1593,Products!$A$1:$A$5,0),MATCH(Orders!L$1,Products!$A$1:$E$1,0))</f>
        <v>9.9499999999999993</v>
      </c>
      <c r="M1593" s="5">
        <f>Table1[[#This Row],[Unit Price]]*Table1[[#This Row],[Quantity]]</f>
        <v>29.849999999999998</v>
      </c>
      <c r="N1593" t="str">
        <f>VLOOKUP(Table1[[#This Row],[Customer ID]],Customers!$A$1:$I$2001,9,FALSE)</f>
        <v>No</v>
      </c>
    </row>
    <row r="1594" spans="1:14" x14ac:dyDescent="0.35">
      <c r="A1594" t="s">
        <v>3252</v>
      </c>
      <c r="B1594" s="2">
        <v>45367</v>
      </c>
      <c r="C1594" t="s">
        <v>3253</v>
      </c>
      <c r="D1594" t="s">
        <v>40</v>
      </c>
      <c r="E1594">
        <v>3</v>
      </c>
      <c r="F1594" t="str">
        <f>VLOOKUP(Table1[[#This Row],[Customer ID]],Customers!$A$1:$I$2001,2,FALSE)</f>
        <v>Scott Brock</v>
      </c>
      <c r="G1594" t="str">
        <f>VLOOKUP(Table1[[#This Row],[Customer ID]],Customers!$A$1:$I$2001,3,FALSE)</f>
        <v>jacksonchristopher@yahoo.com</v>
      </c>
      <c r="H1594" t="str">
        <f>VLOOKUP(Table1[[#This Row],[Customer ID]],Customers!$A$1:$I$2001,7,FALSE)</f>
        <v>United States</v>
      </c>
      <c r="I1594" t="str">
        <f>_xlfn.IFS(INDEX(Products!$A$1:$E$5,MATCH(Orders!$D1594,Products!$A$1:$A$5,0),MATCH(Orders!I$1,Products!$A$1:$E$1,0))="Esp","Espresso",INDEX(Products!$A$1:$E$5,MATCH(Orders!$D1594,Products!$A$1:$A$5,0),MATCH(Orders!I$1,Products!$A$1:$E$1,0))="Lat","Latte",INDEX(Products!$A$1:$E$5,MATCH(Orders!$D1594,Products!$A$1:$A$5,0),MATCH(Orders!I$1,Products!$A$1:$E$1,0))="Moc","Mocha",INDEX(Products!$A$1:$E$5,MATCH(Orders!$D1594,Products!$A$1:$A$5,0),MATCH(Orders!I$1,Products!$A$1:$E$1,0))="Am","Americano")</f>
        <v>Americano</v>
      </c>
      <c r="J1594" t="str">
        <f>IF(INDEX(Products!$A$1:$E$5,MATCH(Orders!$D1594,Products!$A$1:$A$5,0),MATCH(Orders!J$1,Products!$A$1:$E$1,0))="M","Medium",IF(INDEX(Products!$A$1:$E$5,MATCH(Orders!$D1594,Products!$A$1:$A$5,0),MATCH(Orders!J$1,Products!$A$1:$E$1,0))="D","Dark","Light"))</f>
        <v>Light</v>
      </c>
      <c r="K1594" s="3">
        <f>INDEX(Products!$A$1:$E$5,MATCH(Orders!$D1594,Products!$A$1:$A$5,0),MATCH(Orders!K$1,Products!$A$1:$E$1,0))</f>
        <v>1</v>
      </c>
      <c r="L1594" s="5">
        <f>INDEX(Products!$A$1:$E$5,MATCH(Orders!$D1594,Products!$A$1:$A$5,0),MATCH(Orders!L$1,Products!$A$1:$E$1,0))</f>
        <v>9.9499999999999993</v>
      </c>
      <c r="M1594" s="5">
        <f>Table1[[#This Row],[Unit Price]]*Table1[[#This Row],[Quantity]]</f>
        <v>29.849999999999998</v>
      </c>
      <c r="N1594" t="str">
        <f>VLOOKUP(Table1[[#This Row],[Customer ID]],Customers!$A$1:$I$2001,9,FALSE)</f>
        <v>Yes</v>
      </c>
    </row>
    <row r="1595" spans="1:14" x14ac:dyDescent="0.35">
      <c r="A1595" t="s">
        <v>3254</v>
      </c>
      <c r="B1595" s="2">
        <v>44637</v>
      </c>
      <c r="C1595" t="s">
        <v>3255</v>
      </c>
      <c r="D1595" t="s">
        <v>15</v>
      </c>
      <c r="E1595">
        <v>2</v>
      </c>
      <c r="F1595" t="str">
        <f>VLOOKUP(Table1[[#This Row],[Customer ID]],Customers!$A$1:$I$2001,2,FALSE)</f>
        <v>Cynthia Welch</v>
      </c>
      <c r="G1595" t="str">
        <f>VLOOKUP(Table1[[#This Row],[Customer ID]],Customers!$A$1:$I$2001,3,FALSE)</f>
        <v>simsmichael@hotmail.com</v>
      </c>
      <c r="H1595" t="str">
        <f>VLOOKUP(Table1[[#This Row],[Customer ID]],Customers!$A$1:$I$2001,7,FALSE)</f>
        <v>United Kingdom</v>
      </c>
      <c r="I1595" t="str">
        <f>_xlfn.IFS(INDEX(Products!$A$1:$E$5,MATCH(Orders!$D1595,Products!$A$1:$A$5,0),MATCH(Orders!I$1,Products!$A$1:$E$1,0))="Esp","Espresso",INDEX(Products!$A$1:$E$5,MATCH(Orders!$D1595,Products!$A$1:$A$5,0),MATCH(Orders!I$1,Products!$A$1:$E$1,0))="Lat","Latte",INDEX(Products!$A$1:$E$5,MATCH(Orders!$D1595,Products!$A$1:$A$5,0),MATCH(Orders!I$1,Products!$A$1:$E$1,0))="Moc","Mocha",INDEX(Products!$A$1:$E$5,MATCH(Orders!$D1595,Products!$A$1:$A$5,0),MATCH(Orders!I$1,Products!$A$1:$E$1,0))="Am","Americano")</f>
        <v>Espresso</v>
      </c>
      <c r="J1595" t="str">
        <f>IF(INDEX(Products!$A$1:$E$5,MATCH(Orders!$D1595,Products!$A$1:$A$5,0),MATCH(Orders!J$1,Products!$A$1:$E$1,0))="M","Medium",IF(INDEX(Products!$A$1:$E$5,MATCH(Orders!$D1595,Products!$A$1:$A$5,0),MATCH(Orders!J$1,Products!$A$1:$E$1,0))="D","Dark","Light"))</f>
        <v>Medium</v>
      </c>
      <c r="K1595" s="3">
        <f>INDEX(Products!$A$1:$E$5,MATCH(Orders!$D1595,Products!$A$1:$A$5,0),MATCH(Orders!K$1,Products!$A$1:$E$1,0))</f>
        <v>1.5</v>
      </c>
      <c r="L1595" s="5">
        <f>INDEX(Products!$A$1:$E$5,MATCH(Orders!$D1595,Products!$A$1:$A$5,0),MATCH(Orders!L$1,Products!$A$1:$E$1,0))</f>
        <v>8.18</v>
      </c>
      <c r="M1595" s="5">
        <f>Table1[[#This Row],[Unit Price]]*Table1[[#This Row],[Quantity]]</f>
        <v>16.36</v>
      </c>
      <c r="N1595" t="str">
        <f>VLOOKUP(Table1[[#This Row],[Customer ID]],Customers!$A$1:$I$2001,9,FALSE)</f>
        <v>Yes</v>
      </c>
    </row>
    <row r="1596" spans="1:14" x14ac:dyDescent="0.35">
      <c r="A1596" t="s">
        <v>3256</v>
      </c>
      <c r="B1596" s="2">
        <v>44597</v>
      </c>
      <c r="C1596" t="s">
        <v>3257</v>
      </c>
      <c r="D1596" t="s">
        <v>15</v>
      </c>
      <c r="E1596">
        <v>2</v>
      </c>
      <c r="F1596" t="str">
        <f>VLOOKUP(Table1[[#This Row],[Customer ID]],Customers!$A$1:$I$2001,2,FALSE)</f>
        <v>Jennifer Lloyd</v>
      </c>
      <c r="G1596" t="str">
        <f>VLOOKUP(Table1[[#This Row],[Customer ID]],Customers!$A$1:$I$2001,3,FALSE)</f>
        <v>richard32@smith.info</v>
      </c>
      <c r="H1596" t="str">
        <f>VLOOKUP(Table1[[#This Row],[Customer ID]],Customers!$A$1:$I$2001,7,FALSE)</f>
        <v>Australia</v>
      </c>
      <c r="I1596" t="str">
        <f>_xlfn.IFS(INDEX(Products!$A$1:$E$5,MATCH(Orders!$D1596,Products!$A$1:$A$5,0),MATCH(Orders!I$1,Products!$A$1:$E$1,0))="Esp","Espresso",INDEX(Products!$A$1:$E$5,MATCH(Orders!$D1596,Products!$A$1:$A$5,0),MATCH(Orders!I$1,Products!$A$1:$E$1,0))="Lat","Latte",INDEX(Products!$A$1:$E$5,MATCH(Orders!$D1596,Products!$A$1:$A$5,0),MATCH(Orders!I$1,Products!$A$1:$E$1,0))="Moc","Mocha",INDEX(Products!$A$1:$E$5,MATCH(Orders!$D1596,Products!$A$1:$A$5,0),MATCH(Orders!I$1,Products!$A$1:$E$1,0))="Am","Americano")</f>
        <v>Espresso</v>
      </c>
      <c r="J1596" t="str">
        <f>IF(INDEX(Products!$A$1:$E$5,MATCH(Orders!$D1596,Products!$A$1:$A$5,0),MATCH(Orders!J$1,Products!$A$1:$E$1,0))="M","Medium",IF(INDEX(Products!$A$1:$E$5,MATCH(Orders!$D1596,Products!$A$1:$A$5,0),MATCH(Orders!J$1,Products!$A$1:$E$1,0))="D","Dark","Light"))</f>
        <v>Medium</v>
      </c>
      <c r="K1596" s="3">
        <f>INDEX(Products!$A$1:$E$5,MATCH(Orders!$D1596,Products!$A$1:$A$5,0),MATCH(Orders!K$1,Products!$A$1:$E$1,0))</f>
        <v>1.5</v>
      </c>
      <c r="L1596" s="5">
        <f>INDEX(Products!$A$1:$E$5,MATCH(Orders!$D1596,Products!$A$1:$A$5,0),MATCH(Orders!L$1,Products!$A$1:$E$1,0))</f>
        <v>8.18</v>
      </c>
      <c r="M1596" s="5">
        <f>Table1[[#This Row],[Unit Price]]*Table1[[#This Row],[Quantity]]</f>
        <v>16.36</v>
      </c>
      <c r="N1596" t="str">
        <f>VLOOKUP(Table1[[#This Row],[Customer ID]],Customers!$A$1:$I$2001,9,FALSE)</f>
        <v>Yes</v>
      </c>
    </row>
    <row r="1597" spans="1:14" x14ac:dyDescent="0.35">
      <c r="A1597" t="s">
        <v>3258</v>
      </c>
      <c r="B1597" s="2">
        <v>44569</v>
      </c>
      <c r="C1597" t="s">
        <v>3259</v>
      </c>
      <c r="D1597" t="s">
        <v>40</v>
      </c>
      <c r="E1597">
        <v>2</v>
      </c>
      <c r="F1597" t="str">
        <f>VLOOKUP(Table1[[#This Row],[Customer ID]],Customers!$A$1:$I$2001,2,FALSE)</f>
        <v>Kenneth Moss</v>
      </c>
      <c r="G1597" t="str">
        <f>VLOOKUP(Table1[[#This Row],[Customer ID]],Customers!$A$1:$I$2001,3,FALSE)</f>
        <v>stephen70@wood.com</v>
      </c>
      <c r="H1597" t="str">
        <f>VLOOKUP(Table1[[#This Row],[Customer ID]],Customers!$A$1:$I$2001,7,FALSE)</f>
        <v>United States</v>
      </c>
      <c r="I1597" t="str">
        <f>_xlfn.IFS(INDEX(Products!$A$1:$E$5,MATCH(Orders!$D1597,Products!$A$1:$A$5,0),MATCH(Orders!I$1,Products!$A$1:$E$1,0))="Esp","Espresso",INDEX(Products!$A$1:$E$5,MATCH(Orders!$D1597,Products!$A$1:$A$5,0),MATCH(Orders!I$1,Products!$A$1:$E$1,0))="Lat","Latte",INDEX(Products!$A$1:$E$5,MATCH(Orders!$D1597,Products!$A$1:$A$5,0),MATCH(Orders!I$1,Products!$A$1:$E$1,0))="Moc","Mocha",INDEX(Products!$A$1:$E$5,MATCH(Orders!$D1597,Products!$A$1:$A$5,0),MATCH(Orders!I$1,Products!$A$1:$E$1,0))="Am","Americano")</f>
        <v>Americano</v>
      </c>
      <c r="J1597" t="str">
        <f>IF(INDEX(Products!$A$1:$E$5,MATCH(Orders!$D1597,Products!$A$1:$A$5,0),MATCH(Orders!J$1,Products!$A$1:$E$1,0))="M","Medium",IF(INDEX(Products!$A$1:$E$5,MATCH(Orders!$D1597,Products!$A$1:$A$5,0),MATCH(Orders!J$1,Products!$A$1:$E$1,0))="D","Dark","Light"))</f>
        <v>Light</v>
      </c>
      <c r="K1597" s="3">
        <f>INDEX(Products!$A$1:$E$5,MATCH(Orders!$D1597,Products!$A$1:$A$5,0),MATCH(Orders!K$1,Products!$A$1:$E$1,0))</f>
        <v>1</v>
      </c>
      <c r="L1597" s="5">
        <f>INDEX(Products!$A$1:$E$5,MATCH(Orders!$D1597,Products!$A$1:$A$5,0),MATCH(Orders!L$1,Products!$A$1:$E$1,0))</f>
        <v>9.9499999999999993</v>
      </c>
      <c r="M1597" s="5">
        <f>Table1[[#This Row],[Unit Price]]*Table1[[#This Row],[Quantity]]</f>
        <v>19.899999999999999</v>
      </c>
      <c r="N1597" t="str">
        <f>VLOOKUP(Table1[[#This Row],[Customer ID]],Customers!$A$1:$I$2001,9,FALSE)</f>
        <v>Yes</v>
      </c>
    </row>
    <row r="1598" spans="1:14" x14ac:dyDescent="0.35">
      <c r="A1598" t="s">
        <v>3260</v>
      </c>
      <c r="B1598" s="2">
        <v>45034</v>
      </c>
      <c r="C1598" t="s">
        <v>3261</v>
      </c>
      <c r="D1598" t="s">
        <v>40</v>
      </c>
      <c r="E1598">
        <v>4</v>
      </c>
      <c r="F1598" t="str">
        <f>VLOOKUP(Table1[[#This Row],[Customer ID]],Customers!$A$1:$I$2001,2,FALSE)</f>
        <v>Amanda Richmond</v>
      </c>
      <c r="G1598" t="str">
        <f>VLOOKUP(Table1[[#This Row],[Customer ID]],Customers!$A$1:$I$2001,3,FALSE)</f>
        <v>cruzkevin@williamson-koch.net</v>
      </c>
      <c r="H1598" t="str">
        <f>VLOOKUP(Table1[[#This Row],[Customer ID]],Customers!$A$1:$I$2001,7,FALSE)</f>
        <v>Australia</v>
      </c>
      <c r="I1598" t="str">
        <f>_xlfn.IFS(INDEX(Products!$A$1:$E$5,MATCH(Orders!$D1598,Products!$A$1:$A$5,0),MATCH(Orders!I$1,Products!$A$1:$E$1,0))="Esp","Espresso",INDEX(Products!$A$1:$E$5,MATCH(Orders!$D1598,Products!$A$1:$A$5,0),MATCH(Orders!I$1,Products!$A$1:$E$1,0))="Lat","Latte",INDEX(Products!$A$1:$E$5,MATCH(Orders!$D1598,Products!$A$1:$A$5,0),MATCH(Orders!I$1,Products!$A$1:$E$1,0))="Moc","Mocha",INDEX(Products!$A$1:$E$5,MATCH(Orders!$D1598,Products!$A$1:$A$5,0),MATCH(Orders!I$1,Products!$A$1:$E$1,0))="Am","Americano")</f>
        <v>Americano</v>
      </c>
      <c r="J1598" t="str">
        <f>IF(INDEX(Products!$A$1:$E$5,MATCH(Orders!$D1598,Products!$A$1:$A$5,0),MATCH(Orders!J$1,Products!$A$1:$E$1,0))="M","Medium",IF(INDEX(Products!$A$1:$E$5,MATCH(Orders!$D1598,Products!$A$1:$A$5,0),MATCH(Orders!J$1,Products!$A$1:$E$1,0))="D","Dark","Light"))</f>
        <v>Light</v>
      </c>
      <c r="K1598" s="3">
        <f>INDEX(Products!$A$1:$E$5,MATCH(Orders!$D1598,Products!$A$1:$A$5,0),MATCH(Orders!K$1,Products!$A$1:$E$1,0))</f>
        <v>1</v>
      </c>
      <c r="L1598" s="5">
        <f>INDEX(Products!$A$1:$E$5,MATCH(Orders!$D1598,Products!$A$1:$A$5,0),MATCH(Orders!L$1,Products!$A$1:$E$1,0))</f>
        <v>9.9499999999999993</v>
      </c>
      <c r="M1598" s="5">
        <f>Table1[[#This Row],[Unit Price]]*Table1[[#This Row],[Quantity]]</f>
        <v>39.799999999999997</v>
      </c>
      <c r="N1598" t="str">
        <f>VLOOKUP(Table1[[#This Row],[Customer ID]],Customers!$A$1:$I$2001,9,FALSE)</f>
        <v>Yes</v>
      </c>
    </row>
    <row r="1599" spans="1:14" x14ac:dyDescent="0.35">
      <c r="A1599" t="s">
        <v>3262</v>
      </c>
      <c r="B1599" s="2">
        <v>44629</v>
      </c>
      <c r="C1599" t="s">
        <v>3263</v>
      </c>
      <c r="D1599" t="s">
        <v>15</v>
      </c>
      <c r="E1599">
        <v>2</v>
      </c>
      <c r="F1599" t="str">
        <f>VLOOKUP(Table1[[#This Row],[Customer ID]],Customers!$A$1:$I$2001,2,FALSE)</f>
        <v>Hannah Robinson</v>
      </c>
      <c r="G1599" t="str">
        <f>VLOOKUP(Table1[[#This Row],[Customer ID]],Customers!$A$1:$I$2001,3,FALSE)</f>
        <v>kimberlyfisher@hotmail.com</v>
      </c>
      <c r="H1599" t="str">
        <f>VLOOKUP(Table1[[#This Row],[Customer ID]],Customers!$A$1:$I$2001,7,FALSE)</f>
        <v>United States</v>
      </c>
      <c r="I1599" t="str">
        <f>_xlfn.IFS(INDEX(Products!$A$1:$E$5,MATCH(Orders!$D1599,Products!$A$1:$A$5,0),MATCH(Orders!I$1,Products!$A$1:$E$1,0))="Esp","Espresso",INDEX(Products!$A$1:$E$5,MATCH(Orders!$D1599,Products!$A$1:$A$5,0),MATCH(Orders!I$1,Products!$A$1:$E$1,0))="Lat","Latte",INDEX(Products!$A$1:$E$5,MATCH(Orders!$D1599,Products!$A$1:$A$5,0),MATCH(Orders!I$1,Products!$A$1:$E$1,0))="Moc","Mocha",INDEX(Products!$A$1:$E$5,MATCH(Orders!$D1599,Products!$A$1:$A$5,0),MATCH(Orders!I$1,Products!$A$1:$E$1,0))="Am","Americano")</f>
        <v>Espresso</v>
      </c>
      <c r="J1599" t="str">
        <f>IF(INDEX(Products!$A$1:$E$5,MATCH(Orders!$D1599,Products!$A$1:$A$5,0),MATCH(Orders!J$1,Products!$A$1:$E$1,0))="M","Medium",IF(INDEX(Products!$A$1:$E$5,MATCH(Orders!$D1599,Products!$A$1:$A$5,0),MATCH(Orders!J$1,Products!$A$1:$E$1,0))="D","Dark","Light"))</f>
        <v>Medium</v>
      </c>
      <c r="K1599" s="3">
        <f>INDEX(Products!$A$1:$E$5,MATCH(Orders!$D1599,Products!$A$1:$A$5,0),MATCH(Orders!K$1,Products!$A$1:$E$1,0))</f>
        <v>1.5</v>
      </c>
      <c r="L1599" s="5">
        <f>INDEX(Products!$A$1:$E$5,MATCH(Orders!$D1599,Products!$A$1:$A$5,0),MATCH(Orders!L$1,Products!$A$1:$E$1,0))</f>
        <v>8.18</v>
      </c>
      <c r="M1599" s="5">
        <f>Table1[[#This Row],[Unit Price]]*Table1[[#This Row],[Quantity]]</f>
        <v>16.36</v>
      </c>
      <c r="N1599" t="str">
        <f>VLOOKUP(Table1[[#This Row],[Customer ID]],Customers!$A$1:$I$2001,9,FALSE)</f>
        <v>No</v>
      </c>
    </row>
    <row r="1600" spans="1:14" x14ac:dyDescent="0.35">
      <c r="A1600" t="s">
        <v>3264</v>
      </c>
      <c r="B1600" s="2">
        <v>45284</v>
      </c>
      <c r="C1600" t="s">
        <v>3265</v>
      </c>
      <c r="D1600" t="s">
        <v>30</v>
      </c>
      <c r="E1600">
        <v>4</v>
      </c>
      <c r="F1600" t="str">
        <f>VLOOKUP(Table1[[#This Row],[Customer ID]],Customers!$A$1:$I$2001,2,FALSE)</f>
        <v>Shawn Chapman</v>
      </c>
      <c r="G1600" t="str">
        <f>VLOOKUP(Table1[[#This Row],[Customer ID]],Customers!$A$1:$I$2001,3,FALSE)</f>
        <v>patricia10@gmail.com</v>
      </c>
      <c r="H1600" t="str">
        <f>VLOOKUP(Table1[[#This Row],[Customer ID]],Customers!$A$1:$I$2001,7,FALSE)</f>
        <v>Australia</v>
      </c>
      <c r="I1600" t="str">
        <f>_xlfn.IFS(INDEX(Products!$A$1:$E$5,MATCH(Orders!$D1600,Products!$A$1:$A$5,0),MATCH(Orders!I$1,Products!$A$1:$E$1,0))="Esp","Espresso",INDEX(Products!$A$1:$E$5,MATCH(Orders!$D1600,Products!$A$1:$A$5,0),MATCH(Orders!I$1,Products!$A$1:$E$1,0))="Lat","Latte",INDEX(Products!$A$1:$E$5,MATCH(Orders!$D1600,Products!$A$1:$A$5,0),MATCH(Orders!I$1,Products!$A$1:$E$1,0))="Moc","Mocha",INDEX(Products!$A$1:$E$5,MATCH(Orders!$D1600,Products!$A$1:$A$5,0),MATCH(Orders!I$1,Products!$A$1:$E$1,0))="Am","Americano")</f>
        <v>Mocha</v>
      </c>
      <c r="J1600" t="str">
        <f>IF(INDEX(Products!$A$1:$E$5,MATCH(Orders!$D1600,Products!$A$1:$A$5,0),MATCH(Orders!J$1,Products!$A$1:$E$1,0))="M","Medium",IF(INDEX(Products!$A$1:$E$5,MATCH(Orders!$D1600,Products!$A$1:$A$5,0),MATCH(Orders!J$1,Products!$A$1:$E$1,0))="D","Dark","Light"))</f>
        <v>Medium</v>
      </c>
      <c r="K1600" s="3">
        <f>INDEX(Products!$A$1:$E$5,MATCH(Orders!$D1600,Products!$A$1:$A$5,0),MATCH(Orders!K$1,Products!$A$1:$E$1,0))</f>
        <v>2</v>
      </c>
      <c r="L1600" s="5">
        <f>INDEX(Products!$A$1:$E$5,MATCH(Orders!$D1600,Products!$A$1:$A$5,0),MATCH(Orders!L$1,Products!$A$1:$E$1,0))</f>
        <v>5.35</v>
      </c>
      <c r="M1600" s="5">
        <f>Table1[[#This Row],[Unit Price]]*Table1[[#This Row],[Quantity]]</f>
        <v>21.4</v>
      </c>
      <c r="N1600" t="str">
        <f>VLOOKUP(Table1[[#This Row],[Customer ID]],Customers!$A$1:$I$2001,9,FALSE)</f>
        <v>No</v>
      </c>
    </row>
    <row r="1601" spans="1:14" x14ac:dyDescent="0.35">
      <c r="A1601" t="s">
        <v>3266</v>
      </c>
      <c r="B1601" s="2">
        <v>45473</v>
      </c>
      <c r="C1601" t="s">
        <v>3267</v>
      </c>
      <c r="D1601" t="s">
        <v>21</v>
      </c>
      <c r="E1601">
        <v>5</v>
      </c>
      <c r="F1601" t="str">
        <f>VLOOKUP(Table1[[#This Row],[Customer ID]],Customers!$A$1:$I$2001,2,FALSE)</f>
        <v>Chloe Murray</v>
      </c>
      <c r="G1601" t="str">
        <f>VLOOKUP(Table1[[#This Row],[Customer ID]],Customers!$A$1:$I$2001,3,FALSE)</f>
        <v>lcrawford@bell-baker.info</v>
      </c>
      <c r="H1601" t="str">
        <f>VLOOKUP(Table1[[#This Row],[Customer ID]],Customers!$A$1:$I$2001,7,FALSE)</f>
        <v>United Kingdom</v>
      </c>
      <c r="I1601" t="str">
        <f>_xlfn.IFS(INDEX(Products!$A$1:$E$5,MATCH(Orders!$D1601,Products!$A$1:$A$5,0),MATCH(Orders!I$1,Products!$A$1:$E$1,0))="Esp","Espresso",INDEX(Products!$A$1:$E$5,MATCH(Orders!$D1601,Products!$A$1:$A$5,0),MATCH(Orders!I$1,Products!$A$1:$E$1,0))="Lat","Latte",INDEX(Products!$A$1:$E$5,MATCH(Orders!$D1601,Products!$A$1:$A$5,0),MATCH(Orders!I$1,Products!$A$1:$E$1,0))="Moc","Mocha",INDEX(Products!$A$1:$E$5,MATCH(Orders!$D1601,Products!$A$1:$A$5,0),MATCH(Orders!I$1,Products!$A$1:$E$1,0))="Am","Americano")</f>
        <v>Latte</v>
      </c>
      <c r="J1601" t="str">
        <f>IF(INDEX(Products!$A$1:$E$5,MATCH(Orders!$D1601,Products!$A$1:$A$5,0),MATCH(Orders!J$1,Products!$A$1:$E$1,0))="M","Medium",IF(INDEX(Products!$A$1:$E$5,MATCH(Orders!$D1601,Products!$A$1:$A$5,0),MATCH(Orders!J$1,Products!$A$1:$E$1,0))="D","Dark","Light"))</f>
        <v>Dark</v>
      </c>
      <c r="K1601" s="3">
        <f>INDEX(Products!$A$1:$E$5,MATCH(Orders!$D1601,Products!$A$1:$A$5,0),MATCH(Orders!K$1,Products!$A$1:$E$1,0))</f>
        <v>2</v>
      </c>
      <c r="L1601" s="5">
        <f>INDEX(Products!$A$1:$E$5,MATCH(Orders!$D1601,Products!$A$1:$A$5,0),MATCH(Orders!L$1,Products!$A$1:$E$1,0))</f>
        <v>6.79</v>
      </c>
      <c r="M1601" s="5">
        <f>Table1[[#This Row],[Unit Price]]*Table1[[#This Row],[Quantity]]</f>
        <v>33.950000000000003</v>
      </c>
      <c r="N1601" t="str">
        <f>VLOOKUP(Table1[[#This Row],[Customer ID]],Customers!$A$1:$I$2001,9,FALSE)</f>
        <v>Yes</v>
      </c>
    </row>
    <row r="1602" spans="1:14" x14ac:dyDescent="0.35">
      <c r="A1602" t="s">
        <v>3268</v>
      </c>
      <c r="B1602" s="2">
        <v>45312</v>
      </c>
      <c r="C1602" t="s">
        <v>3269</v>
      </c>
      <c r="D1602" t="s">
        <v>15</v>
      </c>
      <c r="E1602">
        <v>5</v>
      </c>
      <c r="F1602" t="str">
        <f>VLOOKUP(Table1[[#This Row],[Customer ID]],Customers!$A$1:$I$2001,2,FALSE)</f>
        <v>Christine Coleman</v>
      </c>
      <c r="G1602" t="str">
        <f>VLOOKUP(Table1[[#This Row],[Customer ID]],Customers!$A$1:$I$2001,3,FALSE)</f>
        <v>anthony27@peterson.com</v>
      </c>
      <c r="H1602" t="str">
        <f>VLOOKUP(Table1[[#This Row],[Customer ID]],Customers!$A$1:$I$2001,7,FALSE)</f>
        <v>Canada</v>
      </c>
      <c r="I1602" t="str">
        <f>_xlfn.IFS(INDEX(Products!$A$1:$E$5,MATCH(Orders!$D1602,Products!$A$1:$A$5,0),MATCH(Orders!I$1,Products!$A$1:$E$1,0))="Esp","Espresso",INDEX(Products!$A$1:$E$5,MATCH(Orders!$D1602,Products!$A$1:$A$5,0),MATCH(Orders!I$1,Products!$A$1:$E$1,0))="Lat","Latte",INDEX(Products!$A$1:$E$5,MATCH(Orders!$D1602,Products!$A$1:$A$5,0),MATCH(Orders!I$1,Products!$A$1:$E$1,0))="Moc","Mocha",INDEX(Products!$A$1:$E$5,MATCH(Orders!$D1602,Products!$A$1:$A$5,0),MATCH(Orders!I$1,Products!$A$1:$E$1,0))="Am","Americano")</f>
        <v>Espresso</v>
      </c>
      <c r="J1602" t="str">
        <f>IF(INDEX(Products!$A$1:$E$5,MATCH(Orders!$D1602,Products!$A$1:$A$5,0),MATCH(Orders!J$1,Products!$A$1:$E$1,0))="M","Medium",IF(INDEX(Products!$A$1:$E$5,MATCH(Orders!$D1602,Products!$A$1:$A$5,0),MATCH(Orders!J$1,Products!$A$1:$E$1,0))="D","Dark","Light"))</f>
        <v>Medium</v>
      </c>
      <c r="K1602" s="3">
        <f>INDEX(Products!$A$1:$E$5,MATCH(Orders!$D1602,Products!$A$1:$A$5,0),MATCH(Orders!K$1,Products!$A$1:$E$1,0))</f>
        <v>1.5</v>
      </c>
      <c r="L1602" s="5">
        <f>INDEX(Products!$A$1:$E$5,MATCH(Orders!$D1602,Products!$A$1:$A$5,0),MATCH(Orders!L$1,Products!$A$1:$E$1,0))</f>
        <v>8.18</v>
      </c>
      <c r="M1602" s="5">
        <f>Table1[[#This Row],[Unit Price]]*Table1[[#This Row],[Quantity]]</f>
        <v>40.9</v>
      </c>
      <c r="N1602" t="str">
        <f>VLOOKUP(Table1[[#This Row],[Customer ID]],Customers!$A$1:$I$2001,9,FALSE)</f>
        <v>No</v>
      </c>
    </row>
    <row r="1603" spans="1:14" x14ac:dyDescent="0.35">
      <c r="A1603" t="s">
        <v>3270</v>
      </c>
      <c r="B1603" s="2">
        <v>44516</v>
      </c>
      <c r="C1603" t="s">
        <v>3271</v>
      </c>
      <c r="D1603" t="s">
        <v>21</v>
      </c>
      <c r="E1603">
        <v>5</v>
      </c>
      <c r="F1603" t="str">
        <f>VLOOKUP(Table1[[#This Row],[Customer ID]],Customers!$A$1:$I$2001,2,FALSE)</f>
        <v>Pamela Cardenas</v>
      </c>
      <c r="G1603" t="str">
        <f>VLOOKUP(Table1[[#This Row],[Customer ID]],Customers!$A$1:$I$2001,3,FALSE)</f>
        <v>andrew87@hanson-miller.com</v>
      </c>
      <c r="H1603" t="str">
        <f>VLOOKUP(Table1[[#This Row],[Customer ID]],Customers!$A$1:$I$2001,7,FALSE)</f>
        <v>Australia</v>
      </c>
      <c r="I1603" t="str">
        <f>_xlfn.IFS(INDEX(Products!$A$1:$E$5,MATCH(Orders!$D1603,Products!$A$1:$A$5,0),MATCH(Orders!I$1,Products!$A$1:$E$1,0))="Esp","Espresso",INDEX(Products!$A$1:$E$5,MATCH(Orders!$D1603,Products!$A$1:$A$5,0),MATCH(Orders!I$1,Products!$A$1:$E$1,0))="Lat","Latte",INDEX(Products!$A$1:$E$5,MATCH(Orders!$D1603,Products!$A$1:$A$5,0),MATCH(Orders!I$1,Products!$A$1:$E$1,0))="Moc","Mocha",INDEX(Products!$A$1:$E$5,MATCH(Orders!$D1603,Products!$A$1:$A$5,0),MATCH(Orders!I$1,Products!$A$1:$E$1,0))="Am","Americano")</f>
        <v>Latte</v>
      </c>
      <c r="J1603" t="str">
        <f>IF(INDEX(Products!$A$1:$E$5,MATCH(Orders!$D1603,Products!$A$1:$A$5,0),MATCH(Orders!J$1,Products!$A$1:$E$1,0))="M","Medium",IF(INDEX(Products!$A$1:$E$5,MATCH(Orders!$D1603,Products!$A$1:$A$5,0),MATCH(Orders!J$1,Products!$A$1:$E$1,0))="D","Dark","Light"))</f>
        <v>Dark</v>
      </c>
      <c r="K1603" s="3">
        <f>INDEX(Products!$A$1:$E$5,MATCH(Orders!$D1603,Products!$A$1:$A$5,0),MATCH(Orders!K$1,Products!$A$1:$E$1,0))</f>
        <v>2</v>
      </c>
      <c r="L1603" s="5">
        <f>INDEX(Products!$A$1:$E$5,MATCH(Orders!$D1603,Products!$A$1:$A$5,0),MATCH(Orders!L$1,Products!$A$1:$E$1,0))</f>
        <v>6.79</v>
      </c>
      <c r="M1603" s="5">
        <f>Table1[[#This Row],[Unit Price]]*Table1[[#This Row],[Quantity]]</f>
        <v>33.950000000000003</v>
      </c>
      <c r="N1603" t="str">
        <f>VLOOKUP(Table1[[#This Row],[Customer ID]],Customers!$A$1:$I$2001,9,FALSE)</f>
        <v>Yes</v>
      </c>
    </row>
    <row r="1604" spans="1:14" x14ac:dyDescent="0.35">
      <c r="A1604" t="s">
        <v>3272</v>
      </c>
      <c r="B1604" s="2">
        <v>45503</v>
      </c>
      <c r="C1604" t="s">
        <v>3273</v>
      </c>
      <c r="D1604" t="s">
        <v>30</v>
      </c>
      <c r="E1604">
        <v>1</v>
      </c>
      <c r="F1604" t="str">
        <f>VLOOKUP(Table1[[#This Row],[Customer ID]],Customers!$A$1:$I$2001,2,FALSE)</f>
        <v>Thomas Mason</v>
      </c>
      <c r="G1604" t="str">
        <f>VLOOKUP(Table1[[#This Row],[Customer ID]],Customers!$A$1:$I$2001,3,FALSE)</f>
        <v>paulgrimes@martinez.com</v>
      </c>
      <c r="H1604" t="str">
        <f>VLOOKUP(Table1[[#This Row],[Customer ID]],Customers!$A$1:$I$2001,7,FALSE)</f>
        <v>Ireland</v>
      </c>
      <c r="I1604" t="str">
        <f>_xlfn.IFS(INDEX(Products!$A$1:$E$5,MATCH(Orders!$D1604,Products!$A$1:$A$5,0),MATCH(Orders!I$1,Products!$A$1:$E$1,0))="Esp","Espresso",INDEX(Products!$A$1:$E$5,MATCH(Orders!$D1604,Products!$A$1:$A$5,0),MATCH(Orders!I$1,Products!$A$1:$E$1,0))="Lat","Latte",INDEX(Products!$A$1:$E$5,MATCH(Orders!$D1604,Products!$A$1:$A$5,0),MATCH(Orders!I$1,Products!$A$1:$E$1,0))="Moc","Mocha",INDEX(Products!$A$1:$E$5,MATCH(Orders!$D1604,Products!$A$1:$A$5,0),MATCH(Orders!I$1,Products!$A$1:$E$1,0))="Am","Americano")</f>
        <v>Mocha</v>
      </c>
      <c r="J1604" t="str">
        <f>IF(INDEX(Products!$A$1:$E$5,MATCH(Orders!$D1604,Products!$A$1:$A$5,0),MATCH(Orders!J$1,Products!$A$1:$E$1,0))="M","Medium",IF(INDEX(Products!$A$1:$E$5,MATCH(Orders!$D1604,Products!$A$1:$A$5,0),MATCH(Orders!J$1,Products!$A$1:$E$1,0))="D","Dark","Light"))</f>
        <v>Medium</v>
      </c>
      <c r="K1604" s="3">
        <f>INDEX(Products!$A$1:$E$5,MATCH(Orders!$D1604,Products!$A$1:$A$5,0),MATCH(Orders!K$1,Products!$A$1:$E$1,0))</f>
        <v>2</v>
      </c>
      <c r="L1604" s="5">
        <f>INDEX(Products!$A$1:$E$5,MATCH(Orders!$D1604,Products!$A$1:$A$5,0),MATCH(Orders!L$1,Products!$A$1:$E$1,0))</f>
        <v>5.35</v>
      </c>
      <c r="M1604" s="5">
        <f>Table1[[#This Row],[Unit Price]]*Table1[[#This Row],[Quantity]]</f>
        <v>5.35</v>
      </c>
      <c r="N1604" t="str">
        <f>VLOOKUP(Table1[[#This Row],[Customer ID]],Customers!$A$1:$I$2001,9,FALSE)</f>
        <v>No</v>
      </c>
    </row>
    <row r="1605" spans="1:14" x14ac:dyDescent="0.35">
      <c r="A1605" t="s">
        <v>3274</v>
      </c>
      <c r="B1605" s="2">
        <v>44665</v>
      </c>
      <c r="C1605" t="s">
        <v>3275</v>
      </c>
      <c r="D1605" t="s">
        <v>30</v>
      </c>
      <c r="E1605">
        <v>5</v>
      </c>
      <c r="F1605" t="str">
        <f>VLOOKUP(Table1[[#This Row],[Customer ID]],Customers!$A$1:$I$2001,2,FALSE)</f>
        <v>Brandon Carter</v>
      </c>
      <c r="G1605" t="str">
        <f>VLOOKUP(Table1[[#This Row],[Customer ID]],Customers!$A$1:$I$2001,3,FALSE)</f>
        <v>manuelpeterson@hotmail.com</v>
      </c>
      <c r="H1605" t="str">
        <f>VLOOKUP(Table1[[#This Row],[Customer ID]],Customers!$A$1:$I$2001,7,FALSE)</f>
        <v>Ireland</v>
      </c>
      <c r="I1605" t="str">
        <f>_xlfn.IFS(INDEX(Products!$A$1:$E$5,MATCH(Orders!$D1605,Products!$A$1:$A$5,0),MATCH(Orders!I$1,Products!$A$1:$E$1,0))="Esp","Espresso",INDEX(Products!$A$1:$E$5,MATCH(Orders!$D1605,Products!$A$1:$A$5,0),MATCH(Orders!I$1,Products!$A$1:$E$1,0))="Lat","Latte",INDEX(Products!$A$1:$E$5,MATCH(Orders!$D1605,Products!$A$1:$A$5,0),MATCH(Orders!I$1,Products!$A$1:$E$1,0))="Moc","Mocha",INDEX(Products!$A$1:$E$5,MATCH(Orders!$D1605,Products!$A$1:$A$5,0),MATCH(Orders!I$1,Products!$A$1:$E$1,0))="Am","Americano")</f>
        <v>Mocha</v>
      </c>
      <c r="J1605" t="str">
        <f>IF(INDEX(Products!$A$1:$E$5,MATCH(Orders!$D1605,Products!$A$1:$A$5,0),MATCH(Orders!J$1,Products!$A$1:$E$1,0))="M","Medium",IF(INDEX(Products!$A$1:$E$5,MATCH(Orders!$D1605,Products!$A$1:$A$5,0),MATCH(Orders!J$1,Products!$A$1:$E$1,0))="D","Dark","Light"))</f>
        <v>Medium</v>
      </c>
      <c r="K1605" s="3">
        <f>INDEX(Products!$A$1:$E$5,MATCH(Orders!$D1605,Products!$A$1:$A$5,0),MATCH(Orders!K$1,Products!$A$1:$E$1,0))</f>
        <v>2</v>
      </c>
      <c r="L1605" s="5">
        <f>INDEX(Products!$A$1:$E$5,MATCH(Orders!$D1605,Products!$A$1:$A$5,0),MATCH(Orders!L$1,Products!$A$1:$E$1,0))</f>
        <v>5.35</v>
      </c>
      <c r="M1605" s="5">
        <f>Table1[[#This Row],[Unit Price]]*Table1[[#This Row],[Quantity]]</f>
        <v>26.75</v>
      </c>
      <c r="N1605" t="str">
        <f>VLOOKUP(Table1[[#This Row],[Customer ID]],Customers!$A$1:$I$2001,9,FALSE)</f>
        <v>No</v>
      </c>
    </row>
    <row r="1606" spans="1:14" x14ac:dyDescent="0.35">
      <c r="A1606" t="s">
        <v>3276</v>
      </c>
      <c r="B1606" s="2">
        <v>44923</v>
      </c>
      <c r="C1606" t="s">
        <v>3277</v>
      </c>
      <c r="D1606" t="s">
        <v>21</v>
      </c>
      <c r="E1606">
        <v>4</v>
      </c>
      <c r="F1606" t="str">
        <f>VLOOKUP(Table1[[#This Row],[Customer ID]],Customers!$A$1:$I$2001,2,FALSE)</f>
        <v>Teresa Carter</v>
      </c>
      <c r="G1606" t="str">
        <f>VLOOKUP(Table1[[#This Row],[Customer ID]],Customers!$A$1:$I$2001,3,FALSE)</f>
        <v>debbie11@davis.net</v>
      </c>
      <c r="H1606" t="str">
        <f>VLOOKUP(Table1[[#This Row],[Customer ID]],Customers!$A$1:$I$2001,7,FALSE)</f>
        <v>United States</v>
      </c>
      <c r="I1606" t="str">
        <f>_xlfn.IFS(INDEX(Products!$A$1:$E$5,MATCH(Orders!$D1606,Products!$A$1:$A$5,0),MATCH(Orders!I$1,Products!$A$1:$E$1,0))="Esp","Espresso",INDEX(Products!$A$1:$E$5,MATCH(Orders!$D1606,Products!$A$1:$A$5,0),MATCH(Orders!I$1,Products!$A$1:$E$1,0))="Lat","Latte",INDEX(Products!$A$1:$E$5,MATCH(Orders!$D1606,Products!$A$1:$A$5,0),MATCH(Orders!I$1,Products!$A$1:$E$1,0))="Moc","Mocha",INDEX(Products!$A$1:$E$5,MATCH(Orders!$D1606,Products!$A$1:$A$5,0),MATCH(Orders!I$1,Products!$A$1:$E$1,0))="Am","Americano")</f>
        <v>Latte</v>
      </c>
      <c r="J1606" t="str">
        <f>IF(INDEX(Products!$A$1:$E$5,MATCH(Orders!$D1606,Products!$A$1:$A$5,0),MATCH(Orders!J$1,Products!$A$1:$E$1,0))="M","Medium",IF(INDEX(Products!$A$1:$E$5,MATCH(Orders!$D1606,Products!$A$1:$A$5,0),MATCH(Orders!J$1,Products!$A$1:$E$1,0))="D","Dark","Light"))</f>
        <v>Dark</v>
      </c>
      <c r="K1606" s="3">
        <f>INDEX(Products!$A$1:$E$5,MATCH(Orders!$D1606,Products!$A$1:$A$5,0),MATCH(Orders!K$1,Products!$A$1:$E$1,0))</f>
        <v>2</v>
      </c>
      <c r="L1606" s="5">
        <f>INDEX(Products!$A$1:$E$5,MATCH(Orders!$D1606,Products!$A$1:$A$5,0),MATCH(Orders!L$1,Products!$A$1:$E$1,0))</f>
        <v>6.79</v>
      </c>
      <c r="M1606" s="5">
        <f>Table1[[#This Row],[Unit Price]]*Table1[[#This Row],[Quantity]]</f>
        <v>27.16</v>
      </c>
      <c r="N1606" t="str">
        <f>VLOOKUP(Table1[[#This Row],[Customer ID]],Customers!$A$1:$I$2001,9,FALSE)</f>
        <v>Yes</v>
      </c>
    </row>
    <row r="1607" spans="1:14" x14ac:dyDescent="0.35">
      <c r="A1607" t="s">
        <v>3278</v>
      </c>
      <c r="B1607" s="2">
        <v>44731</v>
      </c>
      <c r="C1607" t="s">
        <v>3279</v>
      </c>
      <c r="D1607" t="s">
        <v>40</v>
      </c>
      <c r="E1607">
        <v>1</v>
      </c>
      <c r="F1607" t="str">
        <f>VLOOKUP(Table1[[#This Row],[Customer ID]],Customers!$A$1:$I$2001,2,FALSE)</f>
        <v>Brandon Walker</v>
      </c>
      <c r="G1607" t="str">
        <f>VLOOKUP(Table1[[#This Row],[Customer ID]],Customers!$A$1:$I$2001,3,FALSE)</f>
        <v>angela47@fox.net</v>
      </c>
      <c r="H1607" t="str">
        <f>VLOOKUP(Table1[[#This Row],[Customer ID]],Customers!$A$1:$I$2001,7,FALSE)</f>
        <v>Ireland</v>
      </c>
      <c r="I1607" t="str">
        <f>_xlfn.IFS(INDEX(Products!$A$1:$E$5,MATCH(Orders!$D1607,Products!$A$1:$A$5,0),MATCH(Orders!I$1,Products!$A$1:$E$1,0))="Esp","Espresso",INDEX(Products!$A$1:$E$5,MATCH(Orders!$D1607,Products!$A$1:$A$5,0),MATCH(Orders!I$1,Products!$A$1:$E$1,0))="Lat","Latte",INDEX(Products!$A$1:$E$5,MATCH(Orders!$D1607,Products!$A$1:$A$5,0),MATCH(Orders!I$1,Products!$A$1:$E$1,0))="Moc","Mocha",INDEX(Products!$A$1:$E$5,MATCH(Orders!$D1607,Products!$A$1:$A$5,0),MATCH(Orders!I$1,Products!$A$1:$E$1,0))="Am","Americano")</f>
        <v>Americano</v>
      </c>
      <c r="J1607" t="str">
        <f>IF(INDEX(Products!$A$1:$E$5,MATCH(Orders!$D1607,Products!$A$1:$A$5,0),MATCH(Orders!J$1,Products!$A$1:$E$1,0))="M","Medium",IF(INDEX(Products!$A$1:$E$5,MATCH(Orders!$D1607,Products!$A$1:$A$5,0),MATCH(Orders!J$1,Products!$A$1:$E$1,0))="D","Dark","Light"))</f>
        <v>Light</v>
      </c>
      <c r="K1607" s="3">
        <f>INDEX(Products!$A$1:$E$5,MATCH(Orders!$D1607,Products!$A$1:$A$5,0),MATCH(Orders!K$1,Products!$A$1:$E$1,0))</f>
        <v>1</v>
      </c>
      <c r="L1607" s="5">
        <f>INDEX(Products!$A$1:$E$5,MATCH(Orders!$D1607,Products!$A$1:$A$5,0),MATCH(Orders!L$1,Products!$A$1:$E$1,0))</f>
        <v>9.9499999999999993</v>
      </c>
      <c r="M1607" s="5">
        <f>Table1[[#This Row],[Unit Price]]*Table1[[#This Row],[Quantity]]</f>
        <v>9.9499999999999993</v>
      </c>
      <c r="N1607" t="str">
        <f>VLOOKUP(Table1[[#This Row],[Customer ID]],Customers!$A$1:$I$2001,9,FALSE)</f>
        <v>Yes</v>
      </c>
    </row>
    <row r="1608" spans="1:14" x14ac:dyDescent="0.35">
      <c r="A1608" t="s">
        <v>3280</v>
      </c>
      <c r="B1608" s="2">
        <v>45427</v>
      </c>
      <c r="C1608" t="s">
        <v>3281</v>
      </c>
      <c r="D1608" t="s">
        <v>21</v>
      </c>
      <c r="E1608">
        <v>5</v>
      </c>
      <c r="F1608" t="str">
        <f>VLOOKUP(Table1[[#This Row],[Customer ID]],Customers!$A$1:$I$2001,2,FALSE)</f>
        <v>Joshua Sanders</v>
      </c>
      <c r="G1608" t="str">
        <f>VLOOKUP(Table1[[#This Row],[Customer ID]],Customers!$A$1:$I$2001,3,FALSE)</f>
        <v>danielle11@yahoo.com</v>
      </c>
      <c r="H1608" t="str">
        <f>VLOOKUP(Table1[[#This Row],[Customer ID]],Customers!$A$1:$I$2001,7,FALSE)</f>
        <v>United States</v>
      </c>
      <c r="I1608" t="str">
        <f>_xlfn.IFS(INDEX(Products!$A$1:$E$5,MATCH(Orders!$D1608,Products!$A$1:$A$5,0),MATCH(Orders!I$1,Products!$A$1:$E$1,0))="Esp","Espresso",INDEX(Products!$A$1:$E$5,MATCH(Orders!$D1608,Products!$A$1:$A$5,0),MATCH(Orders!I$1,Products!$A$1:$E$1,0))="Lat","Latte",INDEX(Products!$A$1:$E$5,MATCH(Orders!$D1608,Products!$A$1:$A$5,0),MATCH(Orders!I$1,Products!$A$1:$E$1,0))="Moc","Mocha",INDEX(Products!$A$1:$E$5,MATCH(Orders!$D1608,Products!$A$1:$A$5,0),MATCH(Orders!I$1,Products!$A$1:$E$1,0))="Am","Americano")</f>
        <v>Latte</v>
      </c>
      <c r="J1608" t="str">
        <f>IF(INDEX(Products!$A$1:$E$5,MATCH(Orders!$D1608,Products!$A$1:$A$5,0),MATCH(Orders!J$1,Products!$A$1:$E$1,0))="M","Medium",IF(INDEX(Products!$A$1:$E$5,MATCH(Orders!$D1608,Products!$A$1:$A$5,0),MATCH(Orders!J$1,Products!$A$1:$E$1,0))="D","Dark","Light"))</f>
        <v>Dark</v>
      </c>
      <c r="K1608" s="3">
        <f>INDEX(Products!$A$1:$E$5,MATCH(Orders!$D1608,Products!$A$1:$A$5,0),MATCH(Orders!K$1,Products!$A$1:$E$1,0))</f>
        <v>2</v>
      </c>
      <c r="L1608" s="5">
        <f>INDEX(Products!$A$1:$E$5,MATCH(Orders!$D1608,Products!$A$1:$A$5,0),MATCH(Orders!L$1,Products!$A$1:$E$1,0))</f>
        <v>6.79</v>
      </c>
      <c r="M1608" s="5">
        <f>Table1[[#This Row],[Unit Price]]*Table1[[#This Row],[Quantity]]</f>
        <v>33.950000000000003</v>
      </c>
      <c r="N1608" t="str">
        <f>VLOOKUP(Table1[[#This Row],[Customer ID]],Customers!$A$1:$I$2001,9,FALSE)</f>
        <v>No</v>
      </c>
    </row>
    <row r="1609" spans="1:14" x14ac:dyDescent="0.35">
      <c r="A1609" t="s">
        <v>3282</v>
      </c>
      <c r="B1609" s="2">
        <v>45088</v>
      </c>
      <c r="C1609" t="s">
        <v>3283</v>
      </c>
      <c r="D1609" t="s">
        <v>40</v>
      </c>
      <c r="E1609">
        <v>5</v>
      </c>
      <c r="F1609" t="str">
        <f>VLOOKUP(Table1[[#This Row],[Customer ID]],Customers!$A$1:$I$2001,2,FALSE)</f>
        <v>Allison Holland</v>
      </c>
      <c r="G1609" t="str">
        <f>VLOOKUP(Table1[[#This Row],[Customer ID]],Customers!$A$1:$I$2001,3,FALSE)</f>
        <v>sheltondebra@hotmail.com</v>
      </c>
      <c r="H1609" t="str">
        <f>VLOOKUP(Table1[[#This Row],[Customer ID]],Customers!$A$1:$I$2001,7,FALSE)</f>
        <v>Australia</v>
      </c>
      <c r="I1609" t="str">
        <f>_xlfn.IFS(INDEX(Products!$A$1:$E$5,MATCH(Orders!$D1609,Products!$A$1:$A$5,0),MATCH(Orders!I$1,Products!$A$1:$E$1,0))="Esp","Espresso",INDEX(Products!$A$1:$E$5,MATCH(Orders!$D1609,Products!$A$1:$A$5,0),MATCH(Orders!I$1,Products!$A$1:$E$1,0))="Lat","Latte",INDEX(Products!$A$1:$E$5,MATCH(Orders!$D1609,Products!$A$1:$A$5,0),MATCH(Orders!I$1,Products!$A$1:$E$1,0))="Moc","Mocha",INDEX(Products!$A$1:$E$5,MATCH(Orders!$D1609,Products!$A$1:$A$5,0),MATCH(Orders!I$1,Products!$A$1:$E$1,0))="Am","Americano")</f>
        <v>Americano</v>
      </c>
      <c r="J1609" t="str">
        <f>IF(INDEX(Products!$A$1:$E$5,MATCH(Orders!$D1609,Products!$A$1:$A$5,0),MATCH(Orders!J$1,Products!$A$1:$E$1,0))="M","Medium",IF(INDEX(Products!$A$1:$E$5,MATCH(Orders!$D1609,Products!$A$1:$A$5,0),MATCH(Orders!J$1,Products!$A$1:$E$1,0))="D","Dark","Light"))</f>
        <v>Light</v>
      </c>
      <c r="K1609" s="3">
        <f>INDEX(Products!$A$1:$E$5,MATCH(Orders!$D1609,Products!$A$1:$A$5,0),MATCH(Orders!K$1,Products!$A$1:$E$1,0))</f>
        <v>1</v>
      </c>
      <c r="L1609" s="5">
        <f>INDEX(Products!$A$1:$E$5,MATCH(Orders!$D1609,Products!$A$1:$A$5,0),MATCH(Orders!L$1,Products!$A$1:$E$1,0))</f>
        <v>9.9499999999999993</v>
      </c>
      <c r="M1609" s="5">
        <f>Table1[[#This Row],[Unit Price]]*Table1[[#This Row],[Quantity]]</f>
        <v>49.75</v>
      </c>
      <c r="N1609" t="str">
        <f>VLOOKUP(Table1[[#This Row],[Customer ID]],Customers!$A$1:$I$2001,9,FALSE)</f>
        <v>No</v>
      </c>
    </row>
    <row r="1610" spans="1:14" x14ac:dyDescent="0.35">
      <c r="A1610" t="s">
        <v>3284</v>
      </c>
      <c r="B1610" s="2">
        <v>45043</v>
      </c>
      <c r="C1610" t="s">
        <v>3285</v>
      </c>
      <c r="D1610" t="s">
        <v>15</v>
      </c>
      <c r="E1610">
        <v>3</v>
      </c>
      <c r="F1610" t="str">
        <f>VLOOKUP(Table1[[#This Row],[Customer ID]],Customers!$A$1:$I$2001,2,FALSE)</f>
        <v>James Taylor</v>
      </c>
      <c r="G1610" t="str">
        <f>VLOOKUP(Table1[[#This Row],[Customer ID]],Customers!$A$1:$I$2001,3,FALSE)</f>
        <v>cody70@hotmail.com</v>
      </c>
      <c r="H1610" t="str">
        <f>VLOOKUP(Table1[[#This Row],[Customer ID]],Customers!$A$1:$I$2001,7,FALSE)</f>
        <v>United Kingdom</v>
      </c>
      <c r="I1610" t="str">
        <f>_xlfn.IFS(INDEX(Products!$A$1:$E$5,MATCH(Orders!$D1610,Products!$A$1:$A$5,0),MATCH(Orders!I$1,Products!$A$1:$E$1,0))="Esp","Espresso",INDEX(Products!$A$1:$E$5,MATCH(Orders!$D1610,Products!$A$1:$A$5,0),MATCH(Orders!I$1,Products!$A$1:$E$1,0))="Lat","Latte",INDEX(Products!$A$1:$E$5,MATCH(Orders!$D1610,Products!$A$1:$A$5,0),MATCH(Orders!I$1,Products!$A$1:$E$1,0))="Moc","Mocha",INDEX(Products!$A$1:$E$5,MATCH(Orders!$D1610,Products!$A$1:$A$5,0),MATCH(Orders!I$1,Products!$A$1:$E$1,0))="Am","Americano")</f>
        <v>Espresso</v>
      </c>
      <c r="J1610" t="str">
        <f>IF(INDEX(Products!$A$1:$E$5,MATCH(Orders!$D1610,Products!$A$1:$A$5,0),MATCH(Orders!J$1,Products!$A$1:$E$1,0))="M","Medium",IF(INDEX(Products!$A$1:$E$5,MATCH(Orders!$D1610,Products!$A$1:$A$5,0),MATCH(Orders!J$1,Products!$A$1:$E$1,0))="D","Dark","Light"))</f>
        <v>Medium</v>
      </c>
      <c r="K1610" s="3">
        <f>INDEX(Products!$A$1:$E$5,MATCH(Orders!$D1610,Products!$A$1:$A$5,0),MATCH(Orders!K$1,Products!$A$1:$E$1,0))</f>
        <v>1.5</v>
      </c>
      <c r="L1610" s="5">
        <f>INDEX(Products!$A$1:$E$5,MATCH(Orders!$D1610,Products!$A$1:$A$5,0),MATCH(Orders!L$1,Products!$A$1:$E$1,0))</f>
        <v>8.18</v>
      </c>
      <c r="M1610" s="5">
        <f>Table1[[#This Row],[Unit Price]]*Table1[[#This Row],[Quantity]]</f>
        <v>24.54</v>
      </c>
      <c r="N1610" t="str">
        <f>VLOOKUP(Table1[[#This Row],[Customer ID]],Customers!$A$1:$I$2001,9,FALSE)</f>
        <v>Yes</v>
      </c>
    </row>
    <row r="1611" spans="1:14" x14ac:dyDescent="0.35">
      <c r="A1611" t="s">
        <v>3286</v>
      </c>
      <c r="B1611" s="2">
        <v>44910</v>
      </c>
      <c r="C1611" t="s">
        <v>3287</v>
      </c>
      <c r="D1611" t="s">
        <v>30</v>
      </c>
      <c r="E1611">
        <v>2</v>
      </c>
      <c r="F1611" t="str">
        <f>VLOOKUP(Table1[[#This Row],[Customer ID]],Customers!$A$1:$I$2001,2,FALSE)</f>
        <v>Kimberly Matthews</v>
      </c>
      <c r="G1611" t="str">
        <f>VLOOKUP(Table1[[#This Row],[Customer ID]],Customers!$A$1:$I$2001,3,FALSE)</f>
        <v>brendamanning@tran.info</v>
      </c>
      <c r="H1611" t="str">
        <f>VLOOKUP(Table1[[#This Row],[Customer ID]],Customers!$A$1:$I$2001,7,FALSE)</f>
        <v>Canada</v>
      </c>
      <c r="I1611" t="str">
        <f>_xlfn.IFS(INDEX(Products!$A$1:$E$5,MATCH(Orders!$D1611,Products!$A$1:$A$5,0),MATCH(Orders!I$1,Products!$A$1:$E$1,0))="Esp","Espresso",INDEX(Products!$A$1:$E$5,MATCH(Orders!$D1611,Products!$A$1:$A$5,0),MATCH(Orders!I$1,Products!$A$1:$E$1,0))="Lat","Latte",INDEX(Products!$A$1:$E$5,MATCH(Orders!$D1611,Products!$A$1:$A$5,0),MATCH(Orders!I$1,Products!$A$1:$E$1,0))="Moc","Mocha",INDEX(Products!$A$1:$E$5,MATCH(Orders!$D1611,Products!$A$1:$A$5,0),MATCH(Orders!I$1,Products!$A$1:$E$1,0))="Am","Americano")</f>
        <v>Mocha</v>
      </c>
      <c r="J1611" t="str">
        <f>IF(INDEX(Products!$A$1:$E$5,MATCH(Orders!$D1611,Products!$A$1:$A$5,0),MATCH(Orders!J$1,Products!$A$1:$E$1,0))="M","Medium",IF(INDEX(Products!$A$1:$E$5,MATCH(Orders!$D1611,Products!$A$1:$A$5,0),MATCH(Orders!J$1,Products!$A$1:$E$1,0))="D","Dark","Light"))</f>
        <v>Medium</v>
      </c>
      <c r="K1611" s="3">
        <f>INDEX(Products!$A$1:$E$5,MATCH(Orders!$D1611,Products!$A$1:$A$5,0),MATCH(Orders!K$1,Products!$A$1:$E$1,0))</f>
        <v>2</v>
      </c>
      <c r="L1611" s="5">
        <f>INDEX(Products!$A$1:$E$5,MATCH(Orders!$D1611,Products!$A$1:$A$5,0),MATCH(Orders!L$1,Products!$A$1:$E$1,0))</f>
        <v>5.35</v>
      </c>
      <c r="M1611" s="5">
        <f>Table1[[#This Row],[Unit Price]]*Table1[[#This Row],[Quantity]]</f>
        <v>10.7</v>
      </c>
      <c r="N1611" t="str">
        <f>VLOOKUP(Table1[[#This Row],[Customer ID]],Customers!$A$1:$I$2001,9,FALSE)</f>
        <v>Yes</v>
      </c>
    </row>
    <row r="1612" spans="1:14" x14ac:dyDescent="0.35">
      <c r="A1612" t="s">
        <v>3289</v>
      </c>
      <c r="B1612" s="2">
        <v>45153</v>
      </c>
      <c r="C1612" t="s">
        <v>3290</v>
      </c>
      <c r="D1612" t="s">
        <v>30</v>
      </c>
      <c r="E1612">
        <v>3</v>
      </c>
      <c r="F1612" t="str">
        <f>VLOOKUP(Table1[[#This Row],[Customer ID]],Customers!$A$1:$I$2001,2,FALSE)</f>
        <v>Terry Rodriguez</v>
      </c>
      <c r="G1612" t="str">
        <f>VLOOKUP(Table1[[#This Row],[Customer ID]],Customers!$A$1:$I$2001,3,FALSE)</f>
        <v>kathrynlopez@gmail.com</v>
      </c>
      <c r="H1612" t="str">
        <f>VLOOKUP(Table1[[#This Row],[Customer ID]],Customers!$A$1:$I$2001,7,FALSE)</f>
        <v>United States</v>
      </c>
      <c r="I1612" t="str">
        <f>_xlfn.IFS(INDEX(Products!$A$1:$E$5,MATCH(Orders!$D1612,Products!$A$1:$A$5,0),MATCH(Orders!I$1,Products!$A$1:$E$1,0))="Esp","Espresso",INDEX(Products!$A$1:$E$5,MATCH(Orders!$D1612,Products!$A$1:$A$5,0),MATCH(Orders!I$1,Products!$A$1:$E$1,0))="Lat","Latte",INDEX(Products!$A$1:$E$5,MATCH(Orders!$D1612,Products!$A$1:$A$5,0),MATCH(Orders!I$1,Products!$A$1:$E$1,0))="Moc","Mocha",INDEX(Products!$A$1:$E$5,MATCH(Orders!$D1612,Products!$A$1:$A$5,0),MATCH(Orders!I$1,Products!$A$1:$E$1,0))="Am","Americano")</f>
        <v>Mocha</v>
      </c>
      <c r="J1612" t="str">
        <f>IF(INDEX(Products!$A$1:$E$5,MATCH(Orders!$D1612,Products!$A$1:$A$5,0),MATCH(Orders!J$1,Products!$A$1:$E$1,0))="M","Medium",IF(INDEX(Products!$A$1:$E$5,MATCH(Orders!$D1612,Products!$A$1:$A$5,0),MATCH(Orders!J$1,Products!$A$1:$E$1,0))="D","Dark","Light"))</f>
        <v>Medium</v>
      </c>
      <c r="K1612" s="3">
        <f>INDEX(Products!$A$1:$E$5,MATCH(Orders!$D1612,Products!$A$1:$A$5,0),MATCH(Orders!K$1,Products!$A$1:$E$1,0))</f>
        <v>2</v>
      </c>
      <c r="L1612" s="5">
        <f>INDEX(Products!$A$1:$E$5,MATCH(Orders!$D1612,Products!$A$1:$A$5,0),MATCH(Orders!L$1,Products!$A$1:$E$1,0))</f>
        <v>5.35</v>
      </c>
      <c r="M1612" s="5">
        <f>Table1[[#This Row],[Unit Price]]*Table1[[#This Row],[Quantity]]</f>
        <v>16.049999999999997</v>
      </c>
      <c r="N1612" t="str">
        <f>VLOOKUP(Table1[[#This Row],[Customer ID]],Customers!$A$1:$I$2001,9,FALSE)</f>
        <v>No</v>
      </c>
    </row>
    <row r="1613" spans="1:14" x14ac:dyDescent="0.35">
      <c r="A1613" t="s">
        <v>3291</v>
      </c>
      <c r="B1613" s="2">
        <v>45543</v>
      </c>
      <c r="C1613" t="s">
        <v>3292</v>
      </c>
      <c r="D1613" t="s">
        <v>30</v>
      </c>
      <c r="E1613">
        <v>2</v>
      </c>
      <c r="F1613" t="str">
        <f>VLOOKUP(Table1[[#This Row],[Customer ID]],Customers!$A$1:$I$2001,2,FALSE)</f>
        <v>Stacey Melendez</v>
      </c>
      <c r="G1613" t="str">
        <f>VLOOKUP(Table1[[#This Row],[Customer ID]],Customers!$A$1:$I$2001,3,FALSE)</f>
        <v>tina01@yahoo.com</v>
      </c>
      <c r="H1613" t="str">
        <f>VLOOKUP(Table1[[#This Row],[Customer ID]],Customers!$A$1:$I$2001,7,FALSE)</f>
        <v>Canada</v>
      </c>
      <c r="I1613" t="str">
        <f>_xlfn.IFS(INDEX(Products!$A$1:$E$5,MATCH(Orders!$D1613,Products!$A$1:$A$5,0),MATCH(Orders!I$1,Products!$A$1:$E$1,0))="Esp","Espresso",INDEX(Products!$A$1:$E$5,MATCH(Orders!$D1613,Products!$A$1:$A$5,0),MATCH(Orders!I$1,Products!$A$1:$E$1,0))="Lat","Latte",INDEX(Products!$A$1:$E$5,MATCH(Orders!$D1613,Products!$A$1:$A$5,0),MATCH(Orders!I$1,Products!$A$1:$E$1,0))="Moc","Mocha",INDEX(Products!$A$1:$E$5,MATCH(Orders!$D1613,Products!$A$1:$A$5,0),MATCH(Orders!I$1,Products!$A$1:$E$1,0))="Am","Americano")</f>
        <v>Mocha</v>
      </c>
      <c r="J1613" t="str">
        <f>IF(INDEX(Products!$A$1:$E$5,MATCH(Orders!$D1613,Products!$A$1:$A$5,0),MATCH(Orders!J$1,Products!$A$1:$E$1,0))="M","Medium",IF(INDEX(Products!$A$1:$E$5,MATCH(Orders!$D1613,Products!$A$1:$A$5,0),MATCH(Orders!J$1,Products!$A$1:$E$1,0))="D","Dark","Light"))</f>
        <v>Medium</v>
      </c>
      <c r="K1613" s="3">
        <f>INDEX(Products!$A$1:$E$5,MATCH(Orders!$D1613,Products!$A$1:$A$5,0),MATCH(Orders!K$1,Products!$A$1:$E$1,0))</f>
        <v>2</v>
      </c>
      <c r="L1613" s="5">
        <f>INDEX(Products!$A$1:$E$5,MATCH(Orders!$D1613,Products!$A$1:$A$5,0),MATCH(Orders!L$1,Products!$A$1:$E$1,0))</f>
        <v>5.35</v>
      </c>
      <c r="M1613" s="5">
        <f>Table1[[#This Row],[Unit Price]]*Table1[[#This Row],[Quantity]]</f>
        <v>10.7</v>
      </c>
      <c r="N1613" t="str">
        <f>VLOOKUP(Table1[[#This Row],[Customer ID]],Customers!$A$1:$I$2001,9,FALSE)</f>
        <v>No</v>
      </c>
    </row>
    <row r="1614" spans="1:14" x14ac:dyDescent="0.35">
      <c r="A1614" t="s">
        <v>3293</v>
      </c>
      <c r="B1614" s="2">
        <v>45127</v>
      </c>
      <c r="C1614" t="s">
        <v>3294</v>
      </c>
      <c r="D1614" t="s">
        <v>30</v>
      </c>
      <c r="E1614">
        <v>3</v>
      </c>
      <c r="F1614" t="str">
        <f>VLOOKUP(Table1[[#This Row],[Customer ID]],Customers!$A$1:$I$2001,2,FALSE)</f>
        <v>Christopher Johnson</v>
      </c>
      <c r="G1614" t="str">
        <f>VLOOKUP(Table1[[#This Row],[Customer ID]],Customers!$A$1:$I$2001,3,FALSE)</f>
        <v>rebeccahansen@collins.com</v>
      </c>
      <c r="H1614" t="str">
        <f>VLOOKUP(Table1[[#This Row],[Customer ID]],Customers!$A$1:$I$2001,7,FALSE)</f>
        <v>Australia</v>
      </c>
      <c r="I1614" t="str">
        <f>_xlfn.IFS(INDEX(Products!$A$1:$E$5,MATCH(Orders!$D1614,Products!$A$1:$A$5,0),MATCH(Orders!I$1,Products!$A$1:$E$1,0))="Esp","Espresso",INDEX(Products!$A$1:$E$5,MATCH(Orders!$D1614,Products!$A$1:$A$5,0),MATCH(Orders!I$1,Products!$A$1:$E$1,0))="Lat","Latte",INDEX(Products!$A$1:$E$5,MATCH(Orders!$D1614,Products!$A$1:$A$5,0),MATCH(Orders!I$1,Products!$A$1:$E$1,0))="Moc","Mocha",INDEX(Products!$A$1:$E$5,MATCH(Orders!$D1614,Products!$A$1:$A$5,0),MATCH(Orders!I$1,Products!$A$1:$E$1,0))="Am","Americano")</f>
        <v>Mocha</v>
      </c>
      <c r="J1614" t="str">
        <f>IF(INDEX(Products!$A$1:$E$5,MATCH(Orders!$D1614,Products!$A$1:$A$5,0),MATCH(Orders!J$1,Products!$A$1:$E$1,0))="M","Medium",IF(INDEX(Products!$A$1:$E$5,MATCH(Orders!$D1614,Products!$A$1:$A$5,0),MATCH(Orders!J$1,Products!$A$1:$E$1,0))="D","Dark","Light"))</f>
        <v>Medium</v>
      </c>
      <c r="K1614" s="3">
        <f>INDEX(Products!$A$1:$E$5,MATCH(Orders!$D1614,Products!$A$1:$A$5,0),MATCH(Orders!K$1,Products!$A$1:$E$1,0))</f>
        <v>2</v>
      </c>
      <c r="L1614" s="5">
        <f>INDEX(Products!$A$1:$E$5,MATCH(Orders!$D1614,Products!$A$1:$A$5,0),MATCH(Orders!L$1,Products!$A$1:$E$1,0))</f>
        <v>5.35</v>
      </c>
      <c r="M1614" s="5">
        <f>Table1[[#This Row],[Unit Price]]*Table1[[#This Row],[Quantity]]</f>
        <v>16.049999999999997</v>
      </c>
      <c r="N1614" t="str">
        <f>VLOOKUP(Table1[[#This Row],[Customer ID]],Customers!$A$1:$I$2001,9,FALSE)</f>
        <v>Yes</v>
      </c>
    </row>
    <row r="1615" spans="1:14" x14ac:dyDescent="0.35">
      <c r="A1615" t="s">
        <v>3295</v>
      </c>
      <c r="B1615" s="2">
        <v>45169</v>
      </c>
      <c r="C1615" t="s">
        <v>3296</v>
      </c>
      <c r="D1615" t="s">
        <v>15</v>
      </c>
      <c r="E1615">
        <v>1</v>
      </c>
      <c r="F1615" t="str">
        <f>VLOOKUP(Table1[[#This Row],[Customer ID]],Customers!$A$1:$I$2001,2,FALSE)</f>
        <v>Eugene Clark</v>
      </c>
      <c r="G1615" t="str">
        <f>VLOOKUP(Table1[[#This Row],[Customer ID]],Customers!$A$1:$I$2001,3,FALSE)</f>
        <v>bedwards@yahoo.com</v>
      </c>
      <c r="H1615" t="str">
        <f>VLOOKUP(Table1[[#This Row],[Customer ID]],Customers!$A$1:$I$2001,7,FALSE)</f>
        <v>Australia</v>
      </c>
      <c r="I1615" t="str">
        <f>_xlfn.IFS(INDEX(Products!$A$1:$E$5,MATCH(Orders!$D1615,Products!$A$1:$A$5,0),MATCH(Orders!I$1,Products!$A$1:$E$1,0))="Esp","Espresso",INDEX(Products!$A$1:$E$5,MATCH(Orders!$D1615,Products!$A$1:$A$5,0),MATCH(Orders!I$1,Products!$A$1:$E$1,0))="Lat","Latte",INDEX(Products!$A$1:$E$5,MATCH(Orders!$D1615,Products!$A$1:$A$5,0),MATCH(Orders!I$1,Products!$A$1:$E$1,0))="Moc","Mocha",INDEX(Products!$A$1:$E$5,MATCH(Orders!$D1615,Products!$A$1:$A$5,0),MATCH(Orders!I$1,Products!$A$1:$E$1,0))="Am","Americano")</f>
        <v>Espresso</v>
      </c>
      <c r="J1615" t="str">
        <f>IF(INDEX(Products!$A$1:$E$5,MATCH(Orders!$D1615,Products!$A$1:$A$5,0),MATCH(Orders!J$1,Products!$A$1:$E$1,0))="M","Medium",IF(INDEX(Products!$A$1:$E$5,MATCH(Orders!$D1615,Products!$A$1:$A$5,0),MATCH(Orders!J$1,Products!$A$1:$E$1,0))="D","Dark","Light"))</f>
        <v>Medium</v>
      </c>
      <c r="K1615" s="3">
        <f>INDEX(Products!$A$1:$E$5,MATCH(Orders!$D1615,Products!$A$1:$A$5,0),MATCH(Orders!K$1,Products!$A$1:$E$1,0))</f>
        <v>1.5</v>
      </c>
      <c r="L1615" s="5">
        <f>INDEX(Products!$A$1:$E$5,MATCH(Orders!$D1615,Products!$A$1:$A$5,0),MATCH(Orders!L$1,Products!$A$1:$E$1,0))</f>
        <v>8.18</v>
      </c>
      <c r="M1615" s="5">
        <f>Table1[[#This Row],[Unit Price]]*Table1[[#This Row],[Quantity]]</f>
        <v>8.18</v>
      </c>
      <c r="N1615" t="str">
        <f>VLOOKUP(Table1[[#This Row],[Customer ID]],Customers!$A$1:$I$2001,9,FALSE)</f>
        <v>Yes</v>
      </c>
    </row>
    <row r="1616" spans="1:14" x14ac:dyDescent="0.35">
      <c r="A1616" t="s">
        <v>3297</v>
      </c>
      <c r="B1616" s="2">
        <v>44917</v>
      </c>
      <c r="C1616" t="s">
        <v>3298</v>
      </c>
      <c r="D1616" t="s">
        <v>40</v>
      </c>
      <c r="E1616">
        <v>2</v>
      </c>
      <c r="F1616" t="str">
        <f>VLOOKUP(Table1[[#This Row],[Customer ID]],Customers!$A$1:$I$2001,2,FALSE)</f>
        <v>Pamela Ray</v>
      </c>
      <c r="G1616" t="str">
        <f>VLOOKUP(Table1[[#This Row],[Customer ID]],Customers!$A$1:$I$2001,3,FALSE)</f>
        <v>rickorozco@hotmail.com</v>
      </c>
      <c r="H1616" t="str">
        <f>VLOOKUP(Table1[[#This Row],[Customer ID]],Customers!$A$1:$I$2001,7,FALSE)</f>
        <v>United Kingdom</v>
      </c>
      <c r="I1616" t="str">
        <f>_xlfn.IFS(INDEX(Products!$A$1:$E$5,MATCH(Orders!$D1616,Products!$A$1:$A$5,0),MATCH(Orders!I$1,Products!$A$1:$E$1,0))="Esp","Espresso",INDEX(Products!$A$1:$E$5,MATCH(Orders!$D1616,Products!$A$1:$A$5,0),MATCH(Orders!I$1,Products!$A$1:$E$1,0))="Lat","Latte",INDEX(Products!$A$1:$E$5,MATCH(Orders!$D1616,Products!$A$1:$A$5,0),MATCH(Orders!I$1,Products!$A$1:$E$1,0))="Moc","Mocha",INDEX(Products!$A$1:$E$5,MATCH(Orders!$D1616,Products!$A$1:$A$5,0),MATCH(Orders!I$1,Products!$A$1:$E$1,0))="Am","Americano")</f>
        <v>Americano</v>
      </c>
      <c r="J1616" t="str">
        <f>IF(INDEX(Products!$A$1:$E$5,MATCH(Orders!$D1616,Products!$A$1:$A$5,0),MATCH(Orders!J$1,Products!$A$1:$E$1,0))="M","Medium",IF(INDEX(Products!$A$1:$E$5,MATCH(Orders!$D1616,Products!$A$1:$A$5,0),MATCH(Orders!J$1,Products!$A$1:$E$1,0))="D","Dark","Light"))</f>
        <v>Light</v>
      </c>
      <c r="K1616" s="3">
        <f>INDEX(Products!$A$1:$E$5,MATCH(Orders!$D1616,Products!$A$1:$A$5,0),MATCH(Orders!K$1,Products!$A$1:$E$1,0))</f>
        <v>1</v>
      </c>
      <c r="L1616" s="5">
        <f>INDEX(Products!$A$1:$E$5,MATCH(Orders!$D1616,Products!$A$1:$A$5,0),MATCH(Orders!L$1,Products!$A$1:$E$1,0))</f>
        <v>9.9499999999999993</v>
      </c>
      <c r="M1616" s="5">
        <f>Table1[[#This Row],[Unit Price]]*Table1[[#This Row],[Quantity]]</f>
        <v>19.899999999999999</v>
      </c>
      <c r="N1616" t="str">
        <f>VLOOKUP(Table1[[#This Row],[Customer ID]],Customers!$A$1:$I$2001,9,FALSE)</f>
        <v>No</v>
      </c>
    </row>
    <row r="1617" spans="1:14" x14ac:dyDescent="0.35">
      <c r="A1617" t="s">
        <v>3299</v>
      </c>
      <c r="B1617" s="2">
        <v>44807</v>
      </c>
      <c r="C1617" t="s">
        <v>3300</v>
      </c>
      <c r="D1617" t="s">
        <v>15</v>
      </c>
      <c r="E1617">
        <v>4</v>
      </c>
      <c r="F1617" t="str">
        <f>VLOOKUP(Table1[[#This Row],[Customer ID]],Customers!$A$1:$I$2001,2,FALSE)</f>
        <v>Scott Torres</v>
      </c>
      <c r="G1617" t="str">
        <f>VLOOKUP(Table1[[#This Row],[Customer ID]],Customers!$A$1:$I$2001,3,FALSE)</f>
        <v>chelseawalker@thompson-taylor.com</v>
      </c>
      <c r="H1617" t="str">
        <f>VLOOKUP(Table1[[#This Row],[Customer ID]],Customers!$A$1:$I$2001,7,FALSE)</f>
        <v>Australia</v>
      </c>
      <c r="I1617" t="str">
        <f>_xlfn.IFS(INDEX(Products!$A$1:$E$5,MATCH(Orders!$D1617,Products!$A$1:$A$5,0),MATCH(Orders!I$1,Products!$A$1:$E$1,0))="Esp","Espresso",INDEX(Products!$A$1:$E$5,MATCH(Orders!$D1617,Products!$A$1:$A$5,0),MATCH(Orders!I$1,Products!$A$1:$E$1,0))="Lat","Latte",INDEX(Products!$A$1:$E$5,MATCH(Orders!$D1617,Products!$A$1:$A$5,0),MATCH(Orders!I$1,Products!$A$1:$E$1,0))="Moc","Mocha",INDEX(Products!$A$1:$E$5,MATCH(Orders!$D1617,Products!$A$1:$A$5,0),MATCH(Orders!I$1,Products!$A$1:$E$1,0))="Am","Americano")</f>
        <v>Espresso</v>
      </c>
      <c r="J1617" t="str">
        <f>IF(INDEX(Products!$A$1:$E$5,MATCH(Orders!$D1617,Products!$A$1:$A$5,0),MATCH(Orders!J$1,Products!$A$1:$E$1,0))="M","Medium",IF(INDEX(Products!$A$1:$E$5,MATCH(Orders!$D1617,Products!$A$1:$A$5,0),MATCH(Orders!J$1,Products!$A$1:$E$1,0))="D","Dark","Light"))</f>
        <v>Medium</v>
      </c>
      <c r="K1617" s="3">
        <f>INDEX(Products!$A$1:$E$5,MATCH(Orders!$D1617,Products!$A$1:$A$5,0),MATCH(Orders!K$1,Products!$A$1:$E$1,0))</f>
        <v>1.5</v>
      </c>
      <c r="L1617" s="5">
        <f>INDEX(Products!$A$1:$E$5,MATCH(Orders!$D1617,Products!$A$1:$A$5,0),MATCH(Orders!L$1,Products!$A$1:$E$1,0))</f>
        <v>8.18</v>
      </c>
      <c r="M1617" s="5">
        <f>Table1[[#This Row],[Unit Price]]*Table1[[#This Row],[Quantity]]</f>
        <v>32.72</v>
      </c>
      <c r="N1617" t="str">
        <f>VLOOKUP(Table1[[#This Row],[Customer ID]],Customers!$A$1:$I$2001,9,FALSE)</f>
        <v>Yes</v>
      </c>
    </row>
    <row r="1618" spans="1:14" x14ac:dyDescent="0.35">
      <c r="A1618" t="s">
        <v>3301</v>
      </c>
      <c r="B1618" s="2">
        <v>45367</v>
      </c>
      <c r="C1618" t="s">
        <v>3302</v>
      </c>
      <c r="D1618" t="s">
        <v>15</v>
      </c>
      <c r="E1618">
        <v>1</v>
      </c>
      <c r="F1618" t="str">
        <f>VLOOKUP(Table1[[#This Row],[Customer ID]],Customers!$A$1:$I$2001,2,FALSE)</f>
        <v>Lisa Gallagher</v>
      </c>
      <c r="G1618" t="str">
        <f>VLOOKUP(Table1[[#This Row],[Customer ID]],Customers!$A$1:$I$2001,3,FALSE)</f>
        <v>mauricemcdonald@riggs.biz</v>
      </c>
      <c r="H1618" t="str">
        <f>VLOOKUP(Table1[[#This Row],[Customer ID]],Customers!$A$1:$I$2001,7,FALSE)</f>
        <v>Canada</v>
      </c>
      <c r="I1618" t="str">
        <f>_xlfn.IFS(INDEX(Products!$A$1:$E$5,MATCH(Orders!$D1618,Products!$A$1:$A$5,0),MATCH(Orders!I$1,Products!$A$1:$E$1,0))="Esp","Espresso",INDEX(Products!$A$1:$E$5,MATCH(Orders!$D1618,Products!$A$1:$A$5,0),MATCH(Orders!I$1,Products!$A$1:$E$1,0))="Lat","Latte",INDEX(Products!$A$1:$E$5,MATCH(Orders!$D1618,Products!$A$1:$A$5,0),MATCH(Orders!I$1,Products!$A$1:$E$1,0))="Moc","Mocha",INDEX(Products!$A$1:$E$5,MATCH(Orders!$D1618,Products!$A$1:$A$5,0),MATCH(Orders!I$1,Products!$A$1:$E$1,0))="Am","Americano")</f>
        <v>Espresso</v>
      </c>
      <c r="J1618" t="str">
        <f>IF(INDEX(Products!$A$1:$E$5,MATCH(Orders!$D1618,Products!$A$1:$A$5,0),MATCH(Orders!J$1,Products!$A$1:$E$1,0))="M","Medium",IF(INDEX(Products!$A$1:$E$5,MATCH(Orders!$D1618,Products!$A$1:$A$5,0),MATCH(Orders!J$1,Products!$A$1:$E$1,0))="D","Dark","Light"))</f>
        <v>Medium</v>
      </c>
      <c r="K1618" s="3">
        <f>INDEX(Products!$A$1:$E$5,MATCH(Orders!$D1618,Products!$A$1:$A$5,0),MATCH(Orders!K$1,Products!$A$1:$E$1,0))</f>
        <v>1.5</v>
      </c>
      <c r="L1618" s="5">
        <f>INDEX(Products!$A$1:$E$5,MATCH(Orders!$D1618,Products!$A$1:$A$5,0),MATCH(Orders!L$1,Products!$A$1:$E$1,0))</f>
        <v>8.18</v>
      </c>
      <c r="M1618" s="5">
        <f>Table1[[#This Row],[Unit Price]]*Table1[[#This Row],[Quantity]]</f>
        <v>8.18</v>
      </c>
      <c r="N1618" t="str">
        <f>VLOOKUP(Table1[[#This Row],[Customer ID]],Customers!$A$1:$I$2001,9,FALSE)</f>
        <v>No</v>
      </c>
    </row>
    <row r="1619" spans="1:14" x14ac:dyDescent="0.35">
      <c r="A1619" t="s">
        <v>3303</v>
      </c>
      <c r="B1619" s="2">
        <v>45547</v>
      </c>
      <c r="C1619" t="s">
        <v>3304</v>
      </c>
      <c r="D1619" t="s">
        <v>30</v>
      </c>
      <c r="E1619">
        <v>4</v>
      </c>
      <c r="F1619" t="str">
        <f>VLOOKUP(Table1[[#This Row],[Customer ID]],Customers!$A$1:$I$2001,2,FALSE)</f>
        <v>Terry Peterson</v>
      </c>
      <c r="G1619" t="str">
        <f>VLOOKUP(Table1[[#This Row],[Customer ID]],Customers!$A$1:$I$2001,3,FALSE)</f>
        <v>parrisheddie@hotmail.com</v>
      </c>
      <c r="H1619" t="str">
        <f>VLOOKUP(Table1[[#This Row],[Customer ID]],Customers!$A$1:$I$2001,7,FALSE)</f>
        <v>Canada</v>
      </c>
      <c r="I1619" t="str">
        <f>_xlfn.IFS(INDEX(Products!$A$1:$E$5,MATCH(Orders!$D1619,Products!$A$1:$A$5,0),MATCH(Orders!I$1,Products!$A$1:$E$1,0))="Esp","Espresso",INDEX(Products!$A$1:$E$5,MATCH(Orders!$D1619,Products!$A$1:$A$5,0),MATCH(Orders!I$1,Products!$A$1:$E$1,0))="Lat","Latte",INDEX(Products!$A$1:$E$5,MATCH(Orders!$D1619,Products!$A$1:$A$5,0),MATCH(Orders!I$1,Products!$A$1:$E$1,0))="Moc","Mocha",INDEX(Products!$A$1:$E$5,MATCH(Orders!$D1619,Products!$A$1:$A$5,0),MATCH(Orders!I$1,Products!$A$1:$E$1,0))="Am","Americano")</f>
        <v>Mocha</v>
      </c>
      <c r="J1619" t="str">
        <f>IF(INDEX(Products!$A$1:$E$5,MATCH(Orders!$D1619,Products!$A$1:$A$5,0),MATCH(Orders!J$1,Products!$A$1:$E$1,0))="M","Medium",IF(INDEX(Products!$A$1:$E$5,MATCH(Orders!$D1619,Products!$A$1:$A$5,0),MATCH(Orders!J$1,Products!$A$1:$E$1,0))="D","Dark","Light"))</f>
        <v>Medium</v>
      </c>
      <c r="K1619" s="3">
        <f>INDEX(Products!$A$1:$E$5,MATCH(Orders!$D1619,Products!$A$1:$A$5,0),MATCH(Orders!K$1,Products!$A$1:$E$1,0))</f>
        <v>2</v>
      </c>
      <c r="L1619" s="5">
        <f>INDEX(Products!$A$1:$E$5,MATCH(Orders!$D1619,Products!$A$1:$A$5,0),MATCH(Orders!L$1,Products!$A$1:$E$1,0))</f>
        <v>5.35</v>
      </c>
      <c r="M1619" s="5">
        <f>Table1[[#This Row],[Unit Price]]*Table1[[#This Row],[Quantity]]</f>
        <v>21.4</v>
      </c>
      <c r="N1619" t="str">
        <f>VLOOKUP(Table1[[#This Row],[Customer ID]],Customers!$A$1:$I$2001,9,FALSE)</f>
        <v>Yes</v>
      </c>
    </row>
    <row r="1620" spans="1:14" x14ac:dyDescent="0.35">
      <c r="A1620" t="s">
        <v>3305</v>
      </c>
      <c r="B1620" s="2">
        <v>45267</v>
      </c>
      <c r="C1620" t="s">
        <v>3306</v>
      </c>
      <c r="D1620" t="s">
        <v>30</v>
      </c>
      <c r="E1620">
        <v>5</v>
      </c>
      <c r="F1620" t="str">
        <f>VLOOKUP(Table1[[#This Row],[Customer ID]],Customers!$A$1:$I$2001,2,FALSE)</f>
        <v>Darlene Kennedy</v>
      </c>
      <c r="G1620" t="str">
        <f>VLOOKUP(Table1[[#This Row],[Customer ID]],Customers!$A$1:$I$2001,3,FALSE)</f>
        <v>marshallkelsey@gutierrez.org</v>
      </c>
      <c r="H1620" t="str">
        <f>VLOOKUP(Table1[[#This Row],[Customer ID]],Customers!$A$1:$I$2001,7,FALSE)</f>
        <v>United States</v>
      </c>
      <c r="I1620" t="str">
        <f>_xlfn.IFS(INDEX(Products!$A$1:$E$5,MATCH(Orders!$D1620,Products!$A$1:$A$5,0),MATCH(Orders!I$1,Products!$A$1:$E$1,0))="Esp","Espresso",INDEX(Products!$A$1:$E$5,MATCH(Orders!$D1620,Products!$A$1:$A$5,0),MATCH(Orders!I$1,Products!$A$1:$E$1,0))="Lat","Latte",INDEX(Products!$A$1:$E$5,MATCH(Orders!$D1620,Products!$A$1:$A$5,0),MATCH(Orders!I$1,Products!$A$1:$E$1,0))="Moc","Mocha",INDEX(Products!$A$1:$E$5,MATCH(Orders!$D1620,Products!$A$1:$A$5,0),MATCH(Orders!I$1,Products!$A$1:$E$1,0))="Am","Americano")</f>
        <v>Mocha</v>
      </c>
      <c r="J1620" t="str">
        <f>IF(INDEX(Products!$A$1:$E$5,MATCH(Orders!$D1620,Products!$A$1:$A$5,0),MATCH(Orders!J$1,Products!$A$1:$E$1,0))="M","Medium",IF(INDEX(Products!$A$1:$E$5,MATCH(Orders!$D1620,Products!$A$1:$A$5,0),MATCH(Orders!J$1,Products!$A$1:$E$1,0))="D","Dark","Light"))</f>
        <v>Medium</v>
      </c>
      <c r="K1620" s="3">
        <f>INDEX(Products!$A$1:$E$5,MATCH(Orders!$D1620,Products!$A$1:$A$5,0),MATCH(Orders!K$1,Products!$A$1:$E$1,0))</f>
        <v>2</v>
      </c>
      <c r="L1620" s="5">
        <f>INDEX(Products!$A$1:$E$5,MATCH(Orders!$D1620,Products!$A$1:$A$5,0),MATCH(Orders!L$1,Products!$A$1:$E$1,0))</f>
        <v>5.35</v>
      </c>
      <c r="M1620" s="5">
        <f>Table1[[#This Row],[Unit Price]]*Table1[[#This Row],[Quantity]]</f>
        <v>26.75</v>
      </c>
      <c r="N1620" t="str">
        <f>VLOOKUP(Table1[[#This Row],[Customer ID]],Customers!$A$1:$I$2001,9,FALSE)</f>
        <v>No</v>
      </c>
    </row>
    <row r="1621" spans="1:14" x14ac:dyDescent="0.35">
      <c r="A1621" t="s">
        <v>3307</v>
      </c>
      <c r="B1621" s="2">
        <v>44589</v>
      </c>
      <c r="C1621" t="s">
        <v>3308</v>
      </c>
      <c r="D1621" t="s">
        <v>30</v>
      </c>
      <c r="E1621">
        <v>5</v>
      </c>
      <c r="F1621" t="str">
        <f>VLOOKUP(Table1[[#This Row],[Customer ID]],Customers!$A$1:$I$2001,2,FALSE)</f>
        <v>Theresa Russell</v>
      </c>
      <c r="G1621" t="str">
        <f>VLOOKUP(Table1[[#This Row],[Customer ID]],Customers!$A$1:$I$2001,3,FALSE)</f>
        <v>ohudson@elliott.com</v>
      </c>
      <c r="H1621" t="str">
        <f>VLOOKUP(Table1[[#This Row],[Customer ID]],Customers!$A$1:$I$2001,7,FALSE)</f>
        <v>Canada</v>
      </c>
      <c r="I1621" t="str">
        <f>_xlfn.IFS(INDEX(Products!$A$1:$E$5,MATCH(Orders!$D1621,Products!$A$1:$A$5,0),MATCH(Orders!I$1,Products!$A$1:$E$1,0))="Esp","Espresso",INDEX(Products!$A$1:$E$5,MATCH(Orders!$D1621,Products!$A$1:$A$5,0),MATCH(Orders!I$1,Products!$A$1:$E$1,0))="Lat","Latte",INDEX(Products!$A$1:$E$5,MATCH(Orders!$D1621,Products!$A$1:$A$5,0),MATCH(Orders!I$1,Products!$A$1:$E$1,0))="Moc","Mocha",INDEX(Products!$A$1:$E$5,MATCH(Orders!$D1621,Products!$A$1:$A$5,0),MATCH(Orders!I$1,Products!$A$1:$E$1,0))="Am","Americano")</f>
        <v>Mocha</v>
      </c>
      <c r="J1621" t="str">
        <f>IF(INDEX(Products!$A$1:$E$5,MATCH(Orders!$D1621,Products!$A$1:$A$5,0),MATCH(Orders!J$1,Products!$A$1:$E$1,0))="M","Medium",IF(INDEX(Products!$A$1:$E$5,MATCH(Orders!$D1621,Products!$A$1:$A$5,0),MATCH(Orders!J$1,Products!$A$1:$E$1,0))="D","Dark","Light"))</f>
        <v>Medium</v>
      </c>
      <c r="K1621" s="3">
        <f>INDEX(Products!$A$1:$E$5,MATCH(Orders!$D1621,Products!$A$1:$A$5,0),MATCH(Orders!K$1,Products!$A$1:$E$1,0))</f>
        <v>2</v>
      </c>
      <c r="L1621" s="5">
        <f>INDEX(Products!$A$1:$E$5,MATCH(Orders!$D1621,Products!$A$1:$A$5,0),MATCH(Orders!L$1,Products!$A$1:$E$1,0))</f>
        <v>5.35</v>
      </c>
      <c r="M1621" s="5">
        <f>Table1[[#This Row],[Unit Price]]*Table1[[#This Row],[Quantity]]</f>
        <v>26.75</v>
      </c>
      <c r="N1621" t="str">
        <f>VLOOKUP(Table1[[#This Row],[Customer ID]],Customers!$A$1:$I$2001,9,FALSE)</f>
        <v>No</v>
      </c>
    </row>
    <row r="1622" spans="1:14" x14ac:dyDescent="0.35">
      <c r="A1622" t="s">
        <v>3309</v>
      </c>
      <c r="B1622" s="2">
        <v>44955</v>
      </c>
      <c r="C1622" t="s">
        <v>3310</v>
      </c>
      <c r="D1622" t="s">
        <v>15</v>
      </c>
      <c r="E1622">
        <v>5</v>
      </c>
      <c r="F1622" t="str">
        <f>VLOOKUP(Table1[[#This Row],[Customer ID]],Customers!$A$1:$I$2001,2,FALSE)</f>
        <v>Natalie Gray</v>
      </c>
      <c r="G1622" t="str">
        <f>VLOOKUP(Table1[[#This Row],[Customer ID]],Customers!$A$1:$I$2001,3,FALSE)</f>
        <v>kirstencampos@hotmail.com</v>
      </c>
      <c r="H1622" t="str">
        <f>VLOOKUP(Table1[[#This Row],[Customer ID]],Customers!$A$1:$I$2001,7,FALSE)</f>
        <v>United Kingdom</v>
      </c>
      <c r="I1622" t="str">
        <f>_xlfn.IFS(INDEX(Products!$A$1:$E$5,MATCH(Orders!$D1622,Products!$A$1:$A$5,0),MATCH(Orders!I$1,Products!$A$1:$E$1,0))="Esp","Espresso",INDEX(Products!$A$1:$E$5,MATCH(Orders!$D1622,Products!$A$1:$A$5,0),MATCH(Orders!I$1,Products!$A$1:$E$1,0))="Lat","Latte",INDEX(Products!$A$1:$E$5,MATCH(Orders!$D1622,Products!$A$1:$A$5,0),MATCH(Orders!I$1,Products!$A$1:$E$1,0))="Moc","Mocha",INDEX(Products!$A$1:$E$5,MATCH(Orders!$D1622,Products!$A$1:$A$5,0),MATCH(Orders!I$1,Products!$A$1:$E$1,0))="Am","Americano")</f>
        <v>Espresso</v>
      </c>
      <c r="J1622" t="str">
        <f>IF(INDEX(Products!$A$1:$E$5,MATCH(Orders!$D1622,Products!$A$1:$A$5,0),MATCH(Orders!J$1,Products!$A$1:$E$1,0))="M","Medium",IF(INDEX(Products!$A$1:$E$5,MATCH(Orders!$D1622,Products!$A$1:$A$5,0),MATCH(Orders!J$1,Products!$A$1:$E$1,0))="D","Dark","Light"))</f>
        <v>Medium</v>
      </c>
      <c r="K1622" s="3">
        <f>INDEX(Products!$A$1:$E$5,MATCH(Orders!$D1622,Products!$A$1:$A$5,0),MATCH(Orders!K$1,Products!$A$1:$E$1,0))</f>
        <v>1.5</v>
      </c>
      <c r="L1622" s="5">
        <f>INDEX(Products!$A$1:$E$5,MATCH(Orders!$D1622,Products!$A$1:$A$5,0),MATCH(Orders!L$1,Products!$A$1:$E$1,0))</f>
        <v>8.18</v>
      </c>
      <c r="M1622" s="5">
        <f>Table1[[#This Row],[Unit Price]]*Table1[[#This Row],[Quantity]]</f>
        <v>40.9</v>
      </c>
      <c r="N1622" t="str">
        <f>VLOOKUP(Table1[[#This Row],[Customer ID]],Customers!$A$1:$I$2001,9,FALSE)</f>
        <v>No</v>
      </c>
    </row>
    <row r="1623" spans="1:14" x14ac:dyDescent="0.35">
      <c r="A1623" t="s">
        <v>3311</v>
      </c>
      <c r="B1623" s="2">
        <v>44835</v>
      </c>
      <c r="C1623" t="s">
        <v>3312</v>
      </c>
      <c r="D1623" t="s">
        <v>21</v>
      </c>
      <c r="E1623">
        <v>2</v>
      </c>
      <c r="F1623" t="str">
        <f>VLOOKUP(Table1[[#This Row],[Customer ID]],Customers!$A$1:$I$2001,2,FALSE)</f>
        <v>Justin Flores</v>
      </c>
      <c r="G1623" t="str">
        <f>VLOOKUP(Table1[[#This Row],[Customer ID]],Customers!$A$1:$I$2001,3,FALSE)</f>
        <v>marquezamanda@hicks.com</v>
      </c>
      <c r="H1623" t="str">
        <f>VLOOKUP(Table1[[#This Row],[Customer ID]],Customers!$A$1:$I$2001,7,FALSE)</f>
        <v>Australia</v>
      </c>
      <c r="I1623" t="str">
        <f>_xlfn.IFS(INDEX(Products!$A$1:$E$5,MATCH(Orders!$D1623,Products!$A$1:$A$5,0),MATCH(Orders!I$1,Products!$A$1:$E$1,0))="Esp","Espresso",INDEX(Products!$A$1:$E$5,MATCH(Orders!$D1623,Products!$A$1:$A$5,0),MATCH(Orders!I$1,Products!$A$1:$E$1,0))="Lat","Latte",INDEX(Products!$A$1:$E$5,MATCH(Orders!$D1623,Products!$A$1:$A$5,0),MATCH(Orders!I$1,Products!$A$1:$E$1,0))="Moc","Mocha",INDEX(Products!$A$1:$E$5,MATCH(Orders!$D1623,Products!$A$1:$A$5,0),MATCH(Orders!I$1,Products!$A$1:$E$1,0))="Am","Americano")</f>
        <v>Latte</v>
      </c>
      <c r="J1623" t="str">
        <f>IF(INDEX(Products!$A$1:$E$5,MATCH(Orders!$D1623,Products!$A$1:$A$5,0),MATCH(Orders!J$1,Products!$A$1:$E$1,0))="M","Medium",IF(INDEX(Products!$A$1:$E$5,MATCH(Orders!$D1623,Products!$A$1:$A$5,0),MATCH(Orders!J$1,Products!$A$1:$E$1,0))="D","Dark","Light"))</f>
        <v>Dark</v>
      </c>
      <c r="K1623" s="3">
        <f>INDEX(Products!$A$1:$E$5,MATCH(Orders!$D1623,Products!$A$1:$A$5,0),MATCH(Orders!K$1,Products!$A$1:$E$1,0))</f>
        <v>2</v>
      </c>
      <c r="L1623" s="5">
        <f>INDEX(Products!$A$1:$E$5,MATCH(Orders!$D1623,Products!$A$1:$A$5,0),MATCH(Orders!L$1,Products!$A$1:$E$1,0))</f>
        <v>6.79</v>
      </c>
      <c r="M1623" s="5">
        <f>Table1[[#This Row],[Unit Price]]*Table1[[#This Row],[Quantity]]</f>
        <v>13.58</v>
      </c>
      <c r="N1623" t="str">
        <f>VLOOKUP(Table1[[#This Row],[Customer ID]],Customers!$A$1:$I$2001,9,FALSE)</f>
        <v>Yes</v>
      </c>
    </row>
    <row r="1624" spans="1:14" x14ac:dyDescent="0.35">
      <c r="A1624" t="s">
        <v>3313</v>
      </c>
      <c r="B1624" s="2">
        <v>45464</v>
      </c>
      <c r="C1624" t="s">
        <v>3314</v>
      </c>
      <c r="D1624" t="s">
        <v>15</v>
      </c>
      <c r="E1624">
        <v>1</v>
      </c>
      <c r="F1624" t="str">
        <f>VLOOKUP(Table1[[#This Row],[Customer ID]],Customers!$A$1:$I$2001,2,FALSE)</f>
        <v>Jessica Cook</v>
      </c>
      <c r="G1624" t="str">
        <f>VLOOKUP(Table1[[#This Row],[Customer ID]],Customers!$A$1:$I$2001,3,FALSE)</f>
        <v>erinalexander@gmail.com</v>
      </c>
      <c r="H1624" t="str">
        <f>VLOOKUP(Table1[[#This Row],[Customer ID]],Customers!$A$1:$I$2001,7,FALSE)</f>
        <v>United States</v>
      </c>
      <c r="I1624" t="str">
        <f>_xlfn.IFS(INDEX(Products!$A$1:$E$5,MATCH(Orders!$D1624,Products!$A$1:$A$5,0),MATCH(Orders!I$1,Products!$A$1:$E$1,0))="Esp","Espresso",INDEX(Products!$A$1:$E$5,MATCH(Orders!$D1624,Products!$A$1:$A$5,0),MATCH(Orders!I$1,Products!$A$1:$E$1,0))="Lat","Latte",INDEX(Products!$A$1:$E$5,MATCH(Orders!$D1624,Products!$A$1:$A$5,0),MATCH(Orders!I$1,Products!$A$1:$E$1,0))="Moc","Mocha",INDEX(Products!$A$1:$E$5,MATCH(Orders!$D1624,Products!$A$1:$A$5,0),MATCH(Orders!I$1,Products!$A$1:$E$1,0))="Am","Americano")</f>
        <v>Espresso</v>
      </c>
      <c r="J1624" t="str">
        <f>IF(INDEX(Products!$A$1:$E$5,MATCH(Orders!$D1624,Products!$A$1:$A$5,0),MATCH(Orders!J$1,Products!$A$1:$E$1,0))="M","Medium",IF(INDEX(Products!$A$1:$E$5,MATCH(Orders!$D1624,Products!$A$1:$A$5,0),MATCH(Orders!J$1,Products!$A$1:$E$1,0))="D","Dark","Light"))</f>
        <v>Medium</v>
      </c>
      <c r="K1624" s="3">
        <f>INDEX(Products!$A$1:$E$5,MATCH(Orders!$D1624,Products!$A$1:$A$5,0),MATCH(Orders!K$1,Products!$A$1:$E$1,0))</f>
        <v>1.5</v>
      </c>
      <c r="L1624" s="5">
        <f>INDEX(Products!$A$1:$E$5,MATCH(Orders!$D1624,Products!$A$1:$A$5,0),MATCH(Orders!L$1,Products!$A$1:$E$1,0))</f>
        <v>8.18</v>
      </c>
      <c r="M1624" s="5">
        <f>Table1[[#This Row],[Unit Price]]*Table1[[#This Row],[Quantity]]</f>
        <v>8.18</v>
      </c>
      <c r="N1624" t="str">
        <f>VLOOKUP(Table1[[#This Row],[Customer ID]],Customers!$A$1:$I$2001,9,FALSE)</f>
        <v>No</v>
      </c>
    </row>
    <row r="1625" spans="1:14" x14ac:dyDescent="0.35">
      <c r="A1625" t="s">
        <v>3315</v>
      </c>
      <c r="B1625" s="2">
        <v>44872</v>
      </c>
      <c r="C1625" t="s">
        <v>3316</v>
      </c>
      <c r="D1625" t="s">
        <v>30</v>
      </c>
      <c r="E1625">
        <v>3</v>
      </c>
      <c r="F1625" t="str">
        <f>VLOOKUP(Table1[[#This Row],[Customer ID]],Customers!$A$1:$I$2001,2,FALSE)</f>
        <v>Christina Smith</v>
      </c>
      <c r="G1625" t="str">
        <f>VLOOKUP(Table1[[#This Row],[Customer ID]],Customers!$A$1:$I$2001,3,FALSE)</f>
        <v>heatherwright@gmail.com</v>
      </c>
      <c r="H1625" t="str">
        <f>VLOOKUP(Table1[[#This Row],[Customer ID]],Customers!$A$1:$I$2001,7,FALSE)</f>
        <v>United Kingdom</v>
      </c>
      <c r="I1625" t="str">
        <f>_xlfn.IFS(INDEX(Products!$A$1:$E$5,MATCH(Orders!$D1625,Products!$A$1:$A$5,0),MATCH(Orders!I$1,Products!$A$1:$E$1,0))="Esp","Espresso",INDEX(Products!$A$1:$E$5,MATCH(Orders!$D1625,Products!$A$1:$A$5,0),MATCH(Orders!I$1,Products!$A$1:$E$1,0))="Lat","Latte",INDEX(Products!$A$1:$E$5,MATCH(Orders!$D1625,Products!$A$1:$A$5,0),MATCH(Orders!I$1,Products!$A$1:$E$1,0))="Moc","Mocha",INDEX(Products!$A$1:$E$5,MATCH(Orders!$D1625,Products!$A$1:$A$5,0),MATCH(Orders!I$1,Products!$A$1:$E$1,0))="Am","Americano")</f>
        <v>Mocha</v>
      </c>
      <c r="J1625" t="str">
        <f>IF(INDEX(Products!$A$1:$E$5,MATCH(Orders!$D1625,Products!$A$1:$A$5,0),MATCH(Orders!J$1,Products!$A$1:$E$1,0))="M","Medium",IF(INDEX(Products!$A$1:$E$5,MATCH(Orders!$D1625,Products!$A$1:$A$5,0),MATCH(Orders!J$1,Products!$A$1:$E$1,0))="D","Dark","Light"))</f>
        <v>Medium</v>
      </c>
      <c r="K1625" s="3">
        <f>INDEX(Products!$A$1:$E$5,MATCH(Orders!$D1625,Products!$A$1:$A$5,0),MATCH(Orders!K$1,Products!$A$1:$E$1,0))</f>
        <v>2</v>
      </c>
      <c r="L1625" s="5">
        <f>INDEX(Products!$A$1:$E$5,MATCH(Orders!$D1625,Products!$A$1:$A$5,0),MATCH(Orders!L$1,Products!$A$1:$E$1,0))</f>
        <v>5.35</v>
      </c>
      <c r="M1625" s="5">
        <f>Table1[[#This Row],[Unit Price]]*Table1[[#This Row],[Quantity]]</f>
        <v>16.049999999999997</v>
      </c>
      <c r="N1625" t="str">
        <f>VLOOKUP(Table1[[#This Row],[Customer ID]],Customers!$A$1:$I$2001,9,FALSE)</f>
        <v>No</v>
      </c>
    </row>
    <row r="1626" spans="1:14" x14ac:dyDescent="0.35">
      <c r="A1626" t="s">
        <v>3317</v>
      </c>
      <c r="B1626" s="2">
        <v>45098</v>
      </c>
      <c r="C1626" t="s">
        <v>3318</v>
      </c>
      <c r="D1626" t="s">
        <v>15</v>
      </c>
      <c r="E1626">
        <v>3</v>
      </c>
      <c r="F1626" t="str">
        <f>VLOOKUP(Table1[[#This Row],[Customer ID]],Customers!$A$1:$I$2001,2,FALSE)</f>
        <v>Joel Johnson</v>
      </c>
      <c r="G1626" t="str">
        <f>VLOOKUP(Table1[[#This Row],[Customer ID]],Customers!$A$1:$I$2001,3,FALSE)</f>
        <v>faulknerluis@church.com</v>
      </c>
      <c r="H1626" t="str">
        <f>VLOOKUP(Table1[[#This Row],[Customer ID]],Customers!$A$1:$I$2001,7,FALSE)</f>
        <v>United Kingdom</v>
      </c>
      <c r="I1626" t="str">
        <f>_xlfn.IFS(INDEX(Products!$A$1:$E$5,MATCH(Orders!$D1626,Products!$A$1:$A$5,0),MATCH(Orders!I$1,Products!$A$1:$E$1,0))="Esp","Espresso",INDEX(Products!$A$1:$E$5,MATCH(Orders!$D1626,Products!$A$1:$A$5,0),MATCH(Orders!I$1,Products!$A$1:$E$1,0))="Lat","Latte",INDEX(Products!$A$1:$E$5,MATCH(Orders!$D1626,Products!$A$1:$A$5,0),MATCH(Orders!I$1,Products!$A$1:$E$1,0))="Moc","Mocha",INDEX(Products!$A$1:$E$5,MATCH(Orders!$D1626,Products!$A$1:$A$5,0),MATCH(Orders!I$1,Products!$A$1:$E$1,0))="Am","Americano")</f>
        <v>Espresso</v>
      </c>
      <c r="J1626" t="str">
        <f>IF(INDEX(Products!$A$1:$E$5,MATCH(Orders!$D1626,Products!$A$1:$A$5,0),MATCH(Orders!J$1,Products!$A$1:$E$1,0))="M","Medium",IF(INDEX(Products!$A$1:$E$5,MATCH(Orders!$D1626,Products!$A$1:$A$5,0),MATCH(Orders!J$1,Products!$A$1:$E$1,0))="D","Dark","Light"))</f>
        <v>Medium</v>
      </c>
      <c r="K1626" s="3">
        <f>INDEX(Products!$A$1:$E$5,MATCH(Orders!$D1626,Products!$A$1:$A$5,0),MATCH(Orders!K$1,Products!$A$1:$E$1,0))</f>
        <v>1.5</v>
      </c>
      <c r="L1626" s="5">
        <f>INDEX(Products!$A$1:$E$5,MATCH(Orders!$D1626,Products!$A$1:$A$5,0),MATCH(Orders!L$1,Products!$A$1:$E$1,0))</f>
        <v>8.18</v>
      </c>
      <c r="M1626" s="5">
        <f>Table1[[#This Row],[Unit Price]]*Table1[[#This Row],[Quantity]]</f>
        <v>24.54</v>
      </c>
      <c r="N1626" t="str">
        <f>VLOOKUP(Table1[[#This Row],[Customer ID]],Customers!$A$1:$I$2001,9,FALSE)</f>
        <v>Yes</v>
      </c>
    </row>
    <row r="1627" spans="1:14" x14ac:dyDescent="0.35">
      <c r="A1627" t="s">
        <v>3319</v>
      </c>
      <c r="B1627" s="2">
        <v>44548</v>
      </c>
      <c r="C1627" t="s">
        <v>3320</v>
      </c>
      <c r="D1627" t="s">
        <v>40</v>
      </c>
      <c r="E1627">
        <v>4</v>
      </c>
      <c r="F1627" t="str">
        <f>VLOOKUP(Table1[[#This Row],[Customer ID]],Customers!$A$1:$I$2001,2,FALSE)</f>
        <v>Lindsay Henry</v>
      </c>
      <c r="G1627" t="str">
        <f>VLOOKUP(Table1[[#This Row],[Customer ID]],Customers!$A$1:$I$2001,3,FALSE)</f>
        <v>cody99@gmail.com</v>
      </c>
      <c r="H1627" t="str">
        <f>VLOOKUP(Table1[[#This Row],[Customer ID]],Customers!$A$1:$I$2001,7,FALSE)</f>
        <v>Ireland</v>
      </c>
      <c r="I1627" t="str">
        <f>_xlfn.IFS(INDEX(Products!$A$1:$E$5,MATCH(Orders!$D1627,Products!$A$1:$A$5,0),MATCH(Orders!I$1,Products!$A$1:$E$1,0))="Esp","Espresso",INDEX(Products!$A$1:$E$5,MATCH(Orders!$D1627,Products!$A$1:$A$5,0),MATCH(Orders!I$1,Products!$A$1:$E$1,0))="Lat","Latte",INDEX(Products!$A$1:$E$5,MATCH(Orders!$D1627,Products!$A$1:$A$5,0),MATCH(Orders!I$1,Products!$A$1:$E$1,0))="Moc","Mocha",INDEX(Products!$A$1:$E$5,MATCH(Orders!$D1627,Products!$A$1:$A$5,0),MATCH(Orders!I$1,Products!$A$1:$E$1,0))="Am","Americano")</f>
        <v>Americano</v>
      </c>
      <c r="J1627" t="str">
        <f>IF(INDEX(Products!$A$1:$E$5,MATCH(Orders!$D1627,Products!$A$1:$A$5,0),MATCH(Orders!J$1,Products!$A$1:$E$1,0))="M","Medium",IF(INDEX(Products!$A$1:$E$5,MATCH(Orders!$D1627,Products!$A$1:$A$5,0),MATCH(Orders!J$1,Products!$A$1:$E$1,0))="D","Dark","Light"))</f>
        <v>Light</v>
      </c>
      <c r="K1627" s="3">
        <f>INDEX(Products!$A$1:$E$5,MATCH(Orders!$D1627,Products!$A$1:$A$5,0),MATCH(Orders!K$1,Products!$A$1:$E$1,0))</f>
        <v>1</v>
      </c>
      <c r="L1627" s="5">
        <f>INDEX(Products!$A$1:$E$5,MATCH(Orders!$D1627,Products!$A$1:$A$5,0),MATCH(Orders!L$1,Products!$A$1:$E$1,0))</f>
        <v>9.9499999999999993</v>
      </c>
      <c r="M1627" s="5">
        <f>Table1[[#This Row],[Unit Price]]*Table1[[#This Row],[Quantity]]</f>
        <v>39.799999999999997</v>
      </c>
      <c r="N1627" t="str">
        <f>VLOOKUP(Table1[[#This Row],[Customer ID]],Customers!$A$1:$I$2001,9,FALSE)</f>
        <v>No</v>
      </c>
    </row>
    <row r="1628" spans="1:14" x14ac:dyDescent="0.35">
      <c r="A1628" t="s">
        <v>3321</v>
      </c>
      <c r="B1628" s="2">
        <v>45325</v>
      </c>
      <c r="C1628" t="s">
        <v>3322</v>
      </c>
      <c r="D1628" t="s">
        <v>40</v>
      </c>
      <c r="E1628">
        <v>4</v>
      </c>
      <c r="F1628" t="str">
        <f>VLOOKUP(Table1[[#This Row],[Customer ID]],Customers!$A$1:$I$2001,2,FALSE)</f>
        <v>Albert Fowler</v>
      </c>
      <c r="G1628" t="str">
        <f>VLOOKUP(Table1[[#This Row],[Customer ID]],Customers!$A$1:$I$2001,3,FALSE)</f>
        <v>smithbrandon@yahoo.com</v>
      </c>
      <c r="H1628" t="str">
        <f>VLOOKUP(Table1[[#This Row],[Customer ID]],Customers!$A$1:$I$2001,7,FALSE)</f>
        <v>United Kingdom</v>
      </c>
      <c r="I1628" t="str">
        <f>_xlfn.IFS(INDEX(Products!$A$1:$E$5,MATCH(Orders!$D1628,Products!$A$1:$A$5,0),MATCH(Orders!I$1,Products!$A$1:$E$1,0))="Esp","Espresso",INDEX(Products!$A$1:$E$5,MATCH(Orders!$D1628,Products!$A$1:$A$5,0),MATCH(Orders!I$1,Products!$A$1:$E$1,0))="Lat","Latte",INDEX(Products!$A$1:$E$5,MATCH(Orders!$D1628,Products!$A$1:$A$5,0),MATCH(Orders!I$1,Products!$A$1:$E$1,0))="Moc","Mocha",INDEX(Products!$A$1:$E$5,MATCH(Orders!$D1628,Products!$A$1:$A$5,0),MATCH(Orders!I$1,Products!$A$1:$E$1,0))="Am","Americano")</f>
        <v>Americano</v>
      </c>
      <c r="J1628" t="str">
        <f>IF(INDEX(Products!$A$1:$E$5,MATCH(Orders!$D1628,Products!$A$1:$A$5,0),MATCH(Orders!J$1,Products!$A$1:$E$1,0))="M","Medium",IF(INDEX(Products!$A$1:$E$5,MATCH(Orders!$D1628,Products!$A$1:$A$5,0),MATCH(Orders!J$1,Products!$A$1:$E$1,0))="D","Dark","Light"))</f>
        <v>Light</v>
      </c>
      <c r="K1628" s="3">
        <f>INDEX(Products!$A$1:$E$5,MATCH(Orders!$D1628,Products!$A$1:$A$5,0),MATCH(Orders!K$1,Products!$A$1:$E$1,0))</f>
        <v>1</v>
      </c>
      <c r="L1628" s="5">
        <f>INDEX(Products!$A$1:$E$5,MATCH(Orders!$D1628,Products!$A$1:$A$5,0),MATCH(Orders!L$1,Products!$A$1:$E$1,0))</f>
        <v>9.9499999999999993</v>
      </c>
      <c r="M1628" s="5">
        <f>Table1[[#This Row],[Unit Price]]*Table1[[#This Row],[Quantity]]</f>
        <v>39.799999999999997</v>
      </c>
      <c r="N1628" t="str">
        <f>VLOOKUP(Table1[[#This Row],[Customer ID]],Customers!$A$1:$I$2001,9,FALSE)</f>
        <v>Yes</v>
      </c>
    </row>
    <row r="1629" spans="1:14" x14ac:dyDescent="0.35">
      <c r="A1629" t="s">
        <v>3323</v>
      </c>
      <c r="B1629" s="2">
        <v>45231</v>
      </c>
      <c r="C1629" t="s">
        <v>3324</v>
      </c>
      <c r="D1629" t="s">
        <v>40</v>
      </c>
      <c r="E1629">
        <v>3</v>
      </c>
      <c r="F1629" t="str">
        <f>VLOOKUP(Table1[[#This Row],[Customer ID]],Customers!$A$1:$I$2001,2,FALSE)</f>
        <v>Kayla Rose</v>
      </c>
      <c r="G1629" t="str">
        <f>VLOOKUP(Table1[[#This Row],[Customer ID]],Customers!$A$1:$I$2001,3,FALSE)</f>
        <v>taylor57@acosta-nguyen.com</v>
      </c>
      <c r="H1629" t="str">
        <f>VLOOKUP(Table1[[#This Row],[Customer ID]],Customers!$A$1:$I$2001,7,FALSE)</f>
        <v>Australia</v>
      </c>
      <c r="I1629" t="str">
        <f>_xlfn.IFS(INDEX(Products!$A$1:$E$5,MATCH(Orders!$D1629,Products!$A$1:$A$5,0),MATCH(Orders!I$1,Products!$A$1:$E$1,0))="Esp","Espresso",INDEX(Products!$A$1:$E$5,MATCH(Orders!$D1629,Products!$A$1:$A$5,0),MATCH(Orders!I$1,Products!$A$1:$E$1,0))="Lat","Latte",INDEX(Products!$A$1:$E$5,MATCH(Orders!$D1629,Products!$A$1:$A$5,0),MATCH(Orders!I$1,Products!$A$1:$E$1,0))="Moc","Mocha",INDEX(Products!$A$1:$E$5,MATCH(Orders!$D1629,Products!$A$1:$A$5,0),MATCH(Orders!I$1,Products!$A$1:$E$1,0))="Am","Americano")</f>
        <v>Americano</v>
      </c>
      <c r="J1629" t="str">
        <f>IF(INDEX(Products!$A$1:$E$5,MATCH(Orders!$D1629,Products!$A$1:$A$5,0),MATCH(Orders!J$1,Products!$A$1:$E$1,0))="M","Medium",IF(INDEX(Products!$A$1:$E$5,MATCH(Orders!$D1629,Products!$A$1:$A$5,0),MATCH(Orders!J$1,Products!$A$1:$E$1,0))="D","Dark","Light"))</f>
        <v>Light</v>
      </c>
      <c r="K1629" s="3">
        <f>INDEX(Products!$A$1:$E$5,MATCH(Orders!$D1629,Products!$A$1:$A$5,0),MATCH(Orders!K$1,Products!$A$1:$E$1,0))</f>
        <v>1</v>
      </c>
      <c r="L1629" s="5">
        <f>INDEX(Products!$A$1:$E$5,MATCH(Orders!$D1629,Products!$A$1:$A$5,0),MATCH(Orders!L$1,Products!$A$1:$E$1,0))</f>
        <v>9.9499999999999993</v>
      </c>
      <c r="M1629" s="5">
        <f>Table1[[#This Row],[Unit Price]]*Table1[[#This Row],[Quantity]]</f>
        <v>29.849999999999998</v>
      </c>
      <c r="N1629" t="str">
        <f>VLOOKUP(Table1[[#This Row],[Customer ID]],Customers!$A$1:$I$2001,9,FALSE)</f>
        <v>No</v>
      </c>
    </row>
    <row r="1630" spans="1:14" x14ac:dyDescent="0.35">
      <c r="A1630" t="s">
        <v>3325</v>
      </c>
      <c r="B1630" s="2">
        <v>45042</v>
      </c>
      <c r="C1630" t="s">
        <v>3326</v>
      </c>
      <c r="D1630" t="s">
        <v>21</v>
      </c>
      <c r="E1630">
        <v>5</v>
      </c>
      <c r="F1630" t="str">
        <f>VLOOKUP(Table1[[#This Row],[Customer ID]],Customers!$A$1:$I$2001,2,FALSE)</f>
        <v>Kathleen Pace</v>
      </c>
      <c r="G1630" t="str">
        <f>VLOOKUP(Table1[[#This Row],[Customer ID]],Customers!$A$1:$I$2001,3,FALSE)</f>
        <v>lgarcia@garcia.com</v>
      </c>
      <c r="H1630" t="str">
        <f>VLOOKUP(Table1[[#This Row],[Customer ID]],Customers!$A$1:$I$2001,7,FALSE)</f>
        <v>Canada</v>
      </c>
      <c r="I1630" t="str">
        <f>_xlfn.IFS(INDEX(Products!$A$1:$E$5,MATCH(Orders!$D1630,Products!$A$1:$A$5,0),MATCH(Orders!I$1,Products!$A$1:$E$1,0))="Esp","Espresso",INDEX(Products!$A$1:$E$5,MATCH(Orders!$D1630,Products!$A$1:$A$5,0),MATCH(Orders!I$1,Products!$A$1:$E$1,0))="Lat","Latte",INDEX(Products!$A$1:$E$5,MATCH(Orders!$D1630,Products!$A$1:$A$5,0),MATCH(Orders!I$1,Products!$A$1:$E$1,0))="Moc","Mocha",INDEX(Products!$A$1:$E$5,MATCH(Orders!$D1630,Products!$A$1:$A$5,0),MATCH(Orders!I$1,Products!$A$1:$E$1,0))="Am","Americano")</f>
        <v>Latte</v>
      </c>
      <c r="J1630" t="str">
        <f>IF(INDEX(Products!$A$1:$E$5,MATCH(Orders!$D1630,Products!$A$1:$A$5,0),MATCH(Orders!J$1,Products!$A$1:$E$1,0))="M","Medium",IF(INDEX(Products!$A$1:$E$5,MATCH(Orders!$D1630,Products!$A$1:$A$5,0),MATCH(Orders!J$1,Products!$A$1:$E$1,0))="D","Dark","Light"))</f>
        <v>Dark</v>
      </c>
      <c r="K1630" s="3">
        <f>INDEX(Products!$A$1:$E$5,MATCH(Orders!$D1630,Products!$A$1:$A$5,0),MATCH(Orders!K$1,Products!$A$1:$E$1,0))</f>
        <v>2</v>
      </c>
      <c r="L1630" s="5">
        <f>INDEX(Products!$A$1:$E$5,MATCH(Orders!$D1630,Products!$A$1:$A$5,0),MATCH(Orders!L$1,Products!$A$1:$E$1,0))</f>
        <v>6.79</v>
      </c>
      <c r="M1630" s="5">
        <f>Table1[[#This Row],[Unit Price]]*Table1[[#This Row],[Quantity]]</f>
        <v>33.950000000000003</v>
      </c>
      <c r="N1630" t="str">
        <f>VLOOKUP(Table1[[#This Row],[Customer ID]],Customers!$A$1:$I$2001,9,FALSE)</f>
        <v>Yes</v>
      </c>
    </row>
    <row r="1631" spans="1:14" x14ac:dyDescent="0.35">
      <c r="A1631" t="s">
        <v>3327</v>
      </c>
      <c r="B1631" s="2">
        <v>45205</v>
      </c>
      <c r="C1631" t="s">
        <v>3328</v>
      </c>
      <c r="D1631" t="s">
        <v>40</v>
      </c>
      <c r="E1631">
        <v>3</v>
      </c>
      <c r="F1631" t="str">
        <f>VLOOKUP(Table1[[#This Row],[Customer ID]],Customers!$A$1:$I$2001,2,FALSE)</f>
        <v>Elizabeth Knight</v>
      </c>
      <c r="G1631" t="str">
        <f>VLOOKUP(Table1[[#This Row],[Customer ID]],Customers!$A$1:$I$2001,3,FALSE)</f>
        <v>porterbrenda@hotmail.com</v>
      </c>
      <c r="H1631" t="str">
        <f>VLOOKUP(Table1[[#This Row],[Customer ID]],Customers!$A$1:$I$2001,7,FALSE)</f>
        <v>Australia</v>
      </c>
      <c r="I1631" t="str">
        <f>_xlfn.IFS(INDEX(Products!$A$1:$E$5,MATCH(Orders!$D1631,Products!$A$1:$A$5,0),MATCH(Orders!I$1,Products!$A$1:$E$1,0))="Esp","Espresso",INDEX(Products!$A$1:$E$5,MATCH(Orders!$D1631,Products!$A$1:$A$5,0),MATCH(Orders!I$1,Products!$A$1:$E$1,0))="Lat","Latte",INDEX(Products!$A$1:$E$5,MATCH(Orders!$D1631,Products!$A$1:$A$5,0),MATCH(Orders!I$1,Products!$A$1:$E$1,0))="Moc","Mocha",INDEX(Products!$A$1:$E$5,MATCH(Orders!$D1631,Products!$A$1:$A$5,0),MATCH(Orders!I$1,Products!$A$1:$E$1,0))="Am","Americano")</f>
        <v>Americano</v>
      </c>
      <c r="J1631" t="str">
        <f>IF(INDEX(Products!$A$1:$E$5,MATCH(Orders!$D1631,Products!$A$1:$A$5,0),MATCH(Orders!J$1,Products!$A$1:$E$1,0))="M","Medium",IF(INDEX(Products!$A$1:$E$5,MATCH(Orders!$D1631,Products!$A$1:$A$5,0),MATCH(Orders!J$1,Products!$A$1:$E$1,0))="D","Dark","Light"))</f>
        <v>Light</v>
      </c>
      <c r="K1631" s="3">
        <f>INDEX(Products!$A$1:$E$5,MATCH(Orders!$D1631,Products!$A$1:$A$5,0),MATCH(Orders!K$1,Products!$A$1:$E$1,0))</f>
        <v>1</v>
      </c>
      <c r="L1631" s="5">
        <f>INDEX(Products!$A$1:$E$5,MATCH(Orders!$D1631,Products!$A$1:$A$5,0),MATCH(Orders!L$1,Products!$A$1:$E$1,0))</f>
        <v>9.9499999999999993</v>
      </c>
      <c r="M1631" s="5">
        <f>Table1[[#This Row],[Unit Price]]*Table1[[#This Row],[Quantity]]</f>
        <v>29.849999999999998</v>
      </c>
      <c r="N1631" t="str">
        <f>VLOOKUP(Table1[[#This Row],[Customer ID]],Customers!$A$1:$I$2001,9,FALSE)</f>
        <v>Yes</v>
      </c>
    </row>
    <row r="1632" spans="1:14" x14ac:dyDescent="0.35">
      <c r="A1632" t="s">
        <v>3329</v>
      </c>
      <c r="B1632" s="2">
        <v>44522</v>
      </c>
      <c r="C1632" t="s">
        <v>3330</v>
      </c>
      <c r="D1632" t="s">
        <v>30</v>
      </c>
      <c r="E1632">
        <v>4</v>
      </c>
      <c r="F1632" t="str">
        <f>VLOOKUP(Table1[[#This Row],[Customer ID]],Customers!$A$1:$I$2001,2,FALSE)</f>
        <v>Lori Ortiz</v>
      </c>
      <c r="G1632" t="str">
        <f>VLOOKUP(Table1[[#This Row],[Customer ID]],Customers!$A$1:$I$2001,3,FALSE)</f>
        <v>melanierichards@gmail.com</v>
      </c>
      <c r="H1632" t="str">
        <f>VLOOKUP(Table1[[#This Row],[Customer ID]],Customers!$A$1:$I$2001,7,FALSE)</f>
        <v>United Kingdom</v>
      </c>
      <c r="I1632" t="str">
        <f>_xlfn.IFS(INDEX(Products!$A$1:$E$5,MATCH(Orders!$D1632,Products!$A$1:$A$5,0),MATCH(Orders!I$1,Products!$A$1:$E$1,0))="Esp","Espresso",INDEX(Products!$A$1:$E$5,MATCH(Orders!$D1632,Products!$A$1:$A$5,0),MATCH(Orders!I$1,Products!$A$1:$E$1,0))="Lat","Latte",INDEX(Products!$A$1:$E$5,MATCH(Orders!$D1632,Products!$A$1:$A$5,0),MATCH(Orders!I$1,Products!$A$1:$E$1,0))="Moc","Mocha",INDEX(Products!$A$1:$E$5,MATCH(Orders!$D1632,Products!$A$1:$A$5,0),MATCH(Orders!I$1,Products!$A$1:$E$1,0))="Am","Americano")</f>
        <v>Mocha</v>
      </c>
      <c r="J1632" t="str">
        <f>IF(INDEX(Products!$A$1:$E$5,MATCH(Orders!$D1632,Products!$A$1:$A$5,0),MATCH(Orders!J$1,Products!$A$1:$E$1,0))="M","Medium",IF(INDEX(Products!$A$1:$E$5,MATCH(Orders!$D1632,Products!$A$1:$A$5,0),MATCH(Orders!J$1,Products!$A$1:$E$1,0))="D","Dark","Light"))</f>
        <v>Medium</v>
      </c>
      <c r="K1632" s="3">
        <f>INDEX(Products!$A$1:$E$5,MATCH(Orders!$D1632,Products!$A$1:$A$5,0),MATCH(Orders!K$1,Products!$A$1:$E$1,0))</f>
        <v>2</v>
      </c>
      <c r="L1632" s="5">
        <f>INDEX(Products!$A$1:$E$5,MATCH(Orders!$D1632,Products!$A$1:$A$5,0),MATCH(Orders!L$1,Products!$A$1:$E$1,0))</f>
        <v>5.35</v>
      </c>
      <c r="M1632" s="5">
        <f>Table1[[#This Row],[Unit Price]]*Table1[[#This Row],[Quantity]]</f>
        <v>21.4</v>
      </c>
      <c r="N1632" t="str">
        <f>VLOOKUP(Table1[[#This Row],[Customer ID]],Customers!$A$1:$I$2001,9,FALSE)</f>
        <v>Yes</v>
      </c>
    </row>
    <row r="1633" spans="1:14" x14ac:dyDescent="0.35">
      <c r="A1633" t="s">
        <v>3331</v>
      </c>
      <c r="B1633" s="2">
        <v>44561</v>
      </c>
      <c r="C1633" t="s">
        <v>3332</v>
      </c>
      <c r="D1633" t="s">
        <v>40</v>
      </c>
      <c r="E1633">
        <v>1</v>
      </c>
      <c r="F1633" t="str">
        <f>VLOOKUP(Table1[[#This Row],[Customer ID]],Customers!$A$1:$I$2001,2,FALSE)</f>
        <v>Veronica Mendoza</v>
      </c>
      <c r="G1633" t="str">
        <f>VLOOKUP(Table1[[#This Row],[Customer ID]],Customers!$A$1:$I$2001,3,FALSE)</f>
        <v>mitchellleslie@cole.org</v>
      </c>
      <c r="H1633" t="str">
        <f>VLOOKUP(Table1[[#This Row],[Customer ID]],Customers!$A$1:$I$2001,7,FALSE)</f>
        <v>United States</v>
      </c>
      <c r="I1633" t="str">
        <f>_xlfn.IFS(INDEX(Products!$A$1:$E$5,MATCH(Orders!$D1633,Products!$A$1:$A$5,0),MATCH(Orders!I$1,Products!$A$1:$E$1,0))="Esp","Espresso",INDEX(Products!$A$1:$E$5,MATCH(Orders!$D1633,Products!$A$1:$A$5,0),MATCH(Orders!I$1,Products!$A$1:$E$1,0))="Lat","Latte",INDEX(Products!$A$1:$E$5,MATCH(Orders!$D1633,Products!$A$1:$A$5,0),MATCH(Orders!I$1,Products!$A$1:$E$1,0))="Moc","Mocha",INDEX(Products!$A$1:$E$5,MATCH(Orders!$D1633,Products!$A$1:$A$5,0),MATCH(Orders!I$1,Products!$A$1:$E$1,0))="Am","Americano")</f>
        <v>Americano</v>
      </c>
      <c r="J1633" t="str">
        <f>IF(INDEX(Products!$A$1:$E$5,MATCH(Orders!$D1633,Products!$A$1:$A$5,0),MATCH(Orders!J$1,Products!$A$1:$E$1,0))="M","Medium",IF(INDEX(Products!$A$1:$E$5,MATCH(Orders!$D1633,Products!$A$1:$A$5,0),MATCH(Orders!J$1,Products!$A$1:$E$1,0))="D","Dark","Light"))</f>
        <v>Light</v>
      </c>
      <c r="K1633" s="3">
        <f>INDEX(Products!$A$1:$E$5,MATCH(Orders!$D1633,Products!$A$1:$A$5,0),MATCH(Orders!K$1,Products!$A$1:$E$1,0))</f>
        <v>1</v>
      </c>
      <c r="L1633" s="5">
        <f>INDEX(Products!$A$1:$E$5,MATCH(Orders!$D1633,Products!$A$1:$A$5,0),MATCH(Orders!L$1,Products!$A$1:$E$1,0))</f>
        <v>9.9499999999999993</v>
      </c>
      <c r="M1633" s="5">
        <f>Table1[[#This Row],[Unit Price]]*Table1[[#This Row],[Quantity]]</f>
        <v>9.9499999999999993</v>
      </c>
      <c r="N1633" t="str">
        <f>VLOOKUP(Table1[[#This Row],[Customer ID]],Customers!$A$1:$I$2001,9,FALSE)</f>
        <v>Yes</v>
      </c>
    </row>
    <row r="1634" spans="1:14" x14ac:dyDescent="0.35">
      <c r="A1634" t="s">
        <v>3333</v>
      </c>
      <c r="B1634" s="2">
        <v>44759</v>
      </c>
      <c r="C1634" t="s">
        <v>3334</v>
      </c>
      <c r="D1634" t="s">
        <v>21</v>
      </c>
      <c r="E1634">
        <v>5</v>
      </c>
      <c r="F1634" t="str">
        <f>VLOOKUP(Table1[[#This Row],[Customer ID]],Customers!$A$1:$I$2001,2,FALSE)</f>
        <v>David Walsh</v>
      </c>
      <c r="G1634" t="str">
        <f>VLOOKUP(Table1[[#This Row],[Customer ID]],Customers!$A$1:$I$2001,3,FALSE)</f>
        <v>markwall@wilson.info</v>
      </c>
      <c r="H1634" t="str">
        <f>VLOOKUP(Table1[[#This Row],[Customer ID]],Customers!$A$1:$I$2001,7,FALSE)</f>
        <v>Canada</v>
      </c>
      <c r="I1634" t="str">
        <f>_xlfn.IFS(INDEX(Products!$A$1:$E$5,MATCH(Orders!$D1634,Products!$A$1:$A$5,0),MATCH(Orders!I$1,Products!$A$1:$E$1,0))="Esp","Espresso",INDEX(Products!$A$1:$E$5,MATCH(Orders!$D1634,Products!$A$1:$A$5,0),MATCH(Orders!I$1,Products!$A$1:$E$1,0))="Lat","Latte",INDEX(Products!$A$1:$E$5,MATCH(Orders!$D1634,Products!$A$1:$A$5,0),MATCH(Orders!I$1,Products!$A$1:$E$1,0))="Moc","Mocha",INDEX(Products!$A$1:$E$5,MATCH(Orders!$D1634,Products!$A$1:$A$5,0),MATCH(Orders!I$1,Products!$A$1:$E$1,0))="Am","Americano")</f>
        <v>Latte</v>
      </c>
      <c r="J1634" t="str">
        <f>IF(INDEX(Products!$A$1:$E$5,MATCH(Orders!$D1634,Products!$A$1:$A$5,0),MATCH(Orders!J$1,Products!$A$1:$E$1,0))="M","Medium",IF(INDEX(Products!$A$1:$E$5,MATCH(Orders!$D1634,Products!$A$1:$A$5,0),MATCH(Orders!J$1,Products!$A$1:$E$1,0))="D","Dark","Light"))</f>
        <v>Dark</v>
      </c>
      <c r="K1634" s="3">
        <f>INDEX(Products!$A$1:$E$5,MATCH(Orders!$D1634,Products!$A$1:$A$5,0),MATCH(Orders!K$1,Products!$A$1:$E$1,0))</f>
        <v>2</v>
      </c>
      <c r="L1634" s="5">
        <f>INDEX(Products!$A$1:$E$5,MATCH(Orders!$D1634,Products!$A$1:$A$5,0),MATCH(Orders!L$1,Products!$A$1:$E$1,0))</f>
        <v>6.79</v>
      </c>
      <c r="M1634" s="5">
        <f>Table1[[#This Row],[Unit Price]]*Table1[[#This Row],[Quantity]]</f>
        <v>33.950000000000003</v>
      </c>
      <c r="N1634" t="str">
        <f>VLOOKUP(Table1[[#This Row],[Customer ID]],Customers!$A$1:$I$2001,9,FALSE)</f>
        <v>No</v>
      </c>
    </row>
    <row r="1635" spans="1:14" x14ac:dyDescent="0.35">
      <c r="A1635" t="s">
        <v>3335</v>
      </c>
      <c r="B1635" s="2">
        <v>45220</v>
      </c>
      <c r="C1635" t="s">
        <v>3336</v>
      </c>
      <c r="D1635" t="s">
        <v>21</v>
      </c>
      <c r="E1635">
        <v>1</v>
      </c>
      <c r="F1635" t="str">
        <f>VLOOKUP(Table1[[#This Row],[Customer ID]],Customers!$A$1:$I$2001,2,FALSE)</f>
        <v>Gregory Rivera</v>
      </c>
      <c r="G1635" t="str">
        <f>VLOOKUP(Table1[[#This Row],[Customer ID]],Customers!$A$1:$I$2001,3,FALSE)</f>
        <v>bmartin@yahoo.com</v>
      </c>
      <c r="H1635" t="str">
        <f>VLOOKUP(Table1[[#This Row],[Customer ID]],Customers!$A$1:$I$2001,7,FALSE)</f>
        <v>United States</v>
      </c>
      <c r="I1635" t="str">
        <f>_xlfn.IFS(INDEX(Products!$A$1:$E$5,MATCH(Orders!$D1635,Products!$A$1:$A$5,0),MATCH(Orders!I$1,Products!$A$1:$E$1,0))="Esp","Espresso",INDEX(Products!$A$1:$E$5,MATCH(Orders!$D1635,Products!$A$1:$A$5,0),MATCH(Orders!I$1,Products!$A$1:$E$1,0))="Lat","Latte",INDEX(Products!$A$1:$E$5,MATCH(Orders!$D1635,Products!$A$1:$A$5,0),MATCH(Orders!I$1,Products!$A$1:$E$1,0))="Moc","Mocha",INDEX(Products!$A$1:$E$5,MATCH(Orders!$D1635,Products!$A$1:$A$5,0),MATCH(Orders!I$1,Products!$A$1:$E$1,0))="Am","Americano")</f>
        <v>Latte</v>
      </c>
      <c r="J1635" t="str">
        <f>IF(INDEX(Products!$A$1:$E$5,MATCH(Orders!$D1635,Products!$A$1:$A$5,0),MATCH(Orders!J$1,Products!$A$1:$E$1,0))="M","Medium",IF(INDEX(Products!$A$1:$E$5,MATCH(Orders!$D1635,Products!$A$1:$A$5,0),MATCH(Orders!J$1,Products!$A$1:$E$1,0))="D","Dark","Light"))</f>
        <v>Dark</v>
      </c>
      <c r="K1635" s="3">
        <f>INDEX(Products!$A$1:$E$5,MATCH(Orders!$D1635,Products!$A$1:$A$5,0),MATCH(Orders!K$1,Products!$A$1:$E$1,0))</f>
        <v>2</v>
      </c>
      <c r="L1635" s="5">
        <f>INDEX(Products!$A$1:$E$5,MATCH(Orders!$D1635,Products!$A$1:$A$5,0),MATCH(Orders!L$1,Products!$A$1:$E$1,0))</f>
        <v>6.79</v>
      </c>
      <c r="M1635" s="5">
        <f>Table1[[#This Row],[Unit Price]]*Table1[[#This Row],[Quantity]]</f>
        <v>6.79</v>
      </c>
      <c r="N1635" t="str">
        <f>VLOOKUP(Table1[[#This Row],[Customer ID]],Customers!$A$1:$I$2001,9,FALSE)</f>
        <v>No</v>
      </c>
    </row>
    <row r="1636" spans="1:14" x14ac:dyDescent="0.35">
      <c r="A1636" t="s">
        <v>3337</v>
      </c>
      <c r="B1636" s="2">
        <v>44523</v>
      </c>
      <c r="C1636" t="s">
        <v>3338</v>
      </c>
      <c r="D1636" t="s">
        <v>15</v>
      </c>
      <c r="E1636">
        <v>1</v>
      </c>
      <c r="F1636" t="str">
        <f>VLOOKUP(Table1[[#This Row],[Customer ID]],Customers!$A$1:$I$2001,2,FALSE)</f>
        <v>David Reyes</v>
      </c>
      <c r="G1636" t="str">
        <f>VLOOKUP(Table1[[#This Row],[Customer ID]],Customers!$A$1:$I$2001,3,FALSE)</f>
        <v>jenniferlewis@estes.com</v>
      </c>
      <c r="H1636" t="str">
        <f>VLOOKUP(Table1[[#This Row],[Customer ID]],Customers!$A$1:$I$2001,7,FALSE)</f>
        <v>Canada</v>
      </c>
      <c r="I1636" t="str">
        <f>_xlfn.IFS(INDEX(Products!$A$1:$E$5,MATCH(Orders!$D1636,Products!$A$1:$A$5,0),MATCH(Orders!I$1,Products!$A$1:$E$1,0))="Esp","Espresso",INDEX(Products!$A$1:$E$5,MATCH(Orders!$D1636,Products!$A$1:$A$5,0),MATCH(Orders!I$1,Products!$A$1:$E$1,0))="Lat","Latte",INDEX(Products!$A$1:$E$5,MATCH(Orders!$D1636,Products!$A$1:$A$5,0),MATCH(Orders!I$1,Products!$A$1:$E$1,0))="Moc","Mocha",INDEX(Products!$A$1:$E$5,MATCH(Orders!$D1636,Products!$A$1:$A$5,0),MATCH(Orders!I$1,Products!$A$1:$E$1,0))="Am","Americano")</f>
        <v>Espresso</v>
      </c>
      <c r="J1636" t="str">
        <f>IF(INDEX(Products!$A$1:$E$5,MATCH(Orders!$D1636,Products!$A$1:$A$5,0),MATCH(Orders!J$1,Products!$A$1:$E$1,0))="M","Medium",IF(INDEX(Products!$A$1:$E$5,MATCH(Orders!$D1636,Products!$A$1:$A$5,0),MATCH(Orders!J$1,Products!$A$1:$E$1,0))="D","Dark","Light"))</f>
        <v>Medium</v>
      </c>
      <c r="K1636" s="3">
        <f>INDEX(Products!$A$1:$E$5,MATCH(Orders!$D1636,Products!$A$1:$A$5,0),MATCH(Orders!K$1,Products!$A$1:$E$1,0))</f>
        <v>1.5</v>
      </c>
      <c r="L1636" s="5">
        <f>INDEX(Products!$A$1:$E$5,MATCH(Orders!$D1636,Products!$A$1:$A$5,0),MATCH(Orders!L$1,Products!$A$1:$E$1,0))</f>
        <v>8.18</v>
      </c>
      <c r="M1636" s="5">
        <f>Table1[[#This Row],[Unit Price]]*Table1[[#This Row],[Quantity]]</f>
        <v>8.18</v>
      </c>
      <c r="N1636" t="str">
        <f>VLOOKUP(Table1[[#This Row],[Customer ID]],Customers!$A$1:$I$2001,9,FALSE)</f>
        <v>Yes</v>
      </c>
    </row>
    <row r="1637" spans="1:14" x14ac:dyDescent="0.35">
      <c r="A1637" t="s">
        <v>3339</v>
      </c>
      <c r="B1637" s="2">
        <v>44897</v>
      </c>
      <c r="C1637" t="s">
        <v>3340</v>
      </c>
      <c r="D1637" t="s">
        <v>15</v>
      </c>
      <c r="E1637">
        <v>5</v>
      </c>
      <c r="F1637" t="str">
        <f>VLOOKUP(Table1[[#This Row],[Customer ID]],Customers!$A$1:$I$2001,2,FALSE)</f>
        <v>George Kelly</v>
      </c>
      <c r="G1637" t="str">
        <f>VLOOKUP(Table1[[#This Row],[Customer ID]],Customers!$A$1:$I$2001,3,FALSE)</f>
        <v>michaelchoi@fischer-neal.com</v>
      </c>
      <c r="H1637" t="str">
        <f>VLOOKUP(Table1[[#This Row],[Customer ID]],Customers!$A$1:$I$2001,7,FALSE)</f>
        <v>United Kingdom</v>
      </c>
      <c r="I1637" t="str">
        <f>_xlfn.IFS(INDEX(Products!$A$1:$E$5,MATCH(Orders!$D1637,Products!$A$1:$A$5,0),MATCH(Orders!I$1,Products!$A$1:$E$1,0))="Esp","Espresso",INDEX(Products!$A$1:$E$5,MATCH(Orders!$D1637,Products!$A$1:$A$5,0),MATCH(Orders!I$1,Products!$A$1:$E$1,0))="Lat","Latte",INDEX(Products!$A$1:$E$5,MATCH(Orders!$D1637,Products!$A$1:$A$5,0),MATCH(Orders!I$1,Products!$A$1:$E$1,0))="Moc","Mocha",INDEX(Products!$A$1:$E$5,MATCH(Orders!$D1637,Products!$A$1:$A$5,0),MATCH(Orders!I$1,Products!$A$1:$E$1,0))="Am","Americano")</f>
        <v>Espresso</v>
      </c>
      <c r="J1637" t="str">
        <f>IF(INDEX(Products!$A$1:$E$5,MATCH(Orders!$D1637,Products!$A$1:$A$5,0),MATCH(Orders!J$1,Products!$A$1:$E$1,0))="M","Medium",IF(INDEX(Products!$A$1:$E$5,MATCH(Orders!$D1637,Products!$A$1:$A$5,0),MATCH(Orders!J$1,Products!$A$1:$E$1,0))="D","Dark","Light"))</f>
        <v>Medium</v>
      </c>
      <c r="K1637" s="3">
        <f>INDEX(Products!$A$1:$E$5,MATCH(Orders!$D1637,Products!$A$1:$A$5,0),MATCH(Orders!K$1,Products!$A$1:$E$1,0))</f>
        <v>1.5</v>
      </c>
      <c r="L1637" s="5">
        <f>INDEX(Products!$A$1:$E$5,MATCH(Orders!$D1637,Products!$A$1:$A$5,0),MATCH(Orders!L$1,Products!$A$1:$E$1,0))</f>
        <v>8.18</v>
      </c>
      <c r="M1637" s="5">
        <f>Table1[[#This Row],[Unit Price]]*Table1[[#This Row],[Quantity]]</f>
        <v>40.9</v>
      </c>
      <c r="N1637" t="str">
        <f>VLOOKUP(Table1[[#This Row],[Customer ID]],Customers!$A$1:$I$2001,9,FALSE)</f>
        <v>Yes</v>
      </c>
    </row>
    <row r="1638" spans="1:14" x14ac:dyDescent="0.35">
      <c r="A1638" t="s">
        <v>3341</v>
      </c>
      <c r="B1638" s="2">
        <v>44694</v>
      </c>
      <c r="C1638" t="s">
        <v>3342</v>
      </c>
      <c r="D1638" t="s">
        <v>15</v>
      </c>
      <c r="E1638">
        <v>2</v>
      </c>
      <c r="F1638" t="str">
        <f>VLOOKUP(Table1[[#This Row],[Customer ID]],Customers!$A$1:$I$2001,2,FALSE)</f>
        <v>Mrs. Anna Downs</v>
      </c>
      <c r="G1638" t="str">
        <f>VLOOKUP(Table1[[#This Row],[Customer ID]],Customers!$A$1:$I$2001,3,FALSE)</f>
        <v>terryprice@yahoo.com</v>
      </c>
      <c r="H1638" t="str">
        <f>VLOOKUP(Table1[[#This Row],[Customer ID]],Customers!$A$1:$I$2001,7,FALSE)</f>
        <v>United Kingdom</v>
      </c>
      <c r="I1638" t="str">
        <f>_xlfn.IFS(INDEX(Products!$A$1:$E$5,MATCH(Orders!$D1638,Products!$A$1:$A$5,0),MATCH(Orders!I$1,Products!$A$1:$E$1,0))="Esp","Espresso",INDEX(Products!$A$1:$E$5,MATCH(Orders!$D1638,Products!$A$1:$A$5,0),MATCH(Orders!I$1,Products!$A$1:$E$1,0))="Lat","Latte",INDEX(Products!$A$1:$E$5,MATCH(Orders!$D1638,Products!$A$1:$A$5,0),MATCH(Orders!I$1,Products!$A$1:$E$1,0))="Moc","Mocha",INDEX(Products!$A$1:$E$5,MATCH(Orders!$D1638,Products!$A$1:$A$5,0),MATCH(Orders!I$1,Products!$A$1:$E$1,0))="Am","Americano")</f>
        <v>Espresso</v>
      </c>
      <c r="J1638" t="str">
        <f>IF(INDEX(Products!$A$1:$E$5,MATCH(Orders!$D1638,Products!$A$1:$A$5,0),MATCH(Orders!J$1,Products!$A$1:$E$1,0))="M","Medium",IF(INDEX(Products!$A$1:$E$5,MATCH(Orders!$D1638,Products!$A$1:$A$5,0),MATCH(Orders!J$1,Products!$A$1:$E$1,0))="D","Dark","Light"))</f>
        <v>Medium</v>
      </c>
      <c r="K1638" s="3">
        <f>INDEX(Products!$A$1:$E$5,MATCH(Orders!$D1638,Products!$A$1:$A$5,0),MATCH(Orders!K$1,Products!$A$1:$E$1,0))</f>
        <v>1.5</v>
      </c>
      <c r="L1638" s="5">
        <f>INDEX(Products!$A$1:$E$5,MATCH(Orders!$D1638,Products!$A$1:$A$5,0),MATCH(Orders!L$1,Products!$A$1:$E$1,0))</f>
        <v>8.18</v>
      </c>
      <c r="M1638" s="5">
        <f>Table1[[#This Row],[Unit Price]]*Table1[[#This Row],[Quantity]]</f>
        <v>16.36</v>
      </c>
      <c r="N1638" t="str">
        <f>VLOOKUP(Table1[[#This Row],[Customer ID]],Customers!$A$1:$I$2001,9,FALSE)</f>
        <v>No</v>
      </c>
    </row>
    <row r="1639" spans="1:14" x14ac:dyDescent="0.35">
      <c r="A1639" t="s">
        <v>3343</v>
      </c>
      <c r="B1639" s="2">
        <v>44826</v>
      </c>
      <c r="C1639" t="s">
        <v>3344</v>
      </c>
      <c r="D1639" t="s">
        <v>15</v>
      </c>
      <c r="E1639">
        <v>4</v>
      </c>
      <c r="F1639" t="str">
        <f>VLOOKUP(Table1[[#This Row],[Customer ID]],Customers!$A$1:$I$2001,2,FALSE)</f>
        <v>Michael Stephenson</v>
      </c>
      <c r="G1639" t="str">
        <f>VLOOKUP(Table1[[#This Row],[Customer ID]],Customers!$A$1:$I$2001,3,FALSE)</f>
        <v>clementslisa@brooks-barrera.com</v>
      </c>
      <c r="H1639" t="str">
        <f>VLOOKUP(Table1[[#This Row],[Customer ID]],Customers!$A$1:$I$2001,7,FALSE)</f>
        <v>Ireland</v>
      </c>
      <c r="I1639" t="str">
        <f>_xlfn.IFS(INDEX(Products!$A$1:$E$5,MATCH(Orders!$D1639,Products!$A$1:$A$5,0),MATCH(Orders!I$1,Products!$A$1:$E$1,0))="Esp","Espresso",INDEX(Products!$A$1:$E$5,MATCH(Orders!$D1639,Products!$A$1:$A$5,0),MATCH(Orders!I$1,Products!$A$1:$E$1,0))="Lat","Latte",INDEX(Products!$A$1:$E$5,MATCH(Orders!$D1639,Products!$A$1:$A$5,0),MATCH(Orders!I$1,Products!$A$1:$E$1,0))="Moc","Mocha",INDEX(Products!$A$1:$E$5,MATCH(Orders!$D1639,Products!$A$1:$A$5,0),MATCH(Orders!I$1,Products!$A$1:$E$1,0))="Am","Americano")</f>
        <v>Espresso</v>
      </c>
      <c r="J1639" t="str">
        <f>IF(INDEX(Products!$A$1:$E$5,MATCH(Orders!$D1639,Products!$A$1:$A$5,0),MATCH(Orders!J$1,Products!$A$1:$E$1,0))="M","Medium",IF(INDEX(Products!$A$1:$E$5,MATCH(Orders!$D1639,Products!$A$1:$A$5,0),MATCH(Orders!J$1,Products!$A$1:$E$1,0))="D","Dark","Light"))</f>
        <v>Medium</v>
      </c>
      <c r="K1639" s="3">
        <f>INDEX(Products!$A$1:$E$5,MATCH(Orders!$D1639,Products!$A$1:$A$5,0),MATCH(Orders!K$1,Products!$A$1:$E$1,0))</f>
        <v>1.5</v>
      </c>
      <c r="L1639" s="5">
        <f>INDEX(Products!$A$1:$E$5,MATCH(Orders!$D1639,Products!$A$1:$A$5,0),MATCH(Orders!L$1,Products!$A$1:$E$1,0))</f>
        <v>8.18</v>
      </c>
      <c r="M1639" s="5">
        <f>Table1[[#This Row],[Unit Price]]*Table1[[#This Row],[Quantity]]</f>
        <v>32.72</v>
      </c>
      <c r="N1639" t="str">
        <f>VLOOKUP(Table1[[#This Row],[Customer ID]],Customers!$A$1:$I$2001,9,FALSE)</f>
        <v>Yes</v>
      </c>
    </row>
    <row r="1640" spans="1:14" x14ac:dyDescent="0.35">
      <c r="A1640" t="s">
        <v>3345</v>
      </c>
      <c r="B1640" s="2">
        <v>44721</v>
      </c>
      <c r="C1640" t="s">
        <v>3346</v>
      </c>
      <c r="D1640" t="s">
        <v>30</v>
      </c>
      <c r="E1640">
        <v>2</v>
      </c>
      <c r="F1640" t="str">
        <f>VLOOKUP(Table1[[#This Row],[Customer ID]],Customers!$A$1:$I$2001,2,FALSE)</f>
        <v>Donald Jimenez</v>
      </c>
      <c r="G1640" t="str">
        <f>VLOOKUP(Table1[[#This Row],[Customer ID]],Customers!$A$1:$I$2001,3,FALSE)</f>
        <v>nealashley@todd-english.org</v>
      </c>
      <c r="H1640" t="str">
        <f>VLOOKUP(Table1[[#This Row],[Customer ID]],Customers!$A$1:$I$2001,7,FALSE)</f>
        <v>United States</v>
      </c>
      <c r="I1640" t="str">
        <f>_xlfn.IFS(INDEX(Products!$A$1:$E$5,MATCH(Orders!$D1640,Products!$A$1:$A$5,0),MATCH(Orders!I$1,Products!$A$1:$E$1,0))="Esp","Espresso",INDEX(Products!$A$1:$E$5,MATCH(Orders!$D1640,Products!$A$1:$A$5,0),MATCH(Orders!I$1,Products!$A$1:$E$1,0))="Lat","Latte",INDEX(Products!$A$1:$E$5,MATCH(Orders!$D1640,Products!$A$1:$A$5,0),MATCH(Orders!I$1,Products!$A$1:$E$1,0))="Moc","Mocha",INDEX(Products!$A$1:$E$5,MATCH(Orders!$D1640,Products!$A$1:$A$5,0),MATCH(Orders!I$1,Products!$A$1:$E$1,0))="Am","Americano")</f>
        <v>Mocha</v>
      </c>
      <c r="J1640" t="str">
        <f>IF(INDEX(Products!$A$1:$E$5,MATCH(Orders!$D1640,Products!$A$1:$A$5,0),MATCH(Orders!J$1,Products!$A$1:$E$1,0))="M","Medium",IF(INDEX(Products!$A$1:$E$5,MATCH(Orders!$D1640,Products!$A$1:$A$5,0),MATCH(Orders!J$1,Products!$A$1:$E$1,0))="D","Dark","Light"))</f>
        <v>Medium</v>
      </c>
      <c r="K1640" s="3">
        <f>INDEX(Products!$A$1:$E$5,MATCH(Orders!$D1640,Products!$A$1:$A$5,0),MATCH(Orders!K$1,Products!$A$1:$E$1,0))</f>
        <v>2</v>
      </c>
      <c r="L1640" s="5">
        <f>INDEX(Products!$A$1:$E$5,MATCH(Orders!$D1640,Products!$A$1:$A$5,0),MATCH(Orders!L$1,Products!$A$1:$E$1,0))</f>
        <v>5.35</v>
      </c>
      <c r="M1640" s="5">
        <f>Table1[[#This Row],[Unit Price]]*Table1[[#This Row],[Quantity]]</f>
        <v>10.7</v>
      </c>
      <c r="N1640" t="str">
        <f>VLOOKUP(Table1[[#This Row],[Customer ID]],Customers!$A$1:$I$2001,9,FALSE)</f>
        <v>No</v>
      </c>
    </row>
    <row r="1641" spans="1:14" x14ac:dyDescent="0.35">
      <c r="A1641" t="s">
        <v>3347</v>
      </c>
      <c r="B1641" s="2">
        <v>44587</v>
      </c>
      <c r="C1641" t="s">
        <v>3348</v>
      </c>
      <c r="D1641" t="s">
        <v>30</v>
      </c>
      <c r="E1641">
        <v>4</v>
      </c>
      <c r="F1641" t="str">
        <f>VLOOKUP(Table1[[#This Row],[Customer ID]],Customers!$A$1:$I$2001,2,FALSE)</f>
        <v>Jenna Turner</v>
      </c>
      <c r="G1641" t="str">
        <f>VLOOKUP(Table1[[#This Row],[Customer ID]],Customers!$A$1:$I$2001,3,FALSE)</f>
        <v>cmayo@yahoo.com</v>
      </c>
      <c r="H1641" t="str">
        <f>VLOOKUP(Table1[[#This Row],[Customer ID]],Customers!$A$1:$I$2001,7,FALSE)</f>
        <v>United States</v>
      </c>
      <c r="I1641" t="str">
        <f>_xlfn.IFS(INDEX(Products!$A$1:$E$5,MATCH(Orders!$D1641,Products!$A$1:$A$5,0),MATCH(Orders!I$1,Products!$A$1:$E$1,0))="Esp","Espresso",INDEX(Products!$A$1:$E$5,MATCH(Orders!$D1641,Products!$A$1:$A$5,0),MATCH(Orders!I$1,Products!$A$1:$E$1,0))="Lat","Latte",INDEX(Products!$A$1:$E$5,MATCH(Orders!$D1641,Products!$A$1:$A$5,0),MATCH(Orders!I$1,Products!$A$1:$E$1,0))="Moc","Mocha",INDEX(Products!$A$1:$E$5,MATCH(Orders!$D1641,Products!$A$1:$A$5,0),MATCH(Orders!I$1,Products!$A$1:$E$1,0))="Am","Americano")</f>
        <v>Mocha</v>
      </c>
      <c r="J1641" t="str">
        <f>IF(INDEX(Products!$A$1:$E$5,MATCH(Orders!$D1641,Products!$A$1:$A$5,0),MATCH(Orders!J$1,Products!$A$1:$E$1,0))="M","Medium",IF(INDEX(Products!$A$1:$E$5,MATCH(Orders!$D1641,Products!$A$1:$A$5,0),MATCH(Orders!J$1,Products!$A$1:$E$1,0))="D","Dark","Light"))</f>
        <v>Medium</v>
      </c>
      <c r="K1641" s="3">
        <f>INDEX(Products!$A$1:$E$5,MATCH(Orders!$D1641,Products!$A$1:$A$5,0),MATCH(Orders!K$1,Products!$A$1:$E$1,0))</f>
        <v>2</v>
      </c>
      <c r="L1641" s="5">
        <f>INDEX(Products!$A$1:$E$5,MATCH(Orders!$D1641,Products!$A$1:$A$5,0),MATCH(Orders!L$1,Products!$A$1:$E$1,0))</f>
        <v>5.35</v>
      </c>
      <c r="M1641" s="5">
        <f>Table1[[#This Row],[Unit Price]]*Table1[[#This Row],[Quantity]]</f>
        <v>21.4</v>
      </c>
      <c r="N1641" t="str">
        <f>VLOOKUP(Table1[[#This Row],[Customer ID]],Customers!$A$1:$I$2001,9,FALSE)</f>
        <v>Yes</v>
      </c>
    </row>
    <row r="1642" spans="1:14" x14ac:dyDescent="0.35">
      <c r="A1642" t="s">
        <v>3349</v>
      </c>
      <c r="B1642" s="2">
        <v>45119</v>
      </c>
      <c r="C1642" t="s">
        <v>3350</v>
      </c>
      <c r="D1642" t="s">
        <v>30</v>
      </c>
      <c r="E1642">
        <v>3</v>
      </c>
      <c r="F1642" t="str">
        <f>VLOOKUP(Table1[[#This Row],[Customer ID]],Customers!$A$1:$I$2001,2,FALSE)</f>
        <v>Sandra Harper</v>
      </c>
      <c r="G1642" t="str">
        <f>VLOOKUP(Table1[[#This Row],[Customer ID]],Customers!$A$1:$I$2001,3,FALSE)</f>
        <v>benitezryan@lowery.com</v>
      </c>
      <c r="H1642" t="str">
        <f>VLOOKUP(Table1[[#This Row],[Customer ID]],Customers!$A$1:$I$2001,7,FALSE)</f>
        <v>Ireland</v>
      </c>
      <c r="I1642" t="str">
        <f>_xlfn.IFS(INDEX(Products!$A$1:$E$5,MATCH(Orders!$D1642,Products!$A$1:$A$5,0),MATCH(Orders!I$1,Products!$A$1:$E$1,0))="Esp","Espresso",INDEX(Products!$A$1:$E$5,MATCH(Orders!$D1642,Products!$A$1:$A$5,0),MATCH(Orders!I$1,Products!$A$1:$E$1,0))="Lat","Latte",INDEX(Products!$A$1:$E$5,MATCH(Orders!$D1642,Products!$A$1:$A$5,0),MATCH(Orders!I$1,Products!$A$1:$E$1,0))="Moc","Mocha",INDEX(Products!$A$1:$E$5,MATCH(Orders!$D1642,Products!$A$1:$A$5,0),MATCH(Orders!I$1,Products!$A$1:$E$1,0))="Am","Americano")</f>
        <v>Mocha</v>
      </c>
      <c r="J1642" t="str">
        <f>IF(INDEX(Products!$A$1:$E$5,MATCH(Orders!$D1642,Products!$A$1:$A$5,0),MATCH(Orders!J$1,Products!$A$1:$E$1,0))="M","Medium",IF(INDEX(Products!$A$1:$E$5,MATCH(Orders!$D1642,Products!$A$1:$A$5,0),MATCH(Orders!J$1,Products!$A$1:$E$1,0))="D","Dark","Light"))</f>
        <v>Medium</v>
      </c>
      <c r="K1642" s="3">
        <f>INDEX(Products!$A$1:$E$5,MATCH(Orders!$D1642,Products!$A$1:$A$5,0),MATCH(Orders!K$1,Products!$A$1:$E$1,0))</f>
        <v>2</v>
      </c>
      <c r="L1642" s="5">
        <f>INDEX(Products!$A$1:$E$5,MATCH(Orders!$D1642,Products!$A$1:$A$5,0),MATCH(Orders!L$1,Products!$A$1:$E$1,0))</f>
        <v>5.35</v>
      </c>
      <c r="M1642" s="5">
        <f>Table1[[#This Row],[Unit Price]]*Table1[[#This Row],[Quantity]]</f>
        <v>16.049999999999997</v>
      </c>
      <c r="N1642" t="str">
        <f>VLOOKUP(Table1[[#This Row],[Customer ID]],Customers!$A$1:$I$2001,9,FALSE)</f>
        <v>No</v>
      </c>
    </row>
    <row r="1643" spans="1:14" x14ac:dyDescent="0.35">
      <c r="A1643" t="s">
        <v>3351</v>
      </c>
      <c r="B1643" s="2">
        <v>44965</v>
      </c>
      <c r="C1643" t="s">
        <v>3352</v>
      </c>
      <c r="D1643" t="s">
        <v>21</v>
      </c>
      <c r="E1643">
        <v>4</v>
      </c>
      <c r="F1643" t="str">
        <f>VLOOKUP(Table1[[#This Row],[Customer ID]],Customers!$A$1:$I$2001,2,FALSE)</f>
        <v>Joshua Porter</v>
      </c>
      <c r="G1643" t="str">
        <f>VLOOKUP(Table1[[#This Row],[Customer ID]],Customers!$A$1:$I$2001,3,FALSE)</f>
        <v>rmitchell@campbell.info</v>
      </c>
      <c r="H1643" t="str">
        <f>VLOOKUP(Table1[[#This Row],[Customer ID]],Customers!$A$1:$I$2001,7,FALSE)</f>
        <v>United States</v>
      </c>
      <c r="I1643" t="str">
        <f>_xlfn.IFS(INDEX(Products!$A$1:$E$5,MATCH(Orders!$D1643,Products!$A$1:$A$5,0),MATCH(Orders!I$1,Products!$A$1:$E$1,0))="Esp","Espresso",INDEX(Products!$A$1:$E$5,MATCH(Orders!$D1643,Products!$A$1:$A$5,0),MATCH(Orders!I$1,Products!$A$1:$E$1,0))="Lat","Latte",INDEX(Products!$A$1:$E$5,MATCH(Orders!$D1643,Products!$A$1:$A$5,0),MATCH(Orders!I$1,Products!$A$1:$E$1,0))="Moc","Mocha",INDEX(Products!$A$1:$E$5,MATCH(Orders!$D1643,Products!$A$1:$A$5,0),MATCH(Orders!I$1,Products!$A$1:$E$1,0))="Am","Americano")</f>
        <v>Latte</v>
      </c>
      <c r="J1643" t="str">
        <f>IF(INDEX(Products!$A$1:$E$5,MATCH(Orders!$D1643,Products!$A$1:$A$5,0),MATCH(Orders!J$1,Products!$A$1:$E$1,0))="M","Medium",IF(INDEX(Products!$A$1:$E$5,MATCH(Orders!$D1643,Products!$A$1:$A$5,0),MATCH(Orders!J$1,Products!$A$1:$E$1,0))="D","Dark","Light"))</f>
        <v>Dark</v>
      </c>
      <c r="K1643" s="3">
        <f>INDEX(Products!$A$1:$E$5,MATCH(Orders!$D1643,Products!$A$1:$A$5,0),MATCH(Orders!K$1,Products!$A$1:$E$1,0))</f>
        <v>2</v>
      </c>
      <c r="L1643" s="5">
        <f>INDEX(Products!$A$1:$E$5,MATCH(Orders!$D1643,Products!$A$1:$A$5,0),MATCH(Orders!L$1,Products!$A$1:$E$1,0))</f>
        <v>6.79</v>
      </c>
      <c r="M1643" s="5">
        <f>Table1[[#This Row],[Unit Price]]*Table1[[#This Row],[Quantity]]</f>
        <v>27.16</v>
      </c>
      <c r="N1643" t="str">
        <f>VLOOKUP(Table1[[#This Row],[Customer ID]],Customers!$A$1:$I$2001,9,FALSE)</f>
        <v>Yes</v>
      </c>
    </row>
    <row r="1644" spans="1:14" x14ac:dyDescent="0.35">
      <c r="A1644" t="s">
        <v>3353</v>
      </c>
      <c r="B1644" s="2">
        <v>45511</v>
      </c>
      <c r="C1644" t="s">
        <v>3354</v>
      </c>
      <c r="D1644" t="s">
        <v>21</v>
      </c>
      <c r="E1644">
        <v>1</v>
      </c>
      <c r="F1644" t="str">
        <f>VLOOKUP(Table1[[#This Row],[Customer ID]],Customers!$A$1:$I$2001,2,FALSE)</f>
        <v>Eddie Mendoza</v>
      </c>
      <c r="G1644" t="str">
        <f>VLOOKUP(Table1[[#This Row],[Customer ID]],Customers!$A$1:$I$2001,3,FALSE)</f>
        <v>brendabarnes@hotmail.com</v>
      </c>
      <c r="H1644" t="str">
        <f>VLOOKUP(Table1[[#This Row],[Customer ID]],Customers!$A$1:$I$2001,7,FALSE)</f>
        <v>United Kingdom</v>
      </c>
      <c r="I1644" t="str">
        <f>_xlfn.IFS(INDEX(Products!$A$1:$E$5,MATCH(Orders!$D1644,Products!$A$1:$A$5,0),MATCH(Orders!I$1,Products!$A$1:$E$1,0))="Esp","Espresso",INDEX(Products!$A$1:$E$5,MATCH(Orders!$D1644,Products!$A$1:$A$5,0),MATCH(Orders!I$1,Products!$A$1:$E$1,0))="Lat","Latte",INDEX(Products!$A$1:$E$5,MATCH(Orders!$D1644,Products!$A$1:$A$5,0),MATCH(Orders!I$1,Products!$A$1:$E$1,0))="Moc","Mocha",INDEX(Products!$A$1:$E$5,MATCH(Orders!$D1644,Products!$A$1:$A$5,0),MATCH(Orders!I$1,Products!$A$1:$E$1,0))="Am","Americano")</f>
        <v>Latte</v>
      </c>
      <c r="J1644" t="str">
        <f>IF(INDEX(Products!$A$1:$E$5,MATCH(Orders!$D1644,Products!$A$1:$A$5,0),MATCH(Orders!J$1,Products!$A$1:$E$1,0))="M","Medium",IF(INDEX(Products!$A$1:$E$5,MATCH(Orders!$D1644,Products!$A$1:$A$5,0),MATCH(Orders!J$1,Products!$A$1:$E$1,0))="D","Dark","Light"))</f>
        <v>Dark</v>
      </c>
      <c r="K1644" s="3">
        <f>INDEX(Products!$A$1:$E$5,MATCH(Orders!$D1644,Products!$A$1:$A$5,0),MATCH(Orders!K$1,Products!$A$1:$E$1,0))</f>
        <v>2</v>
      </c>
      <c r="L1644" s="5">
        <f>INDEX(Products!$A$1:$E$5,MATCH(Orders!$D1644,Products!$A$1:$A$5,0),MATCH(Orders!L$1,Products!$A$1:$E$1,0))</f>
        <v>6.79</v>
      </c>
      <c r="M1644" s="5">
        <f>Table1[[#This Row],[Unit Price]]*Table1[[#This Row],[Quantity]]</f>
        <v>6.79</v>
      </c>
      <c r="N1644" t="str">
        <f>VLOOKUP(Table1[[#This Row],[Customer ID]],Customers!$A$1:$I$2001,9,FALSE)</f>
        <v>Yes</v>
      </c>
    </row>
    <row r="1645" spans="1:14" x14ac:dyDescent="0.35">
      <c r="A1645" t="s">
        <v>3355</v>
      </c>
      <c r="B1645" s="2">
        <v>45010</v>
      </c>
      <c r="C1645" t="s">
        <v>3356</v>
      </c>
      <c r="D1645" t="s">
        <v>40</v>
      </c>
      <c r="E1645">
        <v>3</v>
      </c>
      <c r="F1645" t="str">
        <f>VLOOKUP(Table1[[#This Row],[Customer ID]],Customers!$A$1:$I$2001,2,FALSE)</f>
        <v>Mr. William Jordan</v>
      </c>
      <c r="G1645" t="str">
        <f>VLOOKUP(Table1[[#This Row],[Customer ID]],Customers!$A$1:$I$2001,3,FALSE)</f>
        <v>nschneider@hotmail.com</v>
      </c>
      <c r="H1645" t="str">
        <f>VLOOKUP(Table1[[#This Row],[Customer ID]],Customers!$A$1:$I$2001,7,FALSE)</f>
        <v>United Kingdom</v>
      </c>
      <c r="I1645" t="str">
        <f>_xlfn.IFS(INDEX(Products!$A$1:$E$5,MATCH(Orders!$D1645,Products!$A$1:$A$5,0),MATCH(Orders!I$1,Products!$A$1:$E$1,0))="Esp","Espresso",INDEX(Products!$A$1:$E$5,MATCH(Orders!$D1645,Products!$A$1:$A$5,0),MATCH(Orders!I$1,Products!$A$1:$E$1,0))="Lat","Latte",INDEX(Products!$A$1:$E$5,MATCH(Orders!$D1645,Products!$A$1:$A$5,0),MATCH(Orders!I$1,Products!$A$1:$E$1,0))="Moc","Mocha",INDEX(Products!$A$1:$E$5,MATCH(Orders!$D1645,Products!$A$1:$A$5,0),MATCH(Orders!I$1,Products!$A$1:$E$1,0))="Am","Americano")</f>
        <v>Americano</v>
      </c>
      <c r="J1645" t="str">
        <f>IF(INDEX(Products!$A$1:$E$5,MATCH(Orders!$D1645,Products!$A$1:$A$5,0),MATCH(Orders!J$1,Products!$A$1:$E$1,0))="M","Medium",IF(INDEX(Products!$A$1:$E$5,MATCH(Orders!$D1645,Products!$A$1:$A$5,0),MATCH(Orders!J$1,Products!$A$1:$E$1,0))="D","Dark","Light"))</f>
        <v>Light</v>
      </c>
      <c r="K1645" s="3">
        <f>INDEX(Products!$A$1:$E$5,MATCH(Orders!$D1645,Products!$A$1:$A$5,0),MATCH(Orders!K$1,Products!$A$1:$E$1,0))</f>
        <v>1</v>
      </c>
      <c r="L1645" s="5">
        <f>INDEX(Products!$A$1:$E$5,MATCH(Orders!$D1645,Products!$A$1:$A$5,0),MATCH(Orders!L$1,Products!$A$1:$E$1,0))</f>
        <v>9.9499999999999993</v>
      </c>
      <c r="M1645" s="5">
        <f>Table1[[#This Row],[Unit Price]]*Table1[[#This Row],[Quantity]]</f>
        <v>29.849999999999998</v>
      </c>
      <c r="N1645" t="str">
        <f>VLOOKUP(Table1[[#This Row],[Customer ID]],Customers!$A$1:$I$2001,9,FALSE)</f>
        <v>No</v>
      </c>
    </row>
    <row r="1646" spans="1:14" x14ac:dyDescent="0.35">
      <c r="A1646" t="s">
        <v>3358</v>
      </c>
      <c r="B1646" s="2">
        <v>45146</v>
      </c>
      <c r="C1646" t="s">
        <v>3359</v>
      </c>
      <c r="D1646" t="s">
        <v>15</v>
      </c>
      <c r="E1646">
        <v>5</v>
      </c>
      <c r="F1646" t="str">
        <f>VLOOKUP(Table1[[#This Row],[Customer ID]],Customers!$A$1:$I$2001,2,FALSE)</f>
        <v>Betty Williams</v>
      </c>
      <c r="G1646" t="str">
        <f>VLOOKUP(Table1[[#This Row],[Customer ID]],Customers!$A$1:$I$2001,3,FALSE)</f>
        <v>spencerdavis@scott.net</v>
      </c>
      <c r="H1646" t="str">
        <f>VLOOKUP(Table1[[#This Row],[Customer ID]],Customers!$A$1:$I$2001,7,FALSE)</f>
        <v>Australia</v>
      </c>
      <c r="I1646" t="str">
        <f>_xlfn.IFS(INDEX(Products!$A$1:$E$5,MATCH(Orders!$D1646,Products!$A$1:$A$5,0),MATCH(Orders!I$1,Products!$A$1:$E$1,0))="Esp","Espresso",INDEX(Products!$A$1:$E$5,MATCH(Orders!$D1646,Products!$A$1:$A$5,0),MATCH(Orders!I$1,Products!$A$1:$E$1,0))="Lat","Latte",INDEX(Products!$A$1:$E$5,MATCH(Orders!$D1646,Products!$A$1:$A$5,0),MATCH(Orders!I$1,Products!$A$1:$E$1,0))="Moc","Mocha",INDEX(Products!$A$1:$E$5,MATCH(Orders!$D1646,Products!$A$1:$A$5,0),MATCH(Orders!I$1,Products!$A$1:$E$1,0))="Am","Americano")</f>
        <v>Espresso</v>
      </c>
      <c r="J1646" t="str">
        <f>IF(INDEX(Products!$A$1:$E$5,MATCH(Orders!$D1646,Products!$A$1:$A$5,0),MATCH(Orders!J$1,Products!$A$1:$E$1,0))="M","Medium",IF(INDEX(Products!$A$1:$E$5,MATCH(Orders!$D1646,Products!$A$1:$A$5,0),MATCH(Orders!J$1,Products!$A$1:$E$1,0))="D","Dark","Light"))</f>
        <v>Medium</v>
      </c>
      <c r="K1646" s="3">
        <f>INDEX(Products!$A$1:$E$5,MATCH(Orders!$D1646,Products!$A$1:$A$5,0),MATCH(Orders!K$1,Products!$A$1:$E$1,0))</f>
        <v>1.5</v>
      </c>
      <c r="L1646" s="5">
        <f>INDEX(Products!$A$1:$E$5,MATCH(Orders!$D1646,Products!$A$1:$A$5,0),MATCH(Orders!L$1,Products!$A$1:$E$1,0))</f>
        <v>8.18</v>
      </c>
      <c r="M1646" s="5">
        <f>Table1[[#This Row],[Unit Price]]*Table1[[#This Row],[Quantity]]</f>
        <v>40.9</v>
      </c>
      <c r="N1646" t="str">
        <f>VLOOKUP(Table1[[#This Row],[Customer ID]],Customers!$A$1:$I$2001,9,FALSE)</f>
        <v>Yes</v>
      </c>
    </row>
    <row r="1647" spans="1:14" x14ac:dyDescent="0.35">
      <c r="A1647" t="s">
        <v>3360</v>
      </c>
      <c r="B1647" s="2">
        <v>45278</v>
      </c>
      <c r="C1647" t="s">
        <v>3361</v>
      </c>
      <c r="D1647" t="s">
        <v>30</v>
      </c>
      <c r="E1647">
        <v>2</v>
      </c>
      <c r="F1647" t="str">
        <f>VLOOKUP(Table1[[#This Row],[Customer ID]],Customers!$A$1:$I$2001,2,FALSE)</f>
        <v>David Anderson</v>
      </c>
      <c r="G1647" t="str">
        <f>VLOOKUP(Table1[[#This Row],[Customer ID]],Customers!$A$1:$I$2001,3,FALSE)</f>
        <v>michael21@yahoo.com</v>
      </c>
      <c r="H1647" t="str">
        <f>VLOOKUP(Table1[[#This Row],[Customer ID]],Customers!$A$1:$I$2001,7,FALSE)</f>
        <v>Canada</v>
      </c>
      <c r="I1647" t="str">
        <f>_xlfn.IFS(INDEX(Products!$A$1:$E$5,MATCH(Orders!$D1647,Products!$A$1:$A$5,0),MATCH(Orders!I$1,Products!$A$1:$E$1,0))="Esp","Espresso",INDEX(Products!$A$1:$E$5,MATCH(Orders!$D1647,Products!$A$1:$A$5,0),MATCH(Orders!I$1,Products!$A$1:$E$1,0))="Lat","Latte",INDEX(Products!$A$1:$E$5,MATCH(Orders!$D1647,Products!$A$1:$A$5,0),MATCH(Orders!I$1,Products!$A$1:$E$1,0))="Moc","Mocha",INDEX(Products!$A$1:$E$5,MATCH(Orders!$D1647,Products!$A$1:$A$5,0),MATCH(Orders!I$1,Products!$A$1:$E$1,0))="Am","Americano")</f>
        <v>Mocha</v>
      </c>
      <c r="J1647" t="str">
        <f>IF(INDEX(Products!$A$1:$E$5,MATCH(Orders!$D1647,Products!$A$1:$A$5,0),MATCH(Orders!J$1,Products!$A$1:$E$1,0))="M","Medium",IF(INDEX(Products!$A$1:$E$5,MATCH(Orders!$D1647,Products!$A$1:$A$5,0),MATCH(Orders!J$1,Products!$A$1:$E$1,0))="D","Dark","Light"))</f>
        <v>Medium</v>
      </c>
      <c r="K1647" s="3">
        <f>INDEX(Products!$A$1:$E$5,MATCH(Orders!$D1647,Products!$A$1:$A$5,0),MATCH(Orders!K$1,Products!$A$1:$E$1,0))</f>
        <v>2</v>
      </c>
      <c r="L1647" s="5">
        <f>INDEX(Products!$A$1:$E$5,MATCH(Orders!$D1647,Products!$A$1:$A$5,0),MATCH(Orders!L$1,Products!$A$1:$E$1,0))</f>
        <v>5.35</v>
      </c>
      <c r="M1647" s="5">
        <f>Table1[[#This Row],[Unit Price]]*Table1[[#This Row],[Quantity]]</f>
        <v>10.7</v>
      </c>
      <c r="N1647" t="str">
        <f>VLOOKUP(Table1[[#This Row],[Customer ID]],Customers!$A$1:$I$2001,9,FALSE)</f>
        <v>No</v>
      </c>
    </row>
    <row r="1648" spans="1:14" x14ac:dyDescent="0.35">
      <c r="A1648" t="s">
        <v>3362</v>
      </c>
      <c r="B1648" s="2">
        <v>44806</v>
      </c>
      <c r="C1648" t="s">
        <v>3363</v>
      </c>
      <c r="D1648" t="s">
        <v>30</v>
      </c>
      <c r="E1648">
        <v>3</v>
      </c>
      <c r="F1648" t="str">
        <f>VLOOKUP(Table1[[#This Row],[Customer ID]],Customers!$A$1:$I$2001,2,FALSE)</f>
        <v>Chase Padilla</v>
      </c>
      <c r="G1648" t="str">
        <f>VLOOKUP(Table1[[#This Row],[Customer ID]],Customers!$A$1:$I$2001,3,FALSE)</f>
        <v>millerheidi@mckinney.net</v>
      </c>
      <c r="H1648" t="str">
        <f>VLOOKUP(Table1[[#This Row],[Customer ID]],Customers!$A$1:$I$2001,7,FALSE)</f>
        <v>Ireland</v>
      </c>
      <c r="I1648" t="str">
        <f>_xlfn.IFS(INDEX(Products!$A$1:$E$5,MATCH(Orders!$D1648,Products!$A$1:$A$5,0),MATCH(Orders!I$1,Products!$A$1:$E$1,0))="Esp","Espresso",INDEX(Products!$A$1:$E$5,MATCH(Orders!$D1648,Products!$A$1:$A$5,0),MATCH(Orders!I$1,Products!$A$1:$E$1,0))="Lat","Latte",INDEX(Products!$A$1:$E$5,MATCH(Orders!$D1648,Products!$A$1:$A$5,0),MATCH(Orders!I$1,Products!$A$1:$E$1,0))="Moc","Mocha",INDEX(Products!$A$1:$E$5,MATCH(Orders!$D1648,Products!$A$1:$A$5,0),MATCH(Orders!I$1,Products!$A$1:$E$1,0))="Am","Americano")</f>
        <v>Mocha</v>
      </c>
      <c r="J1648" t="str">
        <f>IF(INDEX(Products!$A$1:$E$5,MATCH(Orders!$D1648,Products!$A$1:$A$5,0),MATCH(Orders!J$1,Products!$A$1:$E$1,0))="M","Medium",IF(INDEX(Products!$A$1:$E$5,MATCH(Orders!$D1648,Products!$A$1:$A$5,0),MATCH(Orders!J$1,Products!$A$1:$E$1,0))="D","Dark","Light"))</f>
        <v>Medium</v>
      </c>
      <c r="K1648" s="3">
        <f>INDEX(Products!$A$1:$E$5,MATCH(Orders!$D1648,Products!$A$1:$A$5,0),MATCH(Orders!K$1,Products!$A$1:$E$1,0))</f>
        <v>2</v>
      </c>
      <c r="L1648" s="5">
        <f>INDEX(Products!$A$1:$E$5,MATCH(Orders!$D1648,Products!$A$1:$A$5,0),MATCH(Orders!L$1,Products!$A$1:$E$1,0))</f>
        <v>5.35</v>
      </c>
      <c r="M1648" s="5">
        <f>Table1[[#This Row],[Unit Price]]*Table1[[#This Row],[Quantity]]</f>
        <v>16.049999999999997</v>
      </c>
      <c r="N1648" t="str">
        <f>VLOOKUP(Table1[[#This Row],[Customer ID]],Customers!$A$1:$I$2001,9,FALSE)</f>
        <v>No</v>
      </c>
    </row>
    <row r="1649" spans="1:14" x14ac:dyDescent="0.35">
      <c r="A1649" t="s">
        <v>3364</v>
      </c>
      <c r="B1649" s="2">
        <v>45213</v>
      </c>
      <c r="C1649" t="s">
        <v>3365</v>
      </c>
      <c r="D1649" t="s">
        <v>40</v>
      </c>
      <c r="E1649">
        <v>5</v>
      </c>
      <c r="F1649" t="str">
        <f>VLOOKUP(Table1[[#This Row],[Customer ID]],Customers!$A$1:$I$2001,2,FALSE)</f>
        <v>Dakota Cross</v>
      </c>
      <c r="G1649" t="str">
        <f>VLOOKUP(Table1[[#This Row],[Customer ID]],Customers!$A$1:$I$2001,3,FALSE)</f>
        <v>matthewmartinez@tate.org</v>
      </c>
      <c r="H1649" t="str">
        <f>VLOOKUP(Table1[[#This Row],[Customer ID]],Customers!$A$1:$I$2001,7,FALSE)</f>
        <v>United States</v>
      </c>
      <c r="I1649" t="str">
        <f>_xlfn.IFS(INDEX(Products!$A$1:$E$5,MATCH(Orders!$D1649,Products!$A$1:$A$5,0),MATCH(Orders!I$1,Products!$A$1:$E$1,0))="Esp","Espresso",INDEX(Products!$A$1:$E$5,MATCH(Orders!$D1649,Products!$A$1:$A$5,0),MATCH(Orders!I$1,Products!$A$1:$E$1,0))="Lat","Latte",INDEX(Products!$A$1:$E$5,MATCH(Orders!$D1649,Products!$A$1:$A$5,0),MATCH(Orders!I$1,Products!$A$1:$E$1,0))="Moc","Mocha",INDEX(Products!$A$1:$E$5,MATCH(Orders!$D1649,Products!$A$1:$A$5,0),MATCH(Orders!I$1,Products!$A$1:$E$1,0))="Am","Americano")</f>
        <v>Americano</v>
      </c>
      <c r="J1649" t="str">
        <f>IF(INDEX(Products!$A$1:$E$5,MATCH(Orders!$D1649,Products!$A$1:$A$5,0),MATCH(Orders!J$1,Products!$A$1:$E$1,0))="M","Medium",IF(INDEX(Products!$A$1:$E$5,MATCH(Orders!$D1649,Products!$A$1:$A$5,0),MATCH(Orders!J$1,Products!$A$1:$E$1,0))="D","Dark","Light"))</f>
        <v>Light</v>
      </c>
      <c r="K1649" s="3">
        <f>INDEX(Products!$A$1:$E$5,MATCH(Orders!$D1649,Products!$A$1:$A$5,0),MATCH(Orders!K$1,Products!$A$1:$E$1,0))</f>
        <v>1</v>
      </c>
      <c r="L1649" s="5">
        <f>INDEX(Products!$A$1:$E$5,MATCH(Orders!$D1649,Products!$A$1:$A$5,0),MATCH(Orders!L$1,Products!$A$1:$E$1,0))</f>
        <v>9.9499999999999993</v>
      </c>
      <c r="M1649" s="5">
        <f>Table1[[#This Row],[Unit Price]]*Table1[[#This Row],[Quantity]]</f>
        <v>49.75</v>
      </c>
      <c r="N1649" t="str">
        <f>VLOOKUP(Table1[[#This Row],[Customer ID]],Customers!$A$1:$I$2001,9,FALSE)</f>
        <v>Yes</v>
      </c>
    </row>
    <row r="1650" spans="1:14" x14ac:dyDescent="0.35">
      <c r="A1650" t="s">
        <v>3366</v>
      </c>
      <c r="B1650" s="2">
        <v>44673</v>
      </c>
      <c r="C1650" t="s">
        <v>3367</v>
      </c>
      <c r="D1650" t="s">
        <v>21</v>
      </c>
      <c r="E1650">
        <v>4</v>
      </c>
      <c r="F1650" t="str">
        <f>VLOOKUP(Table1[[#This Row],[Customer ID]],Customers!$A$1:$I$2001,2,FALSE)</f>
        <v>James Harper</v>
      </c>
      <c r="G1650" t="str">
        <f>VLOOKUP(Table1[[#This Row],[Customer ID]],Customers!$A$1:$I$2001,3,FALSE)</f>
        <v>ajohnson@collins-long.com</v>
      </c>
      <c r="H1650" t="str">
        <f>VLOOKUP(Table1[[#This Row],[Customer ID]],Customers!$A$1:$I$2001,7,FALSE)</f>
        <v>Ireland</v>
      </c>
      <c r="I1650" t="str">
        <f>_xlfn.IFS(INDEX(Products!$A$1:$E$5,MATCH(Orders!$D1650,Products!$A$1:$A$5,0),MATCH(Orders!I$1,Products!$A$1:$E$1,0))="Esp","Espresso",INDEX(Products!$A$1:$E$5,MATCH(Orders!$D1650,Products!$A$1:$A$5,0),MATCH(Orders!I$1,Products!$A$1:$E$1,0))="Lat","Latte",INDEX(Products!$A$1:$E$5,MATCH(Orders!$D1650,Products!$A$1:$A$5,0),MATCH(Orders!I$1,Products!$A$1:$E$1,0))="Moc","Mocha",INDEX(Products!$A$1:$E$5,MATCH(Orders!$D1650,Products!$A$1:$A$5,0),MATCH(Orders!I$1,Products!$A$1:$E$1,0))="Am","Americano")</f>
        <v>Latte</v>
      </c>
      <c r="J1650" t="str">
        <f>IF(INDEX(Products!$A$1:$E$5,MATCH(Orders!$D1650,Products!$A$1:$A$5,0),MATCH(Orders!J$1,Products!$A$1:$E$1,0))="M","Medium",IF(INDEX(Products!$A$1:$E$5,MATCH(Orders!$D1650,Products!$A$1:$A$5,0),MATCH(Orders!J$1,Products!$A$1:$E$1,0))="D","Dark","Light"))</f>
        <v>Dark</v>
      </c>
      <c r="K1650" s="3">
        <f>INDEX(Products!$A$1:$E$5,MATCH(Orders!$D1650,Products!$A$1:$A$5,0),MATCH(Orders!K$1,Products!$A$1:$E$1,0))</f>
        <v>2</v>
      </c>
      <c r="L1650" s="5">
        <f>INDEX(Products!$A$1:$E$5,MATCH(Orders!$D1650,Products!$A$1:$A$5,0),MATCH(Orders!L$1,Products!$A$1:$E$1,0))</f>
        <v>6.79</v>
      </c>
      <c r="M1650" s="5">
        <f>Table1[[#This Row],[Unit Price]]*Table1[[#This Row],[Quantity]]</f>
        <v>27.16</v>
      </c>
      <c r="N1650" t="str">
        <f>VLOOKUP(Table1[[#This Row],[Customer ID]],Customers!$A$1:$I$2001,9,FALSE)</f>
        <v>No</v>
      </c>
    </row>
    <row r="1651" spans="1:14" x14ac:dyDescent="0.35">
      <c r="A1651" t="s">
        <v>3368</v>
      </c>
      <c r="B1651" s="2">
        <v>45324</v>
      </c>
      <c r="C1651" t="s">
        <v>3369</v>
      </c>
      <c r="D1651" t="s">
        <v>21</v>
      </c>
      <c r="E1651">
        <v>4</v>
      </c>
      <c r="F1651" t="str">
        <f>VLOOKUP(Table1[[#This Row],[Customer ID]],Customers!$A$1:$I$2001,2,FALSE)</f>
        <v>Amanda Austin</v>
      </c>
      <c r="G1651" t="str">
        <f>VLOOKUP(Table1[[#This Row],[Customer ID]],Customers!$A$1:$I$2001,3,FALSE)</f>
        <v>bruceharmon@ruiz-black.com</v>
      </c>
      <c r="H1651" t="str">
        <f>VLOOKUP(Table1[[#This Row],[Customer ID]],Customers!$A$1:$I$2001,7,FALSE)</f>
        <v>Australia</v>
      </c>
      <c r="I1651" t="str">
        <f>_xlfn.IFS(INDEX(Products!$A$1:$E$5,MATCH(Orders!$D1651,Products!$A$1:$A$5,0),MATCH(Orders!I$1,Products!$A$1:$E$1,0))="Esp","Espresso",INDEX(Products!$A$1:$E$5,MATCH(Orders!$D1651,Products!$A$1:$A$5,0),MATCH(Orders!I$1,Products!$A$1:$E$1,0))="Lat","Latte",INDEX(Products!$A$1:$E$5,MATCH(Orders!$D1651,Products!$A$1:$A$5,0),MATCH(Orders!I$1,Products!$A$1:$E$1,0))="Moc","Mocha",INDEX(Products!$A$1:$E$5,MATCH(Orders!$D1651,Products!$A$1:$A$5,0),MATCH(Orders!I$1,Products!$A$1:$E$1,0))="Am","Americano")</f>
        <v>Latte</v>
      </c>
      <c r="J1651" t="str">
        <f>IF(INDEX(Products!$A$1:$E$5,MATCH(Orders!$D1651,Products!$A$1:$A$5,0),MATCH(Orders!J$1,Products!$A$1:$E$1,0))="M","Medium",IF(INDEX(Products!$A$1:$E$5,MATCH(Orders!$D1651,Products!$A$1:$A$5,0),MATCH(Orders!J$1,Products!$A$1:$E$1,0))="D","Dark","Light"))</f>
        <v>Dark</v>
      </c>
      <c r="K1651" s="3">
        <f>INDEX(Products!$A$1:$E$5,MATCH(Orders!$D1651,Products!$A$1:$A$5,0),MATCH(Orders!K$1,Products!$A$1:$E$1,0))</f>
        <v>2</v>
      </c>
      <c r="L1651" s="5">
        <f>INDEX(Products!$A$1:$E$5,MATCH(Orders!$D1651,Products!$A$1:$A$5,0),MATCH(Orders!L$1,Products!$A$1:$E$1,0))</f>
        <v>6.79</v>
      </c>
      <c r="M1651" s="5">
        <f>Table1[[#This Row],[Unit Price]]*Table1[[#This Row],[Quantity]]</f>
        <v>27.16</v>
      </c>
      <c r="N1651" t="str">
        <f>VLOOKUP(Table1[[#This Row],[Customer ID]],Customers!$A$1:$I$2001,9,FALSE)</f>
        <v>Yes</v>
      </c>
    </row>
    <row r="1652" spans="1:14" x14ac:dyDescent="0.35">
      <c r="A1652" t="s">
        <v>3370</v>
      </c>
      <c r="B1652" s="2">
        <v>45029</v>
      </c>
      <c r="C1652" t="s">
        <v>3371</v>
      </c>
      <c r="D1652" t="s">
        <v>40</v>
      </c>
      <c r="E1652">
        <v>1</v>
      </c>
      <c r="F1652" t="str">
        <f>VLOOKUP(Table1[[#This Row],[Customer ID]],Customers!$A$1:$I$2001,2,FALSE)</f>
        <v>Adam Raymond</v>
      </c>
      <c r="G1652" t="str">
        <f>VLOOKUP(Table1[[#This Row],[Customer ID]],Customers!$A$1:$I$2001,3,FALSE)</f>
        <v>alexismercado@yahoo.com</v>
      </c>
      <c r="H1652" t="str">
        <f>VLOOKUP(Table1[[#This Row],[Customer ID]],Customers!$A$1:$I$2001,7,FALSE)</f>
        <v>Canada</v>
      </c>
      <c r="I1652" t="str">
        <f>_xlfn.IFS(INDEX(Products!$A$1:$E$5,MATCH(Orders!$D1652,Products!$A$1:$A$5,0),MATCH(Orders!I$1,Products!$A$1:$E$1,0))="Esp","Espresso",INDEX(Products!$A$1:$E$5,MATCH(Orders!$D1652,Products!$A$1:$A$5,0),MATCH(Orders!I$1,Products!$A$1:$E$1,0))="Lat","Latte",INDEX(Products!$A$1:$E$5,MATCH(Orders!$D1652,Products!$A$1:$A$5,0),MATCH(Orders!I$1,Products!$A$1:$E$1,0))="Moc","Mocha",INDEX(Products!$A$1:$E$5,MATCH(Orders!$D1652,Products!$A$1:$A$5,0),MATCH(Orders!I$1,Products!$A$1:$E$1,0))="Am","Americano")</f>
        <v>Americano</v>
      </c>
      <c r="J1652" t="str">
        <f>IF(INDEX(Products!$A$1:$E$5,MATCH(Orders!$D1652,Products!$A$1:$A$5,0),MATCH(Orders!J$1,Products!$A$1:$E$1,0))="M","Medium",IF(INDEX(Products!$A$1:$E$5,MATCH(Orders!$D1652,Products!$A$1:$A$5,0),MATCH(Orders!J$1,Products!$A$1:$E$1,0))="D","Dark","Light"))</f>
        <v>Light</v>
      </c>
      <c r="K1652" s="3">
        <f>INDEX(Products!$A$1:$E$5,MATCH(Orders!$D1652,Products!$A$1:$A$5,0),MATCH(Orders!K$1,Products!$A$1:$E$1,0))</f>
        <v>1</v>
      </c>
      <c r="L1652" s="5">
        <f>INDEX(Products!$A$1:$E$5,MATCH(Orders!$D1652,Products!$A$1:$A$5,0),MATCH(Orders!L$1,Products!$A$1:$E$1,0))</f>
        <v>9.9499999999999993</v>
      </c>
      <c r="M1652" s="5">
        <f>Table1[[#This Row],[Unit Price]]*Table1[[#This Row],[Quantity]]</f>
        <v>9.9499999999999993</v>
      </c>
      <c r="N1652" t="str">
        <f>VLOOKUP(Table1[[#This Row],[Customer ID]],Customers!$A$1:$I$2001,9,FALSE)</f>
        <v>No</v>
      </c>
    </row>
    <row r="1653" spans="1:14" x14ac:dyDescent="0.35">
      <c r="A1653" t="s">
        <v>3372</v>
      </c>
      <c r="B1653" s="2">
        <v>44789</v>
      </c>
      <c r="C1653" t="s">
        <v>3373</v>
      </c>
      <c r="D1653" t="s">
        <v>15</v>
      </c>
      <c r="E1653">
        <v>4</v>
      </c>
      <c r="F1653" t="str">
        <f>VLOOKUP(Table1[[#This Row],[Customer ID]],Customers!$A$1:$I$2001,2,FALSE)</f>
        <v>Barbara Coleman</v>
      </c>
      <c r="G1653" t="str">
        <f>VLOOKUP(Table1[[#This Row],[Customer ID]],Customers!$A$1:$I$2001,3,FALSE)</f>
        <v>emilycarter@hotmail.com</v>
      </c>
      <c r="H1653" t="str">
        <f>VLOOKUP(Table1[[#This Row],[Customer ID]],Customers!$A$1:$I$2001,7,FALSE)</f>
        <v>Ireland</v>
      </c>
      <c r="I1653" t="str">
        <f>_xlfn.IFS(INDEX(Products!$A$1:$E$5,MATCH(Orders!$D1653,Products!$A$1:$A$5,0),MATCH(Orders!I$1,Products!$A$1:$E$1,0))="Esp","Espresso",INDEX(Products!$A$1:$E$5,MATCH(Orders!$D1653,Products!$A$1:$A$5,0),MATCH(Orders!I$1,Products!$A$1:$E$1,0))="Lat","Latte",INDEX(Products!$A$1:$E$5,MATCH(Orders!$D1653,Products!$A$1:$A$5,0),MATCH(Orders!I$1,Products!$A$1:$E$1,0))="Moc","Mocha",INDEX(Products!$A$1:$E$5,MATCH(Orders!$D1653,Products!$A$1:$A$5,0),MATCH(Orders!I$1,Products!$A$1:$E$1,0))="Am","Americano")</f>
        <v>Espresso</v>
      </c>
      <c r="J1653" t="str">
        <f>IF(INDEX(Products!$A$1:$E$5,MATCH(Orders!$D1653,Products!$A$1:$A$5,0),MATCH(Orders!J$1,Products!$A$1:$E$1,0))="M","Medium",IF(INDEX(Products!$A$1:$E$5,MATCH(Orders!$D1653,Products!$A$1:$A$5,0),MATCH(Orders!J$1,Products!$A$1:$E$1,0))="D","Dark","Light"))</f>
        <v>Medium</v>
      </c>
      <c r="K1653" s="3">
        <f>INDEX(Products!$A$1:$E$5,MATCH(Orders!$D1653,Products!$A$1:$A$5,0),MATCH(Orders!K$1,Products!$A$1:$E$1,0))</f>
        <v>1.5</v>
      </c>
      <c r="L1653" s="5">
        <f>INDEX(Products!$A$1:$E$5,MATCH(Orders!$D1653,Products!$A$1:$A$5,0),MATCH(Orders!L$1,Products!$A$1:$E$1,0))</f>
        <v>8.18</v>
      </c>
      <c r="M1653" s="5">
        <f>Table1[[#This Row],[Unit Price]]*Table1[[#This Row],[Quantity]]</f>
        <v>32.72</v>
      </c>
      <c r="N1653" t="str">
        <f>VLOOKUP(Table1[[#This Row],[Customer ID]],Customers!$A$1:$I$2001,9,FALSE)</f>
        <v>No</v>
      </c>
    </row>
    <row r="1654" spans="1:14" x14ac:dyDescent="0.35">
      <c r="A1654" t="s">
        <v>3374</v>
      </c>
      <c r="B1654" s="2">
        <v>45588</v>
      </c>
      <c r="C1654" t="s">
        <v>3375</v>
      </c>
      <c r="D1654" t="s">
        <v>30</v>
      </c>
      <c r="E1654">
        <v>5</v>
      </c>
      <c r="F1654" t="str">
        <f>VLOOKUP(Table1[[#This Row],[Customer ID]],Customers!$A$1:$I$2001,2,FALSE)</f>
        <v>Shari Meyer</v>
      </c>
      <c r="G1654" t="str">
        <f>VLOOKUP(Table1[[#This Row],[Customer ID]],Customers!$A$1:$I$2001,3,FALSE)</f>
        <v>paulbonilla@guerrero.org</v>
      </c>
      <c r="H1654" t="str">
        <f>VLOOKUP(Table1[[#This Row],[Customer ID]],Customers!$A$1:$I$2001,7,FALSE)</f>
        <v>Ireland</v>
      </c>
      <c r="I1654" t="str">
        <f>_xlfn.IFS(INDEX(Products!$A$1:$E$5,MATCH(Orders!$D1654,Products!$A$1:$A$5,0),MATCH(Orders!I$1,Products!$A$1:$E$1,0))="Esp","Espresso",INDEX(Products!$A$1:$E$5,MATCH(Orders!$D1654,Products!$A$1:$A$5,0),MATCH(Orders!I$1,Products!$A$1:$E$1,0))="Lat","Latte",INDEX(Products!$A$1:$E$5,MATCH(Orders!$D1654,Products!$A$1:$A$5,0),MATCH(Orders!I$1,Products!$A$1:$E$1,0))="Moc","Mocha",INDEX(Products!$A$1:$E$5,MATCH(Orders!$D1654,Products!$A$1:$A$5,0),MATCH(Orders!I$1,Products!$A$1:$E$1,0))="Am","Americano")</f>
        <v>Mocha</v>
      </c>
      <c r="J1654" t="str">
        <f>IF(INDEX(Products!$A$1:$E$5,MATCH(Orders!$D1654,Products!$A$1:$A$5,0),MATCH(Orders!J$1,Products!$A$1:$E$1,0))="M","Medium",IF(INDEX(Products!$A$1:$E$5,MATCH(Orders!$D1654,Products!$A$1:$A$5,0),MATCH(Orders!J$1,Products!$A$1:$E$1,0))="D","Dark","Light"))</f>
        <v>Medium</v>
      </c>
      <c r="K1654" s="3">
        <f>INDEX(Products!$A$1:$E$5,MATCH(Orders!$D1654,Products!$A$1:$A$5,0),MATCH(Orders!K$1,Products!$A$1:$E$1,0))</f>
        <v>2</v>
      </c>
      <c r="L1654" s="5">
        <f>INDEX(Products!$A$1:$E$5,MATCH(Orders!$D1654,Products!$A$1:$A$5,0),MATCH(Orders!L$1,Products!$A$1:$E$1,0))</f>
        <v>5.35</v>
      </c>
      <c r="M1654" s="5">
        <f>Table1[[#This Row],[Unit Price]]*Table1[[#This Row],[Quantity]]</f>
        <v>26.75</v>
      </c>
      <c r="N1654" t="str">
        <f>VLOOKUP(Table1[[#This Row],[Customer ID]],Customers!$A$1:$I$2001,9,FALSE)</f>
        <v>No</v>
      </c>
    </row>
    <row r="1655" spans="1:14" x14ac:dyDescent="0.35">
      <c r="A1655" t="s">
        <v>3376</v>
      </c>
      <c r="B1655" s="2">
        <v>45410</v>
      </c>
      <c r="C1655" t="s">
        <v>3377</v>
      </c>
      <c r="D1655" t="s">
        <v>21</v>
      </c>
      <c r="E1655">
        <v>5</v>
      </c>
      <c r="F1655" t="str">
        <f>VLOOKUP(Table1[[#This Row],[Customer ID]],Customers!$A$1:$I$2001,2,FALSE)</f>
        <v>Pedro Gentry</v>
      </c>
      <c r="G1655" t="str">
        <f>VLOOKUP(Table1[[#This Row],[Customer ID]],Customers!$A$1:$I$2001,3,FALSE)</f>
        <v>travislewis@chan.biz</v>
      </c>
      <c r="H1655" t="str">
        <f>VLOOKUP(Table1[[#This Row],[Customer ID]],Customers!$A$1:$I$2001,7,FALSE)</f>
        <v>Canada</v>
      </c>
      <c r="I1655" t="str">
        <f>_xlfn.IFS(INDEX(Products!$A$1:$E$5,MATCH(Orders!$D1655,Products!$A$1:$A$5,0),MATCH(Orders!I$1,Products!$A$1:$E$1,0))="Esp","Espresso",INDEX(Products!$A$1:$E$5,MATCH(Orders!$D1655,Products!$A$1:$A$5,0),MATCH(Orders!I$1,Products!$A$1:$E$1,0))="Lat","Latte",INDEX(Products!$A$1:$E$5,MATCH(Orders!$D1655,Products!$A$1:$A$5,0),MATCH(Orders!I$1,Products!$A$1:$E$1,0))="Moc","Mocha",INDEX(Products!$A$1:$E$5,MATCH(Orders!$D1655,Products!$A$1:$A$5,0),MATCH(Orders!I$1,Products!$A$1:$E$1,0))="Am","Americano")</f>
        <v>Latte</v>
      </c>
      <c r="J1655" t="str">
        <f>IF(INDEX(Products!$A$1:$E$5,MATCH(Orders!$D1655,Products!$A$1:$A$5,0),MATCH(Orders!J$1,Products!$A$1:$E$1,0))="M","Medium",IF(INDEX(Products!$A$1:$E$5,MATCH(Orders!$D1655,Products!$A$1:$A$5,0),MATCH(Orders!J$1,Products!$A$1:$E$1,0))="D","Dark","Light"))</f>
        <v>Dark</v>
      </c>
      <c r="K1655" s="3">
        <f>INDEX(Products!$A$1:$E$5,MATCH(Orders!$D1655,Products!$A$1:$A$5,0),MATCH(Orders!K$1,Products!$A$1:$E$1,0))</f>
        <v>2</v>
      </c>
      <c r="L1655" s="5">
        <f>INDEX(Products!$A$1:$E$5,MATCH(Orders!$D1655,Products!$A$1:$A$5,0),MATCH(Orders!L$1,Products!$A$1:$E$1,0))</f>
        <v>6.79</v>
      </c>
      <c r="M1655" s="5">
        <f>Table1[[#This Row],[Unit Price]]*Table1[[#This Row],[Quantity]]</f>
        <v>33.950000000000003</v>
      </c>
      <c r="N1655" t="str">
        <f>VLOOKUP(Table1[[#This Row],[Customer ID]],Customers!$A$1:$I$2001,9,FALSE)</f>
        <v>No</v>
      </c>
    </row>
    <row r="1656" spans="1:14" x14ac:dyDescent="0.35">
      <c r="A1656" t="s">
        <v>3378</v>
      </c>
      <c r="B1656" s="2">
        <v>44939</v>
      </c>
      <c r="C1656" t="s">
        <v>3379</v>
      </c>
      <c r="D1656" t="s">
        <v>21</v>
      </c>
      <c r="E1656">
        <v>2</v>
      </c>
      <c r="F1656" t="str">
        <f>VLOOKUP(Table1[[#This Row],[Customer ID]],Customers!$A$1:$I$2001,2,FALSE)</f>
        <v>Stephen Davis</v>
      </c>
      <c r="G1656" t="str">
        <f>VLOOKUP(Table1[[#This Row],[Customer ID]],Customers!$A$1:$I$2001,3,FALSE)</f>
        <v>jennifer99@hotmail.com</v>
      </c>
      <c r="H1656" t="str">
        <f>VLOOKUP(Table1[[#This Row],[Customer ID]],Customers!$A$1:$I$2001,7,FALSE)</f>
        <v>United States</v>
      </c>
      <c r="I1656" t="str">
        <f>_xlfn.IFS(INDEX(Products!$A$1:$E$5,MATCH(Orders!$D1656,Products!$A$1:$A$5,0),MATCH(Orders!I$1,Products!$A$1:$E$1,0))="Esp","Espresso",INDEX(Products!$A$1:$E$5,MATCH(Orders!$D1656,Products!$A$1:$A$5,0),MATCH(Orders!I$1,Products!$A$1:$E$1,0))="Lat","Latte",INDEX(Products!$A$1:$E$5,MATCH(Orders!$D1656,Products!$A$1:$A$5,0),MATCH(Orders!I$1,Products!$A$1:$E$1,0))="Moc","Mocha",INDEX(Products!$A$1:$E$5,MATCH(Orders!$D1656,Products!$A$1:$A$5,0),MATCH(Orders!I$1,Products!$A$1:$E$1,0))="Am","Americano")</f>
        <v>Latte</v>
      </c>
      <c r="J1656" t="str">
        <f>IF(INDEX(Products!$A$1:$E$5,MATCH(Orders!$D1656,Products!$A$1:$A$5,0),MATCH(Orders!J$1,Products!$A$1:$E$1,0))="M","Medium",IF(INDEX(Products!$A$1:$E$5,MATCH(Orders!$D1656,Products!$A$1:$A$5,0),MATCH(Orders!J$1,Products!$A$1:$E$1,0))="D","Dark","Light"))</f>
        <v>Dark</v>
      </c>
      <c r="K1656" s="3">
        <f>INDEX(Products!$A$1:$E$5,MATCH(Orders!$D1656,Products!$A$1:$A$5,0),MATCH(Orders!K$1,Products!$A$1:$E$1,0))</f>
        <v>2</v>
      </c>
      <c r="L1656" s="5">
        <f>INDEX(Products!$A$1:$E$5,MATCH(Orders!$D1656,Products!$A$1:$A$5,0),MATCH(Orders!L$1,Products!$A$1:$E$1,0))</f>
        <v>6.79</v>
      </c>
      <c r="M1656" s="5">
        <f>Table1[[#This Row],[Unit Price]]*Table1[[#This Row],[Quantity]]</f>
        <v>13.58</v>
      </c>
      <c r="N1656" t="str">
        <f>VLOOKUP(Table1[[#This Row],[Customer ID]],Customers!$A$1:$I$2001,9,FALSE)</f>
        <v>No</v>
      </c>
    </row>
    <row r="1657" spans="1:14" x14ac:dyDescent="0.35">
      <c r="A1657" t="s">
        <v>3380</v>
      </c>
      <c r="B1657" s="2">
        <v>45401</v>
      </c>
      <c r="C1657" t="s">
        <v>3381</v>
      </c>
      <c r="D1657" t="s">
        <v>15</v>
      </c>
      <c r="E1657">
        <v>2</v>
      </c>
      <c r="F1657" t="str">
        <f>VLOOKUP(Table1[[#This Row],[Customer ID]],Customers!$A$1:$I$2001,2,FALSE)</f>
        <v>Michelle Howard</v>
      </c>
      <c r="G1657" t="str">
        <f>VLOOKUP(Table1[[#This Row],[Customer ID]],Customers!$A$1:$I$2001,3,FALSE)</f>
        <v>longscott@harrington.com</v>
      </c>
      <c r="H1657" t="str">
        <f>VLOOKUP(Table1[[#This Row],[Customer ID]],Customers!$A$1:$I$2001,7,FALSE)</f>
        <v>United States</v>
      </c>
      <c r="I1657" t="str">
        <f>_xlfn.IFS(INDEX(Products!$A$1:$E$5,MATCH(Orders!$D1657,Products!$A$1:$A$5,0),MATCH(Orders!I$1,Products!$A$1:$E$1,0))="Esp","Espresso",INDEX(Products!$A$1:$E$5,MATCH(Orders!$D1657,Products!$A$1:$A$5,0),MATCH(Orders!I$1,Products!$A$1:$E$1,0))="Lat","Latte",INDEX(Products!$A$1:$E$5,MATCH(Orders!$D1657,Products!$A$1:$A$5,0),MATCH(Orders!I$1,Products!$A$1:$E$1,0))="Moc","Mocha",INDEX(Products!$A$1:$E$5,MATCH(Orders!$D1657,Products!$A$1:$A$5,0),MATCH(Orders!I$1,Products!$A$1:$E$1,0))="Am","Americano")</f>
        <v>Espresso</v>
      </c>
      <c r="J1657" t="str">
        <f>IF(INDEX(Products!$A$1:$E$5,MATCH(Orders!$D1657,Products!$A$1:$A$5,0),MATCH(Orders!J$1,Products!$A$1:$E$1,0))="M","Medium",IF(INDEX(Products!$A$1:$E$5,MATCH(Orders!$D1657,Products!$A$1:$A$5,0),MATCH(Orders!J$1,Products!$A$1:$E$1,0))="D","Dark","Light"))</f>
        <v>Medium</v>
      </c>
      <c r="K1657" s="3">
        <f>INDEX(Products!$A$1:$E$5,MATCH(Orders!$D1657,Products!$A$1:$A$5,0),MATCH(Orders!K$1,Products!$A$1:$E$1,0))</f>
        <v>1.5</v>
      </c>
      <c r="L1657" s="5">
        <f>INDEX(Products!$A$1:$E$5,MATCH(Orders!$D1657,Products!$A$1:$A$5,0),MATCH(Orders!L$1,Products!$A$1:$E$1,0))</f>
        <v>8.18</v>
      </c>
      <c r="M1657" s="5">
        <f>Table1[[#This Row],[Unit Price]]*Table1[[#This Row],[Quantity]]</f>
        <v>16.36</v>
      </c>
      <c r="N1657" t="str">
        <f>VLOOKUP(Table1[[#This Row],[Customer ID]],Customers!$A$1:$I$2001,9,FALSE)</f>
        <v>No</v>
      </c>
    </row>
    <row r="1658" spans="1:14" x14ac:dyDescent="0.35">
      <c r="A1658" t="s">
        <v>3382</v>
      </c>
      <c r="B1658" s="2">
        <v>44840</v>
      </c>
      <c r="C1658" t="s">
        <v>3383</v>
      </c>
      <c r="D1658" t="s">
        <v>40</v>
      </c>
      <c r="E1658">
        <v>1</v>
      </c>
      <c r="F1658" t="str">
        <f>VLOOKUP(Table1[[#This Row],[Customer ID]],Customers!$A$1:$I$2001,2,FALSE)</f>
        <v>Tammy Burton</v>
      </c>
      <c r="G1658" t="str">
        <f>VLOOKUP(Table1[[#This Row],[Customer ID]],Customers!$A$1:$I$2001,3,FALSE)</f>
        <v>adriana78@yahoo.com</v>
      </c>
      <c r="H1658" t="str">
        <f>VLOOKUP(Table1[[#This Row],[Customer ID]],Customers!$A$1:$I$2001,7,FALSE)</f>
        <v>Ireland</v>
      </c>
      <c r="I1658" t="str">
        <f>_xlfn.IFS(INDEX(Products!$A$1:$E$5,MATCH(Orders!$D1658,Products!$A$1:$A$5,0),MATCH(Orders!I$1,Products!$A$1:$E$1,0))="Esp","Espresso",INDEX(Products!$A$1:$E$5,MATCH(Orders!$D1658,Products!$A$1:$A$5,0),MATCH(Orders!I$1,Products!$A$1:$E$1,0))="Lat","Latte",INDEX(Products!$A$1:$E$5,MATCH(Orders!$D1658,Products!$A$1:$A$5,0),MATCH(Orders!I$1,Products!$A$1:$E$1,0))="Moc","Mocha",INDEX(Products!$A$1:$E$5,MATCH(Orders!$D1658,Products!$A$1:$A$5,0),MATCH(Orders!I$1,Products!$A$1:$E$1,0))="Am","Americano")</f>
        <v>Americano</v>
      </c>
      <c r="J1658" t="str">
        <f>IF(INDEX(Products!$A$1:$E$5,MATCH(Orders!$D1658,Products!$A$1:$A$5,0),MATCH(Orders!J$1,Products!$A$1:$E$1,0))="M","Medium",IF(INDEX(Products!$A$1:$E$5,MATCH(Orders!$D1658,Products!$A$1:$A$5,0),MATCH(Orders!J$1,Products!$A$1:$E$1,0))="D","Dark","Light"))</f>
        <v>Light</v>
      </c>
      <c r="K1658" s="3">
        <f>INDEX(Products!$A$1:$E$5,MATCH(Orders!$D1658,Products!$A$1:$A$5,0),MATCH(Orders!K$1,Products!$A$1:$E$1,0))</f>
        <v>1</v>
      </c>
      <c r="L1658" s="5">
        <f>INDEX(Products!$A$1:$E$5,MATCH(Orders!$D1658,Products!$A$1:$A$5,0),MATCH(Orders!L$1,Products!$A$1:$E$1,0))</f>
        <v>9.9499999999999993</v>
      </c>
      <c r="M1658" s="5">
        <f>Table1[[#This Row],[Unit Price]]*Table1[[#This Row],[Quantity]]</f>
        <v>9.9499999999999993</v>
      </c>
      <c r="N1658" t="str">
        <f>VLOOKUP(Table1[[#This Row],[Customer ID]],Customers!$A$1:$I$2001,9,FALSE)</f>
        <v>No</v>
      </c>
    </row>
    <row r="1659" spans="1:14" x14ac:dyDescent="0.35">
      <c r="A1659" t="s">
        <v>3384</v>
      </c>
      <c r="B1659" s="2">
        <v>45526</v>
      </c>
      <c r="C1659" t="s">
        <v>3385</v>
      </c>
      <c r="D1659" t="s">
        <v>15</v>
      </c>
      <c r="E1659">
        <v>1</v>
      </c>
      <c r="F1659" t="str">
        <f>VLOOKUP(Table1[[#This Row],[Customer ID]],Customers!$A$1:$I$2001,2,FALSE)</f>
        <v>Andre Mason</v>
      </c>
      <c r="G1659" t="str">
        <f>VLOOKUP(Table1[[#This Row],[Customer ID]],Customers!$A$1:$I$2001,3,FALSE)</f>
        <v>heathershah@travis-rivera.com</v>
      </c>
      <c r="H1659" t="str">
        <f>VLOOKUP(Table1[[#This Row],[Customer ID]],Customers!$A$1:$I$2001,7,FALSE)</f>
        <v>Canada</v>
      </c>
      <c r="I1659" t="str">
        <f>_xlfn.IFS(INDEX(Products!$A$1:$E$5,MATCH(Orders!$D1659,Products!$A$1:$A$5,0),MATCH(Orders!I$1,Products!$A$1:$E$1,0))="Esp","Espresso",INDEX(Products!$A$1:$E$5,MATCH(Orders!$D1659,Products!$A$1:$A$5,0),MATCH(Orders!I$1,Products!$A$1:$E$1,0))="Lat","Latte",INDEX(Products!$A$1:$E$5,MATCH(Orders!$D1659,Products!$A$1:$A$5,0),MATCH(Orders!I$1,Products!$A$1:$E$1,0))="Moc","Mocha",INDEX(Products!$A$1:$E$5,MATCH(Orders!$D1659,Products!$A$1:$A$5,0),MATCH(Orders!I$1,Products!$A$1:$E$1,0))="Am","Americano")</f>
        <v>Espresso</v>
      </c>
      <c r="J1659" t="str">
        <f>IF(INDEX(Products!$A$1:$E$5,MATCH(Orders!$D1659,Products!$A$1:$A$5,0),MATCH(Orders!J$1,Products!$A$1:$E$1,0))="M","Medium",IF(INDEX(Products!$A$1:$E$5,MATCH(Orders!$D1659,Products!$A$1:$A$5,0),MATCH(Orders!J$1,Products!$A$1:$E$1,0))="D","Dark","Light"))</f>
        <v>Medium</v>
      </c>
      <c r="K1659" s="3">
        <f>INDEX(Products!$A$1:$E$5,MATCH(Orders!$D1659,Products!$A$1:$A$5,0),MATCH(Orders!K$1,Products!$A$1:$E$1,0))</f>
        <v>1.5</v>
      </c>
      <c r="L1659" s="5">
        <f>INDEX(Products!$A$1:$E$5,MATCH(Orders!$D1659,Products!$A$1:$A$5,0),MATCH(Orders!L$1,Products!$A$1:$E$1,0))</f>
        <v>8.18</v>
      </c>
      <c r="M1659" s="5">
        <f>Table1[[#This Row],[Unit Price]]*Table1[[#This Row],[Quantity]]</f>
        <v>8.18</v>
      </c>
      <c r="N1659" t="str">
        <f>VLOOKUP(Table1[[#This Row],[Customer ID]],Customers!$A$1:$I$2001,9,FALSE)</f>
        <v>Yes</v>
      </c>
    </row>
    <row r="1660" spans="1:14" x14ac:dyDescent="0.35">
      <c r="A1660" t="s">
        <v>3387</v>
      </c>
      <c r="B1660" s="2">
        <v>44875</v>
      </c>
      <c r="C1660" t="s">
        <v>3388</v>
      </c>
      <c r="D1660" t="s">
        <v>21</v>
      </c>
      <c r="E1660">
        <v>2</v>
      </c>
      <c r="F1660" t="str">
        <f>VLOOKUP(Table1[[#This Row],[Customer ID]],Customers!$A$1:$I$2001,2,FALSE)</f>
        <v>Patricia Mendoza</v>
      </c>
      <c r="G1660" t="str">
        <f>VLOOKUP(Table1[[#This Row],[Customer ID]],Customers!$A$1:$I$2001,3,FALSE)</f>
        <v>amber68@yahoo.com</v>
      </c>
      <c r="H1660" t="str">
        <f>VLOOKUP(Table1[[#This Row],[Customer ID]],Customers!$A$1:$I$2001,7,FALSE)</f>
        <v>United States</v>
      </c>
      <c r="I1660" t="str">
        <f>_xlfn.IFS(INDEX(Products!$A$1:$E$5,MATCH(Orders!$D1660,Products!$A$1:$A$5,0),MATCH(Orders!I$1,Products!$A$1:$E$1,0))="Esp","Espresso",INDEX(Products!$A$1:$E$5,MATCH(Orders!$D1660,Products!$A$1:$A$5,0),MATCH(Orders!I$1,Products!$A$1:$E$1,0))="Lat","Latte",INDEX(Products!$A$1:$E$5,MATCH(Orders!$D1660,Products!$A$1:$A$5,0),MATCH(Orders!I$1,Products!$A$1:$E$1,0))="Moc","Mocha",INDEX(Products!$A$1:$E$5,MATCH(Orders!$D1660,Products!$A$1:$A$5,0),MATCH(Orders!I$1,Products!$A$1:$E$1,0))="Am","Americano")</f>
        <v>Latte</v>
      </c>
      <c r="J1660" t="str">
        <f>IF(INDEX(Products!$A$1:$E$5,MATCH(Orders!$D1660,Products!$A$1:$A$5,0),MATCH(Orders!J$1,Products!$A$1:$E$1,0))="M","Medium",IF(INDEX(Products!$A$1:$E$5,MATCH(Orders!$D1660,Products!$A$1:$A$5,0),MATCH(Orders!J$1,Products!$A$1:$E$1,0))="D","Dark","Light"))</f>
        <v>Dark</v>
      </c>
      <c r="K1660" s="3">
        <f>INDEX(Products!$A$1:$E$5,MATCH(Orders!$D1660,Products!$A$1:$A$5,0),MATCH(Orders!K$1,Products!$A$1:$E$1,0))</f>
        <v>2</v>
      </c>
      <c r="L1660" s="5">
        <f>INDEX(Products!$A$1:$E$5,MATCH(Orders!$D1660,Products!$A$1:$A$5,0),MATCH(Orders!L$1,Products!$A$1:$E$1,0))</f>
        <v>6.79</v>
      </c>
      <c r="M1660" s="5">
        <f>Table1[[#This Row],[Unit Price]]*Table1[[#This Row],[Quantity]]</f>
        <v>13.58</v>
      </c>
      <c r="N1660" t="str">
        <f>VLOOKUP(Table1[[#This Row],[Customer ID]],Customers!$A$1:$I$2001,9,FALSE)</f>
        <v>No</v>
      </c>
    </row>
    <row r="1661" spans="1:14" x14ac:dyDescent="0.35">
      <c r="A1661" t="s">
        <v>3389</v>
      </c>
      <c r="B1661" s="2">
        <v>45302</v>
      </c>
      <c r="C1661" t="s">
        <v>3390</v>
      </c>
      <c r="D1661" t="s">
        <v>15</v>
      </c>
      <c r="E1661">
        <v>5</v>
      </c>
      <c r="F1661" t="str">
        <f>VLOOKUP(Table1[[#This Row],[Customer ID]],Customers!$A$1:$I$2001,2,FALSE)</f>
        <v>Randy Walker</v>
      </c>
      <c r="G1661" t="str">
        <f>VLOOKUP(Table1[[#This Row],[Customer ID]],Customers!$A$1:$I$2001,3,FALSE)</f>
        <v>mdavila@yahoo.com</v>
      </c>
      <c r="H1661" t="str">
        <f>VLOOKUP(Table1[[#This Row],[Customer ID]],Customers!$A$1:$I$2001,7,FALSE)</f>
        <v>United States</v>
      </c>
      <c r="I1661" t="str">
        <f>_xlfn.IFS(INDEX(Products!$A$1:$E$5,MATCH(Orders!$D1661,Products!$A$1:$A$5,0),MATCH(Orders!I$1,Products!$A$1:$E$1,0))="Esp","Espresso",INDEX(Products!$A$1:$E$5,MATCH(Orders!$D1661,Products!$A$1:$A$5,0),MATCH(Orders!I$1,Products!$A$1:$E$1,0))="Lat","Latte",INDEX(Products!$A$1:$E$5,MATCH(Orders!$D1661,Products!$A$1:$A$5,0),MATCH(Orders!I$1,Products!$A$1:$E$1,0))="Moc","Mocha",INDEX(Products!$A$1:$E$5,MATCH(Orders!$D1661,Products!$A$1:$A$5,0),MATCH(Orders!I$1,Products!$A$1:$E$1,0))="Am","Americano")</f>
        <v>Espresso</v>
      </c>
      <c r="J1661" t="str">
        <f>IF(INDEX(Products!$A$1:$E$5,MATCH(Orders!$D1661,Products!$A$1:$A$5,0),MATCH(Orders!J$1,Products!$A$1:$E$1,0))="M","Medium",IF(INDEX(Products!$A$1:$E$5,MATCH(Orders!$D1661,Products!$A$1:$A$5,0),MATCH(Orders!J$1,Products!$A$1:$E$1,0))="D","Dark","Light"))</f>
        <v>Medium</v>
      </c>
      <c r="K1661" s="3">
        <f>INDEX(Products!$A$1:$E$5,MATCH(Orders!$D1661,Products!$A$1:$A$5,0),MATCH(Orders!K$1,Products!$A$1:$E$1,0))</f>
        <v>1.5</v>
      </c>
      <c r="L1661" s="5">
        <f>INDEX(Products!$A$1:$E$5,MATCH(Orders!$D1661,Products!$A$1:$A$5,0),MATCH(Orders!L$1,Products!$A$1:$E$1,0))</f>
        <v>8.18</v>
      </c>
      <c r="M1661" s="5">
        <f>Table1[[#This Row],[Unit Price]]*Table1[[#This Row],[Quantity]]</f>
        <v>40.9</v>
      </c>
      <c r="N1661" t="str">
        <f>VLOOKUP(Table1[[#This Row],[Customer ID]],Customers!$A$1:$I$2001,9,FALSE)</f>
        <v>No</v>
      </c>
    </row>
    <row r="1662" spans="1:14" x14ac:dyDescent="0.35">
      <c r="A1662" t="s">
        <v>3391</v>
      </c>
      <c r="B1662" s="2">
        <v>44859</v>
      </c>
      <c r="C1662" t="s">
        <v>3392</v>
      </c>
      <c r="D1662" t="s">
        <v>30</v>
      </c>
      <c r="E1662">
        <v>5</v>
      </c>
      <c r="F1662" t="str">
        <f>VLOOKUP(Table1[[#This Row],[Customer ID]],Customers!$A$1:$I$2001,2,FALSE)</f>
        <v>Anthony Murphy</v>
      </c>
      <c r="G1662" t="str">
        <f>VLOOKUP(Table1[[#This Row],[Customer ID]],Customers!$A$1:$I$2001,3,FALSE)</f>
        <v>ianwerner@henry.info</v>
      </c>
      <c r="H1662" t="str">
        <f>VLOOKUP(Table1[[#This Row],[Customer ID]],Customers!$A$1:$I$2001,7,FALSE)</f>
        <v>United Kingdom</v>
      </c>
      <c r="I1662" t="str">
        <f>_xlfn.IFS(INDEX(Products!$A$1:$E$5,MATCH(Orders!$D1662,Products!$A$1:$A$5,0),MATCH(Orders!I$1,Products!$A$1:$E$1,0))="Esp","Espresso",INDEX(Products!$A$1:$E$5,MATCH(Orders!$D1662,Products!$A$1:$A$5,0),MATCH(Orders!I$1,Products!$A$1:$E$1,0))="Lat","Latte",INDEX(Products!$A$1:$E$5,MATCH(Orders!$D1662,Products!$A$1:$A$5,0),MATCH(Orders!I$1,Products!$A$1:$E$1,0))="Moc","Mocha",INDEX(Products!$A$1:$E$5,MATCH(Orders!$D1662,Products!$A$1:$A$5,0),MATCH(Orders!I$1,Products!$A$1:$E$1,0))="Am","Americano")</f>
        <v>Mocha</v>
      </c>
      <c r="J1662" t="str">
        <f>IF(INDEX(Products!$A$1:$E$5,MATCH(Orders!$D1662,Products!$A$1:$A$5,0),MATCH(Orders!J$1,Products!$A$1:$E$1,0))="M","Medium",IF(INDEX(Products!$A$1:$E$5,MATCH(Orders!$D1662,Products!$A$1:$A$5,0),MATCH(Orders!J$1,Products!$A$1:$E$1,0))="D","Dark","Light"))</f>
        <v>Medium</v>
      </c>
      <c r="K1662" s="3">
        <f>INDEX(Products!$A$1:$E$5,MATCH(Orders!$D1662,Products!$A$1:$A$5,0),MATCH(Orders!K$1,Products!$A$1:$E$1,0))</f>
        <v>2</v>
      </c>
      <c r="L1662" s="5">
        <f>INDEX(Products!$A$1:$E$5,MATCH(Orders!$D1662,Products!$A$1:$A$5,0),MATCH(Orders!L$1,Products!$A$1:$E$1,0))</f>
        <v>5.35</v>
      </c>
      <c r="M1662" s="5">
        <f>Table1[[#This Row],[Unit Price]]*Table1[[#This Row],[Quantity]]</f>
        <v>26.75</v>
      </c>
      <c r="N1662" t="str">
        <f>VLOOKUP(Table1[[#This Row],[Customer ID]],Customers!$A$1:$I$2001,9,FALSE)</f>
        <v>No</v>
      </c>
    </row>
    <row r="1663" spans="1:14" x14ac:dyDescent="0.35">
      <c r="A1663" t="s">
        <v>3393</v>
      </c>
      <c r="B1663" s="2">
        <v>45423</v>
      </c>
      <c r="C1663" t="s">
        <v>3394</v>
      </c>
      <c r="D1663" t="s">
        <v>21</v>
      </c>
      <c r="E1663">
        <v>5</v>
      </c>
      <c r="F1663" t="str">
        <f>VLOOKUP(Table1[[#This Row],[Customer ID]],Customers!$A$1:$I$2001,2,FALSE)</f>
        <v>Eric Armstrong</v>
      </c>
      <c r="G1663" t="str">
        <f>VLOOKUP(Table1[[#This Row],[Customer ID]],Customers!$A$1:$I$2001,3,FALSE)</f>
        <v>htaylor@reed.com</v>
      </c>
      <c r="H1663" t="str">
        <f>VLOOKUP(Table1[[#This Row],[Customer ID]],Customers!$A$1:$I$2001,7,FALSE)</f>
        <v>Australia</v>
      </c>
      <c r="I1663" t="str">
        <f>_xlfn.IFS(INDEX(Products!$A$1:$E$5,MATCH(Orders!$D1663,Products!$A$1:$A$5,0),MATCH(Orders!I$1,Products!$A$1:$E$1,0))="Esp","Espresso",INDEX(Products!$A$1:$E$5,MATCH(Orders!$D1663,Products!$A$1:$A$5,0),MATCH(Orders!I$1,Products!$A$1:$E$1,0))="Lat","Latte",INDEX(Products!$A$1:$E$5,MATCH(Orders!$D1663,Products!$A$1:$A$5,0),MATCH(Orders!I$1,Products!$A$1:$E$1,0))="Moc","Mocha",INDEX(Products!$A$1:$E$5,MATCH(Orders!$D1663,Products!$A$1:$A$5,0),MATCH(Orders!I$1,Products!$A$1:$E$1,0))="Am","Americano")</f>
        <v>Latte</v>
      </c>
      <c r="J1663" t="str">
        <f>IF(INDEX(Products!$A$1:$E$5,MATCH(Orders!$D1663,Products!$A$1:$A$5,0),MATCH(Orders!J$1,Products!$A$1:$E$1,0))="M","Medium",IF(INDEX(Products!$A$1:$E$5,MATCH(Orders!$D1663,Products!$A$1:$A$5,0),MATCH(Orders!J$1,Products!$A$1:$E$1,0))="D","Dark","Light"))</f>
        <v>Dark</v>
      </c>
      <c r="K1663" s="3">
        <f>INDEX(Products!$A$1:$E$5,MATCH(Orders!$D1663,Products!$A$1:$A$5,0),MATCH(Orders!K$1,Products!$A$1:$E$1,0))</f>
        <v>2</v>
      </c>
      <c r="L1663" s="5">
        <f>INDEX(Products!$A$1:$E$5,MATCH(Orders!$D1663,Products!$A$1:$A$5,0),MATCH(Orders!L$1,Products!$A$1:$E$1,0))</f>
        <v>6.79</v>
      </c>
      <c r="M1663" s="5">
        <f>Table1[[#This Row],[Unit Price]]*Table1[[#This Row],[Quantity]]</f>
        <v>33.950000000000003</v>
      </c>
      <c r="N1663" t="str">
        <f>VLOOKUP(Table1[[#This Row],[Customer ID]],Customers!$A$1:$I$2001,9,FALSE)</f>
        <v>Yes</v>
      </c>
    </row>
    <row r="1664" spans="1:14" x14ac:dyDescent="0.35">
      <c r="A1664" t="s">
        <v>3395</v>
      </c>
      <c r="B1664" s="2">
        <v>45305</v>
      </c>
      <c r="C1664" t="s">
        <v>3396</v>
      </c>
      <c r="D1664" t="s">
        <v>15</v>
      </c>
      <c r="E1664">
        <v>3</v>
      </c>
      <c r="F1664" t="str">
        <f>VLOOKUP(Table1[[#This Row],[Customer ID]],Customers!$A$1:$I$2001,2,FALSE)</f>
        <v>Katherine Long</v>
      </c>
      <c r="G1664" t="str">
        <f>VLOOKUP(Table1[[#This Row],[Customer ID]],Customers!$A$1:$I$2001,3,FALSE)</f>
        <v>melissalong@miller.com</v>
      </c>
      <c r="H1664" t="str">
        <f>VLOOKUP(Table1[[#This Row],[Customer ID]],Customers!$A$1:$I$2001,7,FALSE)</f>
        <v>United Kingdom</v>
      </c>
      <c r="I1664" t="str">
        <f>_xlfn.IFS(INDEX(Products!$A$1:$E$5,MATCH(Orders!$D1664,Products!$A$1:$A$5,0),MATCH(Orders!I$1,Products!$A$1:$E$1,0))="Esp","Espresso",INDEX(Products!$A$1:$E$5,MATCH(Orders!$D1664,Products!$A$1:$A$5,0),MATCH(Orders!I$1,Products!$A$1:$E$1,0))="Lat","Latte",INDEX(Products!$A$1:$E$5,MATCH(Orders!$D1664,Products!$A$1:$A$5,0),MATCH(Orders!I$1,Products!$A$1:$E$1,0))="Moc","Mocha",INDEX(Products!$A$1:$E$5,MATCH(Orders!$D1664,Products!$A$1:$A$5,0),MATCH(Orders!I$1,Products!$A$1:$E$1,0))="Am","Americano")</f>
        <v>Espresso</v>
      </c>
      <c r="J1664" t="str">
        <f>IF(INDEX(Products!$A$1:$E$5,MATCH(Orders!$D1664,Products!$A$1:$A$5,0),MATCH(Orders!J$1,Products!$A$1:$E$1,0))="M","Medium",IF(INDEX(Products!$A$1:$E$5,MATCH(Orders!$D1664,Products!$A$1:$A$5,0),MATCH(Orders!J$1,Products!$A$1:$E$1,0))="D","Dark","Light"))</f>
        <v>Medium</v>
      </c>
      <c r="K1664" s="3">
        <f>INDEX(Products!$A$1:$E$5,MATCH(Orders!$D1664,Products!$A$1:$A$5,0),MATCH(Orders!K$1,Products!$A$1:$E$1,0))</f>
        <v>1.5</v>
      </c>
      <c r="L1664" s="5">
        <f>INDEX(Products!$A$1:$E$5,MATCH(Orders!$D1664,Products!$A$1:$A$5,0),MATCH(Orders!L$1,Products!$A$1:$E$1,0))</f>
        <v>8.18</v>
      </c>
      <c r="M1664" s="5">
        <f>Table1[[#This Row],[Unit Price]]*Table1[[#This Row],[Quantity]]</f>
        <v>24.54</v>
      </c>
      <c r="N1664" t="str">
        <f>VLOOKUP(Table1[[#This Row],[Customer ID]],Customers!$A$1:$I$2001,9,FALSE)</f>
        <v>No</v>
      </c>
    </row>
    <row r="1665" spans="1:14" x14ac:dyDescent="0.35">
      <c r="A1665" t="s">
        <v>3397</v>
      </c>
      <c r="B1665" s="2">
        <v>45245</v>
      </c>
      <c r="C1665" t="s">
        <v>3398</v>
      </c>
      <c r="D1665" t="s">
        <v>30</v>
      </c>
      <c r="E1665">
        <v>1</v>
      </c>
      <c r="F1665" t="str">
        <f>VLOOKUP(Table1[[#This Row],[Customer ID]],Customers!$A$1:$I$2001,2,FALSE)</f>
        <v>Luis Duran</v>
      </c>
      <c r="G1665" t="str">
        <f>VLOOKUP(Table1[[#This Row],[Customer ID]],Customers!$A$1:$I$2001,3,FALSE)</f>
        <v>bethmurphy@foley-mason.info</v>
      </c>
      <c r="H1665" t="str">
        <f>VLOOKUP(Table1[[#This Row],[Customer ID]],Customers!$A$1:$I$2001,7,FALSE)</f>
        <v>Australia</v>
      </c>
      <c r="I1665" t="str">
        <f>_xlfn.IFS(INDEX(Products!$A$1:$E$5,MATCH(Orders!$D1665,Products!$A$1:$A$5,0),MATCH(Orders!I$1,Products!$A$1:$E$1,0))="Esp","Espresso",INDEX(Products!$A$1:$E$5,MATCH(Orders!$D1665,Products!$A$1:$A$5,0),MATCH(Orders!I$1,Products!$A$1:$E$1,0))="Lat","Latte",INDEX(Products!$A$1:$E$5,MATCH(Orders!$D1665,Products!$A$1:$A$5,0),MATCH(Orders!I$1,Products!$A$1:$E$1,0))="Moc","Mocha",INDEX(Products!$A$1:$E$5,MATCH(Orders!$D1665,Products!$A$1:$A$5,0),MATCH(Orders!I$1,Products!$A$1:$E$1,0))="Am","Americano")</f>
        <v>Mocha</v>
      </c>
      <c r="J1665" t="str">
        <f>IF(INDEX(Products!$A$1:$E$5,MATCH(Orders!$D1665,Products!$A$1:$A$5,0),MATCH(Orders!J$1,Products!$A$1:$E$1,0))="M","Medium",IF(INDEX(Products!$A$1:$E$5,MATCH(Orders!$D1665,Products!$A$1:$A$5,0),MATCH(Orders!J$1,Products!$A$1:$E$1,0))="D","Dark","Light"))</f>
        <v>Medium</v>
      </c>
      <c r="K1665" s="3">
        <f>INDEX(Products!$A$1:$E$5,MATCH(Orders!$D1665,Products!$A$1:$A$5,0),MATCH(Orders!K$1,Products!$A$1:$E$1,0))</f>
        <v>2</v>
      </c>
      <c r="L1665" s="5">
        <f>INDEX(Products!$A$1:$E$5,MATCH(Orders!$D1665,Products!$A$1:$A$5,0),MATCH(Orders!L$1,Products!$A$1:$E$1,0))</f>
        <v>5.35</v>
      </c>
      <c r="M1665" s="5">
        <f>Table1[[#This Row],[Unit Price]]*Table1[[#This Row],[Quantity]]</f>
        <v>5.35</v>
      </c>
      <c r="N1665" t="str">
        <f>VLOOKUP(Table1[[#This Row],[Customer ID]],Customers!$A$1:$I$2001,9,FALSE)</f>
        <v>Yes</v>
      </c>
    </row>
    <row r="1666" spans="1:14" x14ac:dyDescent="0.35">
      <c r="A1666" t="s">
        <v>3399</v>
      </c>
      <c r="B1666" s="2">
        <v>44981</v>
      </c>
      <c r="C1666" t="s">
        <v>3400</v>
      </c>
      <c r="D1666" t="s">
        <v>15</v>
      </c>
      <c r="E1666">
        <v>3</v>
      </c>
      <c r="F1666" t="str">
        <f>VLOOKUP(Table1[[#This Row],[Customer ID]],Customers!$A$1:$I$2001,2,FALSE)</f>
        <v>Tammie Williams</v>
      </c>
      <c r="G1666" t="str">
        <f>VLOOKUP(Table1[[#This Row],[Customer ID]],Customers!$A$1:$I$2001,3,FALSE)</f>
        <v>walkerlisa@gmail.com</v>
      </c>
      <c r="H1666" t="str">
        <f>VLOOKUP(Table1[[#This Row],[Customer ID]],Customers!$A$1:$I$2001,7,FALSE)</f>
        <v>Canada</v>
      </c>
      <c r="I1666" t="str">
        <f>_xlfn.IFS(INDEX(Products!$A$1:$E$5,MATCH(Orders!$D1666,Products!$A$1:$A$5,0),MATCH(Orders!I$1,Products!$A$1:$E$1,0))="Esp","Espresso",INDEX(Products!$A$1:$E$5,MATCH(Orders!$D1666,Products!$A$1:$A$5,0),MATCH(Orders!I$1,Products!$A$1:$E$1,0))="Lat","Latte",INDEX(Products!$A$1:$E$5,MATCH(Orders!$D1666,Products!$A$1:$A$5,0),MATCH(Orders!I$1,Products!$A$1:$E$1,0))="Moc","Mocha",INDEX(Products!$A$1:$E$5,MATCH(Orders!$D1666,Products!$A$1:$A$5,0),MATCH(Orders!I$1,Products!$A$1:$E$1,0))="Am","Americano")</f>
        <v>Espresso</v>
      </c>
      <c r="J1666" t="str">
        <f>IF(INDEX(Products!$A$1:$E$5,MATCH(Orders!$D1666,Products!$A$1:$A$5,0),MATCH(Orders!J$1,Products!$A$1:$E$1,0))="M","Medium",IF(INDEX(Products!$A$1:$E$5,MATCH(Orders!$D1666,Products!$A$1:$A$5,0),MATCH(Orders!J$1,Products!$A$1:$E$1,0))="D","Dark","Light"))</f>
        <v>Medium</v>
      </c>
      <c r="K1666" s="3">
        <f>INDEX(Products!$A$1:$E$5,MATCH(Orders!$D1666,Products!$A$1:$A$5,0),MATCH(Orders!K$1,Products!$A$1:$E$1,0))</f>
        <v>1.5</v>
      </c>
      <c r="L1666" s="5">
        <f>INDEX(Products!$A$1:$E$5,MATCH(Orders!$D1666,Products!$A$1:$A$5,0),MATCH(Orders!L$1,Products!$A$1:$E$1,0))</f>
        <v>8.18</v>
      </c>
      <c r="M1666" s="5">
        <f>Table1[[#This Row],[Unit Price]]*Table1[[#This Row],[Quantity]]</f>
        <v>24.54</v>
      </c>
      <c r="N1666" t="str">
        <f>VLOOKUP(Table1[[#This Row],[Customer ID]],Customers!$A$1:$I$2001,9,FALSE)</f>
        <v>No</v>
      </c>
    </row>
    <row r="1667" spans="1:14" x14ac:dyDescent="0.35">
      <c r="A1667" t="s">
        <v>3401</v>
      </c>
      <c r="B1667" s="2">
        <v>44631</v>
      </c>
      <c r="C1667" t="s">
        <v>3402</v>
      </c>
      <c r="D1667" t="s">
        <v>40</v>
      </c>
      <c r="E1667">
        <v>1</v>
      </c>
      <c r="F1667" t="str">
        <f>VLOOKUP(Table1[[#This Row],[Customer ID]],Customers!$A$1:$I$2001,2,FALSE)</f>
        <v>Jeffery Perez</v>
      </c>
      <c r="G1667" t="str">
        <f>VLOOKUP(Table1[[#This Row],[Customer ID]],Customers!$A$1:$I$2001,3,FALSE)</f>
        <v>sheila81@scott-english.com</v>
      </c>
      <c r="H1667" t="str">
        <f>VLOOKUP(Table1[[#This Row],[Customer ID]],Customers!$A$1:$I$2001,7,FALSE)</f>
        <v>Ireland</v>
      </c>
      <c r="I1667" t="str">
        <f>_xlfn.IFS(INDEX(Products!$A$1:$E$5,MATCH(Orders!$D1667,Products!$A$1:$A$5,0),MATCH(Orders!I$1,Products!$A$1:$E$1,0))="Esp","Espresso",INDEX(Products!$A$1:$E$5,MATCH(Orders!$D1667,Products!$A$1:$A$5,0),MATCH(Orders!I$1,Products!$A$1:$E$1,0))="Lat","Latte",INDEX(Products!$A$1:$E$5,MATCH(Orders!$D1667,Products!$A$1:$A$5,0),MATCH(Orders!I$1,Products!$A$1:$E$1,0))="Moc","Mocha",INDEX(Products!$A$1:$E$5,MATCH(Orders!$D1667,Products!$A$1:$A$5,0),MATCH(Orders!I$1,Products!$A$1:$E$1,0))="Am","Americano")</f>
        <v>Americano</v>
      </c>
      <c r="J1667" t="str">
        <f>IF(INDEX(Products!$A$1:$E$5,MATCH(Orders!$D1667,Products!$A$1:$A$5,0),MATCH(Orders!J$1,Products!$A$1:$E$1,0))="M","Medium",IF(INDEX(Products!$A$1:$E$5,MATCH(Orders!$D1667,Products!$A$1:$A$5,0),MATCH(Orders!J$1,Products!$A$1:$E$1,0))="D","Dark","Light"))</f>
        <v>Light</v>
      </c>
      <c r="K1667" s="3">
        <f>INDEX(Products!$A$1:$E$5,MATCH(Orders!$D1667,Products!$A$1:$A$5,0),MATCH(Orders!K$1,Products!$A$1:$E$1,0))</f>
        <v>1</v>
      </c>
      <c r="L1667" s="5">
        <f>INDEX(Products!$A$1:$E$5,MATCH(Orders!$D1667,Products!$A$1:$A$5,0),MATCH(Orders!L$1,Products!$A$1:$E$1,0))</f>
        <v>9.9499999999999993</v>
      </c>
      <c r="M1667" s="5">
        <f>Table1[[#This Row],[Unit Price]]*Table1[[#This Row],[Quantity]]</f>
        <v>9.9499999999999993</v>
      </c>
      <c r="N1667" t="str">
        <f>VLOOKUP(Table1[[#This Row],[Customer ID]],Customers!$A$1:$I$2001,9,FALSE)</f>
        <v>No</v>
      </c>
    </row>
    <row r="1668" spans="1:14" x14ac:dyDescent="0.35">
      <c r="A1668" t="s">
        <v>3403</v>
      </c>
      <c r="B1668" s="2">
        <v>44649</v>
      </c>
      <c r="C1668" t="s">
        <v>3404</v>
      </c>
      <c r="D1668" t="s">
        <v>21</v>
      </c>
      <c r="E1668">
        <v>5</v>
      </c>
      <c r="F1668" t="str">
        <f>VLOOKUP(Table1[[#This Row],[Customer ID]],Customers!$A$1:$I$2001,2,FALSE)</f>
        <v>Megan Smith</v>
      </c>
      <c r="G1668" t="str">
        <f>VLOOKUP(Table1[[#This Row],[Customer ID]],Customers!$A$1:$I$2001,3,FALSE)</f>
        <v>john92@hotmail.com</v>
      </c>
      <c r="H1668" t="str">
        <f>VLOOKUP(Table1[[#This Row],[Customer ID]],Customers!$A$1:$I$2001,7,FALSE)</f>
        <v>United States</v>
      </c>
      <c r="I1668" t="str">
        <f>_xlfn.IFS(INDEX(Products!$A$1:$E$5,MATCH(Orders!$D1668,Products!$A$1:$A$5,0),MATCH(Orders!I$1,Products!$A$1:$E$1,0))="Esp","Espresso",INDEX(Products!$A$1:$E$5,MATCH(Orders!$D1668,Products!$A$1:$A$5,0),MATCH(Orders!I$1,Products!$A$1:$E$1,0))="Lat","Latte",INDEX(Products!$A$1:$E$5,MATCH(Orders!$D1668,Products!$A$1:$A$5,0),MATCH(Orders!I$1,Products!$A$1:$E$1,0))="Moc","Mocha",INDEX(Products!$A$1:$E$5,MATCH(Orders!$D1668,Products!$A$1:$A$5,0),MATCH(Orders!I$1,Products!$A$1:$E$1,0))="Am","Americano")</f>
        <v>Latte</v>
      </c>
      <c r="J1668" t="str">
        <f>IF(INDEX(Products!$A$1:$E$5,MATCH(Orders!$D1668,Products!$A$1:$A$5,0),MATCH(Orders!J$1,Products!$A$1:$E$1,0))="M","Medium",IF(INDEX(Products!$A$1:$E$5,MATCH(Orders!$D1668,Products!$A$1:$A$5,0),MATCH(Orders!J$1,Products!$A$1:$E$1,0))="D","Dark","Light"))</f>
        <v>Dark</v>
      </c>
      <c r="K1668" s="3">
        <f>INDEX(Products!$A$1:$E$5,MATCH(Orders!$D1668,Products!$A$1:$A$5,0),MATCH(Orders!K$1,Products!$A$1:$E$1,0))</f>
        <v>2</v>
      </c>
      <c r="L1668" s="5">
        <f>INDEX(Products!$A$1:$E$5,MATCH(Orders!$D1668,Products!$A$1:$A$5,0),MATCH(Orders!L$1,Products!$A$1:$E$1,0))</f>
        <v>6.79</v>
      </c>
      <c r="M1668" s="5">
        <f>Table1[[#This Row],[Unit Price]]*Table1[[#This Row],[Quantity]]</f>
        <v>33.950000000000003</v>
      </c>
      <c r="N1668" t="str">
        <f>VLOOKUP(Table1[[#This Row],[Customer ID]],Customers!$A$1:$I$2001,9,FALSE)</f>
        <v>Yes</v>
      </c>
    </row>
    <row r="1669" spans="1:14" x14ac:dyDescent="0.35">
      <c r="A1669" t="s">
        <v>3405</v>
      </c>
      <c r="B1669" s="2">
        <v>45398</v>
      </c>
      <c r="C1669" t="s">
        <v>3406</v>
      </c>
      <c r="D1669" t="s">
        <v>21</v>
      </c>
      <c r="E1669">
        <v>5</v>
      </c>
      <c r="F1669" t="str">
        <f>VLOOKUP(Table1[[#This Row],[Customer ID]],Customers!$A$1:$I$2001,2,FALSE)</f>
        <v>Crystal Gordon</v>
      </c>
      <c r="G1669" t="str">
        <f>VLOOKUP(Table1[[#This Row],[Customer ID]],Customers!$A$1:$I$2001,3,FALSE)</f>
        <v>xanderson@yahoo.com</v>
      </c>
      <c r="H1669" t="str">
        <f>VLOOKUP(Table1[[#This Row],[Customer ID]],Customers!$A$1:$I$2001,7,FALSE)</f>
        <v>United Kingdom</v>
      </c>
      <c r="I1669" t="str">
        <f>_xlfn.IFS(INDEX(Products!$A$1:$E$5,MATCH(Orders!$D1669,Products!$A$1:$A$5,0),MATCH(Orders!I$1,Products!$A$1:$E$1,0))="Esp","Espresso",INDEX(Products!$A$1:$E$5,MATCH(Orders!$D1669,Products!$A$1:$A$5,0),MATCH(Orders!I$1,Products!$A$1:$E$1,0))="Lat","Latte",INDEX(Products!$A$1:$E$5,MATCH(Orders!$D1669,Products!$A$1:$A$5,0),MATCH(Orders!I$1,Products!$A$1:$E$1,0))="Moc","Mocha",INDEX(Products!$A$1:$E$5,MATCH(Orders!$D1669,Products!$A$1:$A$5,0),MATCH(Orders!I$1,Products!$A$1:$E$1,0))="Am","Americano")</f>
        <v>Latte</v>
      </c>
      <c r="J1669" t="str">
        <f>IF(INDEX(Products!$A$1:$E$5,MATCH(Orders!$D1669,Products!$A$1:$A$5,0),MATCH(Orders!J$1,Products!$A$1:$E$1,0))="M","Medium",IF(INDEX(Products!$A$1:$E$5,MATCH(Orders!$D1669,Products!$A$1:$A$5,0),MATCH(Orders!J$1,Products!$A$1:$E$1,0))="D","Dark","Light"))</f>
        <v>Dark</v>
      </c>
      <c r="K1669" s="3">
        <f>INDEX(Products!$A$1:$E$5,MATCH(Orders!$D1669,Products!$A$1:$A$5,0),MATCH(Orders!K$1,Products!$A$1:$E$1,0))</f>
        <v>2</v>
      </c>
      <c r="L1669" s="5">
        <f>INDEX(Products!$A$1:$E$5,MATCH(Orders!$D1669,Products!$A$1:$A$5,0),MATCH(Orders!L$1,Products!$A$1:$E$1,0))</f>
        <v>6.79</v>
      </c>
      <c r="M1669" s="5">
        <f>Table1[[#This Row],[Unit Price]]*Table1[[#This Row],[Quantity]]</f>
        <v>33.950000000000003</v>
      </c>
      <c r="N1669" t="str">
        <f>VLOOKUP(Table1[[#This Row],[Customer ID]],Customers!$A$1:$I$2001,9,FALSE)</f>
        <v>Yes</v>
      </c>
    </row>
    <row r="1670" spans="1:14" x14ac:dyDescent="0.35">
      <c r="A1670" t="s">
        <v>3407</v>
      </c>
      <c r="B1670" s="2">
        <v>44855</v>
      </c>
      <c r="C1670" t="s">
        <v>3408</v>
      </c>
      <c r="D1670" t="s">
        <v>40</v>
      </c>
      <c r="E1670">
        <v>1</v>
      </c>
      <c r="F1670" t="str">
        <f>VLOOKUP(Table1[[#This Row],[Customer ID]],Customers!$A$1:$I$2001,2,FALSE)</f>
        <v>Amanda Thomas</v>
      </c>
      <c r="G1670" t="str">
        <f>VLOOKUP(Table1[[#This Row],[Customer ID]],Customers!$A$1:$I$2001,3,FALSE)</f>
        <v>nruiz@smith.com</v>
      </c>
      <c r="H1670" t="str">
        <f>VLOOKUP(Table1[[#This Row],[Customer ID]],Customers!$A$1:$I$2001,7,FALSE)</f>
        <v>Australia</v>
      </c>
      <c r="I1670" t="str">
        <f>_xlfn.IFS(INDEX(Products!$A$1:$E$5,MATCH(Orders!$D1670,Products!$A$1:$A$5,0),MATCH(Orders!I$1,Products!$A$1:$E$1,0))="Esp","Espresso",INDEX(Products!$A$1:$E$5,MATCH(Orders!$D1670,Products!$A$1:$A$5,0),MATCH(Orders!I$1,Products!$A$1:$E$1,0))="Lat","Latte",INDEX(Products!$A$1:$E$5,MATCH(Orders!$D1670,Products!$A$1:$A$5,0),MATCH(Orders!I$1,Products!$A$1:$E$1,0))="Moc","Mocha",INDEX(Products!$A$1:$E$5,MATCH(Orders!$D1670,Products!$A$1:$A$5,0),MATCH(Orders!I$1,Products!$A$1:$E$1,0))="Am","Americano")</f>
        <v>Americano</v>
      </c>
      <c r="J1670" t="str">
        <f>IF(INDEX(Products!$A$1:$E$5,MATCH(Orders!$D1670,Products!$A$1:$A$5,0),MATCH(Orders!J$1,Products!$A$1:$E$1,0))="M","Medium",IF(INDEX(Products!$A$1:$E$5,MATCH(Orders!$D1670,Products!$A$1:$A$5,0),MATCH(Orders!J$1,Products!$A$1:$E$1,0))="D","Dark","Light"))</f>
        <v>Light</v>
      </c>
      <c r="K1670" s="3">
        <f>INDEX(Products!$A$1:$E$5,MATCH(Orders!$D1670,Products!$A$1:$A$5,0),MATCH(Orders!K$1,Products!$A$1:$E$1,0))</f>
        <v>1</v>
      </c>
      <c r="L1670" s="5">
        <f>INDEX(Products!$A$1:$E$5,MATCH(Orders!$D1670,Products!$A$1:$A$5,0),MATCH(Orders!L$1,Products!$A$1:$E$1,0))</f>
        <v>9.9499999999999993</v>
      </c>
      <c r="M1670" s="5">
        <f>Table1[[#This Row],[Unit Price]]*Table1[[#This Row],[Quantity]]</f>
        <v>9.9499999999999993</v>
      </c>
      <c r="N1670" t="str">
        <f>VLOOKUP(Table1[[#This Row],[Customer ID]],Customers!$A$1:$I$2001,9,FALSE)</f>
        <v>No</v>
      </c>
    </row>
    <row r="1671" spans="1:14" x14ac:dyDescent="0.35">
      <c r="A1671" t="s">
        <v>3409</v>
      </c>
      <c r="B1671" s="2">
        <v>44845</v>
      </c>
      <c r="C1671" t="s">
        <v>3410</v>
      </c>
      <c r="D1671" t="s">
        <v>21</v>
      </c>
      <c r="E1671">
        <v>3</v>
      </c>
      <c r="F1671" t="str">
        <f>VLOOKUP(Table1[[#This Row],[Customer ID]],Customers!$A$1:$I$2001,2,FALSE)</f>
        <v>Heidi Gray</v>
      </c>
      <c r="G1671" t="str">
        <f>VLOOKUP(Table1[[#This Row],[Customer ID]],Customers!$A$1:$I$2001,3,FALSE)</f>
        <v>aaron00@gmail.com</v>
      </c>
      <c r="H1671" t="str">
        <f>VLOOKUP(Table1[[#This Row],[Customer ID]],Customers!$A$1:$I$2001,7,FALSE)</f>
        <v>Canada</v>
      </c>
      <c r="I1671" t="str">
        <f>_xlfn.IFS(INDEX(Products!$A$1:$E$5,MATCH(Orders!$D1671,Products!$A$1:$A$5,0),MATCH(Orders!I$1,Products!$A$1:$E$1,0))="Esp","Espresso",INDEX(Products!$A$1:$E$5,MATCH(Orders!$D1671,Products!$A$1:$A$5,0),MATCH(Orders!I$1,Products!$A$1:$E$1,0))="Lat","Latte",INDEX(Products!$A$1:$E$5,MATCH(Orders!$D1671,Products!$A$1:$A$5,0),MATCH(Orders!I$1,Products!$A$1:$E$1,0))="Moc","Mocha",INDEX(Products!$A$1:$E$5,MATCH(Orders!$D1671,Products!$A$1:$A$5,0),MATCH(Orders!I$1,Products!$A$1:$E$1,0))="Am","Americano")</f>
        <v>Latte</v>
      </c>
      <c r="J1671" t="str">
        <f>IF(INDEX(Products!$A$1:$E$5,MATCH(Orders!$D1671,Products!$A$1:$A$5,0),MATCH(Orders!J$1,Products!$A$1:$E$1,0))="M","Medium",IF(INDEX(Products!$A$1:$E$5,MATCH(Orders!$D1671,Products!$A$1:$A$5,0),MATCH(Orders!J$1,Products!$A$1:$E$1,0))="D","Dark","Light"))</f>
        <v>Dark</v>
      </c>
      <c r="K1671" s="3">
        <f>INDEX(Products!$A$1:$E$5,MATCH(Orders!$D1671,Products!$A$1:$A$5,0),MATCH(Orders!K$1,Products!$A$1:$E$1,0))</f>
        <v>2</v>
      </c>
      <c r="L1671" s="5">
        <f>INDEX(Products!$A$1:$E$5,MATCH(Orders!$D1671,Products!$A$1:$A$5,0),MATCH(Orders!L$1,Products!$A$1:$E$1,0))</f>
        <v>6.79</v>
      </c>
      <c r="M1671" s="5">
        <f>Table1[[#This Row],[Unit Price]]*Table1[[#This Row],[Quantity]]</f>
        <v>20.37</v>
      </c>
      <c r="N1671" t="str">
        <f>VLOOKUP(Table1[[#This Row],[Customer ID]],Customers!$A$1:$I$2001,9,FALSE)</f>
        <v>No</v>
      </c>
    </row>
    <row r="1672" spans="1:14" x14ac:dyDescent="0.35">
      <c r="A1672" t="s">
        <v>3411</v>
      </c>
      <c r="B1672" s="2">
        <v>45575</v>
      </c>
      <c r="C1672" t="s">
        <v>3412</v>
      </c>
      <c r="D1672" t="s">
        <v>30</v>
      </c>
      <c r="E1672">
        <v>5</v>
      </c>
      <c r="F1672" t="str">
        <f>VLOOKUP(Table1[[#This Row],[Customer ID]],Customers!$A$1:$I$2001,2,FALSE)</f>
        <v>Sherry Reed</v>
      </c>
      <c r="G1672" t="str">
        <f>VLOOKUP(Table1[[#This Row],[Customer ID]],Customers!$A$1:$I$2001,3,FALSE)</f>
        <v>andrew60@hotmail.com</v>
      </c>
      <c r="H1672" t="str">
        <f>VLOOKUP(Table1[[#This Row],[Customer ID]],Customers!$A$1:$I$2001,7,FALSE)</f>
        <v>United States</v>
      </c>
      <c r="I1672" t="str">
        <f>_xlfn.IFS(INDEX(Products!$A$1:$E$5,MATCH(Orders!$D1672,Products!$A$1:$A$5,0),MATCH(Orders!I$1,Products!$A$1:$E$1,0))="Esp","Espresso",INDEX(Products!$A$1:$E$5,MATCH(Orders!$D1672,Products!$A$1:$A$5,0),MATCH(Orders!I$1,Products!$A$1:$E$1,0))="Lat","Latte",INDEX(Products!$A$1:$E$5,MATCH(Orders!$D1672,Products!$A$1:$A$5,0),MATCH(Orders!I$1,Products!$A$1:$E$1,0))="Moc","Mocha",INDEX(Products!$A$1:$E$5,MATCH(Orders!$D1672,Products!$A$1:$A$5,0),MATCH(Orders!I$1,Products!$A$1:$E$1,0))="Am","Americano")</f>
        <v>Mocha</v>
      </c>
      <c r="J1672" t="str">
        <f>IF(INDEX(Products!$A$1:$E$5,MATCH(Orders!$D1672,Products!$A$1:$A$5,0),MATCH(Orders!J$1,Products!$A$1:$E$1,0))="M","Medium",IF(INDEX(Products!$A$1:$E$5,MATCH(Orders!$D1672,Products!$A$1:$A$5,0),MATCH(Orders!J$1,Products!$A$1:$E$1,0))="D","Dark","Light"))</f>
        <v>Medium</v>
      </c>
      <c r="K1672" s="3">
        <f>INDEX(Products!$A$1:$E$5,MATCH(Orders!$D1672,Products!$A$1:$A$5,0),MATCH(Orders!K$1,Products!$A$1:$E$1,0))</f>
        <v>2</v>
      </c>
      <c r="L1672" s="5">
        <f>INDEX(Products!$A$1:$E$5,MATCH(Orders!$D1672,Products!$A$1:$A$5,0),MATCH(Orders!L$1,Products!$A$1:$E$1,0))</f>
        <v>5.35</v>
      </c>
      <c r="M1672" s="5">
        <f>Table1[[#This Row],[Unit Price]]*Table1[[#This Row],[Quantity]]</f>
        <v>26.75</v>
      </c>
      <c r="N1672" t="str">
        <f>VLOOKUP(Table1[[#This Row],[Customer ID]],Customers!$A$1:$I$2001,9,FALSE)</f>
        <v>No</v>
      </c>
    </row>
    <row r="1673" spans="1:14" x14ac:dyDescent="0.35">
      <c r="A1673" t="s">
        <v>3413</v>
      </c>
      <c r="B1673" s="2">
        <v>44766</v>
      </c>
      <c r="C1673" t="s">
        <v>3414</v>
      </c>
      <c r="D1673" t="s">
        <v>40</v>
      </c>
      <c r="E1673">
        <v>5</v>
      </c>
      <c r="F1673" t="str">
        <f>VLOOKUP(Table1[[#This Row],[Customer ID]],Customers!$A$1:$I$2001,2,FALSE)</f>
        <v>Kara Hall</v>
      </c>
      <c r="G1673" t="str">
        <f>VLOOKUP(Table1[[#This Row],[Customer ID]],Customers!$A$1:$I$2001,3,FALSE)</f>
        <v>laurachambers@gmail.com</v>
      </c>
      <c r="H1673" t="str">
        <f>VLOOKUP(Table1[[#This Row],[Customer ID]],Customers!$A$1:$I$2001,7,FALSE)</f>
        <v>United States</v>
      </c>
      <c r="I1673" t="str">
        <f>_xlfn.IFS(INDEX(Products!$A$1:$E$5,MATCH(Orders!$D1673,Products!$A$1:$A$5,0),MATCH(Orders!I$1,Products!$A$1:$E$1,0))="Esp","Espresso",INDEX(Products!$A$1:$E$5,MATCH(Orders!$D1673,Products!$A$1:$A$5,0),MATCH(Orders!I$1,Products!$A$1:$E$1,0))="Lat","Latte",INDEX(Products!$A$1:$E$5,MATCH(Orders!$D1673,Products!$A$1:$A$5,0),MATCH(Orders!I$1,Products!$A$1:$E$1,0))="Moc","Mocha",INDEX(Products!$A$1:$E$5,MATCH(Orders!$D1673,Products!$A$1:$A$5,0),MATCH(Orders!I$1,Products!$A$1:$E$1,0))="Am","Americano")</f>
        <v>Americano</v>
      </c>
      <c r="J1673" t="str">
        <f>IF(INDEX(Products!$A$1:$E$5,MATCH(Orders!$D1673,Products!$A$1:$A$5,0),MATCH(Orders!J$1,Products!$A$1:$E$1,0))="M","Medium",IF(INDEX(Products!$A$1:$E$5,MATCH(Orders!$D1673,Products!$A$1:$A$5,0),MATCH(Orders!J$1,Products!$A$1:$E$1,0))="D","Dark","Light"))</f>
        <v>Light</v>
      </c>
      <c r="K1673" s="3">
        <f>INDEX(Products!$A$1:$E$5,MATCH(Orders!$D1673,Products!$A$1:$A$5,0),MATCH(Orders!K$1,Products!$A$1:$E$1,0))</f>
        <v>1</v>
      </c>
      <c r="L1673" s="5">
        <f>INDEX(Products!$A$1:$E$5,MATCH(Orders!$D1673,Products!$A$1:$A$5,0),MATCH(Orders!L$1,Products!$A$1:$E$1,0))</f>
        <v>9.9499999999999993</v>
      </c>
      <c r="M1673" s="5">
        <f>Table1[[#This Row],[Unit Price]]*Table1[[#This Row],[Quantity]]</f>
        <v>49.75</v>
      </c>
      <c r="N1673" t="str">
        <f>VLOOKUP(Table1[[#This Row],[Customer ID]],Customers!$A$1:$I$2001,9,FALSE)</f>
        <v>Yes</v>
      </c>
    </row>
    <row r="1674" spans="1:14" x14ac:dyDescent="0.35">
      <c r="A1674" t="s">
        <v>3415</v>
      </c>
      <c r="B1674" s="2">
        <v>45393</v>
      </c>
      <c r="C1674" t="s">
        <v>3416</v>
      </c>
      <c r="D1674" t="s">
        <v>40</v>
      </c>
      <c r="E1674">
        <v>3</v>
      </c>
      <c r="F1674" t="str">
        <f>VLOOKUP(Table1[[#This Row],[Customer ID]],Customers!$A$1:$I$2001,2,FALSE)</f>
        <v>Meghan Gonzales</v>
      </c>
      <c r="G1674" t="str">
        <f>VLOOKUP(Table1[[#This Row],[Customer ID]],Customers!$A$1:$I$2001,3,FALSE)</f>
        <v>gbowers@davis.com</v>
      </c>
      <c r="H1674" t="str">
        <f>VLOOKUP(Table1[[#This Row],[Customer ID]],Customers!$A$1:$I$2001,7,FALSE)</f>
        <v>Ireland</v>
      </c>
      <c r="I1674" t="str">
        <f>_xlfn.IFS(INDEX(Products!$A$1:$E$5,MATCH(Orders!$D1674,Products!$A$1:$A$5,0),MATCH(Orders!I$1,Products!$A$1:$E$1,0))="Esp","Espresso",INDEX(Products!$A$1:$E$5,MATCH(Orders!$D1674,Products!$A$1:$A$5,0),MATCH(Orders!I$1,Products!$A$1:$E$1,0))="Lat","Latte",INDEX(Products!$A$1:$E$5,MATCH(Orders!$D1674,Products!$A$1:$A$5,0),MATCH(Orders!I$1,Products!$A$1:$E$1,0))="Moc","Mocha",INDEX(Products!$A$1:$E$5,MATCH(Orders!$D1674,Products!$A$1:$A$5,0),MATCH(Orders!I$1,Products!$A$1:$E$1,0))="Am","Americano")</f>
        <v>Americano</v>
      </c>
      <c r="J1674" t="str">
        <f>IF(INDEX(Products!$A$1:$E$5,MATCH(Orders!$D1674,Products!$A$1:$A$5,0),MATCH(Orders!J$1,Products!$A$1:$E$1,0))="M","Medium",IF(INDEX(Products!$A$1:$E$5,MATCH(Orders!$D1674,Products!$A$1:$A$5,0),MATCH(Orders!J$1,Products!$A$1:$E$1,0))="D","Dark","Light"))</f>
        <v>Light</v>
      </c>
      <c r="K1674" s="3">
        <f>INDEX(Products!$A$1:$E$5,MATCH(Orders!$D1674,Products!$A$1:$A$5,0),MATCH(Orders!K$1,Products!$A$1:$E$1,0))</f>
        <v>1</v>
      </c>
      <c r="L1674" s="5">
        <f>INDEX(Products!$A$1:$E$5,MATCH(Orders!$D1674,Products!$A$1:$A$5,0),MATCH(Orders!L$1,Products!$A$1:$E$1,0))</f>
        <v>9.9499999999999993</v>
      </c>
      <c r="M1674" s="5">
        <f>Table1[[#This Row],[Unit Price]]*Table1[[#This Row],[Quantity]]</f>
        <v>29.849999999999998</v>
      </c>
      <c r="N1674" t="str">
        <f>VLOOKUP(Table1[[#This Row],[Customer ID]],Customers!$A$1:$I$2001,9,FALSE)</f>
        <v>No</v>
      </c>
    </row>
    <row r="1675" spans="1:14" x14ac:dyDescent="0.35">
      <c r="A1675" t="s">
        <v>3417</v>
      </c>
      <c r="B1675" s="2">
        <v>44952</v>
      </c>
      <c r="C1675" t="s">
        <v>3418</v>
      </c>
      <c r="D1675" t="s">
        <v>40</v>
      </c>
      <c r="E1675">
        <v>5</v>
      </c>
      <c r="F1675" t="str">
        <f>VLOOKUP(Table1[[#This Row],[Customer ID]],Customers!$A$1:$I$2001,2,FALSE)</f>
        <v>Michael Blake</v>
      </c>
      <c r="G1675" t="str">
        <f>VLOOKUP(Table1[[#This Row],[Customer ID]],Customers!$A$1:$I$2001,3,FALSE)</f>
        <v>laurathomas@gmail.com</v>
      </c>
      <c r="H1675" t="str">
        <f>VLOOKUP(Table1[[#This Row],[Customer ID]],Customers!$A$1:$I$2001,7,FALSE)</f>
        <v>Canada</v>
      </c>
      <c r="I1675" t="str">
        <f>_xlfn.IFS(INDEX(Products!$A$1:$E$5,MATCH(Orders!$D1675,Products!$A$1:$A$5,0),MATCH(Orders!I$1,Products!$A$1:$E$1,0))="Esp","Espresso",INDEX(Products!$A$1:$E$5,MATCH(Orders!$D1675,Products!$A$1:$A$5,0),MATCH(Orders!I$1,Products!$A$1:$E$1,0))="Lat","Latte",INDEX(Products!$A$1:$E$5,MATCH(Orders!$D1675,Products!$A$1:$A$5,0),MATCH(Orders!I$1,Products!$A$1:$E$1,0))="Moc","Mocha",INDEX(Products!$A$1:$E$5,MATCH(Orders!$D1675,Products!$A$1:$A$5,0),MATCH(Orders!I$1,Products!$A$1:$E$1,0))="Am","Americano")</f>
        <v>Americano</v>
      </c>
      <c r="J1675" t="str">
        <f>IF(INDEX(Products!$A$1:$E$5,MATCH(Orders!$D1675,Products!$A$1:$A$5,0),MATCH(Orders!J$1,Products!$A$1:$E$1,0))="M","Medium",IF(INDEX(Products!$A$1:$E$5,MATCH(Orders!$D1675,Products!$A$1:$A$5,0),MATCH(Orders!J$1,Products!$A$1:$E$1,0))="D","Dark","Light"))</f>
        <v>Light</v>
      </c>
      <c r="K1675" s="3">
        <f>INDEX(Products!$A$1:$E$5,MATCH(Orders!$D1675,Products!$A$1:$A$5,0),MATCH(Orders!K$1,Products!$A$1:$E$1,0))</f>
        <v>1</v>
      </c>
      <c r="L1675" s="5">
        <f>INDEX(Products!$A$1:$E$5,MATCH(Orders!$D1675,Products!$A$1:$A$5,0),MATCH(Orders!L$1,Products!$A$1:$E$1,0))</f>
        <v>9.9499999999999993</v>
      </c>
      <c r="M1675" s="5">
        <f>Table1[[#This Row],[Unit Price]]*Table1[[#This Row],[Quantity]]</f>
        <v>49.75</v>
      </c>
      <c r="N1675" t="str">
        <f>VLOOKUP(Table1[[#This Row],[Customer ID]],Customers!$A$1:$I$2001,9,FALSE)</f>
        <v>Yes</v>
      </c>
    </row>
    <row r="1676" spans="1:14" x14ac:dyDescent="0.35">
      <c r="A1676" t="s">
        <v>3419</v>
      </c>
      <c r="B1676" s="2">
        <v>44670</v>
      </c>
      <c r="C1676" t="s">
        <v>3420</v>
      </c>
      <c r="D1676" t="s">
        <v>30</v>
      </c>
      <c r="E1676">
        <v>2</v>
      </c>
      <c r="F1676" t="str">
        <f>VLOOKUP(Table1[[#This Row],[Customer ID]],Customers!$A$1:$I$2001,2,FALSE)</f>
        <v>Melinda Johnson</v>
      </c>
      <c r="G1676" t="str">
        <f>VLOOKUP(Table1[[#This Row],[Customer ID]],Customers!$A$1:$I$2001,3,FALSE)</f>
        <v>lisa17@gonzalez-price.com</v>
      </c>
      <c r="H1676" t="str">
        <f>VLOOKUP(Table1[[#This Row],[Customer ID]],Customers!$A$1:$I$2001,7,FALSE)</f>
        <v>Australia</v>
      </c>
      <c r="I1676" t="str">
        <f>_xlfn.IFS(INDEX(Products!$A$1:$E$5,MATCH(Orders!$D1676,Products!$A$1:$A$5,0),MATCH(Orders!I$1,Products!$A$1:$E$1,0))="Esp","Espresso",INDEX(Products!$A$1:$E$5,MATCH(Orders!$D1676,Products!$A$1:$A$5,0),MATCH(Orders!I$1,Products!$A$1:$E$1,0))="Lat","Latte",INDEX(Products!$A$1:$E$5,MATCH(Orders!$D1676,Products!$A$1:$A$5,0),MATCH(Orders!I$1,Products!$A$1:$E$1,0))="Moc","Mocha",INDEX(Products!$A$1:$E$5,MATCH(Orders!$D1676,Products!$A$1:$A$5,0),MATCH(Orders!I$1,Products!$A$1:$E$1,0))="Am","Americano")</f>
        <v>Mocha</v>
      </c>
      <c r="J1676" t="str">
        <f>IF(INDEX(Products!$A$1:$E$5,MATCH(Orders!$D1676,Products!$A$1:$A$5,0),MATCH(Orders!J$1,Products!$A$1:$E$1,0))="M","Medium",IF(INDEX(Products!$A$1:$E$5,MATCH(Orders!$D1676,Products!$A$1:$A$5,0),MATCH(Orders!J$1,Products!$A$1:$E$1,0))="D","Dark","Light"))</f>
        <v>Medium</v>
      </c>
      <c r="K1676" s="3">
        <f>INDEX(Products!$A$1:$E$5,MATCH(Orders!$D1676,Products!$A$1:$A$5,0),MATCH(Orders!K$1,Products!$A$1:$E$1,0))</f>
        <v>2</v>
      </c>
      <c r="L1676" s="5">
        <f>INDEX(Products!$A$1:$E$5,MATCH(Orders!$D1676,Products!$A$1:$A$5,0),MATCH(Orders!L$1,Products!$A$1:$E$1,0))</f>
        <v>5.35</v>
      </c>
      <c r="M1676" s="5">
        <f>Table1[[#This Row],[Unit Price]]*Table1[[#This Row],[Quantity]]</f>
        <v>10.7</v>
      </c>
      <c r="N1676" t="str">
        <f>VLOOKUP(Table1[[#This Row],[Customer ID]],Customers!$A$1:$I$2001,9,FALSE)</f>
        <v>Yes</v>
      </c>
    </row>
    <row r="1677" spans="1:14" x14ac:dyDescent="0.35">
      <c r="A1677" t="s">
        <v>3421</v>
      </c>
      <c r="B1677" s="2">
        <v>44875</v>
      </c>
      <c r="C1677" t="s">
        <v>3422</v>
      </c>
      <c r="D1677" t="s">
        <v>40</v>
      </c>
      <c r="E1677">
        <v>3</v>
      </c>
      <c r="F1677" t="str">
        <f>VLOOKUP(Table1[[#This Row],[Customer ID]],Customers!$A$1:$I$2001,2,FALSE)</f>
        <v>Molly Torres</v>
      </c>
      <c r="G1677" t="str">
        <f>VLOOKUP(Table1[[#This Row],[Customer ID]],Customers!$A$1:$I$2001,3,FALSE)</f>
        <v>amanda40@sullivan.com</v>
      </c>
      <c r="H1677" t="str">
        <f>VLOOKUP(Table1[[#This Row],[Customer ID]],Customers!$A$1:$I$2001,7,FALSE)</f>
        <v>United Kingdom</v>
      </c>
      <c r="I1677" t="str">
        <f>_xlfn.IFS(INDEX(Products!$A$1:$E$5,MATCH(Orders!$D1677,Products!$A$1:$A$5,0),MATCH(Orders!I$1,Products!$A$1:$E$1,0))="Esp","Espresso",INDEX(Products!$A$1:$E$5,MATCH(Orders!$D1677,Products!$A$1:$A$5,0),MATCH(Orders!I$1,Products!$A$1:$E$1,0))="Lat","Latte",INDEX(Products!$A$1:$E$5,MATCH(Orders!$D1677,Products!$A$1:$A$5,0),MATCH(Orders!I$1,Products!$A$1:$E$1,0))="Moc","Mocha",INDEX(Products!$A$1:$E$5,MATCH(Orders!$D1677,Products!$A$1:$A$5,0),MATCH(Orders!I$1,Products!$A$1:$E$1,0))="Am","Americano")</f>
        <v>Americano</v>
      </c>
      <c r="J1677" t="str">
        <f>IF(INDEX(Products!$A$1:$E$5,MATCH(Orders!$D1677,Products!$A$1:$A$5,0),MATCH(Orders!J$1,Products!$A$1:$E$1,0))="M","Medium",IF(INDEX(Products!$A$1:$E$5,MATCH(Orders!$D1677,Products!$A$1:$A$5,0),MATCH(Orders!J$1,Products!$A$1:$E$1,0))="D","Dark","Light"))</f>
        <v>Light</v>
      </c>
      <c r="K1677" s="3">
        <f>INDEX(Products!$A$1:$E$5,MATCH(Orders!$D1677,Products!$A$1:$A$5,0),MATCH(Orders!K$1,Products!$A$1:$E$1,0))</f>
        <v>1</v>
      </c>
      <c r="L1677" s="5">
        <f>INDEX(Products!$A$1:$E$5,MATCH(Orders!$D1677,Products!$A$1:$A$5,0),MATCH(Orders!L$1,Products!$A$1:$E$1,0))</f>
        <v>9.9499999999999993</v>
      </c>
      <c r="M1677" s="5">
        <f>Table1[[#This Row],[Unit Price]]*Table1[[#This Row],[Quantity]]</f>
        <v>29.849999999999998</v>
      </c>
      <c r="N1677" t="str">
        <f>VLOOKUP(Table1[[#This Row],[Customer ID]],Customers!$A$1:$I$2001,9,FALSE)</f>
        <v>No</v>
      </c>
    </row>
    <row r="1678" spans="1:14" x14ac:dyDescent="0.35">
      <c r="A1678" t="s">
        <v>3423</v>
      </c>
      <c r="B1678" s="2">
        <v>45320</v>
      </c>
      <c r="C1678" t="s">
        <v>3424</v>
      </c>
      <c r="D1678" t="s">
        <v>21</v>
      </c>
      <c r="E1678">
        <v>4</v>
      </c>
      <c r="F1678" t="str">
        <f>VLOOKUP(Table1[[#This Row],[Customer ID]],Customers!$A$1:$I$2001,2,FALSE)</f>
        <v>James Peterson</v>
      </c>
      <c r="G1678" t="str">
        <f>VLOOKUP(Table1[[#This Row],[Customer ID]],Customers!$A$1:$I$2001,3,FALSE)</f>
        <v>rayala@johnson-hammond.net</v>
      </c>
      <c r="H1678" t="str">
        <f>VLOOKUP(Table1[[#This Row],[Customer ID]],Customers!$A$1:$I$2001,7,FALSE)</f>
        <v>Ireland</v>
      </c>
      <c r="I1678" t="str">
        <f>_xlfn.IFS(INDEX(Products!$A$1:$E$5,MATCH(Orders!$D1678,Products!$A$1:$A$5,0),MATCH(Orders!I$1,Products!$A$1:$E$1,0))="Esp","Espresso",INDEX(Products!$A$1:$E$5,MATCH(Orders!$D1678,Products!$A$1:$A$5,0),MATCH(Orders!I$1,Products!$A$1:$E$1,0))="Lat","Latte",INDEX(Products!$A$1:$E$5,MATCH(Orders!$D1678,Products!$A$1:$A$5,0),MATCH(Orders!I$1,Products!$A$1:$E$1,0))="Moc","Mocha",INDEX(Products!$A$1:$E$5,MATCH(Orders!$D1678,Products!$A$1:$A$5,0),MATCH(Orders!I$1,Products!$A$1:$E$1,0))="Am","Americano")</f>
        <v>Latte</v>
      </c>
      <c r="J1678" t="str">
        <f>IF(INDEX(Products!$A$1:$E$5,MATCH(Orders!$D1678,Products!$A$1:$A$5,0),MATCH(Orders!J$1,Products!$A$1:$E$1,0))="M","Medium",IF(INDEX(Products!$A$1:$E$5,MATCH(Orders!$D1678,Products!$A$1:$A$5,0),MATCH(Orders!J$1,Products!$A$1:$E$1,0))="D","Dark","Light"))</f>
        <v>Dark</v>
      </c>
      <c r="K1678" s="3">
        <f>INDEX(Products!$A$1:$E$5,MATCH(Orders!$D1678,Products!$A$1:$A$5,0),MATCH(Orders!K$1,Products!$A$1:$E$1,0))</f>
        <v>2</v>
      </c>
      <c r="L1678" s="5">
        <f>INDEX(Products!$A$1:$E$5,MATCH(Orders!$D1678,Products!$A$1:$A$5,0),MATCH(Orders!L$1,Products!$A$1:$E$1,0))</f>
        <v>6.79</v>
      </c>
      <c r="M1678" s="5">
        <f>Table1[[#This Row],[Unit Price]]*Table1[[#This Row],[Quantity]]</f>
        <v>27.16</v>
      </c>
      <c r="N1678" t="str">
        <f>VLOOKUP(Table1[[#This Row],[Customer ID]],Customers!$A$1:$I$2001,9,FALSE)</f>
        <v>Yes</v>
      </c>
    </row>
    <row r="1679" spans="1:14" x14ac:dyDescent="0.35">
      <c r="A1679" t="s">
        <v>3425</v>
      </c>
      <c r="B1679" s="2">
        <v>44622</v>
      </c>
      <c r="C1679" t="s">
        <v>3426</v>
      </c>
      <c r="D1679" t="s">
        <v>40</v>
      </c>
      <c r="E1679">
        <v>2</v>
      </c>
      <c r="F1679" t="str">
        <f>VLOOKUP(Table1[[#This Row],[Customer ID]],Customers!$A$1:$I$2001,2,FALSE)</f>
        <v>Amy Hoffman</v>
      </c>
      <c r="G1679" t="str">
        <f>VLOOKUP(Table1[[#This Row],[Customer ID]],Customers!$A$1:$I$2001,3,FALSE)</f>
        <v>elizabethstokes@hess.com</v>
      </c>
      <c r="H1679" t="str">
        <f>VLOOKUP(Table1[[#This Row],[Customer ID]],Customers!$A$1:$I$2001,7,FALSE)</f>
        <v>United States</v>
      </c>
      <c r="I1679" t="str">
        <f>_xlfn.IFS(INDEX(Products!$A$1:$E$5,MATCH(Orders!$D1679,Products!$A$1:$A$5,0),MATCH(Orders!I$1,Products!$A$1:$E$1,0))="Esp","Espresso",INDEX(Products!$A$1:$E$5,MATCH(Orders!$D1679,Products!$A$1:$A$5,0),MATCH(Orders!I$1,Products!$A$1:$E$1,0))="Lat","Latte",INDEX(Products!$A$1:$E$5,MATCH(Orders!$D1679,Products!$A$1:$A$5,0),MATCH(Orders!I$1,Products!$A$1:$E$1,0))="Moc","Mocha",INDEX(Products!$A$1:$E$5,MATCH(Orders!$D1679,Products!$A$1:$A$5,0),MATCH(Orders!I$1,Products!$A$1:$E$1,0))="Am","Americano")</f>
        <v>Americano</v>
      </c>
      <c r="J1679" t="str">
        <f>IF(INDEX(Products!$A$1:$E$5,MATCH(Orders!$D1679,Products!$A$1:$A$5,0),MATCH(Orders!J$1,Products!$A$1:$E$1,0))="M","Medium",IF(INDEX(Products!$A$1:$E$5,MATCH(Orders!$D1679,Products!$A$1:$A$5,0),MATCH(Orders!J$1,Products!$A$1:$E$1,0))="D","Dark","Light"))</f>
        <v>Light</v>
      </c>
      <c r="K1679" s="3">
        <f>INDEX(Products!$A$1:$E$5,MATCH(Orders!$D1679,Products!$A$1:$A$5,0),MATCH(Orders!K$1,Products!$A$1:$E$1,0))</f>
        <v>1</v>
      </c>
      <c r="L1679" s="5">
        <f>INDEX(Products!$A$1:$E$5,MATCH(Orders!$D1679,Products!$A$1:$A$5,0),MATCH(Orders!L$1,Products!$A$1:$E$1,0))</f>
        <v>9.9499999999999993</v>
      </c>
      <c r="M1679" s="5">
        <f>Table1[[#This Row],[Unit Price]]*Table1[[#This Row],[Quantity]]</f>
        <v>19.899999999999999</v>
      </c>
      <c r="N1679" t="str">
        <f>VLOOKUP(Table1[[#This Row],[Customer ID]],Customers!$A$1:$I$2001,9,FALSE)</f>
        <v>No</v>
      </c>
    </row>
    <row r="1680" spans="1:14" x14ac:dyDescent="0.35">
      <c r="A1680" t="s">
        <v>3427</v>
      </c>
      <c r="B1680" s="2">
        <v>44756</v>
      </c>
      <c r="C1680" t="s">
        <v>3428</v>
      </c>
      <c r="D1680" t="s">
        <v>21</v>
      </c>
      <c r="E1680">
        <v>5</v>
      </c>
      <c r="F1680" t="str">
        <f>VLOOKUP(Table1[[#This Row],[Customer ID]],Customers!$A$1:$I$2001,2,FALSE)</f>
        <v>Vanessa Smith</v>
      </c>
      <c r="G1680" t="str">
        <f>VLOOKUP(Table1[[#This Row],[Customer ID]],Customers!$A$1:$I$2001,3,FALSE)</f>
        <v>martinezmonica@hotmail.com</v>
      </c>
      <c r="H1680" t="str">
        <f>VLOOKUP(Table1[[#This Row],[Customer ID]],Customers!$A$1:$I$2001,7,FALSE)</f>
        <v>Canada</v>
      </c>
      <c r="I1680" t="str">
        <f>_xlfn.IFS(INDEX(Products!$A$1:$E$5,MATCH(Orders!$D1680,Products!$A$1:$A$5,0),MATCH(Orders!I$1,Products!$A$1:$E$1,0))="Esp","Espresso",INDEX(Products!$A$1:$E$5,MATCH(Orders!$D1680,Products!$A$1:$A$5,0),MATCH(Orders!I$1,Products!$A$1:$E$1,0))="Lat","Latte",INDEX(Products!$A$1:$E$5,MATCH(Orders!$D1680,Products!$A$1:$A$5,0),MATCH(Orders!I$1,Products!$A$1:$E$1,0))="Moc","Mocha",INDEX(Products!$A$1:$E$5,MATCH(Orders!$D1680,Products!$A$1:$A$5,0),MATCH(Orders!I$1,Products!$A$1:$E$1,0))="Am","Americano")</f>
        <v>Latte</v>
      </c>
      <c r="J1680" t="str">
        <f>IF(INDEX(Products!$A$1:$E$5,MATCH(Orders!$D1680,Products!$A$1:$A$5,0),MATCH(Orders!J$1,Products!$A$1:$E$1,0))="M","Medium",IF(INDEX(Products!$A$1:$E$5,MATCH(Orders!$D1680,Products!$A$1:$A$5,0),MATCH(Orders!J$1,Products!$A$1:$E$1,0))="D","Dark","Light"))</f>
        <v>Dark</v>
      </c>
      <c r="K1680" s="3">
        <f>INDEX(Products!$A$1:$E$5,MATCH(Orders!$D1680,Products!$A$1:$A$5,0),MATCH(Orders!K$1,Products!$A$1:$E$1,0))</f>
        <v>2</v>
      </c>
      <c r="L1680" s="5">
        <f>INDEX(Products!$A$1:$E$5,MATCH(Orders!$D1680,Products!$A$1:$A$5,0),MATCH(Orders!L$1,Products!$A$1:$E$1,0))</f>
        <v>6.79</v>
      </c>
      <c r="M1680" s="5">
        <f>Table1[[#This Row],[Unit Price]]*Table1[[#This Row],[Quantity]]</f>
        <v>33.950000000000003</v>
      </c>
      <c r="N1680" t="str">
        <f>VLOOKUP(Table1[[#This Row],[Customer ID]],Customers!$A$1:$I$2001,9,FALSE)</f>
        <v>No</v>
      </c>
    </row>
    <row r="1681" spans="1:14" x14ac:dyDescent="0.35">
      <c r="A1681" t="s">
        <v>3429</v>
      </c>
      <c r="B1681" s="2">
        <v>45144</v>
      </c>
      <c r="C1681" t="s">
        <v>3430</v>
      </c>
      <c r="D1681" t="s">
        <v>21</v>
      </c>
      <c r="E1681">
        <v>3</v>
      </c>
      <c r="F1681" t="str">
        <f>VLOOKUP(Table1[[#This Row],[Customer ID]],Customers!$A$1:$I$2001,2,FALSE)</f>
        <v>Meghan Dawson</v>
      </c>
      <c r="G1681" t="str">
        <f>VLOOKUP(Table1[[#This Row],[Customer ID]],Customers!$A$1:$I$2001,3,FALSE)</f>
        <v>leblancchristopher@silva.info</v>
      </c>
      <c r="H1681" t="str">
        <f>VLOOKUP(Table1[[#This Row],[Customer ID]],Customers!$A$1:$I$2001,7,FALSE)</f>
        <v>Ireland</v>
      </c>
      <c r="I1681" t="str">
        <f>_xlfn.IFS(INDEX(Products!$A$1:$E$5,MATCH(Orders!$D1681,Products!$A$1:$A$5,0),MATCH(Orders!I$1,Products!$A$1:$E$1,0))="Esp","Espresso",INDEX(Products!$A$1:$E$5,MATCH(Orders!$D1681,Products!$A$1:$A$5,0),MATCH(Orders!I$1,Products!$A$1:$E$1,0))="Lat","Latte",INDEX(Products!$A$1:$E$5,MATCH(Orders!$D1681,Products!$A$1:$A$5,0),MATCH(Orders!I$1,Products!$A$1:$E$1,0))="Moc","Mocha",INDEX(Products!$A$1:$E$5,MATCH(Orders!$D1681,Products!$A$1:$A$5,0),MATCH(Orders!I$1,Products!$A$1:$E$1,0))="Am","Americano")</f>
        <v>Latte</v>
      </c>
      <c r="J1681" t="str">
        <f>IF(INDEX(Products!$A$1:$E$5,MATCH(Orders!$D1681,Products!$A$1:$A$5,0),MATCH(Orders!J$1,Products!$A$1:$E$1,0))="M","Medium",IF(INDEX(Products!$A$1:$E$5,MATCH(Orders!$D1681,Products!$A$1:$A$5,0),MATCH(Orders!J$1,Products!$A$1:$E$1,0))="D","Dark","Light"))</f>
        <v>Dark</v>
      </c>
      <c r="K1681" s="3">
        <f>INDEX(Products!$A$1:$E$5,MATCH(Orders!$D1681,Products!$A$1:$A$5,0),MATCH(Orders!K$1,Products!$A$1:$E$1,0))</f>
        <v>2</v>
      </c>
      <c r="L1681" s="5">
        <f>INDEX(Products!$A$1:$E$5,MATCH(Orders!$D1681,Products!$A$1:$A$5,0),MATCH(Orders!L$1,Products!$A$1:$E$1,0))</f>
        <v>6.79</v>
      </c>
      <c r="M1681" s="5">
        <f>Table1[[#This Row],[Unit Price]]*Table1[[#This Row],[Quantity]]</f>
        <v>20.37</v>
      </c>
      <c r="N1681" t="str">
        <f>VLOOKUP(Table1[[#This Row],[Customer ID]],Customers!$A$1:$I$2001,9,FALSE)</f>
        <v>No</v>
      </c>
    </row>
    <row r="1682" spans="1:14" x14ac:dyDescent="0.35">
      <c r="A1682" t="s">
        <v>3431</v>
      </c>
      <c r="B1682" s="2">
        <v>44570</v>
      </c>
      <c r="C1682" t="s">
        <v>3432</v>
      </c>
      <c r="D1682" t="s">
        <v>21</v>
      </c>
      <c r="E1682">
        <v>3</v>
      </c>
      <c r="F1682" t="str">
        <f>VLOOKUP(Table1[[#This Row],[Customer ID]],Customers!$A$1:$I$2001,2,FALSE)</f>
        <v>Kristen Smith</v>
      </c>
      <c r="G1682" t="str">
        <f>VLOOKUP(Table1[[#This Row],[Customer ID]],Customers!$A$1:$I$2001,3,FALSE)</f>
        <v>ismith@gmail.com</v>
      </c>
      <c r="H1682" t="str">
        <f>VLOOKUP(Table1[[#This Row],[Customer ID]],Customers!$A$1:$I$2001,7,FALSE)</f>
        <v>Australia</v>
      </c>
      <c r="I1682" t="str">
        <f>_xlfn.IFS(INDEX(Products!$A$1:$E$5,MATCH(Orders!$D1682,Products!$A$1:$A$5,0),MATCH(Orders!I$1,Products!$A$1:$E$1,0))="Esp","Espresso",INDEX(Products!$A$1:$E$5,MATCH(Orders!$D1682,Products!$A$1:$A$5,0),MATCH(Orders!I$1,Products!$A$1:$E$1,0))="Lat","Latte",INDEX(Products!$A$1:$E$5,MATCH(Orders!$D1682,Products!$A$1:$A$5,0),MATCH(Orders!I$1,Products!$A$1:$E$1,0))="Moc","Mocha",INDEX(Products!$A$1:$E$5,MATCH(Orders!$D1682,Products!$A$1:$A$5,0),MATCH(Orders!I$1,Products!$A$1:$E$1,0))="Am","Americano")</f>
        <v>Latte</v>
      </c>
      <c r="J1682" t="str">
        <f>IF(INDEX(Products!$A$1:$E$5,MATCH(Orders!$D1682,Products!$A$1:$A$5,0),MATCH(Orders!J$1,Products!$A$1:$E$1,0))="M","Medium",IF(INDEX(Products!$A$1:$E$5,MATCH(Orders!$D1682,Products!$A$1:$A$5,0),MATCH(Orders!J$1,Products!$A$1:$E$1,0))="D","Dark","Light"))</f>
        <v>Dark</v>
      </c>
      <c r="K1682" s="3">
        <f>INDEX(Products!$A$1:$E$5,MATCH(Orders!$D1682,Products!$A$1:$A$5,0),MATCH(Orders!K$1,Products!$A$1:$E$1,0))</f>
        <v>2</v>
      </c>
      <c r="L1682" s="5">
        <f>INDEX(Products!$A$1:$E$5,MATCH(Orders!$D1682,Products!$A$1:$A$5,0),MATCH(Orders!L$1,Products!$A$1:$E$1,0))</f>
        <v>6.79</v>
      </c>
      <c r="M1682" s="5">
        <f>Table1[[#This Row],[Unit Price]]*Table1[[#This Row],[Quantity]]</f>
        <v>20.37</v>
      </c>
      <c r="N1682" t="str">
        <f>VLOOKUP(Table1[[#This Row],[Customer ID]],Customers!$A$1:$I$2001,9,FALSE)</f>
        <v>No</v>
      </c>
    </row>
    <row r="1683" spans="1:14" x14ac:dyDescent="0.35">
      <c r="A1683" t="s">
        <v>3433</v>
      </c>
      <c r="B1683" s="2">
        <v>44844</v>
      </c>
      <c r="C1683" t="s">
        <v>3434</v>
      </c>
      <c r="D1683" t="s">
        <v>30</v>
      </c>
      <c r="E1683">
        <v>2</v>
      </c>
      <c r="F1683" t="str">
        <f>VLOOKUP(Table1[[#This Row],[Customer ID]],Customers!$A$1:$I$2001,2,FALSE)</f>
        <v>Clinton Brooks</v>
      </c>
      <c r="G1683" t="str">
        <f>VLOOKUP(Table1[[#This Row],[Customer ID]],Customers!$A$1:$I$2001,3,FALSE)</f>
        <v>ggreen@gmail.com</v>
      </c>
      <c r="H1683" t="str">
        <f>VLOOKUP(Table1[[#This Row],[Customer ID]],Customers!$A$1:$I$2001,7,FALSE)</f>
        <v>United Kingdom</v>
      </c>
      <c r="I1683" t="str">
        <f>_xlfn.IFS(INDEX(Products!$A$1:$E$5,MATCH(Orders!$D1683,Products!$A$1:$A$5,0),MATCH(Orders!I$1,Products!$A$1:$E$1,0))="Esp","Espresso",INDEX(Products!$A$1:$E$5,MATCH(Orders!$D1683,Products!$A$1:$A$5,0),MATCH(Orders!I$1,Products!$A$1:$E$1,0))="Lat","Latte",INDEX(Products!$A$1:$E$5,MATCH(Orders!$D1683,Products!$A$1:$A$5,0),MATCH(Orders!I$1,Products!$A$1:$E$1,0))="Moc","Mocha",INDEX(Products!$A$1:$E$5,MATCH(Orders!$D1683,Products!$A$1:$A$5,0),MATCH(Orders!I$1,Products!$A$1:$E$1,0))="Am","Americano")</f>
        <v>Mocha</v>
      </c>
      <c r="J1683" t="str">
        <f>IF(INDEX(Products!$A$1:$E$5,MATCH(Orders!$D1683,Products!$A$1:$A$5,0),MATCH(Orders!J$1,Products!$A$1:$E$1,0))="M","Medium",IF(INDEX(Products!$A$1:$E$5,MATCH(Orders!$D1683,Products!$A$1:$A$5,0),MATCH(Orders!J$1,Products!$A$1:$E$1,0))="D","Dark","Light"))</f>
        <v>Medium</v>
      </c>
      <c r="K1683" s="3">
        <f>INDEX(Products!$A$1:$E$5,MATCH(Orders!$D1683,Products!$A$1:$A$5,0),MATCH(Orders!K$1,Products!$A$1:$E$1,0))</f>
        <v>2</v>
      </c>
      <c r="L1683" s="5">
        <f>INDEX(Products!$A$1:$E$5,MATCH(Orders!$D1683,Products!$A$1:$A$5,0),MATCH(Orders!L$1,Products!$A$1:$E$1,0))</f>
        <v>5.35</v>
      </c>
      <c r="M1683" s="5">
        <f>Table1[[#This Row],[Unit Price]]*Table1[[#This Row],[Quantity]]</f>
        <v>10.7</v>
      </c>
      <c r="N1683" t="str">
        <f>VLOOKUP(Table1[[#This Row],[Customer ID]],Customers!$A$1:$I$2001,9,FALSE)</f>
        <v>No</v>
      </c>
    </row>
    <row r="1684" spans="1:14" x14ac:dyDescent="0.35">
      <c r="A1684" t="s">
        <v>3435</v>
      </c>
      <c r="B1684" s="2">
        <v>45308</v>
      </c>
      <c r="C1684" t="s">
        <v>3436</v>
      </c>
      <c r="D1684" t="s">
        <v>15</v>
      </c>
      <c r="E1684">
        <v>1</v>
      </c>
      <c r="F1684" t="str">
        <f>VLOOKUP(Table1[[#This Row],[Customer ID]],Customers!$A$1:$I$2001,2,FALSE)</f>
        <v>Matthew Ware</v>
      </c>
      <c r="G1684" t="str">
        <f>VLOOKUP(Table1[[#This Row],[Customer ID]],Customers!$A$1:$I$2001,3,FALSE)</f>
        <v>dpoole@gmail.com</v>
      </c>
      <c r="H1684" t="str">
        <f>VLOOKUP(Table1[[#This Row],[Customer ID]],Customers!$A$1:$I$2001,7,FALSE)</f>
        <v>Australia</v>
      </c>
      <c r="I1684" t="str">
        <f>_xlfn.IFS(INDEX(Products!$A$1:$E$5,MATCH(Orders!$D1684,Products!$A$1:$A$5,0),MATCH(Orders!I$1,Products!$A$1:$E$1,0))="Esp","Espresso",INDEX(Products!$A$1:$E$5,MATCH(Orders!$D1684,Products!$A$1:$A$5,0),MATCH(Orders!I$1,Products!$A$1:$E$1,0))="Lat","Latte",INDEX(Products!$A$1:$E$5,MATCH(Orders!$D1684,Products!$A$1:$A$5,0),MATCH(Orders!I$1,Products!$A$1:$E$1,0))="Moc","Mocha",INDEX(Products!$A$1:$E$5,MATCH(Orders!$D1684,Products!$A$1:$A$5,0),MATCH(Orders!I$1,Products!$A$1:$E$1,0))="Am","Americano")</f>
        <v>Espresso</v>
      </c>
      <c r="J1684" t="str">
        <f>IF(INDEX(Products!$A$1:$E$5,MATCH(Orders!$D1684,Products!$A$1:$A$5,0),MATCH(Orders!J$1,Products!$A$1:$E$1,0))="M","Medium",IF(INDEX(Products!$A$1:$E$5,MATCH(Orders!$D1684,Products!$A$1:$A$5,0),MATCH(Orders!J$1,Products!$A$1:$E$1,0))="D","Dark","Light"))</f>
        <v>Medium</v>
      </c>
      <c r="K1684" s="3">
        <f>INDEX(Products!$A$1:$E$5,MATCH(Orders!$D1684,Products!$A$1:$A$5,0),MATCH(Orders!K$1,Products!$A$1:$E$1,0))</f>
        <v>1.5</v>
      </c>
      <c r="L1684" s="5">
        <f>INDEX(Products!$A$1:$E$5,MATCH(Orders!$D1684,Products!$A$1:$A$5,0),MATCH(Orders!L$1,Products!$A$1:$E$1,0))</f>
        <v>8.18</v>
      </c>
      <c r="M1684" s="5">
        <f>Table1[[#This Row],[Unit Price]]*Table1[[#This Row],[Quantity]]</f>
        <v>8.18</v>
      </c>
      <c r="N1684" t="str">
        <f>VLOOKUP(Table1[[#This Row],[Customer ID]],Customers!$A$1:$I$2001,9,FALSE)</f>
        <v>No</v>
      </c>
    </row>
    <row r="1685" spans="1:14" x14ac:dyDescent="0.35">
      <c r="A1685" t="s">
        <v>3437</v>
      </c>
      <c r="B1685" s="2">
        <v>44710</v>
      </c>
      <c r="C1685" t="s">
        <v>3438</v>
      </c>
      <c r="D1685" t="s">
        <v>15</v>
      </c>
      <c r="E1685">
        <v>1</v>
      </c>
      <c r="F1685" t="str">
        <f>VLOOKUP(Table1[[#This Row],[Customer ID]],Customers!$A$1:$I$2001,2,FALSE)</f>
        <v>Shannon Moore</v>
      </c>
      <c r="G1685" t="str">
        <f>VLOOKUP(Table1[[#This Row],[Customer ID]],Customers!$A$1:$I$2001,3,FALSE)</f>
        <v>alyssaclayton@johnson.net</v>
      </c>
      <c r="H1685" t="str">
        <f>VLOOKUP(Table1[[#This Row],[Customer ID]],Customers!$A$1:$I$2001,7,FALSE)</f>
        <v>United Kingdom</v>
      </c>
      <c r="I1685" t="str">
        <f>_xlfn.IFS(INDEX(Products!$A$1:$E$5,MATCH(Orders!$D1685,Products!$A$1:$A$5,0),MATCH(Orders!I$1,Products!$A$1:$E$1,0))="Esp","Espresso",INDEX(Products!$A$1:$E$5,MATCH(Orders!$D1685,Products!$A$1:$A$5,0),MATCH(Orders!I$1,Products!$A$1:$E$1,0))="Lat","Latte",INDEX(Products!$A$1:$E$5,MATCH(Orders!$D1685,Products!$A$1:$A$5,0),MATCH(Orders!I$1,Products!$A$1:$E$1,0))="Moc","Mocha",INDEX(Products!$A$1:$E$5,MATCH(Orders!$D1685,Products!$A$1:$A$5,0),MATCH(Orders!I$1,Products!$A$1:$E$1,0))="Am","Americano")</f>
        <v>Espresso</v>
      </c>
      <c r="J1685" t="str">
        <f>IF(INDEX(Products!$A$1:$E$5,MATCH(Orders!$D1685,Products!$A$1:$A$5,0),MATCH(Orders!J$1,Products!$A$1:$E$1,0))="M","Medium",IF(INDEX(Products!$A$1:$E$5,MATCH(Orders!$D1685,Products!$A$1:$A$5,0),MATCH(Orders!J$1,Products!$A$1:$E$1,0))="D","Dark","Light"))</f>
        <v>Medium</v>
      </c>
      <c r="K1685" s="3">
        <f>INDEX(Products!$A$1:$E$5,MATCH(Orders!$D1685,Products!$A$1:$A$5,0),MATCH(Orders!K$1,Products!$A$1:$E$1,0))</f>
        <v>1.5</v>
      </c>
      <c r="L1685" s="5">
        <f>INDEX(Products!$A$1:$E$5,MATCH(Orders!$D1685,Products!$A$1:$A$5,0),MATCH(Orders!L$1,Products!$A$1:$E$1,0))</f>
        <v>8.18</v>
      </c>
      <c r="M1685" s="5">
        <f>Table1[[#This Row],[Unit Price]]*Table1[[#This Row],[Quantity]]</f>
        <v>8.18</v>
      </c>
      <c r="N1685" t="str">
        <f>VLOOKUP(Table1[[#This Row],[Customer ID]],Customers!$A$1:$I$2001,9,FALSE)</f>
        <v>No</v>
      </c>
    </row>
    <row r="1686" spans="1:14" x14ac:dyDescent="0.35">
      <c r="A1686" t="s">
        <v>3439</v>
      </c>
      <c r="B1686" s="2">
        <v>45339</v>
      </c>
      <c r="C1686" t="s">
        <v>3440</v>
      </c>
      <c r="D1686" t="s">
        <v>40</v>
      </c>
      <c r="E1686">
        <v>2</v>
      </c>
      <c r="F1686" t="str">
        <f>VLOOKUP(Table1[[#This Row],[Customer ID]],Customers!$A$1:$I$2001,2,FALSE)</f>
        <v>Joshua George</v>
      </c>
      <c r="G1686" t="str">
        <f>VLOOKUP(Table1[[#This Row],[Customer ID]],Customers!$A$1:$I$2001,3,FALSE)</f>
        <v>bhernandez@jones.com</v>
      </c>
      <c r="H1686" t="str">
        <f>VLOOKUP(Table1[[#This Row],[Customer ID]],Customers!$A$1:$I$2001,7,FALSE)</f>
        <v>United Kingdom</v>
      </c>
      <c r="I1686" t="str">
        <f>_xlfn.IFS(INDEX(Products!$A$1:$E$5,MATCH(Orders!$D1686,Products!$A$1:$A$5,0),MATCH(Orders!I$1,Products!$A$1:$E$1,0))="Esp","Espresso",INDEX(Products!$A$1:$E$5,MATCH(Orders!$D1686,Products!$A$1:$A$5,0),MATCH(Orders!I$1,Products!$A$1:$E$1,0))="Lat","Latte",INDEX(Products!$A$1:$E$5,MATCH(Orders!$D1686,Products!$A$1:$A$5,0),MATCH(Orders!I$1,Products!$A$1:$E$1,0))="Moc","Mocha",INDEX(Products!$A$1:$E$5,MATCH(Orders!$D1686,Products!$A$1:$A$5,0),MATCH(Orders!I$1,Products!$A$1:$E$1,0))="Am","Americano")</f>
        <v>Americano</v>
      </c>
      <c r="J1686" t="str">
        <f>IF(INDEX(Products!$A$1:$E$5,MATCH(Orders!$D1686,Products!$A$1:$A$5,0),MATCH(Orders!J$1,Products!$A$1:$E$1,0))="M","Medium",IF(INDEX(Products!$A$1:$E$5,MATCH(Orders!$D1686,Products!$A$1:$A$5,0),MATCH(Orders!J$1,Products!$A$1:$E$1,0))="D","Dark","Light"))</f>
        <v>Light</v>
      </c>
      <c r="K1686" s="3">
        <f>INDEX(Products!$A$1:$E$5,MATCH(Orders!$D1686,Products!$A$1:$A$5,0),MATCH(Orders!K$1,Products!$A$1:$E$1,0))</f>
        <v>1</v>
      </c>
      <c r="L1686" s="5">
        <f>INDEX(Products!$A$1:$E$5,MATCH(Orders!$D1686,Products!$A$1:$A$5,0),MATCH(Orders!L$1,Products!$A$1:$E$1,0))</f>
        <v>9.9499999999999993</v>
      </c>
      <c r="M1686" s="5">
        <f>Table1[[#This Row],[Unit Price]]*Table1[[#This Row],[Quantity]]</f>
        <v>19.899999999999999</v>
      </c>
      <c r="N1686" t="str">
        <f>VLOOKUP(Table1[[#This Row],[Customer ID]],Customers!$A$1:$I$2001,9,FALSE)</f>
        <v>No</v>
      </c>
    </row>
    <row r="1687" spans="1:14" x14ac:dyDescent="0.35">
      <c r="A1687" t="s">
        <v>3441</v>
      </c>
      <c r="B1687" s="2">
        <v>44589</v>
      </c>
      <c r="C1687" t="s">
        <v>3442</v>
      </c>
      <c r="D1687" t="s">
        <v>40</v>
      </c>
      <c r="E1687">
        <v>5</v>
      </c>
      <c r="F1687" t="str">
        <f>VLOOKUP(Table1[[#This Row],[Customer ID]],Customers!$A$1:$I$2001,2,FALSE)</f>
        <v>Anthony Coleman</v>
      </c>
      <c r="G1687" t="str">
        <f>VLOOKUP(Table1[[#This Row],[Customer ID]],Customers!$A$1:$I$2001,3,FALSE)</f>
        <v>harrismonica@snyder.org</v>
      </c>
      <c r="H1687" t="str">
        <f>VLOOKUP(Table1[[#This Row],[Customer ID]],Customers!$A$1:$I$2001,7,FALSE)</f>
        <v>United States</v>
      </c>
      <c r="I1687" t="str">
        <f>_xlfn.IFS(INDEX(Products!$A$1:$E$5,MATCH(Orders!$D1687,Products!$A$1:$A$5,0),MATCH(Orders!I$1,Products!$A$1:$E$1,0))="Esp","Espresso",INDEX(Products!$A$1:$E$5,MATCH(Orders!$D1687,Products!$A$1:$A$5,0),MATCH(Orders!I$1,Products!$A$1:$E$1,0))="Lat","Latte",INDEX(Products!$A$1:$E$5,MATCH(Orders!$D1687,Products!$A$1:$A$5,0),MATCH(Orders!I$1,Products!$A$1:$E$1,0))="Moc","Mocha",INDEX(Products!$A$1:$E$5,MATCH(Orders!$D1687,Products!$A$1:$A$5,0),MATCH(Orders!I$1,Products!$A$1:$E$1,0))="Am","Americano")</f>
        <v>Americano</v>
      </c>
      <c r="J1687" t="str">
        <f>IF(INDEX(Products!$A$1:$E$5,MATCH(Orders!$D1687,Products!$A$1:$A$5,0),MATCH(Orders!J$1,Products!$A$1:$E$1,0))="M","Medium",IF(INDEX(Products!$A$1:$E$5,MATCH(Orders!$D1687,Products!$A$1:$A$5,0),MATCH(Orders!J$1,Products!$A$1:$E$1,0))="D","Dark","Light"))</f>
        <v>Light</v>
      </c>
      <c r="K1687" s="3">
        <f>INDEX(Products!$A$1:$E$5,MATCH(Orders!$D1687,Products!$A$1:$A$5,0),MATCH(Orders!K$1,Products!$A$1:$E$1,0))</f>
        <v>1</v>
      </c>
      <c r="L1687" s="5">
        <f>INDEX(Products!$A$1:$E$5,MATCH(Orders!$D1687,Products!$A$1:$A$5,0),MATCH(Orders!L$1,Products!$A$1:$E$1,0))</f>
        <v>9.9499999999999993</v>
      </c>
      <c r="M1687" s="5">
        <f>Table1[[#This Row],[Unit Price]]*Table1[[#This Row],[Quantity]]</f>
        <v>49.75</v>
      </c>
      <c r="N1687" t="str">
        <f>VLOOKUP(Table1[[#This Row],[Customer ID]],Customers!$A$1:$I$2001,9,FALSE)</f>
        <v>Yes</v>
      </c>
    </row>
    <row r="1688" spans="1:14" x14ac:dyDescent="0.35">
      <c r="A1688" t="s">
        <v>3443</v>
      </c>
      <c r="B1688" s="2">
        <v>44642</v>
      </c>
      <c r="C1688" t="s">
        <v>3444</v>
      </c>
      <c r="D1688" t="s">
        <v>15</v>
      </c>
      <c r="E1688">
        <v>2</v>
      </c>
      <c r="F1688" t="str">
        <f>VLOOKUP(Table1[[#This Row],[Customer ID]],Customers!$A$1:$I$2001,2,FALSE)</f>
        <v>Lisa Hill</v>
      </c>
      <c r="G1688" t="str">
        <f>VLOOKUP(Table1[[#This Row],[Customer ID]],Customers!$A$1:$I$2001,3,FALSE)</f>
        <v>zachary36@roberson.com</v>
      </c>
      <c r="H1688" t="str">
        <f>VLOOKUP(Table1[[#This Row],[Customer ID]],Customers!$A$1:$I$2001,7,FALSE)</f>
        <v>Canada</v>
      </c>
      <c r="I1688" t="str">
        <f>_xlfn.IFS(INDEX(Products!$A$1:$E$5,MATCH(Orders!$D1688,Products!$A$1:$A$5,0),MATCH(Orders!I$1,Products!$A$1:$E$1,0))="Esp","Espresso",INDEX(Products!$A$1:$E$5,MATCH(Orders!$D1688,Products!$A$1:$A$5,0),MATCH(Orders!I$1,Products!$A$1:$E$1,0))="Lat","Latte",INDEX(Products!$A$1:$E$5,MATCH(Orders!$D1688,Products!$A$1:$A$5,0),MATCH(Orders!I$1,Products!$A$1:$E$1,0))="Moc","Mocha",INDEX(Products!$A$1:$E$5,MATCH(Orders!$D1688,Products!$A$1:$A$5,0),MATCH(Orders!I$1,Products!$A$1:$E$1,0))="Am","Americano")</f>
        <v>Espresso</v>
      </c>
      <c r="J1688" t="str">
        <f>IF(INDEX(Products!$A$1:$E$5,MATCH(Orders!$D1688,Products!$A$1:$A$5,0),MATCH(Orders!J$1,Products!$A$1:$E$1,0))="M","Medium",IF(INDEX(Products!$A$1:$E$5,MATCH(Orders!$D1688,Products!$A$1:$A$5,0),MATCH(Orders!J$1,Products!$A$1:$E$1,0))="D","Dark","Light"))</f>
        <v>Medium</v>
      </c>
      <c r="K1688" s="3">
        <f>INDEX(Products!$A$1:$E$5,MATCH(Orders!$D1688,Products!$A$1:$A$5,0),MATCH(Orders!K$1,Products!$A$1:$E$1,0))</f>
        <v>1.5</v>
      </c>
      <c r="L1688" s="5">
        <f>INDEX(Products!$A$1:$E$5,MATCH(Orders!$D1688,Products!$A$1:$A$5,0),MATCH(Orders!L$1,Products!$A$1:$E$1,0))</f>
        <v>8.18</v>
      </c>
      <c r="M1688" s="5">
        <f>Table1[[#This Row],[Unit Price]]*Table1[[#This Row],[Quantity]]</f>
        <v>16.36</v>
      </c>
      <c r="N1688" t="str">
        <f>VLOOKUP(Table1[[#This Row],[Customer ID]],Customers!$A$1:$I$2001,9,FALSE)</f>
        <v>Yes</v>
      </c>
    </row>
    <row r="1689" spans="1:14" x14ac:dyDescent="0.35">
      <c r="A1689" t="s">
        <v>3445</v>
      </c>
      <c r="B1689" s="2">
        <v>45165</v>
      </c>
      <c r="C1689" t="s">
        <v>3446</v>
      </c>
      <c r="D1689" t="s">
        <v>40</v>
      </c>
      <c r="E1689">
        <v>1</v>
      </c>
      <c r="F1689" t="str">
        <f>VLOOKUP(Table1[[#This Row],[Customer ID]],Customers!$A$1:$I$2001,2,FALSE)</f>
        <v>Craig Francis</v>
      </c>
      <c r="G1689" t="str">
        <f>VLOOKUP(Table1[[#This Row],[Customer ID]],Customers!$A$1:$I$2001,3,FALSE)</f>
        <v>karenhernandez@hotmail.com</v>
      </c>
      <c r="H1689" t="str">
        <f>VLOOKUP(Table1[[#This Row],[Customer ID]],Customers!$A$1:$I$2001,7,FALSE)</f>
        <v>United Kingdom</v>
      </c>
      <c r="I1689" t="str">
        <f>_xlfn.IFS(INDEX(Products!$A$1:$E$5,MATCH(Orders!$D1689,Products!$A$1:$A$5,0),MATCH(Orders!I$1,Products!$A$1:$E$1,0))="Esp","Espresso",INDEX(Products!$A$1:$E$5,MATCH(Orders!$D1689,Products!$A$1:$A$5,0),MATCH(Orders!I$1,Products!$A$1:$E$1,0))="Lat","Latte",INDEX(Products!$A$1:$E$5,MATCH(Orders!$D1689,Products!$A$1:$A$5,0),MATCH(Orders!I$1,Products!$A$1:$E$1,0))="Moc","Mocha",INDEX(Products!$A$1:$E$5,MATCH(Orders!$D1689,Products!$A$1:$A$5,0),MATCH(Orders!I$1,Products!$A$1:$E$1,0))="Am","Americano")</f>
        <v>Americano</v>
      </c>
      <c r="J1689" t="str">
        <f>IF(INDEX(Products!$A$1:$E$5,MATCH(Orders!$D1689,Products!$A$1:$A$5,0),MATCH(Orders!J$1,Products!$A$1:$E$1,0))="M","Medium",IF(INDEX(Products!$A$1:$E$5,MATCH(Orders!$D1689,Products!$A$1:$A$5,0),MATCH(Orders!J$1,Products!$A$1:$E$1,0))="D","Dark","Light"))</f>
        <v>Light</v>
      </c>
      <c r="K1689" s="3">
        <f>INDEX(Products!$A$1:$E$5,MATCH(Orders!$D1689,Products!$A$1:$A$5,0),MATCH(Orders!K$1,Products!$A$1:$E$1,0))</f>
        <v>1</v>
      </c>
      <c r="L1689" s="5">
        <f>INDEX(Products!$A$1:$E$5,MATCH(Orders!$D1689,Products!$A$1:$A$5,0),MATCH(Orders!L$1,Products!$A$1:$E$1,0))</f>
        <v>9.9499999999999993</v>
      </c>
      <c r="M1689" s="5">
        <f>Table1[[#This Row],[Unit Price]]*Table1[[#This Row],[Quantity]]</f>
        <v>9.9499999999999993</v>
      </c>
      <c r="N1689" t="str">
        <f>VLOOKUP(Table1[[#This Row],[Customer ID]],Customers!$A$1:$I$2001,9,FALSE)</f>
        <v>Yes</v>
      </c>
    </row>
    <row r="1690" spans="1:14" x14ac:dyDescent="0.35">
      <c r="A1690" t="s">
        <v>3447</v>
      </c>
      <c r="B1690" s="2">
        <v>45084</v>
      </c>
      <c r="C1690" t="s">
        <v>3448</v>
      </c>
      <c r="D1690" t="s">
        <v>40</v>
      </c>
      <c r="E1690">
        <v>3</v>
      </c>
      <c r="F1690" t="str">
        <f>VLOOKUP(Table1[[#This Row],[Customer ID]],Customers!$A$1:$I$2001,2,FALSE)</f>
        <v>Laura Ford</v>
      </c>
      <c r="G1690" t="str">
        <f>VLOOKUP(Table1[[#This Row],[Customer ID]],Customers!$A$1:$I$2001,3,FALSE)</f>
        <v>williamprice@morales-harris.com</v>
      </c>
      <c r="H1690" t="str">
        <f>VLOOKUP(Table1[[#This Row],[Customer ID]],Customers!$A$1:$I$2001,7,FALSE)</f>
        <v>United States</v>
      </c>
      <c r="I1690" t="str">
        <f>_xlfn.IFS(INDEX(Products!$A$1:$E$5,MATCH(Orders!$D1690,Products!$A$1:$A$5,0),MATCH(Orders!I$1,Products!$A$1:$E$1,0))="Esp","Espresso",INDEX(Products!$A$1:$E$5,MATCH(Orders!$D1690,Products!$A$1:$A$5,0),MATCH(Orders!I$1,Products!$A$1:$E$1,0))="Lat","Latte",INDEX(Products!$A$1:$E$5,MATCH(Orders!$D1690,Products!$A$1:$A$5,0),MATCH(Orders!I$1,Products!$A$1:$E$1,0))="Moc","Mocha",INDEX(Products!$A$1:$E$5,MATCH(Orders!$D1690,Products!$A$1:$A$5,0),MATCH(Orders!I$1,Products!$A$1:$E$1,0))="Am","Americano")</f>
        <v>Americano</v>
      </c>
      <c r="J1690" t="str">
        <f>IF(INDEX(Products!$A$1:$E$5,MATCH(Orders!$D1690,Products!$A$1:$A$5,0),MATCH(Orders!J$1,Products!$A$1:$E$1,0))="M","Medium",IF(INDEX(Products!$A$1:$E$5,MATCH(Orders!$D1690,Products!$A$1:$A$5,0),MATCH(Orders!J$1,Products!$A$1:$E$1,0))="D","Dark","Light"))</f>
        <v>Light</v>
      </c>
      <c r="K1690" s="3">
        <f>INDEX(Products!$A$1:$E$5,MATCH(Orders!$D1690,Products!$A$1:$A$5,0),MATCH(Orders!K$1,Products!$A$1:$E$1,0))</f>
        <v>1</v>
      </c>
      <c r="L1690" s="5">
        <f>INDEX(Products!$A$1:$E$5,MATCH(Orders!$D1690,Products!$A$1:$A$5,0),MATCH(Orders!L$1,Products!$A$1:$E$1,0))</f>
        <v>9.9499999999999993</v>
      </c>
      <c r="M1690" s="5">
        <f>Table1[[#This Row],[Unit Price]]*Table1[[#This Row],[Quantity]]</f>
        <v>29.849999999999998</v>
      </c>
      <c r="N1690" t="str">
        <f>VLOOKUP(Table1[[#This Row],[Customer ID]],Customers!$A$1:$I$2001,9,FALSE)</f>
        <v>Yes</v>
      </c>
    </row>
    <row r="1691" spans="1:14" x14ac:dyDescent="0.35">
      <c r="A1691" t="s">
        <v>3449</v>
      </c>
      <c r="B1691" s="2">
        <v>45218</v>
      </c>
      <c r="C1691" t="s">
        <v>3450</v>
      </c>
      <c r="D1691" t="s">
        <v>15</v>
      </c>
      <c r="E1691">
        <v>4</v>
      </c>
      <c r="F1691" t="str">
        <f>VLOOKUP(Table1[[#This Row],[Customer ID]],Customers!$A$1:$I$2001,2,FALSE)</f>
        <v>Jonathan Mitchell</v>
      </c>
      <c r="G1691" t="str">
        <f>VLOOKUP(Table1[[#This Row],[Customer ID]],Customers!$A$1:$I$2001,3,FALSE)</f>
        <v>michael52@mclean.com</v>
      </c>
      <c r="H1691" t="str">
        <f>VLOOKUP(Table1[[#This Row],[Customer ID]],Customers!$A$1:$I$2001,7,FALSE)</f>
        <v>United States</v>
      </c>
      <c r="I1691" t="str">
        <f>_xlfn.IFS(INDEX(Products!$A$1:$E$5,MATCH(Orders!$D1691,Products!$A$1:$A$5,0),MATCH(Orders!I$1,Products!$A$1:$E$1,0))="Esp","Espresso",INDEX(Products!$A$1:$E$5,MATCH(Orders!$D1691,Products!$A$1:$A$5,0),MATCH(Orders!I$1,Products!$A$1:$E$1,0))="Lat","Latte",INDEX(Products!$A$1:$E$5,MATCH(Orders!$D1691,Products!$A$1:$A$5,0),MATCH(Orders!I$1,Products!$A$1:$E$1,0))="Moc","Mocha",INDEX(Products!$A$1:$E$5,MATCH(Orders!$D1691,Products!$A$1:$A$5,0),MATCH(Orders!I$1,Products!$A$1:$E$1,0))="Am","Americano")</f>
        <v>Espresso</v>
      </c>
      <c r="J1691" t="str">
        <f>IF(INDEX(Products!$A$1:$E$5,MATCH(Orders!$D1691,Products!$A$1:$A$5,0),MATCH(Orders!J$1,Products!$A$1:$E$1,0))="M","Medium",IF(INDEX(Products!$A$1:$E$5,MATCH(Orders!$D1691,Products!$A$1:$A$5,0),MATCH(Orders!J$1,Products!$A$1:$E$1,0))="D","Dark","Light"))</f>
        <v>Medium</v>
      </c>
      <c r="K1691" s="3">
        <f>INDEX(Products!$A$1:$E$5,MATCH(Orders!$D1691,Products!$A$1:$A$5,0),MATCH(Orders!K$1,Products!$A$1:$E$1,0))</f>
        <v>1.5</v>
      </c>
      <c r="L1691" s="5">
        <f>INDEX(Products!$A$1:$E$5,MATCH(Orders!$D1691,Products!$A$1:$A$5,0),MATCH(Orders!L$1,Products!$A$1:$E$1,0))</f>
        <v>8.18</v>
      </c>
      <c r="M1691" s="5">
        <f>Table1[[#This Row],[Unit Price]]*Table1[[#This Row],[Quantity]]</f>
        <v>32.72</v>
      </c>
      <c r="N1691" t="str">
        <f>VLOOKUP(Table1[[#This Row],[Customer ID]],Customers!$A$1:$I$2001,9,FALSE)</f>
        <v>No</v>
      </c>
    </row>
    <row r="1692" spans="1:14" x14ac:dyDescent="0.35">
      <c r="A1692" t="s">
        <v>3451</v>
      </c>
      <c r="B1692" s="2">
        <v>44859</v>
      </c>
      <c r="C1692" t="s">
        <v>3452</v>
      </c>
      <c r="D1692" t="s">
        <v>15</v>
      </c>
      <c r="E1692">
        <v>2</v>
      </c>
      <c r="F1692" t="str">
        <f>VLOOKUP(Table1[[#This Row],[Customer ID]],Customers!$A$1:$I$2001,2,FALSE)</f>
        <v>Todd Sanders</v>
      </c>
      <c r="G1692" t="str">
        <f>VLOOKUP(Table1[[#This Row],[Customer ID]],Customers!$A$1:$I$2001,3,FALSE)</f>
        <v>scottjohnson@yahoo.com</v>
      </c>
      <c r="H1692" t="str">
        <f>VLOOKUP(Table1[[#This Row],[Customer ID]],Customers!$A$1:$I$2001,7,FALSE)</f>
        <v>Ireland</v>
      </c>
      <c r="I1692" t="str">
        <f>_xlfn.IFS(INDEX(Products!$A$1:$E$5,MATCH(Orders!$D1692,Products!$A$1:$A$5,0),MATCH(Orders!I$1,Products!$A$1:$E$1,0))="Esp","Espresso",INDEX(Products!$A$1:$E$5,MATCH(Orders!$D1692,Products!$A$1:$A$5,0),MATCH(Orders!I$1,Products!$A$1:$E$1,0))="Lat","Latte",INDEX(Products!$A$1:$E$5,MATCH(Orders!$D1692,Products!$A$1:$A$5,0),MATCH(Orders!I$1,Products!$A$1:$E$1,0))="Moc","Mocha",INDEX(Products!$A$1:$E$5,MATCH(Orders!$D1692,Products!$A$1:$A$5,0),MATCH(Orders!I$1,Products!$A$1:$E$1,0))="Am","Americano")</f>
        <v>Espresso</v>
      </c>
      <c r="J1692" t="str">
        <f>IF(INDEX(Products!$A$1:$E$5,MATCH(Orders!$D1692,Products!$A$1:$A$5,0),MATCH(Orders!J$1,Products!$A$1:$E$1,0))="M","Medium",IF(INDEX(Products!$A$1:$E$5,MATCH(Orders!$D1692,Products!$A$1:$A$5,0),MATCH(Orders!J$1,Products!$A$1:$E$1,0))="D","Dark","Light"))</f>
        <v>Medium</v>
      </c>
      <c r="K1692" s="3">
        <f>INDEX(Products!$A$1:$E$5,MATCH(Orders!$D1692,Products!$A$1:$A$5,0),MATCH(Orders!K$1,Products!$A$1:$E$1,0))</f>
        <v>1.5</v>
      </c>
      <c r="L1692" s="5">
        <f>INDEX(Products!$A$1:$E$5,MATCH(Orders!$D1692,Products!$A$1:$A$5,0),MATCH(Orders!L$1,Products!$A$1:$E$1,0))</f>
        <v>8.18</v>
      </c>
      <c r="M1692" s="5">
        <f>Table1[[#This Row],[Unit Price]]*Table1[[#This Row],[Quantity]]</f>
        <v>16.36</v>
      </c>
      <c r="N1692" t="str">
        <f>VLOOKUP(Table1[[#This Row],[Customer ID]],Customers!$A$1:$I$2001,9,FALSE)</f>
        <v>No</v>
      </c>
    </row>
    <row r="1693" spans="1:14" x14ac:dyDescent="0.35">
      <c r="A1693" t="s">
        <v>3453</v>
      </c>
      <c r="B1693" s="2">
        <v>44986</v>
      </c>
      <c r="C1693" t="s">
        <v>3454</v>
      </c>
      <c r="D1693" t="s">
        <v>40</v>
      </c>
      <c r="E1693">
        <v>5</v>
      </c>
      <c r="F1693" t="str">
        <f>VLOOKUP(Table1[[#This Row],[Customer ID]],Customers!$A$1:$I$2001,2,FALSE)</f>
        <v>Tyler Jefferson</v>
      </c>
      <c r="G1693" t="str">
        <f>VLOOKUP(Table1[[#This Row],[Customer ID]],Customers!$A$1:$I$2001,3,FALSE)</f>
        <v>grahamjames@hotmail.com</v>
      </c>
      <c r="H1693" t="str">
        <f>VLOOKUP(Table1[[#This Row],[Customer ID]],Customers!$A$1:$I$2001,7,FALSE)</f>
        <v>United Kingdom</v>
      </c>
      <c r="I1693" t="str">
        <f>_xlfn.IFS(INDEX(Products!$A$1:$E$5,MATCH(Orders!$D1693,Products!$A$1:$A$5,0),MATCH(Orders!I$1,Products!$A$1:$E$1,0))="Esp","Espresso",INDEX(Products!$A$1:$E$5,MATCH(Orders!$D1693,Products!$A$1:$A$5,0),MATCH(Orders!I$1,Products!$A$1:$E$1,0))="Lat","Latte",INDEX(Products!$A$1:$E$5,MATCH(Orders!$D1693,Products!$A$1:$A$5,0),MATCH(Orders!I$1,Products!$A$1:$E$1,0))="Moc","Mocha",INDEX(Products!$A$1:$E$5,MATCH(Orders!$D1693,Products!$A$1:$A$5,0),MATCH(Orders!I$1,Products!$A$1:$E$1,0))="Am","Americano")</f>
        <v>Americano</v>
      </c>
      <c r="J1693" t="str">
        <f>IF(INDEX(Products!$A$1:$E$5,MATCH(Orders!$D1693,Products!$A$1:$A$5,0),MATCH(Orders!J$1,Products!$A$1:$E$1,0))="M","Medium",IF(INDEX(Products!$A$1:$E$5,MATCH(Orders!$D1693,Products!$A$1:$A$5,0),MATCH(Orders!J$1,Products!$A$1:$E$1,0))="D","Dark","Light"))</f>
        <v>Light</v>
      </c>
      <c r="K1693" s="3">
        <f>INDEX(Products!$A$1:$E$5,MATCH(Orders!$D1693,Products!$A$1:$A$5,0),MATCH(Orders!K$1,Products!$A$1:$E$1,0))</f>
        <v>1</v>
      </c>
      <c r="L1693" s="5">
        <f>INDEX(Products!$A$1:$E$5,MATCH(Orders!$D1693,Products!$A$1:$A$5,0),MATCH(Orders!L$1,Products!$A$1:$E$1,0))</f>
        <v>9.9499999999999993</v>
      </c>
      <c r="M1693" s="5">
        <f>Table1[[#This Row],[Unit Price]]*Table1[[#This Row],[Quantity]]</f>
        <v>49.75</v>
      </c>
      <c r="N1693" t="str">
        <f>VLOOKUP(Table1[[#This Row],[Customer ID]],Customers!$A$1:$I$2001,9,FALSE)</f>
        <v>Yes</v>
      </c>
    </row>
    <row r="1694" spans="1:14" x14ac:dyDescent="0.35">
      <c r="A1694" t="s">
        <v>3455</v>
      </c>
      <c r="B1694" s="2">
        <v>45213</v>
      </c>
      <c r="C1694" t="s">
        <v>3456</v>
      </c>
      <c r="D1694" t="s">
        <v>30</v>
      </c>
      <c r="E1694">
        <v>4</v>
      </c>
      <c r="F1694" t="str">
        <f>VLOOKUP(Table1[[#This Row],[Customer ID]],Customers!$A$1:$I$2001,2,FALSE)</f>
        <v>Matthew Fernandez</v>
      </c>
      <c r="G1694" t="str">
        <f>VLOOKUP(Table1[[#This Row],[Customer ID]],Customers!$A$1:$I$2001,3,FALSE)</f>
        <v>andrewmoore@miller.com</v>
      </c>
      <c r="H1694" t="str">
        <f>VLOOKUP(Table1[[#This Row],[Customer ID]],Customers!$A$1:$I$2001,7,FALSE)</f>
        <v>United Kingdom</v>
      </c>
      <c r="I1694" t="str">
        <f>_xlfn.IFS(INDEX(Products!$A$1:$E$5,MATCH(Orders!$D1694,Products!$A$1:$A$5,0),MATCH(Orders!I$1,Products!$A$1:$E$1,0))="Esp","Espresso",INDEX(Products!$A$1:$E$5,MATCH(Orders!$D1694,Products!$A$1:$A$5,0),MATCH(Orders!I$1,Products!$A$1:$E$1,0))="Lat","Latte",INDEX(Products!$A$1:$E$5,MATCH(Orders!$D1694,Products!$A$1:$A$5,0),MATCH(Orders!I$1,Products!$A$1:$E$1,0))="Moc","Mocha",INDEX(Products!$A$1:$E$5,MATCH(Orders!$D1694,Products!$A$1:$A$5,0),MATCH(Orders!I$1,Products!$A$1:$E$1,0))="Am","Americano")</f>
        <v>Mocha</v>
      </c>
      <c r="J1694" t="str">
        <f>IF(INDEX(Products!$A$1:$E$5,MATCH(Orders!$D1694,Products!$A$1:$A$5,0),MATCH(Orders!J$1,Products!$A$1:$E$1,0))="M","Medium",IF(INDEX(Products!$A$1:$E$5,MATCH(Orders!$D1694,Products!$A$1:$A$5,0),MATCH(Orders!J$1,Products!$A$1:$E$1,0))="D","Dark","Light"))</f>
        <v>Medium</v>
      </c>
      <c r="K1694" s="3">
        <f>INDEX(Products!$A$1:$E$5,MATCH(Orders!$D1694,Products!$A$1:$A$5,0),MATCH(Orders!K$1,Products!$A$1:$E$1,0))</f>
        <v>2</v>
      </c>
      <c r="L1694" s="5">
        <f>INDEX(Products!$A$1:$E$5,MATCH(Orders!$D1694,Products!$A$1:$A$5,0),MATCH(Orders!L$1,Products!$A$1:$E$1,0))</f>
        <v>5.35</v>
      </c>
      <c r="M1694" s="5">
        <f>Table1[[#This Row],[Unit Price]]*Table1[[#This Row],[Quantity]]</f>
        <v>21.4</v>
      </c>
      <c r="N1694" t="str">
        <f>VLOOKUP(Table1[[#This Row],[Customer ID]],Customers!$A$1:$I$2001,9,FALSE)</f>
        <v>Yes</v>
      </c>
    </row>
    <row r="1695" spans="1:14" x14ac:dyDescent="0.35">
      <c r="A1695" t="s">
        <v>3457</v>
      </c>
      <c r="B1695" s="2">
        <v>45234</v>
      </c>
      <c r="C1695" t="s">
        <v>3458</v>
      </c>
      <c r="D1695" t="s">
        <v>15</v>
      </c>
      <c r="E1695">
        <v>4</v>
      </c>
      <c r="F1695" t="str">
        <f>VLOOKUP(Table1[[#This Row],[Customer ID]],Customers!$A$1:$I$2001,2,FALSE)</f>
        <v>Mariah Ellis</v>
      </c>
      <c r="G1695" t="str">
        <f>VLOOKUP(Table1[[#This Row],[Customer ID]],Customers!$A$1:$I$2001,3,FALSE)</f>
        <v>tammywright@lambert.com</v>
      </c>
      <c r="H1695" t="str">
        <f>VLOOKUP(Table1[[#This Row],[Customer ID]],Customers!$A$1:$I$2001,7,FALSE)</f>
        <v>Australia</v>
      </c>
      <c r="I1695" t="str">
        <f>_xlfn.IFS(INDEX(Products!$A$1:$E$5,MATCH(Orders!$D1695,Products!$A$1:$A$5,0),MATCH(Orders!I$1,Products!$A$1:$E$1,0))="Esp","Espresso",INDEX(Products!$A$1:$E$5,MATCH(Orders!$D1695,Products!$A$1:$A$5,0),MATCH(Orders!I$1,Products!$A$1:$E$1,0))="Lat","Latte",INDEX(Products!$A$1:$E$5,MATCH(Orders!$D1695,Products!$A$1:$A$5,0),MATCH(Orders!I$1,Products!$A$1:$E$1,0))="Moc","Mocha",INDEX(Products!$A$1:$E$5,MATCH(Orders!$D1695,Products!$A$1:$A$5,0),MATCH(Orders!I$1,Products!$A$1:$E$1,0))="Am","Americano")</f>
        <v>Espresso</v>
      </c>
      <c r="J1695" t="str">
        <f>IF(INDEX(Products!$A$1:$E$5,MATCH(Orders!$D1695,Products!$A$1:$A$5,0),MATCH(Orders!J$1,Products!$A$1:$E$1,0))="M","Medium",IF(INDEX(Products!$A$1:$E$5,MATCH(Orders!$D1695,Products!$A$1:$A$5,0),MATCH(Orders!J$1,Products!$A$1:$E$1,0))="D","Dark","Light"))</f>
        <v>Medium</v>
      </c>
      <c r="K1695" s="3">
        <f>INDEX(Products!$A$1:$E$5,MATCH(Orders!$D1695,Products!$A$1:$A$5,0),MATCH(Orders!K$1,Products!$A$1:$E$1,0))</f>
        <v>1.5</v>
      </c>
      <c r="L1695" s="5">
        <f>INDEX(Products!$A$1:$E$5,MATCH(Orders!$D1695,Products!$A$1:$A$5,0),MATCH(Orders!L$1,Products!$A$1:$E$1,0))</f>
        <v>8.18</v>
      </c>
      <c r="M1695" s="5">
        <f>Table1[[#This Row],[Unit Price]]*Table1[[#This Row],[Quantity]]</f>
        <v>32.72</v>
      </c>
      <c r="N1695" t="str">
        <f>VLOOKUP(Table1[[#This Row],[Customer ID]],Customers!$A$1:$I$2001,9,FALSE)</f>
        <v>No</v>
      </c>
    </row>
    <row r="1696" spans="1:14" x14ac:dyDescent="0.35">
      <c r="A1696" t="s">
        <v>3459</v>
      </c>
      <c r="B1696" s="2">
        <v>44854</v>
      </c>
      <c r="C1696" t="s">
        <v>3460</v>
      </c>
      <c r="D1696" t="s">
        <v>40</v>
      </c>
      <c r="E1696">
        <v>1</v>
      </c>
      <c r="F1696" t="str">
        <f>VLOOKUP(Table1[[#This Row],[Customer ID]],Customers!$A$1:$I$2001,2,FALSE)</f>
        <v>Chelsea Rogers</v>
      </c>
      <c r="G1696" t="str">
        <f>VLOOKUP(Table1[[#This Row],[Customer ID]],Customers!$A$1:$I$2001,3,FALSE)</f>
        <v>zrobinson@gmail.com</v>
      </c>
      <c r="H1696" t="str">
        <f>VLOOKUP(Table1[[#This Row],[Customer ID]],Customers!$A$1:$I$2001,7,FALSE)</f>
        <v>Canada</v>
      </c>
      <c r="I1696" t="str">
        <f>_xlfn.IFS(INDEX(Products!$A$1:$E$5,MATCH(Orders!$D1696,Products!$A$1:$A$5,0),MATCH(Orders!I$1,Products!$A$1:$E$1,0))="Esp","Espresso",INDEX(Products!$A$1:$E$5,MATCH(Orders!$D1696,Products!$A$1:$A$5,0),MATCH(Orders!I$1,Products!$A$1:$E$1,0))="Lat","Latte",INDEX(Products!$A$1:$E$5,MATCH(Orders!$D1696,Products!$A$1:$A$5,0),MATCH(Orders!I$1,Products!$A$1:$E$1,0))="Moc","Mocha",INDEX(Products!$A$1:$E$5,MATCH(Orders!$D1696,Products!$A$1:$A$5,0),MATCH(Orders!I$1,Products!$A$1:$E$1,0))="Am","Americano")</f>
        <v>Americano</v>
      </c>
      <c r="J1696" t="str">
        <f>IF(INDEX(Products!$A$1:$E$5,MATCH(Orders!$D1696,Products!$A$1:$A$5,0),MATCH(Orders!J$1,Products!$A$1:$E$1,0))="M","Medium",IF(INDEX(Products!$A$1:$E$5,MATCH(Orders!$D1696,Products!$A$1:$A$5,0),MATCH(Orders!J$1,Products!$A$1:$E$1,0))="D","Dark","Light"))</f>
        <v>Light</v>
      </c>
      <c r="K1696" s="3">
        <f>INDEX(Products!$A$1:$E$5,MATCH(Orders!$D1696,Products!$A$1:$A$5,0),MATCH(Orders!K$1,Products!$A$1:$E$1,0))</f>
        <v>1</v>
      </c>
      <c r="L1696" s="5">
        <f>INDEX(Products!$A$1:$E$5,MATCH(Orders!$D1696,Products!$A$1:$A$5,0),MATCH(Orders!L$1,Products!$A$1:$E$1,0))</f>
        <v>9.9499999999999993</v>
      </c>
      <c r="M1696" s="5">
        <f>Table1[[#This Row],[Unit Price]]*Table1[[#This Row],[Quantity]]</f>
        <v>9.9499999999999993</v>
      </c>
      <c r="N1696" t="str">
        <f>VLOOKUP(Table1[[#This Row],[Customer ID]],Customers!$A$1:$I$2001,9,FALSE)</f>
        <v>Yes</v>
      </c>
    </row>
    <row r="1697" spans="1:14" x14ac:dyDescent="0.35">
      <c r="A1697" t="s">
        <v>3461</v>
      </c>
      <c r="B1697" s="2">
        <v>44970</v>
      </c>
      <c r="C1697" t="s">
        <v>3462</v>
      </c>
      <c r="D1697" t="s">
        <v>15</v>
      </c>
      <c r="E1697">
        <v>3</v>
      </c>
      <c r="F1697" t="str">
        <f>VLOOKUP(Table1[[#This Row],[Customer ID]],Customers!$A$1:$I$2001,2,FALSE)</f>
        <v>Larry Jackson</v>
      </c>
      <c r="G1697" t="str">
        <f>VLOOKUP(Table1[[#This Row],[Customer ID]],Customers!$A$1:$I$2001,3,FALSE)</f>
        <v>amberwatkins@yahoo.com</v>
      </c>
      <c r="H1697" t="str">
        <f>VLOOKUP(Table1[[#This Row],[Customer ID]],Customers!$A$1:$I$2001,7,FALSE)</f>
        <v>Canada</v>
      </c>
      <c r="I1697" t="str">
        <f>_xlfn.IFS(INDEX(Products!$A$1:$E$5,MATCH(Orders!$D1697,Products!$A$1:$A$5,0),MATCH(Orders!I$1,Products!$A$1:$E$1,0))="Esp","Espresso",INDEX(Products!$A$1:$E$5,MATCH(Orders!$D1697,Products!$A$1:$A$5,0),MATCH(Orders!I$1,Products!$A$1:$E$1,0))="Lat","Latte",INDEX(Products!$A$1:$E$5,MATCH(Orders!$D1697,Products!$A$1:$A$5,0),MATCH(Orders!I$1,Products!$A$1:$E$1,0))="Moc","Mocha",INDEX(Products!$A$1:$E$5,MATCH(Orders!$D1697,Products!$A$1:$A$5,0),MATCH(Orders!I$1,Products!$A$1:$E$1,0))="Am","Americano")</f>
        <v>Espresso</v>
      </c>
      <c r="J1697" t="str">
        <f>IF(INDEX(Products!$A$1:$E$5,MATCH(Orders!$D1697,Products!$A$1:$A$5,0),MATCH(Orders!J$1,Products!$A$1:$E$1,0))="M","Medium",IF(INDEX(Products!$A$1:$E$5,MATCH(Orders!$D1697,Products!$A$1:$A$5,0),MATCH(Orders!J$1,Products!$A$1:$E$1,0))="D","Dark","Light"))</f>
        <v>Medium</v>
      </c>
      <c r="K1697" s="3">
        <f>INDEX(Products!$A$1:$E$5,MATCH(Orders!$D1697,Products!$A$1:$A$5,0),MATCH(Orders!K$1,Products!$A$1:$E$1,0))</f>
        <v>1.5</v>
      </c>
      <c r="L1697" s="5">
        <f>INDEX(Products!$A$1:$E$5,MATCH(Orders!$D1697,Products!$A$1:$A$5,0),MATCH(Orders!L$1,Products!$A$1:$E$1,0))</f>
        <v>8.18</v>
      </c>
      <c r="M1697" s="5">
        <f>Table1[[#This Row],[Unit Price]]*Table1[[#This Row],[Quantity]]</f>
        <v>24.54</v>
      </c>
      <c r="N1697" t="str">
        <f>VLOOKUP(Table1[[#This Row],[Customer ID]],Customers!$A$1:$I$2001,9,FALSE)</f>
        <v>No</v>
      </c>
    </row>
    <row r="1698" spans="1:14" x14ac:dyDescent="0.35">
      <c r="A1698" t="s">
        <v>3463</v>
      </c>
      <c r="B1698" s="2">
        <v>44838</v>
      </c>
      <c r="C1698" t="s">
        <v>3464</v>
      </c>
      <c r="D1698" t="s">
        <v>21</v>
      </c>
      <c r="E1698">
        <v>3</v>
      </c>
      <c r="F1698" t="str">
        <f>VLOOKUP(Table1[[#This Row],[Customer ID]],Customers!$A$1:$I$2001,2,FALSE)</f>
        <v>Michelle Kemp DVM</v>
      </c>
      <c r="G1698" t="str">
        <f>VLOOKUP(Table1[[#This Row],[Customer ID]],Customers!$A$1:$I$2001,3,FALSE)</f>
        <v>smithwilliam@payne.com</v>
      </c>
      <c r="H1698" t="str">
        <f>VLOOKUP(Table1[[#This Row],[Customer ID]],Customers!$A$1:$I$2001,7,FALSE)</f>
        <v>United Kingdom</v>
      </c>
      <c r="I1698" t="str">
        <f>_xlfn.IFS(INDEX(Products!$A$1:$E$5,MATCH(Orders!$D1698,Products!$A$1:$A$5,0),MATCH(Orders!I$1,Products!$A$1:$E$1,0))="Esp","Espresso",INDEX(Products!$A$1:$E$5,MATCH(Orders!$D1698,Products!$A$1:$A$5,0),MATCH(Orders!I$1,Products!$A$1:$E$1,0))="Lat","Latte",INDEX(Products!$A$1:$E$5,MATCH(Orders!$D1698,Products!$A$1:$A$5,0),MATCH(Orders!I$1,Products!$A$1:$E$1,0))="Moc","Mocha",INDEX(Products!$A$1:$E$5,MATCH(Orders!$D1698,Products!$A$1:$A$5,0),MATCH(Orders!I$1,Products!$A$1:$E$1,0))="Am","Americano")</f>
        <v>Latte</v>
      </c>
      <c r="J1698" t="str">
        <f>IF(INDEX(Products!$A$1:$E$5,MATCH(Orders!$D1698,Products!$A$1:$A$5,0),MATCH(Orders!J$1,Products!$A$1:$E$1,0))="M","Medium",IF(INDEX(Products!$A$1:$E$5,MATCH(Orders!$D1698,Products!$A$1:$A$5,0),MATCH(Orders!J$1,Products!$A$1:$E$1,0))="D","Dark","Light"))</f>
        <v>Dark</v>
      </c>
      <c r="K1698" s="3">
        <f>INDEX(Products!$A$1:$E$5,MATCH(Orders!$D1698,Products!$A$1:$A$5,0),MATCH(Orders!K$1,Products!$A$1:$E$1,0))</f>
        <v>2</v>
      </c>
      <c r="L1698" s="5">
        <f>INDEX(Products!$A$1:$E$5,MATCH(Orders!$D1698,Products!$A$1:$A$5,0),MATCH(Orders!L$1,Products!$A$1:$E$1,0))</f>
        <v>6.79</v>
      </c>
      <c r="M1698" s="5">
        <f>Table1[[#This Row],[Unit Price]]*Table1[[#This Row],[Quantity]]</f>
        <v>20.37</v>
      </c>
      <c r="N1698" t="str">
        <f>VLOOKUP(Table1[[#This Row],[Customer ID]],Customers!$A$1:$I$2001,9,FALSE)</f>
        <v>No</v>
      </c>
    </row>
    <row r="1699" spans="1:14" x14ac:dyDescent="0.35">
      <c r="A1699" t="s">
        <v>3465</v>
      </c>
      <c r="B1699" s="2">
        <v>45586</v>
      </c>
      <c r="C1699" t="s">
        <v>3466</v>
      </c>
      <c r="D1699" t="s">
        <v>40</v>
      </c>
      <c r="E1699">
        <v>2</v>
      </c>
      <c r="F1699" t="str">
        <f>VLOOKUP(Table1[[#This Row],[Customer ID]],Customers!$A$1:$I$2001,2,FALSE)</f>
        <v>Kelli Patterson</v>
      </c>
      <c r="G1699" t="str">
        <f>VLOOKUP(Table1[[#This Row],[Customer ID]],Customers!$A$1:$I$2001,3,FALSE)</f>
        <v>benjaminwood@kelley-jordan.com</v>
      </c>
      <c r="H1699" t="str">
        <f>VLOOKUP(Table1[[#This Row],[Customer ID]],Customers!$A$1:$I$2001,7,FALSE)</f>
        <v>Australia</v>
      </c>
      <c r="I1699" t="str">
        <f>_xlfn.IFS(INDEX(Products!$A$1:$E$5,MATCH(Orders!$D1699,Products!$A$1:$A$5,0),MATCH(Orders!I$1,Products!$A$1:$E$1,0))="Esp","Espresso",INDEX(Products!$A$1:$E$5,MATCH(Orders!$D1699,Products!$A$1:$A$5,0),MATCH(Orders!I$1,Products!$A$1:$E$1,0))="Lat","Latte",INDEX(Products!$A$1:$E$5,MATCH(Orders!$D1699,Products!$A$1:$A$5,0),MATCH(Orders!I$1,Products!$A$1:$E$1,0))="Moc","Mocha",INDEX(Products!$A$1:$E$5,MATCH(Orders!$D1699,Products!$A$1:$A$5,0),MATCH(Orders!I$1,Products!$A$1:$E$1,0))="Am","Americano")</f>
        <v>Americano</v>
      </c>
      <c r="J1699" t="str">
        <f>IF(INDEX(Products!$A$1:$E$5,MATCH(Orders!$D1699,Products!$A$1:$A$5,0),MATCH(Orders!J$1,Products!$A$1:$E$1,0))="M","Medium",IF(INDEX(Products!$A$1:$E$5,MATCH(Orders!$D1699,Products!$A$1:$A$5,0),MATCH(Orders!J$1,Products!$A$1:$E$1,0))="D","Dark","Light"))</f>
        <v>Light</v>
      </c>
      <c r="K1699" s="3">
        <f>INDEX(Products!$A$1:$E$5,MATCH(Orders!$D1699,Products!$A$1:$A$5,0),MATCH(Orders!K$1,Products!$A$1:$E$1,0))</f>
        <v>1</v>
      </c>
      <c r="L1699" s="5">
        <f>INDEX(Products!$A$1:$E$5,MATCH(Orders!$D1699,Products!$A$1:$A$5,0),MATCH(Orders!L$1,Products!$A$1:$E$1,0))</f>
        <v>9.9499999999999993</v>
      </c>
      <c r="M1699" s="5">
        <f>Table1[[#This Row],[Unit Price]]*Table1[[#This Row],[Quantity]]</f>
        <v>19.899999999999999</v>
      </c>
      <c r="N1699" t="str">
        <f>VLOOKUP(Table1[[#This Row],[Customer ID]],Customers!$A$1:$I$2001,9,FALSE)</f>
        <v>No</v>
      </c>
    </row>
    <row r="1700" spans="1:14" x14ac:dyDescent="0.35">
      <c r="A1700" t="s">
        <v>3467</v>
      </c>
      <c r="B1700" s="2">
        <v>45032</v>
      </c>
      <c r="C1700" t="s">
        <v>3468</v>
      </c>
      <c r="D1700" t="s">
        <v>21</v>
      </c>
      <c r="E1700">
        <v>1</v>
      </c>
      <c r="F1700" t="str">
        <f>VLOOKUP(Table1[[#This Row],[Customer ID]],Customers!$A$1:$I$2001,2,FALSE)</f>
        <v>Eric Stone</v>
      </c>
      <c r="G1700" t="str">
        <f>VLOOKUP(Table1[[#This Row],[Customer ID]],Customers!$A$1:$I$2001,3,FALSE)</f>
        <v>davidfoster@valdez-baker.net</v>
      </c>
      <c r="H1700" t="str">
        <f>VLOOKUP(Table1[[#This Row],[Customer ID]],Customers!$A$1:$I$2001,7,FALSE)</f>
        <v>Canada</v>
      </c>
      <c r="I1700" t="str">
        <f>_xlfn.IFS(INDEX(Products!$A$1:$E$5,MATCH(Orders!$D1700,Products!$A$1:$A$5,0),MATCH(Orders!I$1,Products!$A$1:$E$1,0))="Esp","Espresso",INDEX(Products!$A$1:$E$5,MATCH(Orders!$D1700,Products!$A$1:$A$5,0),MATCH(Orders!I$1,Products!$A$1:$E$1,0))="Lat","Latte",INDEX(Products!$A$1:$E$5,MATCH(Orders!$D1700,Products!$A$1:$A$5,0),MATCH(Orders!I$1,Products!$A$1:$E$1,0))="Moc","Mocha",INDEX(Products!$A$1:$E$5,MATCH(Orders!$D1700,Products!$A$1:$A$5,0),MATCH(Orders!I$1,Products!$A$1:$E$1,0))="Am","Americano")</f>
        <v>Latte</v>
      </c>
      <c r="J1700" t="str">
        <f>IF(INDEX(Products!$A$1:$E$5,MATCH(Orders!$D1700,Products!$A$1:$A$5,0),MATCH(Orders!J$1,Products!$A$1:$E$1,0))="M","Medium",IF(INDEX(Products!$A$1:$E$5,MATCH(Orders!$D1700,Products!$A$1:$A$5,0),MATCH(Orders!J$1,Products!$A$1:$E$1,0))="D","Dark","Light"))</f>
        <v>Dark</v>
      </c>
      <c r="K1700" s="3">
        <f>INDEX(Products!$A$1:$E$5,MATCH(Orders!$D1700,Products!$A$1:$A$5,0),MATCH(Orders!K$1,Products!$A$1:$E$1,0))</f>
        <v>2</v>
      </c>
      <c r="L1700" s="5">
        <f>INDEX(Products!$A$1:$E$5,MATCH(Orders!$D1700,Products!$A$1:$A$5,0),MATCH(Orders!L$1,Products!$A$1:$E$1,0))</f>
        <v>6.79</v>
      </c>
      <c r="M1700" s="5">
        <f>Table1[[#This Row],[Unit Price]]*Table1[[#This Row],[Quantity]]</f>
        <v>6.79</v>
      </c>
      <c r="N1700" t="str">
        <f>VLOOKUP(Table1[[#This Row],[Customer ID]],Customers!$A$1:$I$2001,9,FALSE)</f>
        <v>No</v>
      </c>
    </row>
    <row r="1701" spans="1:14" x14ac:dyDescent="0.35">
      <c r="A1701" t="s">
        <v>3469</v>
      </c>
      <c r="B1701" s="2">
        <v>45474</v>
      </c>
      <c r="C1701" t="s">
        <v>3470</v>
      </c>
      <c r="D1701" t="s">
        <v>30</v>
      </c>
      <c r="E1701">
        <v>3</v>
      </c>
      <c r="F1701" t="str">
        <f>VLOOKUP(Table1[[#This Row],[Customer ID]],Customers!$A$1:$I$2001,2,FALSE)</f>
        <v>Patrick Aguilar</v>
      </c>
      <c r="G1701" t="str">
        <f>VLOOKUP(Table1[[#This Row],[Customer ID]],Customers!$A$1:$I$2001,3,FALSE)</f>
        <v>angela87@bailey-cantu.info</v>
      </c>
      <c r="H1701" t="str">
        <f>VLOOKUP(Table1[[#This Row],[Customer ID]],Customers!$A$1:$I$2001,7,FALSE)</f>
        <v>United Kingdom</v>
      </c>
      <c r="I1701" t="str">
        <f>_xlfn.IFS(INDEX(Products!$A$1:$E$5,MATCH(Orders!$D1701,Products!$A$1:$A$5,0),MATCH(Orders!I$1,Products!$A$1:$E$1,0))="Esp","Espresso",INDEX(Products!$A$1:$E$5,MATCH(Orders!$D1701,Products!$A$1:$A$5,0),MATCH(Orders!I$1,Products!$A$1:$E$1,0))="Lat","Latte",INDEX(Products!$A$1:$E$5,MATCH(Orders!$D1701,Products!$A$1:$A$5,0),MATCH(Orders!I$1,Products!$A$1:$E$1,0))="Moc","Mocha",INDEX(Products!$A$1:$E$5,MATCH(Orders!$D1701,Products!$A$1:$A$5,0),MATCH(Orders!I$1,Products!$A$1:$E$1,0))="Am","Americano")</f>
        <v>Mocha</v>
      </c>
      <c r="J1701" t="str">
        <f>IF(INDEX(Products!$A$1:$E$5,MATCH(Orders!$D1701,Products!$A$1:$A$5,0),MATCH(Orders!J$1,Products!$A$1:$E$1,0))="M","Medium",IF(INDEX(Products!$A$1:$E$5,MATCH(Orders!$D1701,Products!$A$1:$A$5,0),MATCH(Orders!J$1,Products!$A$1:$E$1,0))="D","Dark","Light"))</f>
        <v>Medium</v>
      </c>
      <c r="K1701" s="3">
        <f>INDEX(Products!$A$1:$E$5,MATCH(Orders!$D1701,Products!$A$1:$A$5,0),MATCH(Orders!K$1,Products!$A$1:$E$1,0))</f>
        <v>2</v>
      </c>
      <c r="L1701" s="5">
        <f>INDEX(Products!$A$1:$E$5,MATCH(Orders!$D1701,Products!$A$1:$A$5,0),MATCH(Orders!L$1,Products!$A$1:$E$1,0))</f>
        <v>5.35</v>
      </c>
      <c r="M1701" s="5">
        <f>Table1[[#This Row],[Unit Price]]*Table1[[#This Row],[Quantity]]</f>
        <v>16.049999999999997</v>
      </c>
      <c r="N1701" t="str">
        <f>VLOOKUP(Table1[[#This Row],[Customer ID]],Customers!$A$1:$I$2001,9,FALSE)</f>
        <v>No</v>
      </c>
    </row>
    <row r="1702" spans="1:14" x14ac:dyDescent="0.35">
      <c r="A1702" t="s">
        <v>3471</v>
      </c>
      <c r="B1702" s="2">
        <v>45374</v>
      </c>
      <c r="C1702" t="s">
        <v>3472</v>
      </c>
      <c r="D1702" t="s">
        <v>40</v>
      </c>
      <c r="E1702">
        <v>4</v>
      </c>
      <c r="F1702" t="str">
        <f>VLOOKUP(Table1[[#This Row],[Customer ID]],Customers!$A$1:$I$2001,2,FALSE)</f>
        <v>Ryan Hunter</v>
      </c>
      <c r="G1702" t="str">
        <f>VLOOKUP(Table1[[#This Row],[Customer ID]],Customers!$A$1:$I$2001,3,FALSE)</f>
        <v>afranklin@hotmail.com</v>
      </c>
      <c r="H1702" t="str">
        <f>VLOOKUP(Table1[[#This Row],[Customer ID]],Customers!$A$1:$I$2001,7,FALSE)</f>
        <v>Australia</v>
      </c>
      <c r="I1702" t="str">
        <f>_xlfn.IFS(INDEX(Products!$A$1:$E$5,MATCH(Orders!$D1702,Products!$A$1:$A$5,0),MATCH(Orders!I$1,Products!$A$1:$E$1,0))="Esp","Espresso",INDEX(Products!$A$1:$E$5,MATCH(Orders!$D1702,Products!$A$1:$A$5,0),MATCH(Orders!I$1,Products!$A$1:$E$1,0))="Lat","Latte",INDEX(Products!$A$1:$E$5,MATCH(Orders!$D1702,Products!$A$1:$A$5,0),MATCH(Orders!I$1,Products!$A$1:$E$1,0))="Moc","Mocha",INDEX(Products!$A$1:$E$5,MATCH(Orders!$D1702,Products!$A$1:$A$5,0),MATCH(Orders!I$1,Products!$A$1:$E$1,0))="Am","Americano")</f>
        <v>Americano</v>
      </c>
      <c r="J1702" t="str">
        <f>IF(INDEX(Products!$A$1:$E$5,MATCH(Orders!$D1702,Products!$A$1:$A$5,0),MATCH(Orders!J$1,Products!$A$1:$E$1,0))="M","Medium",IF(INDEX(Products!$A$1:$E$5,MATCH(Orders!$D1702,Products!$A$1:$A$5,0),MATCH(Orders!J$1,Products!$A$1:$E$1,0))="D","Dark","Light"))</f>
        <v>Light</v>
      </c>
      <c r="K1702" s="3">
        <f>INDEX(Products!$A$1:$E$5,MATCH(Orders!$D1702,Products!$A$1:$A$5,0),MATCH(Orders!K$1,Products!$A$1:$E$1,0))</f>
        <v>1</v>
      </c>
      <c r="L1702" s="5">
        <f>INDEX(Products!$A$1:$E$5,MATCH(Orders!$D1702,Products!$A$1:$A$5,0),MATCH(Orders!L$1,Products!$A$1:$E$1,0))</f>
        <v>9.9499999999999993</v>
      </c>
      <c r="M1702" s="5">
        <f>Table1[[#This Row],[Unit Price]]*Table1[[#This Row],[Quantity]]</f>
        <v>39.799999999999997</v>
      </c>
      <c r="N1702" t="str">
        <f>VLOOKUP(Table1[[#This Row],[Customer ID]],Customers!$A$1:$I$2001,9,FALSE)</f>
        <v>No</v>
      </c>
    </row>
    <row r="1703" spans="1:14" x14ac:dyDescent="0.35">
      <c r="A1703" t="s">
        <v>3473</v>
      </c>
      <c r="B1703" s="2">
        <v>44783</v>
      </c>
      <c r="C1703" t="s">
        <v>3474</v>
      </c>
      <c r="D1703" t="s">
        <v>40</v>
      </c>
      <c r="E1703">
        <v>4</v>
      </c>
      <c r="F1703" t="str">
        <f>VLOOKUP(Table1[[#This Row],[Customer ID]],Customers!$A$1:$I$2001,2,FALSE)</f>
        <v>Edwin Patel</v>
      </c>
      <c r="G1703" t="str">
        <f>VLOOKUP(Table1[[#This Row],[Customer ID]],Customers!$A$1:$I$2001,3,FALSE)</f>
        <v>catherine45@gilbert-good.com</v>
      </c>
      <c r="H1703" t="str">
        <f>VLOOKUP(Table1[[#This Row],[Customer ID]],Customers!$A$1:$I$2001,7,FALSE)</f>
        <v>Australia</v>
      </c>
      <c r="I1703" t="str">
        <f>_xlfn.IFS(INDEX(Products!$A$1:$E$5,MATCH(Orders!$D1703,Products!$A$1:$A$5,0),MATCH(Orders!I$1,Products!$A$1:$E$1,0))="Esp","Espresso",INDEX(Products!$A$1:$E$5,MATCH(Orders!$D1703,Products!$A$1:$A$5,0),MATCH(Orders!I$1,Products!$A$1:$E$1,0))="Lat","Latte",INDEX(Products!$A$1:$E$5,MATCH(Orders!$D1703,Products!$A$1:$A$5,0),MATCH(Orders!I$1,Products!$A$1:$E$1,0))="Moc","Mocha",INDEX(Products!$A$1:$E$5,MATCH(Orders!$D1703,Products!$A$1:$A$5,0),MATCH(Orders!I$1,Products!$A$1:$E$1,0))="Am","Americano")</f>
        <v>Americano</v>
      </c>
      <c r="J1703" t="str">
        <f>IF(INDEX(Products!$A$1:$E$5,MATCH(Orders!$D1703,Products!$A$1:$A$5,0),MATCH(Orders!J$1,Products!$A$1:$E$1,0))="M","Medium",IF(INDEX(Products!$A$1:$E$5,MATCH(Orders!$D1703,Products!$A$1:$A$5,0),MATCH(Orders!J$1,Products!$A$1:$E$1,0))="D","Dark","Light"))</f>
        <v>Light</v>
      </c>
      <c r="K1703" s="3">
        <f>INDEX(Products!$A$1:$E$5,MATCH(Orders!$D1703,Products!$A$1:$A$5,0),MATCH(Orders!K$1,Products!$A$1:$E$1,0))</f>
        <v>1</v>
      </c>
      <c r="L1703" s="5">
        <f>INDEX(Products!$A$1:$E$5,MATCH(Orders!$D1703,Products!$A$1:$A$5,0),MATCH(Orders!L$1,Products!$A$1:$E$1,0))</f>
        <v>9.9499999999999993</v>
      </c>
      <c r="M1703" s="5">
        <f>Table1[[#This Row],[Unit Price]]*Table1[[#This Row],[Quantity]]</f>
        <v>39.799999999999997</v>
      </c>
      <c r="N1703" t="str">
        <f>VLOOKUP(Table1[[#This Row],[Customer ID]],Customers!$A$1:$I$2001,9,FALSE)</f>
        <v>No</v>
      </c>
    </row>
    <row r="1704" spans="1:14" x14ac:dyDescent="0.35">
      <c r="A1704" t="s">
        <v>3475</v>
      </c>
      <c r="B1704" s="2">
        <v>44645</v>
      </c>
      <c r="C1704" t="s">
        <v>3476</v>
      </c>
      <c r="D1704" t="s">
        <v>40</v>
      </c>
      <c r="E1704">
        <v>3</v>
      </c>
      <c r="F1704" t="str">
        <f>VLOOKUP(Table1[[#This Row],[Customer ID]],Customers!$A$1:$I$2001,2,FALSE)</f>
        <v>Mark Martinez</v>
      </c>
      <c r="G1704" t="str">
        <f>VLOOKUP(Table1[[#This Row],[Customer ID]],Customers!$A$1:$I$2001,3,FALSE)</f>
        <v>crystal52@yahoo.com</v>
      </c>
      <c r="H1704" t="str">
        <f>VLOOKUP(Table1[[#This Row],[Customer ID]],Customers!$A$1:$I$2001,7,FALSE)</f>
        <v>United Kingdom</v>
      </c>
      <c r="I1704" t="str">
        <f>_xlfn.IFS(INDEX(Products!$A$1:$E$5,MATCH(Orders!$D1704,Products!$A$1:$A$5,0),MATCH(Orders!I$1,Products!$A$1:$E$1,0))="Esp","Espresso",INDEX(Products!$A$1:$E$5,MATCH(Orders!$D1704,Products!$A$1:$A$5,0),MATCH(Orders!I$1,Products!$A$1:$E$1,0))="Lat","Latte",INDEX(Products!$A$1:$E$5,MATCH(Orders!$D1704,Products!$A$1:$A$5,0),MATCH(Orders!I$1,Products!$A$1:$E$1,0))="Moc","Mocha",INDEX(Products!$A$1:$E$5,MATCH(Orders!$D1704,Products!$A$1:$A$5,0),MATCH(Orders!I$1,Products!$A$1:$E$1,0))="Am","Americano")</f>
        <v>Americano</v>
      </c>
      <c r="J1704" t="str">
        <f>IF(INDEX(Products!$A$1:$E$5,MATCH(Orders!$D1704,Products!$A$1:$A$5,0),MATCH(Orders!J$1,Products!$A$1:$E$1,0))="M","Medium",IF(INDEX(Products!$A$1:$E$5,MATCH(Orders!$D1704,Products!$A$1:$A$5,0),MATCH(Orders!J$1,Products!$A$1:$E$1,0))="D","Dark","Light"))</f>
        <v>Light</v>
      </c>
      <c r="K1704" s="3">
        <f>INDEX(Products!$A$1:$E$5,MATCH(Orders!$D1704,Products!$A$1:$A$5,0),MATCH(Orders!K$1,Products!$A$1:$E$1,0))</f>
        <v>1</v>
      </c>
      <c r="L1704" s="5">
        <f>INDEX(Products!$A$1:$E$5,MATCH(Orders!$D1704,Products!$A$1:$A$5,0),MATCH(Orders!L$1,Products!$A$1:$E$1,0))</f>
        <v>9.9499999999999993</v>
      </c>
      <c r="M1704" s="5">
        <f>Table1[[#This Row],[Unit Price]]*Table1[[#This Row],[Quantity]]</f>
        <v>29.849999999999998</v>
      </c>
      <c r="N1704" t="str">
        <f>VLOOKUP(Table1[[#This Row],[Customer ID]],Customers!$A$1:$I$2001,9,FALSE)</f>
        <v>Yes</v>
      </c>
    </row>
    <row r="1705" spans="1:14" x14ac:dyDescent="0.35">
      <c r="A1705" t="s">
        <v>3477</v>
      </c>
      <c r="B1705" s="2">
        <v>44842</v>
      </c>
      <c r="C1705" t="s">
        <v>3478</v>
      </c>
      <c r="D1705" t="s">
        <v>15</v>
      </c>
      <c r="E1705">
        <v>2</v>
      </c>
      <c r="F1705" t="str">
        <f>VLOOKUP(Table1[[#This Row],[Customer ID]],Customers!$A$1:$I$2001,2,FALSE)</f>
        <v>Katherine Rodriguez</v>
      </c>
      <c r="G1705" t="str">
        <f>VLOOKUP(Table1[[#This Row],[Customer ID]],Customers!$A$1:$I$2001,3,FALSE)</f>
        <v>plane@douglas.com</v>
      </c>
      <c r="H1705" t="str">
        <f>VLOOKUP(Table1[[#This Row],[Customer ID]],Customers!$A$1:$I$2001,7,FALSE)</f>
        <v>Australia</v>
      </c>
      <c r="I1705" t="str">
        <f>_xlfn.IFS(INDEX(Products!$A$1:$E$5,MATCH(Orders!$D1705,Products!$A$1:$A$5,0),MATCH(Orders!I$1,Products!$A$1:$E$1,0))="Esp","Espresso",INDEX(Products!$A$1:$E$5,MATCH(Orders!$D1705,Products!$A$1:$A$5,0),MATCH(Orders!I$1,Products!$A$1:$E$1,0))="Lat","Latte",INDEX(Products!$A$1:$E$5,MATCH(Orders!$D1705,Products!$A$1:$A$5,0),MATCH(Orders!I$1,Products!$A$1:$E$1,0))="Moc","Mocha",INDEX(Products!$A$1:$E$5,MATCH(Orders!$D1705,Products!$A$1:$A$5,0),MATCH(Orders!I$1,Products!$A$1:$E$1,0))="Am","Americano")</f>
        <v>Espresso</v>
      </c>
      <c r="J1705" t="str">
        <f>IF(INDEX(Products!$A$1:$E$5,MATCH(Orders!$D1705,Products!$A$1:$A$5,0),MATCH(Orders!J$1,Products!$A$1:$E$1,0))="M","Medium",IF(INDEX(Products!$A$1:$E$5,MATCH(Orders!$D1705,Products!$A$1:$A$5,0),MATCH(Orders!J$1,Products!$A$1:$E$1,0))="D","Dark","Light"))</f>
        <v>Medium</v>
      </c>
      <c r="K1705" s="3">
        <f>INDEX(Products!$A$1:$E$5,MATCH(Orders!$D1705,Products!$A$1:$A$5,0),MATCH(Orders!K$1,Products!$A$1:$E$1,0))</f>
        <v>1.5</v>
      </c>
      <c r="L1705" s="5">
        <f>INDEX(Products!$A$1:$E$5,MATCH(Orders!$D1705,Products!$A$1:$A$5,0),MATCH(Orders!L$1,Products!$A$1:$E$1,0))</f>
        <v>8.18</v>
      </c>
      <c r="M1705" s="5">
        <f>Table1[[#This Row],[Unit Price]]*Table1[[#This Row],[Quantity]]</f>
        <v>16.36</v>
      </c>
      <c r="N1705" t="str">
        <f>VLOOKUP(Table1[[#This Row],[Customer ID]],Customers!$A$1:$I$2001,9,FALSE)</f>
        <v>Yes</v>
      </c>
    </row>
    <row r="1706" spans="1:14" x14ac:dyDescent="0.35">
      <c r="A1706" t="s">
        <v>3479</v>
      </c>
      <c r="B1706" s="2">
        <v>45211</v>
      </c>
      <c r="C1706" t="s">
        <v>3480</v>
      </c>
      <c r="D1706" t="s">
        <v>40</v>
      </c>
      <c r="E1706">
        <v>2</v>
      </c>
      <c r="F1706" t="str">
        <f>VLOOKUP(Table1[[#This Row],[Customer ID]],Customers!$A$1:$I$2001,2,FALSE)</f>
        <v>Ann Price</v>
      </c>
      <c r="G1706" t="str">
        <f>VLOOKUP(Table1[[#This Row],[Customer ID]],Customers!$A$1:$I$2001,3,FALSE)</f>
        <v>drakerhonda@kennedy.net</v>
      </c>
      <c r="H1706" t="str">
        <f>VLOOKUP(Table1[[#This Row],[Customer ID]],Customers!$A$1:$I$2001,7,FALSE)</f>
        <v>United States</v>
      </c>
      <c r="I1706" t="str">
        <f>_xlfn.IFS(INDEX(Products!$A$1:$E$5,MATCH(Orders!$D1706,Products!$A$1:$A$5,0),MATCH(Orders!I$1,Products!$A$1:$E$1,0))="Esp","Espresso",INDEX(Products!$A$1:$E$5,MATCH(Orders!$D1706,Products!$A$1:$A$5,0),MATCH(Orders!I$1,Products!$A$1:$E$1,0))="Lat","Latte",INDEX(Products!$A$1:$E$5,MATCH(Orders!$D1706,Products!$A$1:$A$5,0),MATCH(Orders!I$1,Products!$A$1:$E$1,0))="Moc","Mocha",INDEX(Products!$A$1:$E$5,MATCH(Orders!$D1706,Products!$A$1:$A$5,0),MATCH(Orders!I$1,Products!$A$1:$E$1,0))="Am","Americano")</f>
        <v>Americano</v>
      </c>
      <c r="J1706" t="str">
        <f>IF(INDEX(Products!$A$1:$E$5,MATCH(Orders!$D1706,Products!$A$1:$A$5,0),MATCH(Orders!J$1,Products!$A$1:$E$1,0))="M","Medium",IF(INDEX(Products!$A$1:$E$5,MATCH(Orders!$D1706,Products!$A$1:$A$5,0),MATCH(Orders!J$1,Products!$A$1:$E$1,0))="D","Dark","Light"))</f>
        <v>Light</v>
      </c>
      <c r="K1706" s="3">
        <f>INDEX(Products!$A$1:$E$5,MATCH(Orders!$D1706,Products!$A$1:$A$5,0),MATCH(Orders!K$1,Products!$A$1:$E$1,0))</f>
        <v>1</v>
      </c>
      <c r="L1706" s="5">
        <f>INDEX(Products!$A$1:$E$5,MATCH(Orders!$D1706,Products!$A$1:$A$5,0),MATCH(Orders!L$1,Products!$A$1:$E$1,0))</f>
        <v>9.9499999999999993</v>
      </c>
      <c r="M1706" s="5">
        <f>Table1[[#This Row],[Unit Price]]*Table1[[#This Row],[Quantity]]</f>
        <v>19.899999999999999</v>
      </c>
      <c r="N1706" t="str">
        <f>VLOOKUP(Table1[[#This Row],[Customer ID]],Customers!$A$1:$I$2001,9,FALSE)</f>
        <v>No</v>
      </c>
    </row>
    <row r="1707" spans="1:14" x14ac:dyDescent="0.35">
      <c r="A1707" t="s">
        <v>3481</v>
      </c>
      <c r="B1707" s="2">
        <v>44810</v>
      </c>
      <c r="C1707" t="s">
        <v>3482</v>
      </c>
      <c r="D1707" t="s">
        <v>21</v>
      </c>
      <c r="E1707">
        <v>1</v>
      </c>
      <c r="F1707" t="str">
        <f>VLOOKUP(Table1[[#This Row],[Customer ID]],Customers!$A$1:$I$2001,2,FALSE)</f>
        <v>Nathan Phillips</v>
      </c>
      <c r="G1707" t="str">
        <f>VLOOKUP(Table1[[#This Row],[Customer ID]],Customers!$A$1:$I$2001,3,FALSE)</f>
        <v>lopezsarah@yahoo.com</v>
      </c>
      <c r="H1707" t="str">
        <f>VLOOKUP(Table1[[#This Row],[Customer ID]],Customers!$A$1:$I$2001,7,FALSE)</f>
        <v>Ireland</v>
      </c>
      <c r="I1707" t="str">
        <f>_xlfn.IFS(INDEX(Products!$A$1:$E$5,MATCH(Orders!$D1707,Products!$A$1:$A$5,0),MATCH(Orders!I$1,Products!$A$1:$E$1,0))="Esp","Espresso",INDEX(Products!$A$1:$E$5,MATCH(Orders!$D1707,Products!$A$1:$A$5,0),MATCH(Orders!I$1,Products!$A$1:$E$1,0))="Lat","Latte",INDEX(Products!$A$1:$E$5,MATCH(Orders!$D1707,Products!$A$1:$A$5,0),MATCH(Orders!I$1,Products!$A$1:$E$1,0))="Moc","Mocha",INDEX(Products!$A$1:$E$5,MATCH(Orders!$D1707,Products!$A$1:$A$5,0),MATCH(Orders!I$1,Products!$A$1:$E$1,0))="Am","Americano")</f>
        <v>Latte</v>
      </c>
      <c r="J1707" t="str">
        <f>IF(INDEX(Products!$A$1:$E$5,MATCH(Orders!$D1707,Products!$A$1:$A$5,0),MATCH(Orders!J$1,Products!$A$1:$E$1,0))="M","Medium",IF(INDEX(Products!$A$1:$E$5,MATCH(Orders!$D1707,Products!$A$1:$A$5,0),MATCH(Orders!J$1,Products!$A$1:$E$1,0))="D","Dark","Light"))</f>
        <v>Dark</v>
      </c>
      <c r="K1707" s="3">
        <f>INDEX(Products!$A$1:$E$5,MATCH(Orders!$D1707,Products!$A$1:$A$5,0),MATCH(Orders!K$1,Products!$A$1:$E$1,0))</f>
        <v>2</v>
      </c>
      <c r="L1707" s="5">
        <f>INDEX(Products!$A$1:$E$5,MATCH(Orders!$D1707,Products!$A$1:$A$5,0),MATCH(Orders!L$1,Products!$A$1:$E$1,0))</f>
        <v>6.79</v>
      </c>
      <c r="M1707" s="5">
        <f>Table1[[#This Row],[Unit Price]]*Table1[[#This Row],[Quantity]]</f>
        <v>6.79</v>
      </c>
      <c r="N1707" t="str">
        <f>VLOOKUP(Table1[[#This Row],[Customer ID]],Customers!$A$1:$I$2001,9,FALSE)</f>
        <v>Yes</v>
      </c>
    </row>
    <row r="1708" spans="1:14" x14ac:dyDescent="0.35">
      <c r="A1708" t="s">
        <v>3483</v>
      </c>
      <c r="B1708" s="2">
        <v>45154</v>
      </c>
      <c r="C1708" t="s">
        <v>3484</v>
      </c>
      <c r="D1708" t="s">
        <v>40</v>
      </c>
      <c r="E1708">
        <v>1</v>
      </c>
      <c r="F1708" t="str">
        <f>VLOOKUP(Table1[[#This Row],[Customer ID]],Customers!$A$1:$I$2001,2,FALSE)</f>
        <v>Scott Garcia</v>
      </c>
      <c r="G1708" t="str">
        <f>VLOOKUP(Table1[[#This Row],[Customer ID]],Customers!$A$1:$I$2001,3,FALSE)</f>
        <v>leah79@yahoo.com</v>
      </c>
      <c r="H1708" t="str">
        <f>VLOOKUP(Table1[[#This Row],[Customer ID]],Customers!$A$1:$I$2001,7,FALSE)</f>
        <v>Canada</v>
      </c>
      <c r="I1708" t="str">
        <f>_xlfn.IFS(INDEX(Products!$A$1:$E$5,MATCH(Orders!$D1708,Products!$A$1:$A$5,0),MATCH(Orders!I$1,Products!$A$1:$E$1,0))="Esp","Espresso",INDEX(Products!$A$1:$E$5,MATCH(Orders!$D1708,Products!$A$1:$A$5,0),MATCH(Orders!I$1,Products!$A$1:$E$1,0))="Lat","Latte",INDEX(Products!$A$1:$E$5,MATCH(Orders!$D1708,Products!$A$1:$A$5,0),MATCH(Orders!I$1,Products!$A$1:$E$1,0))="Moc","Mocha",INDEX(Products!$A$1:$E$5,MATCH(Orders!$D1708,Products!$A$1:$A$5,0),MATCH(Orders!I$1,Products!$A$1:$E$1,0))="Am","Americano")</f>
        <v>Americano</v>
      </c>
      <c r="J1708" t="str">
        <f>IF(INDEX(Products!$A$1:$E$5,MATCH(Orders!$D1708,Products!$A$1:$A$5,0),MATCH(Orders!J$1,Products!$A$1:$E$1,0))="M","Medium",IF(INDEX(Products!$A$1:$E$5,MATCH(Orders!$D1708,Products!$A$1:$A$5,0),MATCH(Orders!J$1,Products!$A$1:$E$1,0))="D","Dark","Light"))</f>
        <v>Light</v>
      </c>
      <c r="K1708" s="3">
        <f>INDEX(Products!$A$1:$E$5,MATCH(Orders!$D1708,Products!$A$1:$A$5,0),MATCH(Orders!K$1,Products!$A$1:$E$1,0))</f>
        <v>1</v>
      </c>
      <c r="L1708" s="5">
        <f>INDEX(Products!$A$1:$E$5,MATCH(Orders!$D1708,Products!$A$1:$A$5,0),MATCH(Orders!L$1,Products!$A$1:$E$1,0))</f>
        <v>9.9499999999999993</v>
      </c>
      <c r="M1708" s="5">
        <f>Table1[[#This Row],[Unit Price]]*Table1[[#This Row],[Quantity]]</f>
        <v>9.9499999999999993</v>
      </c>
      <c r="N1708" t="str">
        <f>VLOOKUP(Table1[[#This Row],[Customer ID]],Customers!$A$1:$I$2001,9,FALSE)</f>
        <v>No</v>
      </c>
    </row>
    <row r="1709" spans="1:14" x14ac:dyDescent="0.35">
      <c r="A1709" t="s">
        <v>3485</v>
      </c>
      <c r="B1709" s="2">
        <v>45156</v>
      </c>
      <c r="C1709" t="s">
        <v>3486</v>
      </c>
      <c r="D1709" t="s">
        <v>15</v>
      </c>
      <c r="E1709">
        <v>3</v>
      </c>
      <c r="F1709" t="str">
        <f>VLOOKUP(Table1[[#This Row],[Customer ID]],Customers!$A$1:$I$2001,2,FALSE)</f>
        <v>Nicole Mitchell</v>
      </c>
      <c r="G1709" t="str">
        <f>VLOOKUP(Table1[[#This Row],[Customer ID]],Customers!$A$1:$I$2001,3,FALSE)</f>
        <v>toddlittle@ramirez-greer.net</v>
      </c>
      <c r="H1709" t="str">
        <f>VLOOKUP(Table1[[#This Row],[Customer ID]],Customers!$A$1:$I$2001,7,FALSE)</f>
        <v>United Kingdom</v>
      </c>
      <c r="I1709" t="str">
        <f>_xlfn.IFS(INDEX(Products!$A$1:$E$5,MATCH(Orders!$D1709,Products!$A$1:$A$5,0),MATCH(Orders!I$1,Products!$A$1:$E$1,0))="Esp","Espresso",INDEX(Products!$A$1:$E$5,MATCH(Orders!$D1709,Products!$A$1:$A$5,0),MATCH(Orders!I$1,Products!$A$1:$E$1,0))="Lat","Latte",INDEX(Products!$A$1:$E$5,MATCH(Orders!$D1709,Products!$A$1:$A$5,0),MATCH(Orders!I$1,Products!$A$1:$E$1,0))="Moc","Mocha",INDEX(Products!$A$1:$E$5,MATCH(Orders!$D1709,Products!$A$1:$A$5,0),MATCH(Orders!I$1,Products!$A$1:$E$1,0))="Am","Americano")</f>
        <v>Espresso</v>
      </c>
      <c r="J1709" t="str">
        <f>IF(INDEX(Products!$A$1:$E$5,MATCH(Orders!$D1709,Products!$A$1:$A$5,0),MATCH(Orders!J$1,Products!$A$1:$E$1,0))="M","Medium",IF(INDEX(Products!$A$1:$E$5,MATCH(Orders!$D1709,Products!$A$1:$A$5,0),MATCH(Orders!J$1,Products!$A$1:$E$1,0))="D","Dark","Light"))</f>
        <v>Medium</v>
      </c>
      <c r="K1709" s="3">
        <f>INDEX(Products!$A$1:$E$5,MATCH(Orders!$D1709,Products!$A$1:$A$5,0),MATCH(Orders!K$1,Products!$A$1:$E$1,0))</f>
        <v>1.5</v>
      </c>
      <c r="L1709" s="5">
        <f>INDEX(Products!$A$1:$E$5,MATCH(Orders!$D1709,Products!$A$1:$A$5,0),MATCH(Orders!L$1,Products!$A$1:$E$1,0))</f>
        <v>8.18</v>
      </c>
      <c r="M1709" s="5">
        <f>Table1[[#This Row],[Unit Price]]*Table1[[#This Row],[Quantity]]</f>
        <v>24.54</v>
      </c>
      <c r="N1709" t="str">
        <f>VLOOKUP(Table1[[#This Row],[Customer ID]],Customers!$A$1:$I$2001,9,FALSE)</f>
        <v>Yes</v>
      </c>
    </row>
    <row r="1710" spans="1:14" x14ac:dyDescent="0.35">
      <c r="A1710" t="s">
        <v>3487</v>
      </c>
      <c r="B1710" s="2">
        <v>45598</v>
      </c>
      <c r="C1710" t="s">
        <v>3488</v>
      </c>
      <c r="D1710" t="s">
        <v>40</v>
      </c>
      <c r="E1710">
        <v>3</v>
      </c>
      <c r="F1710" t="str">
        <f>VLOOKUP(Table1[[#This Row],[Customer ID]],Customers!$A$1:$I$2001,2,FALSE)</f>
        <v>Billy Rios</v>
      </c>
      <c r="G1710" t="str">
        <f>VLOOKUP(Table1[[#This Row],[Customer ID]],Customers!$A$1:$I$2001,3,FALSE)</f>
        <v>aaronhernandez@hotmail.com</v>
      </c>
      <c r="H1710" t="str">
        <f>VLOOKUP(Table1[[#This Row],[Customer ID]],Customers!$A$1:$I$2001,7,FALSE)</f>
        <v>United States</v>
      </c>
      <c r="I1710" t="str">
        <f>_xlfn.IFS(INDEX(Products!$A$1:$E$5,MATCH(Orders!$D1710,Products!$A$1:$A$5,0),MATCH(Orders!I$1,Products!$A$1:$E$1,0))="Esp","Espresso",INDEX(Products!$A$1:$E$5,MATCH(Orders!$D1710,Products!$A$1:$A$5,0),MATCH(Orders!I$1,Products!$A$1:$E$1,0))="Lat","Latte",INDEX(Products!$A$1:$E$5,MATCH(Orders!$D1710,Products!$A$1:$A$5,0),MATCH(Orders!I$1,Products!$A$1:$E$1,0))="Moc","Mocha",INDEX(Products!$A$1:$E$5,MATCH(Orders!$D1710,Products!$A$1:$A$5,0),MATCH(Orders!I$1,Products!$A$1:$E$1,0))="Am","Americano")</f>
        <v>Americano</v>
      </c>
      <c r="J1710" t="str">
        <f>IF(INDEX(Products!$A$1:$E$5,MATCH(Orders!$D1710,Products!$A$1:$A$5,0),MATCH(Orders!J$1,Products!$A$1:$E$1,0))="M","Medium",IF(INDEX(Products!$A$1:$E$5,MATCH(Orders!$D1710,Products!$A$1:$A$5,0),MATCH(Orders!J$1,Products!$A$1:$E$1,0))="D","Dark","Light"))</f>
        <v>Light</v>
      </c>
      <c r="K1710" s="3">
        <f>INDEX(Products!$A$1:$E$5,MATCH(Orders!$D1710,Products!$A$1:$A$5,0),MATCH(Orders!K$1,Products!$A$1:$E$1,0))</f>
        <v>1</v>
      </c>
      <c r="L1710" s="5">
        <f>INDEX(Products!$A$1:$E$5,MATCH(Orders!$D1710,Products!$A$1:$A$5,0),MATCH(Orders!L$1,Products!$A$1:$E$1,0))</f>
        <v>9.9499999999999993</v>
      </c>
      <c r="M1710" s="5">
        <f>Table1[[#This Row],[Unit Price]]*Table1[[#This Row],[Quantity]]</f>
        <v>29.849999999999998</v>
      </c>
      <c r="N1710" t="str">
        <f>VLOOKUP(Table1[[#This Row],[Customer ID]],Customers!$A$1:$I$2001,9,FALSE)</f>
        <v>No</v>
      </c>
    </row>
    <row r="1711" spans="1:14" x14ac:dyDescent="0.35">
      <c r="A1711" t="s">
        <v>3489</v>
      </c>
      <c r="B1711" s="2">
        <v>44678</v>
      </c>
      <c r="C1711" t="s">
        <v>3490</v>
      </c>
      <c r="D1711" t="s">
        <v>21</v>
      </c>
      <c r="E1711">
        <v>2</v>
      </c>
      <c r="F1711" t="str">
        <f>VLOOKUP(Table1[[#This Row],[Customer ID]],Customers!$A$1:$I$2001,2,FALSE)</f>
        <v>Jeffrey Dalton</v>
      </c>
      <c r="G1711" t="str">
        <f>VLOOKUP(Table1[[#This Row],[Customer ID]],Customers!$A$1:$I$2001,3,FALSE)</f>
        <v>ramosdaniel@hotmail.com</v>
      </c>
      <c r="H1711" t="str">
        <f>VLOOKUP(Table1[[#This Row],[Customer ID]],Customers!$A$1:$I$2001,7,FALSE)</f>
        <v>United States</v>
      </c>
      <c r="I1711" t="str">
        <f>_xlfn.IFS(INDEX(Products!$A$1:$E$5,MATCH(Orders!$D1711,Products!$A$1:$A$5,0),MATCH(Orders!I$1,Products!$A$1:$E$1,0))="Esp","Espresso",INDEX(Products!$A$1:$E$5,MATCH(Orders!$D1711,Products!$A$1:$A$5,0),MATCH(Orders!I$1,Products!$A$1:$E$1,0))="Lat","Latte",INDEX(Products!$A$1:$E$5,MATCH(Orders!$D1711,Products!$A$1:$A$5,0),MATCH(Orders!I$1,Products!$A$1:$E$1,0))="Moc","Mocha",INDEX(Products!$A$1:$E$5,MATCH(Orders!$D1711,Products!$A$1:$A$5,0),MATCH(Orders!I$1,Products!$A$1:$E$1,0))="Am","Americano")</f>
        <v>Latte</v>
      </c>
      <c r="J1711" t="str">
        <f>IF(INDEX(Products!$A$1:$E$5,MATCH(Orders!$D1711,Products!$A$1:$A$5,0),MATCH(Orders!J$1,Products!$A$1:$E$1,0))="M","Medium",IF(INDEX(Products!$A$1:$E$5,MATCH(Orders!$D1711,Products!$A$1:$A$5,0),MATCH(Orders!J$1,Products!$A$1:$E$1,0))="D","Dark","Light"))</f>
        <v>Dark</v>
      </c>
      <c r="K1711" s="3">
        <f>INDEX(Products!$A$1:$E$5,MATCH(Orders!$D1711,Products!$A$1:$A$5,0),MATCH(Orders!K$1,Products!$A$1:$E$1,0))</f>
        <v>2</v>
      </c>
      <c r="L1711" s="5">
        <f>INDEX(Products!$A$1:$E$5,MATCH(Orders!$D1711,Products!$A$1:$A$5,0),MATCH(Orders!L$1,Products!$A$1:$E$1,0))</f>
        <v>6.79</v>
      </c>
      <c r="M1711" s="5">
        <f>Table1[[#This Row],[Unit Price]]*Table1[[#This Row],[Quantity]]</f>
        <v>13.58</v>
      </c>
      <c r="N1711" t="str">
        <f>VLOOKUP(Table1[[#This Row],[Customer ID]],Customers!$A$1:$I$2001,9,FALSE)</f>
        <v>Yes</v>
      </c>
    </row>
    <row r="1712" spans="1:14" x14ac:dyDescent="0.35">
      <c r="A1712" t="s">
        <v>3491</v>
      </c>
      <c r="B1712" s="2">
        <v>45575</v>
      </c>
      <c r="C1712" t="s">
        <v>3492</v>
      </c>
      <c r="D1712" t="s">
        <v>21</v>
      </c>
      <c r="E1712">
        <v>5</v>
      </c>
      <c r="F1712" t="str">
        <f>VLOOKUP(Table1[[#This Row],[Customer ID]],Customers!$A$1:$I$2001,2,FALSE)</f>
        <v>Gregory Burns</v>
      </c>
      <c r="G1712" t="str">
        <f>VLOOKUP(Table1[[#This Row],[Customer ID]],Customers!$A$1:$I$2001,3,FALSE)</f>
        <v>franklinshelby@young.com</v>
      </c>
      <c r="H1712" t="str">
        <f>VLOOKUP(Table1[[#This Row],[Customer ID]],Customers!$A$1:$I$2001,7,FALSE)</f>
        <v>Canada</v>
      </c>
      <c r="I1712" t="str">
        <f>_xlfn.IFS(INDEX(Products!$A$1:$E$5,MATCH(Orders!$D1712,Products!$A$1:$A$5,0),MATCH(Orders!I$1,Products!$A$1:$E$1,0))="Esp","Espresso",INDEX(Products!$A$1:$E$5,MATCH(Orders!$D1712,Products!$A$1:$A$5,0),MATCH(Orders!I$1,Products!$A$1:$E$1,0))="Lat","Latte",INDEX(Products!$A$1:$E$5,MATCH(Orders!$D1712,Products!$A$1:$A$5,0),MATCH(Orders!I$1,Products!$A$1:$E$1,0))="Moc","Mocha",INDEX(Products!$A$1:$E$5,MATCH(Orders!$D1712,Products!$A$1:$A$5,0),MATCH(Orders!I$1,Products!$A$1:$E$1,0))="Am","Americano")</f>
        <v>Latte</v>
      </c>
      <c r="J1712" t="str">
        <f>IF(INDEX(Products!$A$1:$E$5,MATCH(Orders!$D1712,Products!$A$1:$A$5,0),MATCH(Orders!J$1,Products!$A$1:$E$1,0))="M","Medium",IF(INDEX(Products!$A$1:$E$5,MATCH(Orders!$D1712,Products!$A$1:$A$5,0),MATCH(Orders!J$1,Products!$A$1:$E$1,0))="D","Dark","Light"))</f>
        <v>Dark</v>
      </c>
      <c r="K1712" s="3">
        <f>INDEX(Products!$A$1:$E$5,MATCH(Orders!$D1712,Products!$A$1:$A$5,0),MATCH(Orders!K$1,Products!$A$1:$E$1,0))</f>
        <v>2</v>
      </c>
      <c r="L1712" s="5">
        <f>INDEX(Products!$A$1:$E$5,MATCH(Orders!$D1712,Products!$A$1:$A$5,0),MATCH(Orders!L$1,Products!$A$1:$E$1,0))</f>
        <v>6.79</v>
      </c>
      <c r="M1712" s="5">
        <f>Table1[[#This Row],[Unit Price]]*Table1[[#This Row],[Quantity]]</f>
        <v>33.950000000000003</v>
      </c>
      <c r="N1712" t="str">
        <f>VLOOKUP(Table1[[#This Row],[Customer ID]],Customers!$A$1:$I$2001,9,FALSE)</f>
        <v>Yes</v>
      </c>
    </row>
    <row r="1713" spans="1:14" x14ac:dyDescent="0.35">
      <c r="A1713" t="s">
        <v>3493</v>
      </c>
      <c r="B1713" s="2">
        <v>45322</v>
      </c>
      <c r="C1713" t="s">
        <v>3494</v>
      </c>
      <c r="D1713" t="s">
        <v>40</v>
      </c>
      <c r="E1713">
        <v>2</v>
      </c>
      <c r="F1713" t="str">
        <f>VLOOKUP(Table1[[#This Row],[Customer ID]],Customers!$A$1:$I$2001,2,FALSE)</f>
        <v>Mark Davidson</v>
      </c>
      <c r="G1713" t="str">
        <f>VLOOKUP(Table1[[#This Row],[Customer ID]],Customers!$A$1:$I$2001,3,FALSE)</f>
        <v>johnaguilar@gmail.com</v>
      </c>
      <c r="H1713" t="str">
        <f>VLOOKUP(Table1[[#This Row],[Customer ID]],Customers!$A$1:$I$2001,7,FALSE)</f>
        <v>United States</v>
      </c>
      <c r="I1713" t="str">
        <f>_xlfn.IFS(INDEX(Products!$A$1:$E$5,MATCH(Orders!$D1713,Products!$A$1:$A$5,0),MATCH(Orders!I$1,Products!$A$1:$E$1,0))="Esp","Espresso",INDEX(Products!$A$1:$E$5,MATCH(Orders!$D1713,Products!$A$1:$A$5,0),MATCH(Orders!I$1,Products!$A$1:$E$1,0))="Lat","Latte",INDEX(Products!$A$1:$E$5,MATCH(Orders!$D1713,Products!$A$1:$A$5,0),MATCH(Orders!I$1,Products!$A$1:$E$1,0))="Moc","Mocha",INDEX(Products!$A$1:$E$5,MATCH(Orders!$D1713,Products!$A$1:$A$5,0),MATCH(Orders!I$1,Products!$A$1:$E$1,0))="Am","Americano")</f>
        <v>Americano</v>
      </c>
      <c r="J1713" t="str">
        <f>IF(INDEX(Products!$A$1:$E$5,MATCH(Orders!$D1713,Products!$A$1:$A$5,0),MATCH(Orders!J$1,Products!$A$1:$E$1,0))="M","Medium",IF(INDEX(Products!$A$1:$E$5,MATCH(Orders!$D1713,Products!$A$1:$A$5,0),MATCH(Orders!J$1,Products!$A$1:$E$1,0))="D","Dark","Light"))</f>
        <v>Light</v>
      </c>
      <c r="K1713" s="3">
        <f>INDEX(Products!$A$1:$E$5,MATCH(Orders!$D1713,Products!$A$1:$A$5,0),MATCH(Orders!K$1,Products!$A$1:$E$1,0))</f>
        <v>1</v>
      </c>
      <c r="L1713" s="5">
        <f>INDEX(Products!$A$1:$E$5,MATCH(Orders!$D1713,Products!$A$1:$A$5,0),MATCH(Orders!L$1,Products!$A$1:$E$1,0))</f>
        <v>9.9499999999999993</v>
      </c>
      <c r="M1713" s="5">
        <f>Table1[[#This Row],[Unit Price]]*Table1[[#This Row],[Quantity]]</f>
        <v>19.899999999999999</v>
      </c>
      <c r="N1713" t="str">
        <f>VLOOKUP(Table1[[#This Row],[Customer ID]],Customers!$A$1:$I$2001,9,FALSE)</f>
        <v>No</v>
      </c>
    </row>
    <row r="1714" spans="1:14" x14ac:dyDescent="0.35">
      <c r="A1714" t="s">
        <v>3495</v>
      </c>
      <c r="B1714" s="2">
        <v>45023</v>
      </c>
      <c r="C1714" t="s">
        <v>3496</v>
      </c>
      <c r="D1714" t="s">
        <v>40</v>
      </c>
      <c r="E1714">
        <v>3</v>
      </c>
      <c r="F1714" t="str">
        <f>VLOOKUP(Table1[[#This Row],[Customer ID]],Customers!$A$1:$I$2001,2,FALSE)</f>
        <v>Krystal Thompson</v>
      </c>
      <c r="G1714" t="str">
        <f>VLOOKUP(Table1[[#This Row],[Customer ID]],Customers!$A$1:$I$2001,3,FALSE)</f>
        <v>bakermaria@yahoo.com</v>
      </c>
      <c r="H1714" t="str">
        <f>VLOOKUP(Table1[[#This Row],[Customer ID]],Customers!$A$1:$I$2001,7,FALSE)</f>
        <v>Canada</v>
      </c>
      <c r="I1714" t="str">
        <f>_xlfn.IFS(INDEX(Products!$A$1:$E$5,MATCH(Orders!$D1714,Products!$A$1:$A$5,0),MATCH(Orders!I$1,Products!$A$1:$E$1,0))="Esp","Espresso",INDEX(Products!$A$1:$E$5,MATCH(Orders!$D1714,Products!$A$1:$A$5,0),MATCH(Orders!I$1,Products!$A$1:$E$1,0))="Lat","Latte",INDEX(Products!$A$1:$E$5,MATCH(Orders!$D1714,Products!$A$1:$A$5,0),MATCH(Orders!I$1,Products!$A$1:$E$1,0))="Moc","Mocha",INDEX(Products!$A$1:$E$5,MATCH(Orders!$D1714,Products!$A$1:$A$5,0),MATCH(Orders!I$1,Products!$A$1:$E$1,0))="Am","Americano")</f>
        <v>Americano</v>
      </c>
      <c r="J1714" t="str">
        <f>IF(INDEX(Products!$A$1:$E$5,MATCH(Orders!$D1714,Products!$A$1:$A$5,0),MATCH(Orders!J$1,Products!$A$1:$E$1,0))="M","Medium",IF(INDEX(Products!$A$1:$E$5,MATCH(Orders!$D1714,Products!$A$1:$A$5,0),MATCH(Orders!J$1,Products!$A$1:$E$1,0))="D","Dark","Light"))</f>
        <v>Light</v>
      </c>
      <c r="K1714" s="3">
        <f>INDEX(Products!$A$1:$E$5,MATCH(Orders!$D1714,Products!$A$1:$A$5,0),MATCH(Orders!K$1,Products!$A$1:$E$1,0))</f>
        <v>1</v>
      </c>
      <c r="L1714" s="5">
        <f>INDEX(Products!$A$1:$E$5,MATCH(Orders!$D1714,Products!$A$1:$A$5,0),MATCH(Orders!L$1,Products!$A$1:$E$1,0))</f>
        <v>9.9499999999999993</v>
      </c>
      <c r="M1714" s="5">
        <f>Table1[[#This Row],[Unit Price]]*Table1[[#This Row],[Quantity]]</f>
        <v>29.849999999999998</v>
      </c>
      <c r="N1714" t="str">
        <f>VLOOKUP(Table1[[#This Row],[Customer ID]],Customers!$A$1:$I$2001,9,FALSE)</f>
        <v>No</v>
      </c>
    </row>
    <row r="1715" spans="1:14" x14ac:dyDescent="0.35">
      <c r="A1715" t="s">
        <v>3497</v>
      </c>
      <c r="B1715" s="2">
        <v>45267</v>
      </c>
      <c r="C1715" t="s">
        <v>3498</v>
      </c>
      <c r="D1715" t="s">
        <v>21</v>
      </c>
      <c r="E1715">
        <v>3</v>
      </c>
      <c r="F1715" t="str">
        <f>VLOOKUP(Table1[[#This Row],[Customer ID]],Customers!$A$1:$I$2001,2,FALSE)</f>
        <v>Edward Young</v>
      </c>
      <c r="G1715" t="str">
        <f>VLOOKUP(Table1[[#This Row],[Customer ID]],Customers!$A$1:$I$2001,3,FALSE)</f>
        <v>lauraoneal@chen.com</v>
      </c>
      <c r="H1715" t="str">
        <f>VLOOKUP(Table1[[#This Row],[Customer ID]],Customers!$A$1:$I$2001,7,FALSE)</f>
        <v>Canada</v>
      </c>
      <c r="I1715" t="str">
        <f>_xlfn.IFS(INDEX(Products!$A$1:$E$5,MATCH(Orders!$D1715,Products!$A$1:$A$5,0),MATCH(Orders!I$1,Products!$A$1:$E$1,0))="Esp","Espresso",INDEX(Products!$A$1:$E$5,MATCH(Orders!$D1715,Products!$A$1:$A$5,0),MATCH(Orders!I$1,Products!$A$1:$E$1,0))="Lat","Latte",INDEX(Products!$A$1:$E$5,MATCH(Orders!$D1715,Products!$A$1:$A$5,0),MATCH(Orders!I$1,Products!$A$1:$E$1,0))="Moc","Mocha",INDEX(Products!$A$1:$E$5,MATCH(Orders!$D1715,Products!$A$1:$A$5,0),MATCH(Orders!I$1,Products!$A$1:$E$1,0))="Am","Americano")</f>
        <v>Latte</v>
      </c>
      <c r="J1715" t="str">
        <f>IF(INDEX(Products!$A$1:$E$5,MATCH(Orders!$D1715,Products!$A$1:$A$5,0),MATCH(Orders!J$1,Products!$A$1:$E$1,0))="M","Medium",IF(INDEX(Products!$A$1:$E$5,MATCH(Orders!$D1715,Products!$A$1:$A$5,0),MATCH(Orders!J$1,Products!$A$1:$E$1,0))="D","Dark","Light"))</f>
        <v>Dark</v>
      </c>
      <c r="K1715" s="3">
        <f>INDEX(Products!$A$1:$E$5,MATCH(Orders!$D1715,Products!$A$1:$A$5,0),MATCH(Orders!K$1,Products!$A$1:$E$1,0))</f>
        <v>2</v>
      </c>
      <c r="L1715" s="5">
        <f>INDEX(Products!$A$1:$E$5,MATCH(Orders!$D1715,Products!$A$1:$A$5,0),MATCH(Orders!L$1,Products!$A$1:$E$1,0))</f>
        <v>6.79</v>
      </c>
      <c r="M1715" s="5">
        <f>Table1[[#This Row],[Unit Price]]*Table1[[#This Row],[Quantity]]</f>
        <v>20.37</v>
      </c>
      <c r="N1715" t="str">
        <f>VLOOKUP(Table1[[#This Row],[Customer ID]],Customers!$A$1:$I$2001,9,FALSE)</f>
        <v>Yes</v>
      </c>
    </row>
    <row r="1716" spans="1:14" x14ac:dyDescent="0.35">
      <c r="A1716" t="s">
        <v>3499</v>
      </c>
      <c r="B1716" s="2">
        <v>44657</v>
      </c>
      <c r="C1716" t="s">
        <v>3500</v>
      </c>
      <c r="D1716" t="s">
        <v>30</v>
      </c>
      <c r="E1716">
        <v>5</v>
      </c>
      <c r="F1716" t="str">
        <f>VLOOKUP(Table1[[#This Row],[Customer ID]],Customers!$A$1:$I$2001,2,FALSE)</f>
        <v>Adam Reed</v>
      </c>
      <c r="G1716" t="str">
        <f>VLOOKUP(Table1[[#This Row],[Customer ID]],Customers!$A$1:$I$2001,3,FALSE)</f>
        <v>rogersharp@walker.com</v>
      </c>
      <c r="H1716" t="str">
        <f>VLOOKUP(Table1[[#This Row],[Customer ID]],Customers!$A$1:$I$2001,7,FALSE)</f>
        <v>Canada</v>
      </c>
      <c r="I1716" t="str">
        <f>_xlfn.IFS(INDEX(Products!$A$1:$E$5,MATCH(Orders!$D1716,Products!$A$1:$A$5,0),MATCH(Orders!I$1,Products!$A$1:$E$1,0))="Esp","Espresso",INDEX(Products!$A$1:$E$5,MATCH(Orders!$D1716,Products!$A$1:$A$5,0),MATCH(Orders!I$1,Products!$A$1:$E$1,0))="Lat","Latte",INDEX(Products!$A$1:$E$5,MATCH(Orders!$D1716,Products!$A$1:$A$5,0),MATCH(Orders!I$1,Products!$A$1:$E$1,0))="Moc","Mocha",INDEX(Products!$A$1:$E$5,MATCH(Orders!$D1716,Products!$A$1:$A$5,0),MATCH(Orders!I$1,Products!$A$1:$E$1,0))="Am","Americano")</f>
        <v>Mocha</v>
      </c>
      <c r="J1716" t="str">
        <f>IF(INDEX(Products!$A$1:$E$5,MATCH(Orders!$D1716,Products!$A$1:$A$5,0),MATCH(Orders!J$1,Products!$A$1:$E$1,0))="M","Medium",IF(INDEX(Products!$A$1:$E$5,MATCH(Orders!$D1716,Products!$A$1:$A$5,0),MATCH(Orders!J$1,Products!$A$1:$E$1,0))="D","Dark","Light"))</f>
        <v>Medium</v>
      </c>
      <c r="K1716" s="3">
        <f>INDEX(Products!$A$1:$E$5,MATCH(Orders!$D1716,Products!$A$1:$A$5,0),MATCH(Orders!K$1,Products!$A$1:$E$1,0))</f>
        <v>2</v>
      </c>
      <c r="L1716" s="5">
        <f>INDEX(Products!$A$1:$E$5,MATCH(Orders!$D1716,Products!$A$1:$A$5,0),MATCH(Orders!L$1,Products!$A$1:$E$1,0))</f>
        <v>5.35</v>
      </c>
      <c r="M1716" s="5">
        <f>Table1[[#This Row],[Unit Price]]*Table1[[#This Row],[Quantity]]</f>
        <v>26.75</v>
      </c>
      <c r="N1716" t="str">
        <f>VLOOKUP(Table1[[#This Row],[Customer ID]],Customers!$A$1:$I$2001,9,FALSE)</f>
        <v>No</v>
      </c>
    </row>
    <row r="1717" spans="1:14" x14ac:dyDescent="0.35">
      <c r="A1717" t="s">
        <v>3502</v>
      </c>
      <c r="B1717" s="2">
        <v>45009</v>
      </c>
      <c r="C1717" t="s">
        <v>3503</v>
      </c>
      <c r="D1717" t="s">
        <v>40</v>
      </c>
      <c r="E1717">
        <v>2</v>
      </c>
      <c r="F1717" t="str">
        <f>VLOOKUP(Table1[[#This Row],[Customer ID]],Customers!$A$1:$I$2001,2,FALSE)</f>
        <v>Katherine Thompson</v>
      </c>
      <c r="G1717" t="str">
        <f>VLOOKUP(Table1[[#This Row],[Customer ID]],Customers!$A$1:$I$2001,3,FALSE)</f>
        <v>lisajones@gmail.com</v>
      </c>
      <c r="H1717" t="str">
        <f>VLOOKUP(Table1[[#This Row],[Customer ID]],Customers!$A$1:$I$2001,7,FALSE)</f>
        <v>Australia</v>
      </c>
      <c r="I1717" t="str">
        <f>_xlfn.IFS(INDEX(Products!$A$1:$E$5,MATCH(Orders!$D1717,Products!$A$1:$A$5,0),MATCH(Orders!I$1,Products!$A$1:$E$1,0))="Esp","Espresso",INDEX(Products!$A$1:$E$5,MATCH(Orders!$D1717,Products!$A$1:$A$5,0),MATCH(Orders!I$1,Products!$A$1:$E$1,0))="Lat","Latte",INDEX(Products!$A$1:$E$5,MATCH(Orders!$D1717,Products!$A$1:$A$5,0),MATCH(Orders!I$1,Products!$A$1:$E$1,0))="Moc","Mocha",INDEX(Products!$A$1:$E$5,MATCH(Orders!$D1717,Products!$A$1:$A$5,0),MATCH(Orders!I$1,Products!$A$1:$E$1,0))="Am","Americano")</f>
        <v>Americano</v>
      </c>
      <c r="J1717" t="str">
        <f>IF(INDEX(Products!$A$1:$E$5,MATCH(Orders!$D1717,Products!$A$1:$A$5,0),MATCH(Orders!J$1,Products!$A$1:$E$1,0))="M","Medium",IF(INDEX(Products!$A$1:$E$5,MATCH(Orders!$D1717,Products!$A$1:$A$5,0),MATCH(Orders!J$1,Products!$A$1:$E$1,0))="D","Dark","Light"))</f>
        <v>Light</v>
      </c>
      <c r="K1717" s="3">
        <f>INDEX(Products!$A$1:$E$5,MATCH(Orders!$D1717,Products!$A$1:$A$5,0),MATCH(Orders!K$1,Products!$A$1:$E$1,0))</f>
        <v>1</v>
      </c>
      <c r="L1717" s="5">
        <f>INDEX(Products!$A$1:$E$5,MATCH(Orders!$D1717,Products!$A$1:$A$5,0),MATCH(Orders!L$1,Products!$A$1:$E$1,0))</f>
        <v>9.9499999999999993</v>
      </c>
      <c r="M1717" s="5">
        <f>Table1[[#This Row],[Unit Price]]*Table1[[#This Row],[Quantity]]</f>
        <v>19.899999999999999</v>
      </c>
      <c r="N1717" t="str">
        <f>VLOOKUP(Table1[[#This Row],[Customer ID]],Customers!$A$1:$I$2001,9,FALSE)</f>
        <v>No</v>
      </c>
    </row>
    <row r="1718" spans="1:14" x14ac:dyDescent="0.35">
      <c r="A1718" t="s">
        <v>3504</v>
      </c>
      <c r="B1718" s="2">
        <v>44884</v>
      </c>
      <c r="C1718" t="s">
        <v>3505</v>
      </c>
      <c r="D1718" t="s">
        <v>15</v>
      </c>
      <c r="E1718">
        <v>3</v>
      </c>
      <c r="F1718" t="str">
        <f>VLOOKUP(Table1[[#This Row],[Customer ID]],Customers!$A$1:$I$2001,2,FALSE)</f>
        <v>Adam Robertson</v>
      </c>
      <c r="G1718" t="str">
        <f>VLOOKUP(Table1[[#This Row],[Customer ID]],Customers!$A$1:$I$2001,3,FALSE)</f>
        <v>sarahallison@yahoo.com</v>
      </c>
      <c r="H1718" t="str">
        <f>VLOOKUP(Table1[[#This Row],[Customer ID]],Customers!$A$1:$I$2001,7,FALSE)</f>
        <v>Australia</v>
      </c>
      <c r="I1718" t="str">
        <f>_xlfn.IFS(INDEX(Products!$A$1:$E$5,MATCH(Orders!$D1718,Products!$A$1:$A$5,0),MATCH(Orders!I$1,Products!$A$1:$E$1,0))="Esp","Espresso",INDEX(Products!$A$1:$E$5,MATCH(Orders!$D1718,Products!$A$1:$A$5,0),MATCH(Orders!I$1,Products!$A$1:$E$1,0))="Lat","Latte",INDEX(Products!$A$1:$E$5,MATCH(Orders!$D1718,Products!$A$1:$A$5,0),MATCH(Orders!I$1,Products!$A$1:$E$1,0))="Moc","Mocha",INDEX(Products!$A$1:$E$5,MATCH(Orders!$D1718,Products!$A$1:$A$5,0),MATCH(Orders!I$1,Products!$A$1:$E$1,0))="Am","Americano")</f>
        <v>Espresso</v>
      </c>
      <c r="J1718" t="str">
        <f>IF(INDEX(Products!$A$1:$E$5,MATCH(Orders!$D1718,Products!$A$1:$A$5,0),MATCH(Orders!J$1,Products!$A$1:$E$1,0))="M","Medium",IF(INDEX(Products!$A$1:$E$5,MATCH(Orders!$D1718,Products!$A$1:$A$5,0),MATCH(Orders!J$1,Products!$A$1:$E$1,0))="D","Dark","Light"))</f>
        <v>Medium</v>
      </c>
      <c r="K1718" s="3">
        <f>INDEX(Products!$A$1:$E$5,MATCH(Orders!$D1718,Products!$A$1:$A$5,0),MATCH(Orders!K$1,Products!$A$1:$E$1,0))</f>
        <v>1.5</v>
      </c>
      <c r="L1718" s="5">
        <f>INDEX(Products!$A$1:$E$5,MATCH(Orders!$D1718,Products!$A$1:$A$5,0),MATCH(Orders!L$1,Products!$A$1:$E$1,0))</f>
        <v>8.18</v>
      </c>
      <c r="M1718" s="5">
        <f>Table1[[#This Row],[Unit Price]]*Table1[[#This Row],[Quantity]]</f>
        <v>24.54</v>
      </c>
      <c r="N1718" t="str">
        <f>VLOOKUP(Table1[[#This Row],[Customer ID]],Customers!$A$1:$I$2001,9,FALSE)</f>
        <v>Yes</v>
      </c>
    </row>
    <row r="1719" spans="1:14" x14ac:dyDescent="0.35">
      <c r="A1719" t="s">
        <v>3506</v>
      </c>
      <c r="B1719" s="2">
        <v>44918</v>
      </c>
      <c r="C1719" t="s">
        <v>3507</v>
      </c>
      <c r="D1719" t="s">
        <v>21</v>
      </c>
      <c r="E1719">
        <v>3</v>
      </c>
      <c r="F1719" t="str">
        <f>VLOOKUP(Table1[[#This Row],[Customer ID]],Customers!$A$1:$I$2001,2,FALSE)</f>
        <v>Gina Flores</v>
      </c>
      <c r="G1719" t="str">
        <f>VLOOKUP(Table1[[#This Row],[Customer ID]],Customers!$A$1:$I$2001,3,FALSE)</f>
        <v>jeffreycolon@matthews.biz</v>
      </c>
      <c r="H1719" t="str">
        <f>VLOOKUP(Table1[[#This Row],[Customer ID]],Customers!$A$1:$I$2001,7,FALSE)</f>
        <v>Australia</v>
      </c>
      <c r="I1719" t="str">
        <f>_xlfn.IFS(INDEX(Products!$A$1:$E$5,MATCH(Orders!$D1719,Products!$A$1:$A$5,0),MATCH(Orders!I$1,Products!$A$1:$E$1,0))="Esp","Espresso",INDEX(Products!$A$1:$E$5,MATCH(Orders!$D1719,Products!$A$1:$A$5,0),MATCH(Orders!I$1,Products!$A$1:$E$1,0))="Lat","Latte",INDEX(Products!$A$1:$E$5,MATCH(Orders!$D1719,Products!$A$1:$A$5,0),MATCH(Orders!I$1,Products!$A$1:$E$1,0))="Moc","Mocha",INDEX(Products!$A$1:$E$5,MATCH(Orders!$D1719,Products!$A$1:$A$5,0),MATCH(Orders!I$1,Products!$A$1:$E$1,0))="Am","Americano")</f>
        <v>Latte</v>
      </c>
      <c r="J1719" t="str">
        <f>IF(INDEX(Products!$A$1:$E$5,MATCH(Orders!$D1719,Products!$A$1:$A$5,0),MATCH(Orders!J$1,Products!$A$1:$E$1,0))="M","Medium",IF(INDEX(Products!$A$1:$E$5,MATCH(Orders!$D1719,Products!$A$1:$A$5,0),MATCH(Orders!J$1,Products!$A$1:$E$1,0))="D","Dark","Light"))</f>
        <v>Dark</v>
      </c>
      <c r="K1719" s="3">
        <f>INDEX(Products!$A$1:$E$5,MATCH(Orders!$D1719,Products!$A$1:$A$5,0),MATCH(Orders!K$1,Products!$A$1:$E$1,0))</f>
        <v>2</v>
      </c>
      <c r="L1719" s="5">
        <f>INDEX(Products!$A$1:$E$5,MATCH(Orders!$D1719,Products!$A$1:$A$5,0),MATCH(Orders!L$1,Products!$A$1:$E$1,0))</f>
        <v>6.79</v>
      </c>
      <c r="M1719" s="5">
        <f>Table1[[#This Row],[Unit Price]]*Table1[[#This Row],[Quantity]]</f>
        <v>20.37</v>
      </c>
      <c r="N1719" t="str">
        <f>VLOOKUP(Table1[[#This Row],[Customer ID]],Customers!$A$1:$I$2001,9,FALSE)</f>
        <v>No</v>
      </c>
    </row>
    <row r="1720" spans="1:14" x14ac:dyDescent="0.35">
      <c r="A1720" t="s">
        <v>3508</v>
      </c>
      <c r="B1720" s="2">
        <v>44813</v>
      </c>
      <c r="C1720" t="s">
        <v>3509</v>
      </c>
      <c r="D1720" t="s">
        <v>30</v>
      </c>
      <c r="E1720">
        <v>5</v>
      </c>
      <c r="F1720" t="str">
        <f>VLOOKUP(Table1[[#This Row],[Customer ID]],Customers!$A$1:$I$2001,2,FALSE)</f>
        <v>Jason Scott</v>
      </c>
      <c r="G1720" t="str">
        <f>VLOOKUP(Table1[[#This Row],[Customer ID]],Customers!$A$1:$I$2001,3,FALSE)</f>
        <v>justin26@collins.biz</v>
      </c>
      <c r="H1720" t="str">
        <f>VLOOKUP(Table1[[#This Row],[Customer ID]],Customers!$A$1:$I$2001,7,FALSE)</f>
        <v>United States</v>
      </c>
      <c r="I1720" t="str">
        <f>_xlfn.IFS(INDEX(Products!$A$1:$E$5,MATCH(Orders!$D1720,Products!$A$1:$A$5,0),MATCH(Orders!I$1,Products!$A$1:$E$1,0))="Esp","Espresso",INDEX(Products!$A$1:$E$5,MATCH(Orders!$D1720,Products!$A$1:$A$5,0),MATCH(Orders!I$1,Products!$A$1:$E$1,0))="Lat","Latte",INDEX(Products!$A$1:$E$5,MATCH(Orders!$D1720,Products!$A$1:$A$5,0),MATCH(Orders!I$1,Products!$A$1:$E$1,0))="Moc","Mocha",INDEX(Products!$A$1:$E$5,MATCH(Orders!$D1720,Products!$A$1:$A$5,0),MATCH(Orders!I$1,Products!$A$1:$E$1,0))="Am","Americano")</f>
        <v>Mocha</v>
      </c>
      <c r="J1720" t="str">
        <f>IF(INDEX(Products!$A$1:$E$5,MATCH(Orders!$D1720,Products!$A$1:$A$5,0),MATCH(Orders!J$1,Products!$A$1:$E$1,0))="M","Medium",IF(INDEX(Products!$A$1:$E$5,MATCH(Orders!$D1720,Products!$A$1:$A$5,0),MATCH(Orders!J$1,Products!$A$1:$E$1,0))="D","Dark","Light"))</f>
        <v>Medium</v>
      </c>
      <c r="K1720" s="3">
        <f>INDEX(Products!$A$1:$E$5,MATCH(Orders!$D1720,Products!$A$1:$A$5,0),MATCH(Orders!K$1,Products!$A$1:$E$1,0))</f>
        <v>2</v>
      </c>
      <c r="L1720" s="5">
        <f>INDEX(Products!$A$1:$E$5,MATCH(Orders!$D1720,Products!$A$1:$A$5,0),MATCH(Orders!L$1,Products!$A$1:$E$1,0))</f>
        <v>5.35</v>
      </c>
      <c r="M1720" s="5">
        <f>Table1[[#This Row],[Unit Price]]*Table1[[#This Row],[Quantity]]</f>
        <v>26.75</v>
      </c>
      <c r="N1720" t="str">
        <f>VLOOKUP(Table1[[#This Row],[Customer ID]],Customers!$A$1:$I$2001,9,FALSE)</f>
        <v>No</v>
      </c>
    </row>
    <row r="1721" spans="1:14" x14ac:dyDescent="0.35">
      <c r="A1721" t="s">
        <v>3510</v>
      </c>
      <c r="B1721" s="2">
        <v>44707</v>
      </c>
      <c r="C1721" t="s">
        <v>3511</v>
      </c>
      <c r="D1721" t="s">
        <v>21</v>
      </c>
      <c r="E1721">
        <v>5</v>
      </c>
      <c r="F1721" t="str">
        <f>VLOOKUP(Table1[[#This Row],[Customer ID]],Customers!$A$1:$I$2001,2,FALSE)</f>
        <v>Aaron Glenn</v>
      </c>
      <c r="G1721" t="str">
        <f>VLOOKUP(Table1[[#This Row],[Customer ID]],Customers!$A$1:$I$2001,3,FALSE)</f>
        <v>glenda85@yahoo.com</v>
      </c>
      <c r="H1721" t="str">
        <f>VLOOKUP(Table1[[#This Row],[Customer ID]],Customers!$A$1:$I$2001,7,FALSE)</f>
        <v>Canada</v>
      </c>
      <c r="I1721" t="str">
        <f>_xlfn.IFS(INDEX(Products!$A$1:$E$5,MATCH(Orders!$D1721,Products!$A$1:$A$5,0),MATCH(Orders!I$1,Products!$A$1:$E$1,0))="Esp","Espresso",INDEX(Products!$A$1:$E$5,MATCH(Orders!$D1721,Products!$A$1:$A$5,0),MATCH(Orders!I$1,Products!$A$1:$E$1,0))="Lat","Latte",INDEX(Products!$A$1:$E$5,MATCH(Orders!$D1721,Products!$A$1:$A$5,0),MATCH(Orders!I$1,Products!$A$1:$E$1,0))="Moc","Mocha",INDEX(Products!$A$1:$E$5,MATCH(Orders!$D1721,Products!$A$1:$A$5,0),MATCH(Orders!I$1,Products!$A$1:$E$1,0))="Am","Americano")</f>
        <v>Latte</v>
      </c>
      <c r="J1721" t="str">
        <f>IF(INDEX(Products!$A$1:$E$5,MATCH(Orders!$D1721,Products!$A$1:$A$5,0),MATCH(Orders!J$1,Products!$A$1:$E$1,0))="M","Medium",IF(INDEX(Products!$A$1:$E$5,MATCH(Orders!$D1721,Products!$A$1:$A$5,0),MATCH(Orders!J$1,Products!$A$1:$E$1,0))="D","Dark","Light"))</f>
        <v>Dark</v>
      </c>
      <c r="K1721" s="3">
        <f>INDEX(Products!$A$1:$E$5,MATCH(Orders!$D1721,Products!$A$1:$A$5,0),MATCH(Orders!K$1,Products!$A$1:$E$1,0))</f>
        <v>2</v>
      </c>
      <c r="L1721" s="5">
        <f>INDEX(Products!$A$1:$E$5,MATCH(Orders!$D1721,Products!$A$1:$A$5,0),MATCH(Orders!L$1,Products!$A$1:$E$1,0))</f>
        <v>6.79</v>
      </c>
      <c r="M1721" s="5">
        <f>Table1[[#This Row],[Unit Price]]*Table1[[#This Row],[Quantity]]</f>
        <v>33.950000000000003</v>
      </c>
      <c r="N1721" t="str">
        <f>VLOOKUP(Table1[[#This Row],[Customer ID]],Customers!$A$1:$I$2001,9,FALSE)</f>
        <v>Yes</v>
      </c>
    </row>
    <row r="1722" spans="1:14" x14ac:dyDescent="0.35">
      <c r="A1722" t="s">
        <v>3512</v>
      </c>
      <c r="B1722" s="2">
        <v>45331</v>
      </c>
      <c r="C1722" t="s">
        <v>3513</v>
      </c>
      <c r="D1722" t="s">
        <v>15</v>
      </c>
      <c r="E1722">
        <v>4</v>
      </c>
      <c r="F1722" t="str">
        <f>VLOOKUP(Table1[[#This Row],[Customer ID]],Customers!$A$1:$I$2001,2,FALSE)</f>
        <v>Dr. Brittany Martinez</v>
      </c>
      <c r="G1722" t="str">
        <f>VLOOKUP(Table1[[#This Row],[Customer ID]],Customers!$A$1:$I$2001,3,FALSE)</f>
        <v>deleonnicole@gmail.com</v>
      </c>
      <c r="H1722" t="str">
        <f>VLOOKUP(Table1[[#This Row],[Customer ID]],Customers!$A$1:$I$2001,7,FALSE)</f>
        <v>Canada</v>
      </c>
      <c r="I1722" t="str">
        <f>_xlfn.IFS(INDEX(Products!$A$1:$E$5,MATCH(Orders!$D1722,Products!$A$1:$A$5,0),MATCH(Orders!I$1,Products!$A$1:$E$1,0))="Esp","Espresso",INDEX(Products!$A$1:$E$5,MATCH(Orders!$D1722,Products!$A$1:$A$5,0),MATCH(Orders!I$1,Products!$A$1:$E$1,0))="Lat","Latte",INDEX(Products!$A$1:$E$5,MATCH(Orders!$D1722,Products!$A$1:$A$5,0),MATCH(Orders!I$1,Products!$A$1:$E$1,0))="Moc","Mocha",INDEX(Products!$A$1:$E$5,MATCH(Orders!$D1722,Products!$A$1:$A$5,0),MATCH(Orders!I$1,Products!$A$1:$E$1,0))="Am","Americano")</f>
        <v>Espresso</v>
      </c>
      <c r="J1722" t="str">
        <f>IF(INDEX(Products!$A$1:$E$5,MATCH(Orders!$D1722,Products!$A$1:$A$5,0),MATCH(Orders!J$1,Products!$A$1:$E$1,0))="M","Medium",IF(INDEX(Products!$A$1:$E$5,MATCH(Orders!$D1722,Products!$A$1:$A$5,0),MATCH(Orders!J$1,Products!$A$1:$E$1,0))="D","Dark","Light"))</f>
        <v>Medium</v>
      </c>
      <c r="K1722" s="3">
        <f>INDEX(Products!$A$1:$E$5,MATCH(Orders!$D1722,Products!$A$1:$A$5,0),MATCH(Orders!K$1,Products!$A$1:$E$1,0))</f>
        <v>1.5</v>
      </c>
      <c r="L1722" s="5">
        <f>INDEX(Products!$A$1:$E$5,MATCH(Orders!$D1722,Products!$A$1:$A$5,0),MATCH(Orders!L$1,Products!$A$1:$E$1,0))</f>
        <v>8.18</v>
      </c>
      <c r="M1722" s="5">
        <f>Table1[[#This Row],[Unit Price]]*Table1[[#This Row],[Quantity]]</f>
        <v>32.72</v>
      </c>
      <c r="N1722" t="str">
        <f>VLOOKUP(Table1[[#This Row],[Customer ID]],Customers!$A$1:$I$2001,9,FALSE)</f>
        <v>No</v>
      </c>
    </row>
    <row r="1723" spans="1:14" x14ac:dyDescent="0.35">
      <c r="A1723" t="s">
        <v>3514</v>
      </c>
      <c r="B1723" s="2">
        <v>45419</v>
      </c>
      <c r="C1723" t="s">
        <v>3515</v>
      </c>
      <c r="D1723" t="s">
        <v>21</v>
      </c>
      <c r="E1723">
        <v>5</v>
      </c>
      <c r="F1723" t="str">
        <f>VLOOKUP(Table1[[#This Row],[Customer ID]],Customers!$A$1:$I$2001,2,FALSE)</f>
        <v>Rachel Willis</v>
      </c>
      <c r="G1723" t="str">
        <f>VLOOKUP(Table1[[#This Row],[Customer ID]],Customers!$A$1:$I$2001,3,FALSE)</f>
        <v>yatesbrittany@diaz-phillips.com</v>
      </c>
      <c r="H1723" t="str">
        <f>VLOOKUP(Table1[[#This Row],[Customer ID]],Customers!$A$1:$I$2001,7,FALSE)</f>
        <v>Ireland</v>
      </c>
      <c r="I1723" t="str">
        <f>_xlfn.IFS(INDEX(Products!$A$1:$E$5,MATCH(Orders!$D1723,Products!$A$1:$A$5,0),MATCH(Orders!I$1,Products!$A$1:$E$1,0))="Esp","Espresso",INDEX(Products!$A$1:$E$5,MATCH(Orders!$D1723,Products!$A$1:$A$5,0),MATCH(Orders!I$1,Products!$A$1:$E$1,0))="Lat","Latte",INDEX(Products!$A$1:$E$5,MATCH(Orders!$D1723,Products!$A$1:$A$5,0),MATCH(Orders!I$1,Products!$A$1:$E$1,0))="Moc","Mocha",INDEX(Products!$A$1:$E$5,MATCH(Orders!$D1723,Products!$A$1:$A$5,0),MATCH(Orders!I$1,Products!$A$1:$E$1,0))="Am","Americano")</f>
        <v>Latte</v>
      </c>
      <c r="J1723" t="str">
        <f>IF(INDEX(Products!$A$1:$E$5,MATCH(Orders!$D1723,Products!$A$1:$A$5,0),MATCH(Orders!J$1,Products!$A$1:$E$1,0))="M","Medium",IF(INDEX(Products!$A$1:$E$5,MATCH(Orders!$D1723,Products!$A$1:$A$5,0),MATCH(Orders!J$1,Products!$A$1:$E$1,0))="D","Dark","Light"))</f>
        <v>Dark</v>
      </c>
      <c r="K1723" s="3">
        <f>INDEX(Products!$A$1:$E$5,MATCH(Orders!$D1723,Products!$A$1:$A$5,0),MATCH(Orders!K$1,Products!$A$1:$E$1,0))</f>
        <v>2</v>
      </c>
      <c r="L1723" s="5">
        <f>INDEX(Products!$A$1:$E$5,MATCH(Orders!$D1723,Products!$A$1:$A$5,0),MATCH(Orders!L$1,Products!$A$1:$E$1,0))</f>
        <v>6.79</v>
      </c>
      <c r="M1723" s="5">
        <f>Table1[[#This Row],[Unit Price]]*Table1[[#This Row],[Quantity]]</f>
        <v>33.950000000000003</v>
      </c>
      <c r="N1723" t="str">
        <f>VLOOKUP(Table1[[#This Row],[Customer ID]],Customers!$A$1:$I$2001,9,FALSE)</f>
        <v>Yes</v>
      </c>
    </row>
    <row r="1724" spans="1:14" x14ac:dyDescent="0.35">
      <c r="A1724" t="s">
        <v>3516</v>
      </c>
      <c r="B1724" s="2">
        <v>44907</v>
      </c>
      <c r="C1724" t="s">
        <v>3517</v>
      </c>
      <c r="D1724" t="s">
        <v>40</v>
      </c>
      <c r="E1724">
        <v>2</v>
      </c>
      <c r="F1724" t="str">
        <f>VLOOKUP(Table1[[#This Row],[Customer ID]],Customers!$A$1:$I$2001,2,FALSE)</f>
        <v>Lisa Nichols</v>
      </c>
      <c r="G1724" t="str">
        <f>VLOOKUP(Table1[[#This Row],[Customer ID]],Customers!$A$1:$I$2001,3,FALSE)</f>
        <v>lorigonzalez@yahoo.com</v>
      </c>
      <c r="H1724" t="str">
        <f>VLOOKUP(Table1[[#This Row],[Customer ID]],Customers!$A$1:$I$2001,7,FALSE)</f>
        <v>United Kingdom</v>
      </c>
      <c r="I1724" t="str">
        <f>_xlfn.IFS(INDEX(Products!$A$1:$E$5,MATCH(Orders!$D1724,Products!$A$1:$A$5,0),MATCH(Orders!I$1,Products!$A$1:$E$1,0))="Esp","Espresso",INDEX(Products!$A$1:$E$5,MATCH(Orders!$D1724,Products!$A$1:$A$5,0),MATCH(Orders!I$1,Products!$A$1:$E$1,0))="Lat","Latte",INDEX(Products!$A$1:$E$5,MATCH(Orders!$D1724,Products!$A$1:$A$5,0),MATCH(Orders!I$1,Products!$A$1:$E$1,0))="Moc","Mocha",INDEX(Products!$A$1:$E$5,MATCH(Orders!$D1724,Products!$A$1:$A$5,0),MATCH(Orders!I$1,Products!$A$1:$E$1,0))="Am","Americano")</f>
        <v>Americano</v>
      </c>
      <c r="J1724" t="str">
        <f>IF(INDEX(Products!$A$1:$E$5,MATCH(Orders!$D1724,Products!$A$1:$A$5,0),MATCH(Orders!J$1,Products!$A$1:$E$1,0))="M","Medium",IF(INDEX(Products!$A$1:$E$5,MATCH(Orders!$D1724,Products!$A$1:$A$5,0),MATCH(Orders!J$1,Products!$A$1:$E$1,0))="D","Dark","Light"))</f>
        <v>Light</v>
      </c>
      <c r="K1724" s="3">
        <f>INDEX(Products!$A$1:$E$5,MATCH(Orders!$D1724,Products!$A$1:$A$5,0),MATCH(Orders!K$1,Products!$A$1:$E$1,0))</f>
        <v>1</v>
      </c>
      <c r="L1724" s="5">
        <f>INDEX(Products!$A$1:$E$5,MATCH(Orders!$D1724,Products!$A$1:$A$5,0),MATCH(Orders!L$1,Products!$A$1:$E$1,0))</f>
        <v>9.9499999999999993</v>
      </c>
      <c r="M1724" s="5">
        <f>Table1[[#This Row],[Unit Price]]*Table1[[#This Row],[Quantity]]</f>
        <v>19.899999999999999</v>
      </c>
      <c r="N1724" t="str">
        <f>VLOOKUP(Table1[[#This Row],[Customer ID]],Customers!$A$1:$I$2001,9,FALSE)</f>
        <v>No</v>
      </c>
    </row>
    <row r="1725" spans="1:14" x14ac:dyDescent="0.35">
      <c r="A1725" t="s">
        <v>3518</v>
      </c>
      <c r="B1725" s="2">
        <v>44952</v>
      </c>
      <c r="C1725" t="s">
        <v>3519</v>
      </c>
      <c r="D1725" t="s">
        <v>15</v>
      </c>
      <c r="E1725">
        <v>3</v>
      </c>
      <c r="F1725" t="str">
        <f>VLOOKUP(Table1[[#This Row],[Customer ID]],Customers!$A$1:$I$2001,2,FALSE)</f>
        <v>Robert Gonzalez</v>
      </c>
      <c r="G1725" t="str">
        <f>VLOOKUP(Table1[[#This Row],[Customer ID]],Customers!$A$1:$I$2001,3,FALSE)</f>
        <v>patrickmegan@collins-khan.com</v>
      </c>
      <c r="H1725" t="str">
        <f>VLOOKUP(Table1[[#This Row],[Customer ID]],Customers!$A$1:$I$2001,7,FALSE)</f>
        <v>Canada</v>
      </c>
      <c r="I1725" t="str">
        <f>_xlfn.IFS(INDEX(Products!$A$1:$E$5,MATCH(Orders!$D1725,Products!$A$1:$A$5,0),MATCH(Orders!I$1,Products!$A$1:$E$1,0))="Esp","Espresso",INDEX(Products!$A$1:$E$5,MATCH(Orders!$D1725,Products!$A$1:$A$5,0),MATCH(Orders!I$1,Products!$A$1:$E$1,0))="Lat","Latte",INDEX(Products!$A$1:$E$5,MATCH(Orders!$D1725,Products!$A$1:$A$5,0),MATCH(Orders!I$1,Products!$A$1:$E$1,0))="Moc","Mocha",INDEX(Products!$A$1:$E$5,MATCH(Orders!$D1725,Products!$A$1:$A$5,0),MATCH(Orders!I$1,Products!$A$1:$E$1,0))="Am","Americano")</f>
        <v>Espresso</v>
      </c>
      <c r="J1725" t="str">
        <f>IF(INDEX(Products!$A$1:$E$5,MATCH(Orders!$D1725,Products!$A$1:$A$5,0),MATCH(Orders!J$1,Products!$A$1:$E$1,0))="M","Medium",IF(INDEX(Products!$A$1:$E$5,MATCH(Orders!$D1725,Products!$A$1:$A$5,0),MATCH(Orders!J$1,Products!$A$1:$E$1,0))="D","Dark","Light"))</f>
        <v>Medium</v>
      </c>
      <c r="K1725" s="3">
        <f>INDEX(Products!$A$1:$E$5,MATCH(Orders!$D1725,Products!$A$1:$A$5,0),MATCH(Orders!K$1,Products!$A$1:$E$1,0))</f>
        <v>1.5</v>
      </c>
      <c r="L1725" s="5">
        <f>INDEX(Products!$A$1:$E$5,MATCH(Orders!$D1725,Products!$A$1:$A$5,0),MATCH(Orders!L$1,Products!$A$1:$E$1,0))</f>
        <v>8.18</v>
      </c>
      <c r="M1725" s="5">
        <f>Table1[[#This Row],[Unit Price]]*Table1[[#This Row],[Quantity]]</f>
        <v>24.54</v>
      </c>
      <c r="N1725" t="str">
        <f>VLOOKUP(Table1[[#This Row],[Customer ID]],Customers!$A$1:$I$2001,9,FALSE)</f>
        <v>No</v>
      </c>
    </row>
    <row r="1726" spans="1:14" x14ac:dyDescent="0.35">
      <c r="A1726" t="s">
        <v>3520</v>
      </c>
      <c r="B1726" s="2">
        <v>45110</v>
      </c>
      <c r="C1726" t="s">
        <v>3521</v>
      </c>
      <c r="D1726" t="s">
        <v>15</v>
      </c>
      <c r="E1726">
        <v>5</v>
      </c>
      <c r="F1726" t="str">
        <f>VLOOKUP(Table1[[#This Row],[Customer ID]],Customers!$A$1:$I$2001,2,FALSE)</f>
        <v>Douglas Figueroa</v>
      </c>
      <c r="G1726" t="str">
        <f>VLOOKUP(Table1[[#This Row],[Customer ID]],Customers!$A$1:$I$2001,3,FALSE)</f>
        <v>qschroeder@yahoo.com</v>
      </c>
      <c r="H1726" t="str">
        <f>VLOOKUP(Table1[[#This Row],[Customer ID]],Customers!$A$1:$I$2001,7,FALSE)</f>
        <v>Canada</v>
      </c>
      <c r="I1726" t="str">
        <f>_xlfn.IFS(INDEX(Products!$A$1:$E$5,MATCH(Orders!$D1726,Products!$A$1:$A$5,0),MATCH(Orders!I$1,Products!$A$1:$E$1,0))="Esp","Espresso",INDEX(Products!$A$1:$E$5,MATCH(Orders!$D1726,Products!$A$1:$A$5,0),MATCH(Orders!I$1,Products!$A$1:$E$1,0))="Lat","Latte",INDEX(Products!$A$1:$E$5,MATCH(Orders!$D1726,Products!$A$1:$A$5,0),MATCH(Orders!I$1,Products!$A$1:$E$1,0))="Moc","Mocha",INDEX(Products!$A$1:$E$5,MATCH(Orders!$D1726,Products!$A$1:$A$5,0),MATCH(Orders!I$1,Products!$A$1:$E$1,0))="Am","Americano")</f>
        <v>Espresso</v>
      </c>
      <c r="J1726" t="str">
        <f>IF(INDEX(Products!$A$1:$E$5,MATCH(Orders!$D1726,Products!$A$1:$A$5,0),MATCH(Orders!J$1,Products!$A$1:$E$1,0))="M","Medium",IF(INDEX(Products!$A$1:$E$5,MATCH(Orders!$D1726,Products!$A$1:$A$5,0),MATCH(Orders!J$1,Products!$A$1:$E$1,0))="D","Dark","Light"))</f>
        <v>Medium</v>
      </c>
      <c r="K1726" s="3">
        <f>INDEX(Products!$A$1:$E$5,MATCH(Orders!$D1726,Products!$A$1:$A$5,0),MATCH(Orders!K$1,Products!$A$1:$E$1,0))</f>
        <v>1.5</v>
      </c>
      <c r="L1726" s="5">
        <f>INDEX(Products!$A$1:$E$5,MATCH(Orders!$D1726,Products!$A$1:$A$5,0),MATCH(Orders!L$1,Products!$A$1:$E$1,0))</f>
        <v>8.18</v>
      </c>
      <c r="M1726" s="5">
        <f>Table1[[#This Row],[Unit Price]]*Table1[[#This Row],[Quantity]]</f>
        <v>40.9</v>
      </c>
      <c r="N1726" t="str">
        <f>VLOOKUP(Table1[[#This Row],[Customer ID]],Customers!$A$1:$I$2001,9,FALSE)</f>
        <v>Yes</v>
      </c>
    </row>
    <row r="1727" spans="1:14" x14ac:dyDescent="0.35">
      <c r="A1727" t="s">
        <v>3522</v>
      </c>
      <c r="B1727" s="2">
        <v>44704</v>
      </c>
      <c r="C1727" t="s">
        <v>3523</v>
      </c>
      <c r="D1727" t="s">
        <v>30</v>
      </c>
      <c r="E1727">
        <v>3</v>
      </c>
      <c r="F1727" t="str">
        <f>VLOOKUP(Table1[[#This Row],[Customer ID]],Customers!$A$1:$I$2001,2,FALSE)</f>
        <v>John Jones</v>
      </c>
      <c r="G1727" t="str">
        <f>VLOOKUP(Table1[[#This Row],[Customer ID]],Customers!$A$1:$I$2001,3,FALSE)</f>
        <v>smithcathy@hotmail.com</v>
      </c>
      <c r="H1727" t="str">
        <f>VLOOKUP(Table1[[#This Row],[Customer ID]],Customers!$A$1:$I$2001,7,FALSE)</f>
        <v>Australia</v>
      </c>
      <c r="I1727" t="str">
        <f>_xlfn.IFS(INDEX(Products!$A$1:$E$5,MATCH(Orders!$D1727,Products!$A$1:$A$5,0),MATCH(Orders!I$1,Products!$A$1:$E$1,0))="Esp","Espresso",INDEX(Products!$A$1:$E$5,MATCH(Orders!$D1727,Products!$A$1:$A$5,0),MATCH(Orders!I$1,Products!$A$1:$E$1,0))="Lat","Latte",INDEX(Products!$A$1:$E$5,MATCH(Orders!$D1727,Products!$A$1:$A$5,0),MATCH(Orders!I$1,Products!$A$1:$E$1,0))="Moc","Mocha",INDEX(Products!$A$1:$E$5,MATCH(Orders!$D1727,Products!$A$1:$A$5,0),MATCH(Orders!I$1,Products!$A$1:$E$1,0))="Am","Americano")</f>
        <v>Mocha</v>
      </c>
      <c r="J1727" t="str">
        <f>IF(INDEX(Products!$A$1:$E$5,MATCH(Orders!$D1727,Products!$A$1:$A$5,0),MATCH(Orders!J$1,Products!$A$1:$E$1,0))="M","Medium",IF(INDEX(Products!$A$1:$E$5,MATCH(Orders!$D1727,Products!$A$1:$A$5,0),MATCH(Orders!J$1,Products!$A$1:$E$1,0))="D","Dark","Light"))</f>
        <v>Medium</v>
      </c>
      <c r="K1727" s="3">
        <f>INDEX(Products!$A$1:$E$5,MATCH(Orders!$D1727,Products!$A$1:$A$5,0),MATCH(Orders!K$1,Products!$A$1:$E$1,0))</f>
        <v>2</v>
      </c>
      <c r="L1727" s="5">
        <f>INDEX(Products!$A$1:$E$5,MATCH(Orders!$D1727,Products!$A$1:$A$5,0),MATCH(Orders!L$1,Products!$A$1:$E$1,0))</f>
        <v>5.35</v>
      </c>
      <c r="M1727" s="5">
        <f>Table1[[#This Row],[Unit Price]]*Table1[[#This Row],[Quantity]]</f>
        <v>16.049999999999997</v>
      </c>
      <c r="N1727" t="str">
        <f>VLOOKUP(Table1[[#This Row],[Customer ID]],Customers!$A$1:$I$2001,9,FALSE)</f>
        <v>No</v>
      </c>
    </row>
    <row r="1728" spans="1:14" x14ac:dyDescent="0.35">
      <c r="A1728" t="s">
        <v>3524</v>
      </c>
      <c r="B1728" s="2">
        <v>44936</v>
      </c>
      <c r="C1728" t="s">
        <v>3525</v>
      </c>
      <c r="D1728" t="s">
        <v>30</v>
      </c>
      <c r="E1728">
        <v>1</v>
      </c>
      <c r="F1728" t="str">
        <f>VLOOKUP(Table1[[#This Row],[Customer ID]],Customers!$A$1:$I$2001,2,FALSE)</f>
        <v>Kelly Bryant</v>
      </c>
      <c r="G1728" t="str">
        <f>VLOOKUP(Table1[[#This Row],[Customer ID]],Customers!$A$1:$I$2001,3,FALSE)</f>
        <v>ojohnson@gmail.com</v>
      </c>
      <c r="H1728" t="str">
        <f>VLOOKUP(Table1[[#This Row],[Customer ID]],Customers!$A$1:$I$2001,7,FALSE)</f>
        <v>Australia</v>
      </c>
      <c r="I1728" t="str">
        <f>_xlfn.IFS(INDEX(Products!$A$1:$E$5,MATCH(Orders!$D1728,Products!$A$1:$A$5,0),MATCH(Orders!I$1,Products!$A$1:$E$1,0))="Esp","Espresso",INDEX(Products!$A$1:$E$5,MATCH(Orders!$D1728,Products!$A$1:$A$5,0),MATCH(Orders!I$1,Products!$A$1:$E$1,0))="Lat","Latte",INDEX(Products!$A$1:$E$5,MATCH(Orders!$D1728,Products!$A$1:$A$5,0),MATCH(Orders!I$1,Products!$A$1:$E$1,0))="Moc","Mocha",INDEX(Products!$A$1:$E$5,MATCH(Orders!$D1728,Products!$A$1:$A$5,0),MATCH(Orders!I$1,Products!$A$1:$E$1,0))="Am","Americano")</f>
        <v>Mocha</v>
      </c>
      <c r="J1728" t="str">
        <f>IF(INDEX(Products!$A$1:$E$5,MATCH(Orders!$D1728,Products!$A$1:$A$5,0),MATCH(Orders!J$1,Products!$A$1:$E$1,0))="M","Medium",IF(INDEX(Products!$A$1:$E$5,MATCH(Orders!$D1728,Products!$A$1:$A$5,0),MATCH(Orders!J$1,Products!$A$1:$E$1,0))="D","Dark","Light"))</f>
        <v>Medium</v>
      </c>
      <c r="K1728" s="3">
        <f>INDEX(Products!$A$1:$E$5,MATCH(Orders!$D1728,Products!$A$1:$A$5,0),MATCH(Orders!K$1,Products!$A$1:$E$1,0))</f>
        <v>2</v>
      </c>
      <c r="L1728" s="5">
        <f>INDEX(Products!$A$1:$E$5,MATCH(Orders!$D1728,Products!$A$1:$A$5,0),MATCH(Orders!L$1,Products!$A$1:$E$1,0))</f>
        <v>5.35</v>
      </c>
      <c r="M1728" s="5">
        <f>Table1[[#This Row],[Unit Price]]*Table1[[#This Row],[Quantity]]</f>
        <v>5.35</v>
      </c>
      <c r="N1728" t="str">
        <f>VLOOKUP(Table1[[#This Row],[Customer ID]],Customers!$A$1:$I$2001,9,FALSE)</f>
        <v>Yes</v>
      </c>
    </row>
    <row r="1729" spans="1:14" x14ac:dyDescent="0.35">
      <c r="A1729" t="s">
        <v>3526</v>
      </c>
      <c r="B1729" s="2">
        <v>44783</v>
      </c>
      <c r="C1729" t="s">
        <v>3527</v>
      </c>
      <c r="D1729" t="s">
        <v>21</v>
      </c>
      <c r="E1729">
        <v>3</v>
      </c>
      <c r="F1729" t="str">
        <f>VLOOKUP(Table1[[#This Row],[Customer ID]],Customers!$A$1:$I$2001,2,FALSE)</f>
        <v>Brian Bean</v>
      </c>
      <c r="G1729" t="str">
        <f>VLOOKUP(Table1[[#This Row],[Customer ID]],Customers!$A$1:$I$2001,3,FALSE)</f>
        <v>hlee@gonzalez-thomas.net</v>
      </c>
      <c r="H1729" t="str">
        <f>VLOOKUP(Table1[[#This Row],[Customer ID]],Customers!$A$1:$I$2001,7,FALSE)</f>
        <v>Australia</v>
      </c>
      <c r="I1729" t="str">
        <f>_xlfn.IFS(INDEX(Products!$A$1:$E$5,MATCH(Orders!$D1729,Products!$A$1:$A$5,0),MATCH(Orders!I$1,Products!$A$1:$E$1,0))="Esp","Espresso",INDEX(Products!$A$1:$E$5,MATCH(Orders!$D1729,Products!$A$1:$A$5,0),MATCH(Orders!I$1,Products!$A$1:$E$1,0))="Lat","Latte",INDEX(Products!$A$1:$E$5,MATCH(Orders!$D1729,Products!$A$1:$A$5,0),MATCH(Orders!I$1,Products!$A$1:$E$1,0))="Moc","Mocha",INDEX(Products!$A$1:$E$5,MATCH(Orders!$D1729,Products!$A$1:$A$5,0),MATCH(Orders!I$1,Products!$A$1:$E$1,0))="Am","Americano")</f>
        <v>Latte</v>
      </c>
      <c r="J1729" t="str">
        <f>IF(INDEX(Products!$A$1:$E$5,MATCH(Orders!$D1729,Products!$A$1:$A$5,0),MATCH(Orders!J$1,Products!$A$1:$E$1,0))="M","Medium",IF(INDEX(Products!$A$1:$E$5,MATCH(Orders!$D1729,Products!$A$1:$A$5,0),MATCH(Orders!J$1,Products!$A$1:$E$1,0))="D","Dark","Light"))</f>
        <v>Dark</v>
      </c>
      <c r="K1729" s="3">
        <f>INDEX(Products!$A$1:$E$5,MATCH(Orders!$D1729,Products!$A$1:$A$5,0),MATCH(Orders!K$1,Products!$A$1:$E$1,0))</f>
        <v>2</v>
      </c>
      <c r="L1729" s="5">
        <f>INDEX(Products!$A$1:$E$5,MATCH(Orders!$D1729,Products!$A$1:$A$5,0),MATCH(Orders!L$1,Products!$A$1:$E$1,0))</f>
        <v>6.79</v>
      </c>
      <c r="M1729" s="5">
        <f>Table1[[#This Row],[Unit Price]]*Table1[[#This Row],[Quantity]]</f>
        <v>20.37</v>
      </c>
      <c r="N1729" t="str">
        <f>VLOOKUP(Table1[[#This Row],[Customer ID]],Customers!$A$1:$I$2001,9,FALSE)</f>
        <v>No</v>
      </c>
    </row>
    <row r="1730" spans="1:14" x14ac:dyDescent="0.35">
      <c r="A1730" t="s">
        <v>3528</v>
      </c>
      <c r="B1730" s="2">
        <v>45184</v>
      </c>
      <c r="C1730" t="s">
        <v>3529</v>
      </c>
      <c r="D1730" t="s">
        <v>15</v>
      </c>
      <c r="E1730">
        <v>5</v>
      </c>
      <c r="F1730" t="str">
        <f>VLOOKUP(Table1[[#This Row],[Customer ID]],Customers!$A$1:$I$2001,2,FALSE)</f>
        <v>Joseph Johnson</v>
      </c>
      <c r="G1730" t="str">
        <f>VLOOKUP(Table1[[#This Row],[Customer ID]],Customers!$A$1:$I$2001,3,FALSE)</f>
        <v>brennanjennifer@serrano.biz</v>
      </c>
      <c r="H1730" t="str">
        <f>VLOOKUP(Table1[[#This Row],[Customer ID]],Customers!$A$1:$I$2001,7,FALSE)</f>
        <v>Ireland</v>
      </c>
      <c r="I1730" t="str">
        <f>_xlfn.IFS(INDEX(Products!$A$1:$E$5,MATCH(Orders!$D1730,Products!$A$1:$A$5,0),MATCH(Orders!I$1,Products!$A$1:$E$1,0))="Esp","Espresso",INDEX(Products!$A$1:$E$5,MATCH(Orders!$D1730,Products!$A$1:$A$5,0),MATCH(Orders!I$1,Products!$A$1:$E$1,0))="Lat","Latte",INDEX(Products!$A$1:$E$5,MATCH(Orders!$D1730,Products!$A$1:$A$5,0),MATCH(Orders!I$1,Products!$A$1:$E$1,0))="Moc","Mocha",INDEX(Products!$A$1:$E$5,MATCH(Orders!$D1730,Products!$A$1:$A$5,0),MATCH(Orders!I$1,Products!$A$1:$E$1,0))="Am","Americano")</f>
        <v>Espresso</v>
      </c>
      <c r="J1730" t="str">
        <f>IF(INDEX(Products!$A$1:$E$5,MATCH(Orders!$D1730,Products!$A$1:$A$5,0),MATCH(Orders!J$1,Products!$A$1:$E$1,0))="M","Medium",IF(INDEX(Products!$A$1:$E$5,MATCH(Orders!$D1730,Products!$A$1:$A$5,0),MATCH(Orders!J$1,Products!$A$1:$E$1,0))="D","Dark","Light"))</f>
        <v>Medium</v>
      </c>
      <c r="K1730" s="3">
        <f>INDEX(Products!$A$1:$E$5,MATCH(Orders!$D1730,Products!$A$1:$A$5,0),MATCH(Orders!K$1,Products!$A$1:$E$1,0))</f>
        <v>1.5</v>
      </c>
      <c r="L1730" s="5">
        <f>INDEX(Products!$A$1:$E$5,MATCH(Orders!$D1730,Products!$A$1:$A$5,0),MATCH(Orders!L$1,Products!$A$1:$E$1,0))</f>
        <v>8.18</v>
      </c>
      <c r="M1730" s="5">
        <f>Table1[[#This Row],[Unit Price]]*Table1[[#This Row],[Quantity]]</f>
        <v>40.9</v>
      </c>
      <c r="N1730" t="str">
        <f>VLOOKUP(Table1[[#This Row],[Customer ID]],Customers!$A$1:$I$2001,9,FALSE)</f>
        <v>Yes</v>
      </c>
    </row>
    <row r="1731" spans="1:14" x14ac:dyDescent="0.35">
      <c r="A1731" t="s">
        <v>3530</v>
      </c>
      <c r="B1731" s="2">
        <v>45406</v>
      </c>
      <c r="C1731" t="s">
        <v>3531</v>
      </c>
      <c r="D1731" t="s">
        <v>40</v>
      </c>
      <c r="E1731">
        <v>5</v>
      </c>
      <c r="F1731" t="str">
        <f>VLOOKUP(Table1[[#This Row],[Customer ID]],Customers!$A$1:$I$2001,2,FALSE)</f>
        <v>Brian Hernandez</v>
      </c>
      <c r="G1731" t="str">
        <f>VLOOKUP(Table1[[#This Row],[Customer ID]],Customers!$A$1:$I$2001,3,FALSE)</f>
        <v>fnorman@yahoo.com</v>
      </c>
      <c r="H1731" t="str">
        <f>VLOOKUP(Table1[[#This Row],[Customer ID]],Customers!$A$1:$I$2001,7,FALSE)</f>
        <v>United Kingdom</v>
      </c>
      <c r="I1731" t="str">
        <f>_xlfn.IFS(INDEX(Products!$A$1:$E$5,MATCH(Orders!$D1731,Products!$A$1:$A$5,0),MATCH(Orders!I$1,Products!$A$1:$E$1,0))="Esp","Espresso",INDEX(Products!$A$1:$E$5,MATCH(Orders!$D1731,Products!$A$1:$A$5,0),MATCH(Orders!I$1,Products!$A$1:$E$1,0))="Lat","Latte",INDEX(Products!$A$1:$E$5,MATCH(Orders!$D1731,Products!$A$1:$A$5,0),MATCH(Orders!I$1,Products!$A$1:$E$1,0))="Moc","Mocha",INDEX(Products!$A$1:$E$5,MATCH(Orders!$D1731,Products!$A$1:$A$5,0),MATCH(Orders!I$1,Products!$A$1:$E$1,0))="Am","Americano")</f>
        <v>Americano</v>
      </c>
      <c r="J1731" t="str">
        <f>IF(INDEX(Products!$A$1:$E$5,MATCH(Orders!$D1731,Products!$A$1:$A$5,0),MATCH(Orders!J$1,Products!$A$1:$E$1,0))="M","Medium",IF(INDEX(Products!$A$1:$E$5,MATCH(Orders!$D1731,Products!$A$1:$A$5,0),MATCH(Orders!J$1,Products!$A$1:$E$1,0))="D","Dark","Light"))</f>
        <v>Light</v>
      </c>
      <c r="K1731" s="3">
        <f>INDEX(Products!$A$1:$E$5,MATCH(Orders!$D1731,Products!$A$1:$A$5,0),MATCH(Orders!K$1,Products!$A$1:$E$1,0))</f>
        <v>1</v>
      </c>
      <c r="L1731" s="5">
        <f>INDEX(Products!$A$1:$E$5,MATCH(Orders!$D1731,Products!$A$1:$A$5,0),MATCH(Orders!L$1,Products!$A$1:$E$1,0))</f>
        <v>9.9499999999999993</v>
      </c>
      <c r="M1731" s="5">
        <f>Table1[[#This Row],[Unit Price]]*Table1[[#This Row],[Quantity]]</f>
        <v>49.75</v>
      </c>
      <c r="N1731" t="str">
        <f>VLOOKUP(Table1[[#This Row],[Customer ID]],Customers!$A$1:$I$2001,9,FALSE)</f>
        <v>No</v>
      </c>
    </row>
    <row r="1732" spans="1:14" x14ac:dyDescent="0.35">
      <c r="A1732" t="s">
        <v>3532</v>
      </c>
      <c r="B1732" s="2">
        <v>44988</v>
      </c>
      <c r="C1732" t="s">
        <v>3533</v>
      </c>
      <c r="D1732" t="s">
        <v>30</v>
      </c>
      <c r="E1732">
        <v>1</v>
      </c>
      <c r="F1732" t="str">
        <f>VLOOKUP(Table1[[#This Row],[Customer ID]],Customers!$A$1:$I$2001,2,FALSE)</f>
        <v>Megan Lowe</v>
      </c>
      <c r="G1732" t="str">
        <f>VLOOKUP(Table1[[#This Row],[Customer ID]],Customers!$A$1:$I$2001,3,FALSE)</f>
        <v>bryananderson@jones.com</v>
      </c>
      <c r="H1732" t="str">
        <f>VLOOKUP(Table1[[#This Row],[Customer ID]],Customers!$A$1:$I$2001,7,FALSE)</f>
        <v>United States</v>
      </c>
      <c r="I1732" t="str">
        <f>_xlfn.IFS(INDEX(Products!$A$1:$E$5,MATCH(Orders!$D1732,Products!$A$1:$A$5,0),MATCH(Orders!I$1,Products!$A$1:$E$1,0))="Esp","Espresso",INDEX(Products!$A$1:$E$5,MATCH(Orders!$D1732,Products!$A$1:$A$5,0),MATCH(Orders!I$1,Products!$A$1:$E$1,0))="Lat","Latte",INDEX(Products!$A$1:$E$5,MATCH(Orders!$D1732,Products!$A$1:$A$5,0),MATCH(Orders!I$1,Products!$A$1:$E$1,0))="Moc","Mocha",INDEX(Products!$A$1:$E$5,MATCH(Orders!$D1732,Products!$A$1:$A$5,0),MATCH(Orders!I$1,Products!$A$1:$E$1,0))="Am","Americano")</f>
        <v>Mocha</v>
      </c>
      <c r="J1732" t="str">
        <f>IF(INDEX(Products!$A$1:$E$5,MATCH(Orders!$D1732,Products!$A$1:$A$5,0),MATCH(Orders!J$1,Products!$A$1:$E$1,0))="M","Medium",IF(INDEX(Products!$A$1:$E$5,MATCH(Orders!$D1732,Products!$A$1:$A$5,0),MATCH(Orders!J$1,Products!$A$1:$E$1,0))="D","Dark","Light"))</f>
        <v>Medium</v>
      </c>
      <c r="K1732" s="3">
        <f>INDEX(Products!$A$1:$E$5,MATCH(Orders!$D1732,Products!$A$1:$A$5,0),MATCH(Orders!K$1,Products!$A$1:$E$1,0))</f>
        <v>2</v>
      </c>
      <c r="L1732" s="5">
        <f>INDEX(Products!$A$1:$E$5,MATCH(Orders!$D1732,Products!$A$1:$A$5,0),MATCH(Orders!L$1,Products!$A$1:$E$1,0))</f>
        <v>5.35</v>
      </c>
      <c r="M1732" s="5">
        <f>Table1[[#This Row],[Unit Price]]*Table1[[#This Row],[Quantity]]</f>
        <v>5.35</v>
      </c>
      <c r="N1732" t="str">
        <f>VLOOKUP(Table1[[#This Row],[Customer ID]],Customers!$A$1:$I$2001,9,FALSE)</f>
        <v>Yes</v>
      </c>
    </row>
    <row r="1733" spans="1:14" x14ac:dyDescent="0.35">
      <c r="A1733" t="s">
        <v>3534</v>
      </c>
      <c r="B1733" s="2">
        <v>45043</v>
      </c>
      <c r="C1733" t="s">
        <v>3535</v>
      </c>
      <c r="D1733" t="s">
        <v>15</v>
      </c>
      <c r="E1733">
        <v>4</v>
      </c>
      <c r="F1733" t="str">
        <f>VLOOKUP(Table1[[#This Row],[Customer ID]],Customers!$A$1:$I$2001,2,FALSE)</f>
        <v>Thomas Allen</v>
      </c>
      <c r="G1733" t="str">
        <f>VLOOKUP(Table1[[#This Row],[Customer ID]],Customers!$A$1:$I$2001,3,FALSE)</f>
        <v>petersondawn@jones.com</v>
      </c>
      <c r="H1733" t="str">
        <f>VLOOKUP(Table1[[#This Row],[Customer ID]],Customers!$A$1:$I$2001,7,FALSE)</f>
        <v>Australia</v>
      </c>
      <c r="I1733" t="str">
        <f>_xlfn.IFS(INDEX(Products!$A$1:$E$5,MATCH(Orders!$D1733,Products!$A$1:$A$5,0),MATCH(Orders!I$1,Products!$A$1:$E$1,0))="Esp","Espresso",INDEX(Products!$A$1:$E$5,MATCH(Orders!$D1733,Products!$A$1:$A$5,0),MATCH(Orders!I$1,Products!$A$1:$E$1,0))="Lat","Latte",INDEX(Products!$A$1:$E$5,MATCH(Orders!$D1733,Products!$A$1:$A$5,0),MATCH(Orders!I$1,Products!$A$1:$E$1,0))="Moc","Mocha",INDEX(Products!$A$1:$E$5,MATCH(Orders!$D1733,Products!$A$1:$A$5,0),MATCH(Orders!I$1,Products!$A$1:$E$1,0))="Am","Americano")</f>
        <v>Espresso</v>
      </c>
      <c r="J1733" t="str">
        <f>IF(INDEX(Products!$A$1:$E$5,MATCH(Orders!$D1733,Products!$A$1:$A$5,0),MATCH(Orders!J$1,Products!$A$1:$E$1,0))="M","Medium",IF(INDEX(Products!$A$1:$E$5,MATCH(Orders!$D1733,Products!$A$1:$A$5,0),MATCH(Orders!J$1,Products!$A$1:$E$1,0))="D","Dark","Light"))</f>
        <v>Medium</v>
      </c>
      <c r="K1733" s="3">
        <f>INDEX(Products!$A$1:$E$5,MATCH(Orders!$D1733,Products!$A$1:$A$5,0),MATCH(Orders!K$1,Products!$A$1:$E$1,0))</f>
        <v>1.5</v>
      </c>
      <c r="L1733" s="5">
        <f>INDEX(Products!$A$1:$E$5,MATCH(Orders!$D1733,Products!$A$1:$A$5,0),MATCH(Orders!L$1,Products!$A$1:$E$1,0))</f>
        <v>8.18</v>
      </c>
      <c r="M1733" s="5">
        <f>Table1[[#This Row],[Unit Price]]*Table1[[#This Row],[Quantity]]</f>
        <v>32.72</v>
      </c>
      <c r="N1733" t="str">
        <f>VLOOKUP(Table1[[#This Row],[Customer ID]],Customers!$A$1:$I$2001,9,FALSE)</f>
        <v>No</v>
      </c>
    </row>
    <row r="1734" spans="1:14" x14ac:dyDescent="0.35">
      <c r="A1734" t="s">
        <v>3536</v>
      </c>
      <c r="B1734" s="2">
        <v>45536</v>
      </c>
      <c r="C1734" t="s">
        <v>3537</v>
      </c>
      <c r="D1734" t="s">
        <v>30</v>
      </c>
      <c r="E1734">
        <v>4</v>
      </c>
      <c r="F1734" t="str">
        <f>VLOOKUP(Table1[[#This Row],[Customer ID]],Customers!$A$1:$I$2001,2,FALSE)</f>
        <v>Troy Olson</v>
      </c>
      <c r="G1734" t="str">
        <f>VLOOKUP(Table1[[#This Row],[Customer ID]],Customers!$A$1:$I$2001,3,FALSE)</f>
        <v>matthewcarter@hotmail.com</v>
      </c>
      <c r="H1734" t="str">
        <f>VLOOKUP(Table1[[#This Row],[Customer ID]],Customers!$A$1:$I$2001,7,FALSE)</f>
        <v>Australia</v>
      </c>
      <c r="I1734" t="str">
        <f>_xlfn.IFS(INDEX(Products!$A$1:$E$5,MATCH(Orders!$D1734,Products!$A$1:$A$5,0),MATCH(Orders!I$1,Products!$A$1:$E$1,0))="Esp","Espresso",INDEX(Products!$A$1:$E$5,MATCH(Orders!$D1734,Products!$A$1:$A$5,0),MATCH(Orders!I$1,Products!$A$1:$E$1,0))="Lat","Latte",INDEX(Products!$A$1:$E$5,MATCH(Orders!$D1734,Products!$A$1:$A$5,0),MATCH(Orders!I$1,Products!$A$1:$E$1,0))="Moc","Mocha",INDEX(Products!$A$1:$E$5,MATCH(Orders!$D1734,Products!$A$1:$A$5,0),MATCH(Orders!I$1,Products!$A$1:$E$1,0))="Am","Americano")</f>
        <v>Mocha</v>
      </c>
      <c r="J1734" t="str">
        <f>IF(INDEX(Products!$A$1:$E$5,MATCH(Orders!$D1734,Products!$A$1:$A$5,0),MATCH(Orders!J$1,Products!$A$1:$E$1,0))="M","Medium",IF(INDEX(Products!$A$1:$E$5,MATCH(Orders!$D1734,Products!$A$1:$A$5,0),MATCH(Orders!J$1,Products!$A$1:$E$1,0))="D","Dark","Light"))</f>
        <v>Medium</v>
      </c>
      <c r="K1734" s="3">
        <f>INDEX(Products!$A$1:$E$5,MATCH(Orders!$D1734,Products!$A$1:$A$5,0),MATCH(Orders!K$1,Products!$A$1:$E$1,0))</f>
        <v>2</v>
      </c>
      <c r="L1734" s="5">
        <f>INDEX(Products!$A$1:$E$5,MATCH(Orders!$D1734,Products!$A$1:$A$5,0),MATCH(Orders!L$1,Products!$A$1:$E$1,0))</f>
        <v>5.35</v>
      </c>
      <c r="M1734" s="5">
        <f>Table1[[#This Row],[Unit Price]]*Table1[[#This Row],[Quantity]]</f>
        <v>21.4</v>
      </c>
      <c r="N1734" t="str">
        <f>VLOOKUP(Table1[[#This Row],[Customer ID]],Customers!$A$1:$I$2001,9,FALSE)</f>
        <v>Yes</v>
      </c>
    </row>
    <row r="1735" spans="1:14" x14ac:dyDescent="0.35">
      <c r="A1735" t="s">
        <v>3538</v>
      </c>
      <c r="B1735" s="2">
        <v>44888</v>
      </c>
      <c r="C1735" t="s">
        <v>3539</v>
      </c>
      <c r="D1735" t="s">
        <v>15</v>
      </c>
      <c r="E1735">
        <v>5</v>
      </c>
      <c r="F1735" t="str">
        <f>VLOOKUP(Table1[[#This Row],[Customer ID]],Customers!$A$1:$I$2001,2,FALSE)</f>
        <v>Elizabeth Owens</v>
      </c>
      <c r="G1735" t="str">
        <f>VLOOKUP(Table1[[#This Row],[Customer ID]],Customers!$A$1:$I$2001,3,FALSE)</f>
        <v>lewiskeith@hughes.com</v>
      </c>
      <c r="H1735" t="str">
        <f>VLOOKUP(Table1[[#This Row],[Customer ID]],Customers!$A$1:$I$2001,7,FALSE)</f>
        <v>Australia</v>
      </c>
      <c r="I1735" t="str">
        <f>_xlfn.IFS(INDEX(Products!$A$1:$E$5,MATCH(Orders!$D1735,Products!$A$1:$A$5,0),MATCH(Orders!I$1,Products!$A$1:$E$1,0))="Esp","Espresso",INDEX(Products!$A$1:$E$5,MATCH(Orders!$D1735,Products!$A$1:$A$5,0),MATCH(Orders!I$1,Products!$A$1:$E$1,0))="Lat","Latte",INDEX(Products!$A$1:$E$5,MATCH(Orders!$D1735,Products!$A$1:$A$5,0),MATCH(Orders!I$1,Products!$A$1:$E$1,0))="Moc","Mocha",INDEX(Products!$A$1:$E$5,MATCH(Orders!$D1735,Products!$A$1:$A$5,0),MATCH(Orders!I$1,Products!$A$1:$E$1,0))="Am","Americano")</f>
        <v>Espresso</v>
      </c>
      <c r="J1735" t="str">
        <f>IF(INDEX(Products!$A$1:$E$5,MATCH(Orders!$D1735,Products!$A$1:$A$5,0),MATCH(Orders!J$1,Products!$A$1:$E$1,0))="M","Medium",IF(INDEX(Products!$A$1:$E$5,MATCH(Orders!$D1735,Products!$A$1:$A$5,0),MATCH(Orders!J$1,Products!$A$1:$E$1,0))="D","Dark","Light"))</f>
        <v>Medium</v>
      </c>
      <c r="K1735" s="3">
        <f>INDEX(Products!$A$1:$E$5,MATCH(Orders!$D1735,Products!$A$1:$A$5,0),MATCH(Orders!K$1,Products!$A$1:$E$1,0))</f>
        <v>1.5</v>
      </c>
      <c r="L1735" s="5">
        <f>INDEX(Products!$A$1:$E$5,MATCH(Orders!$D1735,Products!$A$1:$A$5,0),MATCH(Orders!L$1,Products!$A$1:$E$1,0))</f>
        <v>8.18</v>
      </c>
      <c r="M1735" s="5">
        <f>Table1[[#This Row],[Unit Price]]*Table1[[#This Row],[Quantity]]</f>
        <v>40.9</v>
      </c>
      <c r="N1735" t="str">
        <f>VLOOKUP(Table1[[#This Row],[Customer ID]],Customers!$A$1:$I$2001,9,FALSE)</f>
        <v>Yes</v>
      </c>
    </row>
    <row r="1736" spans="1:14" x14ac:dyDescent="0.35">
      <c r="A1736" t="s">
        <v>3540</v>
      </c>
      <c r="B1736" s="2">
        <v>45051</v>
      </c>
      <c r="C1736" t="s">
        <v>3541</v>
      </c>
      <c r="D1736" t="s">
        <v>30</v>
      </c>
      <c r="E1736">
        <v>5</v>
      </c>
      <c r="F1736" t="str">
        <f>VLOOKUP(Table1[[#This Row],[Customer ID]],Customers!$A$1:$I$2001,2,FALSE)</f>
        <v>Connie Stevenson</v>
      </c>
      <c r="G1736" t="str">
        <f>VLOOKUP(Table1[[#This Row],[Customer ID]],Customers!$A$1:$I$2001,3,FALSE)</f>
        <v>susan20@key.com</v>
      </c>
      <c r="H1736" t="str">
        <f>VLOOKUP(Table1[[#This Row],[Customer ID]],Customers!$A$1:$I$2001,7,FALSE)</f>
        <v>United Kingdom</v>
      </c>
      <c r="I1736" t="str">
        <f>_xlfn.IFS(INDEX(Products!$A$1:$E$5,MATCH(Orders!$D1736,Products!$A$1:$A$5,0),MATCH(Orders!I$1,Products!$A$1:$E$1,0))="Esp","Espresso",INDEX(Products!$A$1:$E$5,MATCH(Orders!$D1736,Products!$A$1:$A$5,0),MATCH(Orders!I$1,Products!$A$1:$E$1,0))="Lat","Latte",INDEX(Products!$A$1:$E$5,MATCH(Orders!$D1736,Products!$A$1:$A$5,0),MATCH(Orders!I$1,Products!$A$1:$E$1,0))="Moc","Mocha",INDEX(Products!$A$1:$E$5,MATCH(Orders!$D1736,Products!$A$1:$A$5,0),MATCH(Orders!I$1,Products!$A$1:$E$1,0))="Am","Americano")</f>
        <v>Mocha</v>
      </c>
      <c r="J1736" t="str">
        <f>IF(INDEX(Products!$A$1:$E$5,MATCH(Orders!$D1736,Products!$A$1:$A$5,0),MATCH(Orders!J$1,Products!$A$1:$E$1,0))="M","Medium",IF(INDEX(Products!$A$1:$E$5,MATCH(Orders!$D1736,Products!$A$1:$A$5,0),MATCH(Orders!J$1,Products!$A$1:$E$1,0))="D","Dark","Light"))</f>
        <v>Medium</v>
      </c>
      <c r="K1736" s="3">
        <f>INDEX(Products!$A$1:$E$5,MATCH(Orders!$D1736,Products!$A$1:$A$5,0),MATCH(Orders!K$1,Products!$A$1:$E$1,0))</f>
        <v>2</v>
      </c>
      <c r="L1736" s="5">
        <f>INDEX(Products!$A$1:$E$5,MATCH(Orders!$D1736,Products!$A$1:$A$5,0),MATCH(Orders!L$1,Products!$A$1:$E$1,0))</f>
        <v>5.35</v>
      </c>
      <c r="M1736" s="5">
        <f>Table1[[#This Row],[Unit Price]]*Table1[[#This Row],[Quantity]]</f>
        <v>26.75</v>
      </c>
      <c r="N1736" t="str">
        <f>VLOOKUP(Table1[[#This Row],[Customer ID]],Customers!$A$1:$I$2001,9,FALSE)</f>
        <v>No</v>
      </c>
    </row>
    <row r="1737" spans="1:14" x14ac:dyDescent="0.35">
      <c r="A1737" t="s">
        <v>3542</v>
      </c>
      <c r="B1737" s="2">
        <v>45064</v>
      </c>
      <c r="C1737" t="s">
        <v>3543</v>
      </c>
      <c r="D1737" t="s">
        <v>21</v>
      </c>
      <c r="E1737">
        <v>4</v>
      </c>
      <c r="F1737" t="str">
        <f>VLOOKUP(Table1[[#This Row],[Customer ID]],Customers!$A$1:$I$2001,2,FALSE)</f>
        <v>Sarah Cross</v>
      </c>
      <c r="G1737" t="str">
        <f>VLOOKUP(Table1[[#This Row],[Customer ID]],Customers!$A$1:$I$2001,3,FALSE)</f>
        <v>paynekimberly@gmail.com</v>
      </c>
      <c r="H1737" t="str">
        <f>VLOOKUP(Table1[[#This Row],[Customer ID]],Customers!$A$1:$I$2001,7,FALSE)</f>
        <v>Canada</v>
      </c>
      <c r="I1737" t="str">
        <f>_xlfn.IFS(INDEX(Products!$A$1:$E$5,MATCH(Orders!$D1737,Products!$A$1:$A$5,0),MATCH(Orders!I$1,Products!$A$1:$E$1,0))="Esp","Espresso",INDEX(Products!$A$1:$E$5,MATCH(Orders!$D1737,Products!$A$1:$A$5,0),MATCH(Orders!I$1,Products!$A$1:$E$1,0))="Lat","Latte",INDEX(Products!$A$1:$E$5,MATCH(Orders!$D1737,Products!$A$1:$A$5,0),MATCH(Orders!I$1,Products!$A$1:$E$1,0))="Moc","Mocha",INDEX(Products!$A$1:$E$5,MATCH(Orders!$D1737,Products!$A$1:$A$5,0),MATCH(Orders!I$1,Products!$A$1:$E$1,0))="Am","Americano")</f>
        <v>Latte</v>
      </c>
      <c r="J1737" t="str">
        <f>IF(INDEX(Products!$A$1:$E$5,MATCH(Orders!$D1737,Products!$A$1:$A$5,0),MATCH(Orders!J$1,Products!$A$1:$E$1,0))="M","Medium",IF(INDEX(Products!$A$1:$E$5,MATCH(Orders!$D1737,Products!$A$1:$A$5,0),MATCH(Orders!J$1,Products!$A$1:$E$1,0))="D","Dark","Light"))</f>
        <v>Dark</v>
      </c>
      <c r="K1737" s="3">
        <f>INDEX(Products!$A$1:$E$5,MATCH(Orders!$D1737,Products!$A$1:$A$5,0),MATCH(Orders!K$1,Products!$A$1:$E$1,0))</f>
        <v>2</v>
      </c>
      <c r="L1737" s="5">
        <f>INDEX(Products!$A$1:$E$5,MATCH(Orders!$D1737,Products!$A$1:$A$5,0),MATCH(Orders!L$1,Products!$A$1:$E$1,0))</f>
        <v>6.79</v>
      </c>
      <c r="M1737" s="5">
        <f>Table1[[#This Row],[Unit Price]]*Table1[[#This Row],[Quantity]]</f>
        <v>27.16</v>
      </c>
      <c r="N1737" t="str">
        <f>VLOOKUP(Table1[[#This Row],[Customer ID]],Customers!$A$1:$I$2001,9,FALSE)</f>
        <v>No</v>
      </c>
    </row>
    <row r="1738" spans="1:14" x14ac:dyDescent="0.35">
      <c r="A1738" t="s">
        <v>3544</v>
      </c>
      <c r="B1738" s="2">
        <v>45288</v>
      </c>
      <c r="C1738" t="s">
        <v>3545</v>
      </c>
      <c r="D1738" t="s">
        <v>30</v>
      </c>
      <c r="E1738">
        <v>3</v>
      </c>
      <c r="F1738" t="str">
        <f>VLOOKUP(Table1[[#This Row],[Customer ID]],Customers!$A$1:$I$2001,2,FALSE)</f>
        <v>Anne Skinner</v>
      </c>
      <c r="G1738" t="str">
        <f>VLOOKUP(Table1[[#This Row],[Customer ID]],Customers!$A$1:$I$2001,3,FALSE)</f>
        <v>jenniferstevenson@yahoo.com</v>
      </c>
      <c r="H1738" t="str">
        <f>VLOOKUP(Table1[[#This Row],[Customer ID]],Customers!$A$1:$I$2001,7,FALSE)</f>
        <v>Ireland</v>
      </c>
      <c r="I1738" t="str">
        <f>_xlfn.IFS(INDEX(Products!$A$1:$E$5,MATCH(Orders!$D1738,Products!$A$1:$A$5,0),MATCH(Orders!I$1,Products!$A$1:$E$1,0))="Esp","Espresso",INDEX(Products!$A$1:$E$5,MATCH(Orders!$D1738,Products!$A$1:$A$5,0),MATCH(Orders!I$1,Products!$A$1:$E$1,0))="Lat","Latte",INDEX(Products!$A$1:$E$5,MATCH(Orders!$D1738,Products!$A$1:$A$5,0),MATCH(Orders!I$1,Products!$A$1:$E$1,0))="Moc","Mocha",INDEX(Products!$A$1:$E$5,MATCH(Orders!$D1738,Products!$A$1:$A$5,0),MATCH(Orders!I$1,Products!$A$1:$E$1,0))="Am","Americano")</f>
        <v>Mocha</v>
      </c>
      <c r="J1738" t="str">
        <f>IF(INDEX(Products!$A$1:$E$5,MATCH(Orders!$D1738,Products!$A$1:$A$5,0),MATCH(Orders!J$1,Products!$A$1:$E$1,0))="M","Medium",IF(INDEX(Products!$A$1:$E$5,MATCH(Orders!$D1738,Products!$A$1:$A$5,0),MATCH(Orders!J$1,Products!$A$1:$E$1,0))="D","Dark","Light"))</f>
        <v>Medium</v>
      </c>
      <c r="K1738" s="3">
        <f>INDEX(Products!$A$1:$E$5,MATCH(Orders!$D1738,Products!$A$1:$A$5,0),MATCH(Orders!K$1,Products!$A$1:$E$1,0))</f>
        <v>2</v>
      </c>
      <c r="L1738" s="5">
        <f>INDEX(Products!$A$1:$E$5,MATCH(Orders!$D1738,Products!$A$1:$A$5,0),MATCH(Orders!L$1,Products!$A$1:$E$1,0))</f>
        <v>5.35</v>
      </c>
      <c r="M1738" s="5">
        <f>Table1[[#This Row],[Unit Price]]*Table1[[#This Row],[Quantity]]</f>
        <v>16.049999999999997</v>
      </c>
      <c r="N1738" t="str">
        <f>VLOOKUP(Table1[[#This Row],[Customer ID]],Customers!$A$1:$I$2001,9,FALSE)</f>
        <v>No</v>
      </c>
    </row>
    <row r="1739" spans="1:14" x14ac:dyDescent="0.35">
      <c r="A1739" t="s">
        <v>3546</v>
      </c>
      <c r="B1739" s="2">
        <v>45262</v>
      </c>
      <c r="C1739" t="s">
        <v>3547</v>
      </c>
      <c r="D1739" t="s">
        <v>40</v>
      </c>
      <c r="E1739">
        <v>2</v>
      </c>
      <c r="F1739" t="str">
        <f>VLOOKUP(Table1[[#This Row],[Customer ID]],Customers!$A$1:$I$2001,2,FALSE)</f>
        <v>Jordan Blevins</v>
      </c>
      <c r="G1739" t="str">
        <f>VLOOKUP(Table1[[#This Row],[Customer ID]],Customers!$A$1:$I$2001,3,FALSE)</f>
        <v>gwendolynking@hotmail.com</v>
      </c>
      <c r="H1739" t="str">
        <f>VLOOKUP(Table1[[#This Row],[Customer ID]],Customers!$A$1:$I$2001,7,FALSE)</f>
        <v>Ireland</v>
      </c>
      <c r="I1739" t="str">
        <f>_xlfn.IFS(INDEX(Products!$A$1:$E$5,MATCH(Orders!$D1739,Products!$A$1:$A$5,0),MATCH(Orders!I$1,Products!$A$1:$E$1,0))="Esp","Espresso",INDEX(Products!$A$1:$E$5,MATCH(Orders!$D1739,Products!$A$1:$A$5,0),MATCH(Orders!I$1,Products!$A$1:$E$1,0))="Lat","Latte",INDEX(Products!$A$1:$E$5,MATCH(Orders!$D1739,Products!$A$1:$A$5,0),MATCH(Orders!I$1,Products!$A$1:$E$1,0))="Moc","Mocha",INDEX(Products!$A$1:$E$5,MATCH(Orders!$D1739,Products!$A$1:$A$5,0),MATCH(Orders!I$1,Products!$A$1:$E$1,0))="Am","Americano")</f>
        <v>Americano</v>
      </c>
      <c r="J1739" t="str">
        <f>IF(INDEX(Products!$A$1:$E$5,MATCH(Orders!$D1739,Products!$A$1:$A$5,0),MATCH(Orders!J$1,Products!$A$1:$E$1,0))="M","Medium",IF(INDEX(Products!$A$1:$E$5,MATCH(Orders!$D1739,Products!$A$1:$A$5,0),MATCH(Orders!J$1,Products!$A$1:$E$1,0))="D","Dark","Light"))</f>
        <v>Light</v>
      </c>
      <c r="K1739" s="3">
        <f>INDEX(Products!$A$1:$E$5,MATCH(Orders!$D1739,Products!$A$1:$A$5,0),MATCH(Orders!K$1,Products!$A$1:$E$1,0))</f>
        <v>1</v>
      </c>
      <c r="L1739" s="5">
        <f>INDEX(Products!$A$1:$E$5,MATCH(Orders!$D1739,Products!$A$1:$A$5,0),MATCH(Orders!L$1,Products!$A$1:$E$1,0))</f>
        <v>9.9499999999999993</v>
      </c>
      <c r="M1739" s="5">
        <f>Table1[[#This Row],[Unit Price]]*Table1[[#This Row],[Quantity]]</f>
        <v>19.899999999999999</v>
      </c>
      <c r="N1739" t="str">
        <f>VLOOKUP(Table1[[#This Row],[Customer ID]],Customers!$A$1:$I$2001,9,FALSE)</f>
        <v>Yes</v>
      </c>
    </row>
    <row r="1740" spans="1:14" x14ac:dyDescent="0.35">
      <c r="A1740" t="s">
        <v>3548</v>
      </c>
      <c r="B1740" s="2">
        <v>45588</v>
      </c>
      <c r="C1740" t="s">
        <v>3549</v>
      </c>
      <c r="D1740" t="s">
        <v>30</v>
      </c>
      <c r="E1740">
        <v>5</v>
      </c>
      <c r="F1740" t="str">
        <f>VLOOKUP(Table1[[#This Row],[Customer ID]],Customers!$A$1:$I$2001,2,FALSE)</f>
        <v>Sara Decker</v>
      </c>
      <c r="G1740" t="str">
        <f>VLOOKUP(Table1[[#This Row],[Customer ID]],Customers!$A$1:$I$2001,3,FALSE)</f>
        <v>xjones@jacobs.org</v>
      </c>
      <c r="H1740" t="str">
        <f>VLOOKUP(Table1[[#This Row],[Customer ID]],Customers!$A$1:$I$2001,7,FALSE)</f>
        <v>United Kingdom</v>
      </c>
      <c r="I1740" t="str">
        <f>_xlfn.IFS(INDEX(Products!$A$1:$E$5,MATCH(Orders!$D1740,Products!$A$1:$A$5,0),MATCH(Orders!I$1,Products!$A$1:$E$1,0))="Esp","Espresso",INDEX(Products!$A$1:$E$5,MATCH(Orders!$D1740,Products!$A$1:$A$5,0),MATCH(Orders!I$1,Products!$A$1:$E$1,0))="Lat","Latte",INDEX(Products!$A$1:$E$5,MATCH(Orders!$D1740,Products!$A$1:$A$5,0),MATCH(Orders!I$1,Products!$A$1:$E$1,0))="Moc","Mocha",INDEX(Products!$A$1:$E$5,MATCH(Orders!$D1740,Products!$A$1:$A$5,0),MATCH(Orders!I$1,Products!$A$1:$E$1,0))="Am","Americano")</f>
        <v>Mocha</v>
      </c>
      <c r="J1740" t="str">
        <f>IF(INDEX(Products!$A$1:$E$5,MATCH(Orders!$D1740,Products!$A$1:$A$5,0),MATCH(Orders!J$1,Products!$A$1:$E$1,0))="M","Medium",IF(INDEX(Products!$A$1:$E$5,MATCH(Orders!$D1740,Products!$A$1:$A$5,0),MATCH(Orders!J$1,Products!$A$1:$E$1,0))="D","Dark","Light"))</f>
        <v>Medium</v>
      </c>
      <c r="K1740" s="3">
        <f>INDEX(Products!$A$1:$E$5,MATCH(Orders!$D1740,Products!$A$1:$A$5,0),MATCH(Orders!K$1,Products!$A$1:$E$1,0))</f>
        <v>2</v>
      </c>
      <c r="L1740" s="5">
        <f>INDEX(Products!$A$1:$E$5,MATCH(Orders!$D1740,Products!$A$1:$A$5,0),MATCH(Orders!L$1,Products!$A$1:$E$1,0))</f>
        <v>5.35</v>
      </c>
      <c r="M1740" s="5">
        <f>Table1[[#This Row],[Unit Price]]*Table1[[#This Row],[Quantity]]</f>
        <v>26.75</v>
      </c>
      <c r="N1740" t="str">
        <f>VLOOKUP(Table1[[#This Row],[Customer ID]],Customers!$A$1:$I$2001,9,FALSE)</f>
        <v>No</v>
      </c>
    </row>
    <row r="1741" spans="1:14" x14ac:dyDescent="0.35">
      <c r="A1741" t="s">
        <v>3550</v>
      </c>
      <c r="B1741" s="2">
        <v>44843</v>
      </c>
      <c r="C1741" t="s">
        <v>3551</v>
      </c>
      <c r="D1741" t="s">
        <v>21</v>
      </c>
      <c r="E1741">
        <v>5</v>
      </c>
      <c r="F1741" t="str">
        <f>VLOOKUP(Table1[[#This Row],[Customer ID]],Customers!$A$1:$I$2001,2,FALSE)</f>
        <v>Patrick Burns</v>
      </c>
      <c r="G1741" t="str">
        <f>VLOOKUP(Table1[[#This Row],[Customer ID]],Customers!$A$1:$I$2001,3,FALSE)</f>
        <v>rthomas@norman-jones.com</v>
      </c>
      <c r="H1741" t="str">
        <f>VLOOKUP(Table1[[#This Row],[Customer ID]],Customers!$A$1:$I$2001,7,FALSE)</f>
        <v>Australia</v>
      </c>
      <c r="I1741" t="str">
        <f>_xlfn.IFS(INDEX(Products!$A$1:$E$5,MATCH(Orders!$D1741,Products!$A$1:$A$5,0),MATCH(Orders!I$1,Products!$A$1:$E$1,0))="Esp","Espresso",INDEX(Products!$A$1:$E$5,MATCH(Orders!$D1741,Products!$A$1:$A$5,0),MATCH(Orders!I$1,Products!$A$1:$E$1,0))="Lat","Latte",INDEX(Products!$A$1:$E$5,MATCH(Orders!$D1741,Products!$A$1:$A$5,0),MATCH(Orders!I$1,Products!$A$1:$E$1,0))="Moc","Mocha",INDEX(Products!$A$1:$E$5,MATCH(Orders!$D1741,Products!$A$1:$A$5,0),MATCH(Orders!I$1,Products!$A$1:$E$1,0))="Am","Americano")</f>
        <v>Latte</v>
      </c>
      <c r="J1741" t="str">
        <f>IF(INDEX(Products!$A$1:$E$5,MATCH(Orders!$D1741,Products!$A$1:$A$5,0),MATCH(Orders!J$1,Products!$A$1:$E$1,0))="M","Medium",IF(INDEX(Products!$A$1:$E$5,MATCH(Orders!$D1741,Products!$A$1:$A$5,0),MATCH(Orders!J$1,Products!$A$1:$E$1,0))="D","Dark","Light"))</f>
        <v>Dark</v>
      </c>
      <c r="K1741" s="3">
        <f>INDEX(Products!$A$1:$E$5,MATCH(Orders!$D1741,Products!$A$1:$A$5,0),MATCH(Orders!K$1,Products!$A$1:$E$1,0))</f>
        <v>2</v>
      </c>
      <c r="L1741" s="5">
        <f>INDEX(Products!$A$1:$E$5,MATCH(Orders!$D1741,Products!$A$1:$A$5,0),MATCH(Orders!L$1,Products!$A$1:$E$1,0))</f>
        <v>6.79</v>
      </c>
      <c r="M1741" s="5">
        <f>Table1[[#This Row],[Unit Price]]*Table1[[#This Row],[Quantity]]</f>
        <v>33.950000000000003</v>
      </c>
      <c r="N1741" t="str">
        <f>VLOOKUP(Table1[[#This Row],[Customer ID]],Customers!$A$1:$I$2001,9,FALSE)</f>
        <v>No</v>
      </c>
    </row>
    <row r="1742" spans="1:14" x14ac:dyDescent="0.35">
      <c r="A1742" t="s">
        <v>3552</v>
      </c>
      <c r="B1742" s="2">
        <v>45380</v>
      </c>
      <c r="C1742" t="s">
        <v>3553</v>
      </c>
      <c r="D1742" t="s">
        <v>21</v>
      </c>
      <c r="E1742">
        <v>2</v>
      </c>
      <c r="F1742" t="str">
        <f>VLOOKUP(Table1[[#This Row],[Customer ID]],Customers!$A$1:$I$2001,2,FALSE)</f>
        <v>Joshua Williams</v>
      </c>
      <c r="G1742" t="str">
        <f>VLOOKUP(Table1[[#This Row],[Customer ID]],Customers!$A$1:$I$2001,3,FALSE)</f>
        <v>georgehudson@campbell.org</v>
      </c>
      <c r="H1742" t="str">
        <f>VLOOKUP(Table1[[#This Row],[Customer ID]],Customers!$A$1:$I$2001,7,FALSE)</f>
        <v>Australia</v>
      </c>
      <c r="I1742" t="str">
        <f>_xlfn.IFS(INDEX(Products!$A$1:$E$5,MATCH(Orders!$D1742,Products!$A$1:$A$5,0),MATCH(Orders!I$1,Products!$A$1:$E$1,0))="Esp","Espresso",INDEX(Products!$A$1:$E$5,MATCH(Orders!$D1742,Products!$A$1:$A$5,0),MATCH(Orders!I$1,Products!$A$1:$E$1,0))="Lat","Latte",INDEX(Products!$A$1:$E$5,MATCH(Orders!$D1742,Products!$A$1:$A$5,0),MATCH(Orders!I$1,Products!$A$1:$E$1,0))="Moc","Mocha",INDEX(Products!$A$1:$E$5,MATCH(Orders!$D1742,Products!$A$1:$A$5,0),MATCH(Orders!I$1,Products!$A$1:$E$1,0))="Am","Americano")</f>
        <v>Latte</v>
      </c>
      <c r="J1742" t="str">
        <f>IF(INDEX(Products!$A$1:$E$5,MATCH(Orders!$D1742,Products!$A$1:$A$5,0),MATCH(Orders!J$1,Products!$A$1:$E$1,0))="M","Medium",IF(INDEX(Products!$A$1:$E$5,MATCH(Orders!$D1742,Products!$A$1:$A$5,0),MATCH(Orders!J$1,Products!$A$1:$E$1,0))="D","Dark","Light"))</f>
        <v>Dark</v>
      </c>
      <c r="K1742" s="3">
        <f>INDEX(Products!$A$1:$E$5,MATCH(Orders!$D1742,Products!$A$1:$A$5,0),MATCH(Orders!K$1,Products!$A$1:$E$1,0))</f>
        <v>2</v>
      </c>
      <c r="L1742" s="5">
        <f>INDEX(Products!$A$1:$E$5,MATCH(Orders!$D1742,Products!$A$1:$A$5,0),MATCH(Orders!L$1,Products!$A$1:$E$1,0))</f>
        <v>6.79</v>
      </c>
      <c r="M1742" s="5">
        <f>Table1[[#This Row],[Unit Price]]*Table1[[#This Row],[Quantity]]</f>
        <v>13.58</v>
      </c>
      <c r="N1742" t="str">
        <f>VLOOKUP(Table1[[#This Row],[Customer ID]],Customers!$A$1:$I$2001,9,FALSE)</f>
        <v>No</v>
      </c>
    </row>
    <row r="1743" spans="1:14" x14ac:dyDescent="0.35">
      <c r="A1743" t="s">
        <v>3554</v>
      </c>
      <c r="B1743" s="2">
        <v>45134</v>
      </c>
      <c r="C1743" t="s">
        <v>3555</v>
      </c>
      <c r="D1743" t="s">
        <v>40</v>
      </c>
      <c r="E1743">
        <v>2</v>
      </c>
      <c r="F1743" t="str">
        <f>VLOOKUP(Table1[[#This Row],[Customer ID]],Customers!$A$1:$I$2001,2,FALSE)</f>
        <v>Steve Jackson</v>
      </c>
      <c r="G1743" t="str">
        <f>VLOOKUP(Table1[[#This Row],[Customer ID]],Customers!$A$1:$I$2001,3,FALSE)</f>
        <v>thomas06@hotmail.com</v>
      </c>
      <c r="H1743" t="str">
        <f>VLOOKUP(Table1[[#This Row],[Customer ID]],Customers!$A$1:$I$2001,7,FALSE)</f>
        <v>United States</v>
      </c>
      <c r="I1743" t="str">
        <f>_xlfn.IFS(INDEX(Products!$A$1:$E$5,MATCH(Orders!$D1743,Products!$A$1:$A$5,0),MATCH(Orders!I$1,Products!$A$1:$E$1,0))="Esp","Espresso",INDEX(Products!$A$1:$E$5,MATCH(Orders!$D1743,Products!$A$1:$A$5,0),MATCH(Orders!I$1,Products!$A$1:$E$1,0))="Lat","Latte",INDEX(Products!$A$1:$E$5,MATCH(Orders!$D1743,Products!$A$1:$A$5,0),MATCH(Orders!I$1,Products!$A$1:$E$1,0))="Moc","Mocha",INDEX(Products!$A$1:$E$5,MATCH(Orders!$D1743,Products!$A$1:$A$5,0),MATCH(Orders!I$1,Products!$A$1:$E$1,0))="Am","Americano")</f>
        <v>Americano</v>
      </c>
      <c r="J1743" t="str">
        <f>IF(INDEX(Products!$A$1:$E$5,MATCH(Orders!$D1743,Products!$A$1:$A$5,0),MATCH(Orders!J$1,Products!$A$1:$E$1,0))="M","Medium",IF(INDEX(Products!$A$1:$E$5,MATCH(Orders!$D1743,Products!$A$1:$A$5,0),MATCH(Orders!J$1,Products!$A$1:$E$1,0))="D","Dark","Light"))</f>
        <v>Light</v>
      </c>
      <c r="K1743" s="3">
        <f>INDEX(Products!$A$1:$E$5,MATCH(Orders!$D1743,Products!$A$1:$A$5,0),MATCH(Orders!K$1,Products!$A$1:$E$1,0))</f>
        <v>1</v>
      </c>
      <c r="L1743" s="5">
        <f>INDEX(Products!$A$1:$E$5,MATCH(Orders!$D1743,Products!$A$1:$A$5,0),MATCH(Orders!L$1,Products!$A$1:$E$1,0))</f>
        <v>9.9499999999999993</v>
      </c>
      <c r="M1743" s="5">
        <f>Table1[[#This Row],[Unit Price]]*Table1[[#This Row],[Quantity]]</f>
        <v>19.899999999999999</v>
      </c>
      <c r="N1743" t="str">
        <f>VLOOKUP(Table1[[#This Row],[Customer ID]],Customers!$A$1:$I$2001,9,FALSE)</f>
        <v>No</v>
      </c>
    </row>
    <row r="1744" spans="1:14" x14ac:dyDescent="0.35">
      <c r="A1744" t="s">
        <v>3556</v>
      </c>
      <c r="B1744" s="2">
        <v>44897</v>
      </c>
      <c r="C1744" t="s">
        <v>3557</v>
      </c>
      <c r="D1744" t="s">
        <v>21</v>
      </c>
      <c r="E1744">
        <v>4</v>
      </c>
      <c r="F1744" t="str">
        <f>VLOOKUP(Table1[[#This Row],[Customer ID]],Customers!$A$1:$I$2001,2,FALSE)</f>
        <v>Gail Joyce</v>
      </c>
      <c r="G1744" t="str">
        <f>VLOOKUP(Table1[[#This Row],[Customer ID]],Customers!$A$1:$I$2001,3,FALSE)</f>
        <v>kimberlymunoz@gmail.com</v>
      </c>
      <c r="H1744" t="str">
        <f>VLOOKUP(Table1[[#This Row],[Customer ID]],Customers!$A$1:$I$2001,7,FALSE)</f>
        <v>United Kingdom</v>
      </c>
      <c r="I1744" t="str">
        <f>_xlfn.IFS(INDEX(Products!$A$1:$E$5,MATCH(Orders!$D1744,Products!$A$1:$A$5,0),MATCH(Orders!I$1,Products!$A$1:$E$1,0))="Esp","Espresso",INDEX(Products!$A$1:$E$5,MATCH(Orders!$D1744,Products!$A$1:$A$5,0),MATCH(Orders!I$1,Products!$A$1:$E$1,0))="Lat","Latte",INDEX(Products!$A$1:$E$5,MATCH(Orders!$D1744,Products!$A$1:$A$5,0),MATCH(Orders!I$1,Products!$A$1:$E$1,0))="Moc","Mocha",INDEX(Products!$A$1:$E$5,MATCH(Orders!$D1744,Products!$A$1:$A$5,0),MATCH(Orders!I$1,Products!$A$1:$E$1,0))="Am","Americano")</f>
        <v>Latte</v>
      </c>
      <c r="J1744" t="str">
        <f>IF(INDEX(Products!$A$1:$E$5,MATCH(Orders!$D1744,Products!$A$1:$A$5,0),MATCH(Orders!J$1,Products!$A$1:$E$1,0))="M","Medium",IF(INDEX(Products!$A$1:$E$5,MATCH(Orders!$D1744,Products!$A$1:$A$5,0),MATCH(Orders!J$1,Products!$A$1:$E$1,0))="D","Dark","Light"))</f>
        <v>Dark</v>
      </c>
      <c r="K1744" s="3">
        <f>INDEX(Products!$A$1:$E$5,MATCH(Orders!$D1744,Products!$A$1:$A$5,0),MATCH(Orders!K$1,Products!$A$1:$E$1,0))</f>
        <v>2</v>
      </c>
      <c r="L1744" s="5">
        <f>INDEX(Products!$A$1:$E$5,MATCH(Orders!$D1744,Products!$A$1:$A$5,0),MATCH(Orders!L$1,Products!$A$1:$E$1,0))</f>
        <v>6.79</v>
      </c>
      <c r="M1744" s="5">
        <f>Table1[[#This Row],[Unit Price]]*Table1[[#This Row],[Quantity]]</f>
        <v>27.16</v>
      </c>
      <c r="N1744" t="str">
        <f>VLOOKUP(Table1[[#This Row],[Customer ID]],Customers!$A$1:$I$2001,9,FALSE)</f>
        <v>No</v>
      </c>
    </row>
    <row r="1745" spans="1:14" x14ac:dyDescent="0.35">
      <c r="A1745" t="s">
        <v>3558</v>
      </c>
      <c r="B1745" s="2">
        <v>45145</v>
      </c>
      <c r="C1745" t="s">
        <v>3559</v>
      </c>
      <c r="D1745" t="s">
        <v>21</v>
      </c>
      <c r="E1745">
        <v>4</v>
      </c>
      <c r="F1745" t="str">
        <f>VLOOKUP(Table1[[#This Row],[Customer ID]],Customers!$A$1:$I$2001,2,FALSE)</f>
        <v>Stephanie Williams</v>
      </c>
      <c r="G1745" t="str">
        <f>VLOOKUP(Table1[[#This Row],[Customer ID]],Customers!$A$1:$I$2001,3,FALSE)</f>
        <v>devon83@yahoo.com</v>
      </c>
      <c r="H1745" t="str">
        <f>VLOOKUP(Table1[[#This Row],[Customer ID]],Customers!$A$1:$I$2001,7,FALSE)</f>
        <v>United States</v>
      </c>
      <c r="I1745" t="str">
        <f>_xlfn.IFS(INDEX(Products!$A$1:$E$5,MATCH(Orders!$D1745,Products!$A$1:$A$5,0),MATCH(Orders!I$1,Products!$A$1:$E$1,0))="Esp","Espresso",INDEX(Products!$A$1:$E$5,MATCH(Orders!$D1745,Products!$A$1:$A$5,0),MATCH(Orders!I$1,Products!$A$1:$E$1,0))="Lat","Latte",INDEX(Products!$A$1:$E$5,MATCH(Orders!$D1745,Products!$A$1:$A$5,0),MATCH(Orders!I$1,Products!$A$1:$E$1,0))="Moc","Mocha",INDEX(Products!$A$1:$E$5,MATCH(Orders!$D1745,Products!$A$1:$A$5,0),MATCH(Orders!I$1,Products!$A$1:$E$1,0))="Am","Americano")</f>
        <v>Latte</v>
      </c>
      <c r="J1745" t="str">
        <f>IF(INDEX(Products!$A$1:$E$5,MATCH(Orders!$D1745,Products!$A$1:$A$5,0),MATCH(Orders!J$1,Products!$A$1:$E$1,0))="M","Medium",IF(INDEX(Products!$A$1:$E$5,MATCH(Orders!$D1745,Products!$A$1:$A$5,0),MATCH(Orders!J$1,Products!$A$1:$E$1,0))="D","Dark","Light"))</f>
        <v>Dark</v>
      </c>
      <c r="K1745" s="3">
        <f>INDEX(Products!$A$1:$E$5,MATCH(Orders!$D1745,Products!$A$1:$A$5,0),MATCH(Orders!K$1,Products!$A$1:$E$1,0))</f>
        <v>2</v>
      </c>
      <c r="L1745" s="5">
        <f>INDEX(Products!$A$1:$E$5,MATCH(Orders!$D1745,Products!$A$1:$A$5,0),MATCH(Orders!L$1,Products!$A$1:$E$1,0))</f>
        <v>6.79</v>
      </c>
      <c r="M1745" s="5">
        <f>Table1[[#This Row],[Unit Price]]*Table1[[#This Row],[Quantity]]</f>
        <v>27.16</v>
      </c>
      <c r="N1745" t="str">
        <f>VLOOKUP(Table1[[#This Row],[Customer ID]],Customers!$A$1:$I$2001,9,FALSE)</f>
        <v>No</v>
      </c>
    </row>
    <row r="1746" spans="1:14" x14ac:dyDescent="0.35">
      <c r="A1746" t="s">
        <v>3560</v>
      </c>
      <c r="B1746" s="2">
        <v>45560</v>
      </c>
      <c r="C1746" t="s">
        <v>3561</v>
      </c>
      <c r="D1746" t="s">
        <v>15</v>
      </c>
      <c r="E1746">
        <v>2</v>
      </c>
      <c r="F1746" t="str">
        <f>VLOOKUP(Table1[[#This Row],[Customer ID]],Customers!$A$1:$I$2001,2,FALSE)</f>
        <v>Kelly Carpenter</v>
      </c>
      <c r="G1746" t="str">
        <f>VLOOKUP(Table1[[#This Row],[Customer ID]],Customers!$A$1:$I$2001,3,FALSE)</f>
        <v>btownsend@yahoo.com</v>
      </c>
      <c r="H1746" t="str">
        <f>VLOOKUP(Table1[[#This Row],[Customer ID]],Customers!$A$1:$I$2001,7,FALSE)</f>
        <v>Australia</v>
      </c>
      <c r="I1746" t="str">
        <f>_xlfn.IFS(INDEX(Products!$A$1:$E$5,MATCH(Orders!$D1746,Products!$A$1:$A$5,0),MATCH(Orders!I$1,Products!$A$1:$E$1,0))="Esp","Espresso",INDEX(Products!$A$1:$E$5,MATCH(Orders!$D1746,Products!$A$1:$A$5,0),MATCH(Orders!I$1,Products!$A$1:$E$1,0))="Lat","Latte",INDEX(Products!$A$1:$E$5,MATCH(Orders!$D1746,Products!$A$1:$A$5,0),MATCH(Orders!I$1,Products!$A$1:$E$1,0))="Moc","Mocha",INDEX(Products!$A$1:$E$5,MATCH(Orders!$D1746,Products!$A$1:$A$5,0),MATCH(Orders!I$1,Products!$A$1:$E$1,0))="Am","Americano")</f>
        <v>Espresso</v>
      </c>
      <c r="J1746" t="str">
        <f>IF(INDEX(Products!$A$1:$E$5,MATCH(Orders!$D1746,Products!$A$1:$A$5,0),MATCH(Orders!J$1,Products!$A$1:$E$1,0))="M","Medium",IF(INDEX(Products!$A$1:$E$5,MATCH(Orders!$D1746,Products!$A$1:$A$5,0),MATCH(Orders!J$1,Products!$A$1:$E$1,0))="D","Dark","Light"))</f>
        <v>Medium</v>
      </c>
      <c r="K1746" s="3">
        <f>INDEX(Products!$A$1:$E$5,MATCH(Orders!$D1746,Products!$A$1:$A$5,0),MATCH(Orders!K$1,Products!$A$1:$E$1,0))</f>
        <v>1.5</v>
      </c>
      <c r="L1746" s="5">
        <f>INDEX(Products!$A$1:$E$5,MATCH(Orders!$D1746,Products!$A$1:$A$5,0),MATCH(Orders!L$1,Products!$A$1:$E$1,0))</f>
        <v>8.18</v>
      </c>
      <c r="M1746" s="5">
        <f>Table1[[#This Row],[Unit Price]]*Table1[[#This Row],[Quantity]]</f>
        <v>16.36</v>
      </c>
      <c r="N1746" t="str">
        <f>VLOOKUP(Table1[[#This Row],[Customer ID]],Customers!$A$1:$I$2001,9,FALSE)</f>
        <v>No</v>
      </c>
    </row>
    <row r="1747" spans="1:14" x14ac:dyDescent="0.35">
      <c r="A1747" t="s">
        <v>3562</v>
      </c>
      <c r="B1747" s="2">
        <v>44806</v>
      </c>
      <c r="C1747" t="s">
        <v>3563</v>
      </c>
      <c r="D1747" t="s">
        <v>30</v>
      </c>
      <c r="E1747">
        <v>5</v>
      </c>
      <c r="F1747" t="str">
        <f>VLOOKUP(Table1[[#This Row],[Customer ID]],Customers!$A$1:$I$2001,2,FALSE)</f>
        <v>Jessica Smith</v>
      </c>
      <c r="G1747" t="str">
        <f>VLOOKUP(Table1[[#This Row],[Customer ID]],Customers!$A$1:$I$2001,3,FALSE)</f>
        <v>livingstonamanda@ware.com</v>
      </c>
      <c r="H1747" t="str">
        <f>VLOOKUP(Table1[[#This Row],[Customer ID]],Customers!$A$1:$I$2001,7,FALSE)</f>
        <v>Ireland</v>
      </c>
      <c r="I1747" t="str">
        <f>_xlfn.IFS(INDEX(Products!$A$1:$E$5,MATCH(Orders!$D1747,Products!$A$1:$A$5,0),MATCH(Orders!I$1,Products!$A$1:$E$1,0))="Esp","Espresso",INDEX(Products!$A$1:$E$5,MATCH(Orders!$D1747,Products!$A$1:$A$5,0),MATCH(Orders!I$1,Products!$A$1:$E$1,0))="Lat","Latte",INDEX(Products!$A$1:$E$5,MATCH(Orders!$D1747,Products!$A$1:$A$5,0),MATCH(Orders!I$1,Products!$A$1:$E$1,0))="Moc","Mocha",INDEX(Products!$A$1:$E$5,MATCH(Orders!$D1747,Products!$A$1:$A$5,0),MATCH(Orders!I$1,Products!$A$1:$E$1,0))="Am","Americano")</f>
        <v>Mocha</v>
      </c>
      <c r="J1747" t="str">
        <f>IF(INDEX(Products!$A$1:$E$5,MATCH(Orders!$D1747,Products!$A$1:$A$5,0),MATCH(Orders!J$1,Products!$A$1:$E$1,0))="M","Medium",IF(INDEX(Products!$A$1:$E$5,MATCH(Orders!$D1747,Products!$A$1:$A$5,0),MATCH(Orders!J$1,Products!$A$1:$E$1,0))="D","Dark","Light"))</f>
        <v>Medium</v>
      </c>
      <c r="K1747" s="3">
        <f>INDEX(Products!$A$1:$E$5,MATCH(Orders!$D1747,Products!$A$1:$A$5,0),MATCH(Orders!K$1,Products!$A$1:$E$1,0))</f>
        <v>2</v>
      </c>
      <c r="L1747" s="5">
        <f>INDEX(Products!$A$1:$E$5,MATCH(Orders!$D1747,Products!$A$1:$A$5,0),MATCH(Orders!L$1,Products!$A$1:$E$1,0))</f>
        <v>5.35</v>
      </c>
      <c r="M1747" s="5">
        <f>Table1[[#This Row],[Unit Price]]*Table1[[#This Row],[Quantity]]</f>
        <v>26.75</v>
      </c>
      <c r="N1747" t="str">
        <f>VLOOKUP(Table1[[#This Row],[Customer ID]],Customers!$A$1:$I$2001,9,FALSE)</f>
        <v>No</v>
      </c>
    </row>
    <row r="1748" spans="1:14" x14ac:dyDescent="0.35">
      <c r="A1748" t="s">
        <v>3564</v>
      </c>
      <c r="B1748" s="2">
        <v>45309</v>
      </c>
      <c r="C1748" t="s">
        <v>3565</v>
      </c>
      <c r="D1748" t="s">
        <v>15</v>
      </c>
      <c r="E1748">
        <v>3</v>
      </c>
      <c r="F1748" t="str">
        <f>VLOOKUP(Table1[[#This Row],[Customer ID]],Customers!$A$1:$I$2001,2,FALSE)</f>
        <v>Sherri Myers</v>
      </c>
      <c r="G1748" t="str">
        <f>VLOOKUP(Table1[[#This Row],[Customer ID]],Customers!$A$1:$I$2001,3,FALSE)</f>
        <v>nicole61@lane.com</v>
      </c>
      <c r="H1748" t="str">
        <f>VLOOKUP(Table1[[#This Row],[Customer ID]],Customers!$A$1:$I$2001,7,FALSE)</f>
        <v>United Kingdom</v>
      </c>
      <c r="I1748" t="str">
        <f>_xlfn.IFS(INDEX(Products!$A$1:$E$5,MATCH(Orders!$D1748,Products!$A$1:$A$5,0),MATCH(Orders!I$1,Products!$A$1:$E$1,0))="Esp","Espresso",INDEX(Products!$A$1:$E$5,MATCH(Orders!$D1748,Products!$A$1:$A$5,0),MATCH(Orders!I$1,Products!$A$1:$E$1,0))="Lat","Latte",INDEX(Products!$A$1:$E$5,MATCH(Orders!$D1748,Products!$A$1:$A$5,0),MATCH(Orders!I$1,Products!$A$1:$E$1,0))="Moc","Mocha",INDEX(Products!$A$1:$E$5,MATCH(Orders!$D1748,Products!$A$1:$A$5,0),MATCH(Orders!I$1,Products!$A$1:$E$1,0))="Am","Americano")</f>
        <v>Espresso</v>
      </c>
      <c r="J1748" t="str">
        <f>IF(INDEX(Products!$A$1:$E$5,MATCH(Orders!$D1748,Products!$A$1:$A$5,0),MATCH(Orders!J$1,Products!$A$1:$E$1,0))="M","Medium",IF(INDEX(Products!$A$1:$E$5,MATCH(Orders!$D1748,Products!$A$1:$A$5,0),MATCH(Orders!J$1,Products!$A$1:$E$1,0))="D","Dark","Light"))</f>
        <v>Medium</v>
      </c>
      <c r="K1748" s="3">
        <f>INDEX(Products!$A$1:$E$5,MATCH(Orders!$D1748,Products!$A$1:$A$5,0),MATCH(Orders!K$1,Products!$A$1:$E$1,0))</f>
        <v>1.5</v>
      </c>
      <c r="L1748" s="5">
        <f>INDEX(Products!$A$1:$E$5,MATCH(Orders!$D1748,Products!$A$1:$A$5,0),MATCH(Orders!L$1,Products!$A$1:$E$1,0))</f>
        <v>8.18</v>
      </c>
      <c r="M1748" s="5">
        <f>Table1[[#This Row],[Unit Price]]*Table1[[#This Row],[Quantity]]</f>
        <v>24.54</v>
      </c>
      <c r="N1748" t="str">
        <f>VLOOKUP(Table1[[#This Row],[Customer ID]],Customers!$A$1:$I$2001,9,FALSE)</f>
        <v>No</v>
      </c>
    </row>
    <row r="1749" spans="1:14" x14ac:dyDescent="0.35">
      <c r="A1749" t="s">
        <v>3566</v>
      </c>
      <c r="B1749" s="2">
        <v>44883</v>
      </c>
      <c r="C1749" t="s">
        <v>3567</v>
      </c>
      <c r="D1749" t="s">
        <v>40</v>
      </c>
      <c r="E1749">
        <v>2</v>
      </c>
      <c r="F1749" t="str">
        <f>VLOOKUP(Table1[[#This Row],[Customer ID]],Customers!$A$1:$I$2001,2,FALSE)</f>
        <v>Shannon Erickson</v>
      </c>
      <c r="G1749" t="str">
        <f>VLOOKUP(Table1[[#This Row],[Customer ID]],Customers!$A$1:$I$2001,3,FALSE)</f>
        <v>carmenroach@gmail.com</v>
      </c>
      <c r="H1749" t="str">
        <f>VLOOKUP(Table1[[#This Row],[Customer ID]],Customers!$A$1:$I$2001,7,FALSE)</f>
        <v>Australia</v>
      </c>
      <c r="I1749" t="str">
        <f>_xlfn.IFS(INDEX(Products!$A$1:$E$5,MATCH(Orders!$D1749,Products!$A$1:$A$5,0),MATCH(Orders!I$1,Products!$A$1:$E$1,0))="Esp","Espresso",INDEX(Products!$A$1:$E$5,MATCH(Orders!$D1749,Products!$A$1:$A$5,0),MATCH(Orders!I$1,Products!$A$1:$E$1,0))="Lat","Latte",INDEX(Products!$A$1:$E$5,MATCH(Orders!$D1749,Products!$A$1:$A$5,0),MATCH(Orders!I$1,Products!$A$1:$E$1,0))="Moc","Mocha",INDEX(Products!$A$1:$E$5,MATCH(Orders!$D1749,Products!$A$1:$A$5,0),MATCH(Orders!I$1,Products!$A$1:$E$1,0))="Am","Americano")</f>
        <v>Americano</v>
      </c>
      <c r="J1749" t="str">
        <f>IF(INDEX(Products!$A$1:$E$5,MATCH(Orders!$D1749,Products!$A$1:$A$5,0),MATCH(Orders!J$1,Products!$A$1:$E$1,0))="M","Medium",IF(INDEX(Products!$A$1:$E$5,MATCH(Orders!$D1749,Products!$A$1:$A$5,0),MATCH(Orders!J$1,Products!$A$1:$E$1,0))="D","Dark","Light"))</f>
        <v>Light</v>
      </c>
      <c r="K1749" s="3">
        <f>INDEX(Products!$A$1:$E$5,MATCH(Orders!$D1749,Products!$A$1:$A$5,0),MATCH(Orders!K$1,Products!$A$1:$E$1,0))</f>
        <v>1</v>
      </c>
      <c r="L1749" s="5">
        <f>INDEX(Products!$A$1:$E$5,MATCH(Orders!$D1749,Products!$A$1:$A$5,0),MATCH(Orders!L$1,Products!$A$1:$E$1,0))</f>
        <v>9.9499999999999993</v>
      </c>
      <c r="M1749" s="5">
        <f>Table1[[#This Row],[Unit Price]]*Table1[[#This Row],[Quantity]]</f>
        <v>19.899999999999999</v>
      </c>
      <c r="N1749" t="str">
        <f>VLOOKUP(Table1[[#This Row],[Customer ID]],Customers!$A$1:$I$2001,9,FALSE)</f>
        <v>No</v>
      </c>
    </row>
    <row r="1750" spans="1:14" x14ac:dyDescent="0.35">
      <c r="A1750" t="s">
        <v>3568</v>
      </c>
      <c r="B1750" s="2">
        <v>45058</v>
      </c>
      <c r="C1750" t="s">
        <v>3569</v>
      </c>
      <c r="D1750" t="s">
        <v>30</v>
      </c>
      <c r="E1750">
        <v>2</v>
      </c>
      <c r="F1750" t="str">
        <f>VLOOKUP(Table1[[#This Row],[Customer ID]],Customers!$A$1:$I$2001,2,FALSE)</f>
        <v>Edwin Martin</v>
      </c>
      <c r="G1750" t="str">
        <f>VLOOKUP(Table1[[#This Row],[Customer ID]],Customers!$A$1:$I$2001,3,FALSE)</f>
        <v>cvincent@ramirez.info</v>
      </c>
      <c r="H1750" t="str">
        <f>VLOOKUP(Table1[[#This Row],[Customer ID]],Customers!$A$1:$I$2001,7,FALSE)</f>
        <v>United States</v>
      </c>
      <c r="I1750" t="str">
        <f>_xlfn.IFS(INDEX(Products!$A$1:$E$5,MATCH(Orders!$D1750,Products!$A$1:$A$5,0),MATCH(Orders!I$1,Products!$A$1:$E$1,0))="Esp","Espresso",INDEX(Products!$A$1:$E$5,MATCH(Orders!$D1750,Products!$A$1:$A$5,0),MATCH(Orders!I$1,Products!$A$1:$E$1,0))="Lat","Latte",INDEX(Products!$A$1:$E$5,MATCH(Orders!$D1750,Products!$A$1:$A$5,0),MATCH(Orders!I$1,Products!$A$1:$E$1,0))="Moc","Mocha",INDEX(Products!$A$1:$E$5,MATCH(Orders!$D1750,Products!$A$1:$A$5,0),MATCH(Orders!I$1,Products!$A$1:$E$1,0))="Am","Americano")</f>
        <v>Mocha</v>
      </c>
      <c r="J1750" t="str">
        <f>IF(INDEX(Products!$A$1:$E$5,MATCH(Orders!$D1750,Products!$A$1:$A$5,0),MATCH(Orders!J$1,Products!$A$1:$E$1,0))="M","Medium",IF(INDEX(Products!$A$1:$E$5,MATCH(Orders!$D1750,Products!$A$1:$A$5,0),MATCH(Orders!J$1,Products!$A$1:$E$1,0))="D","Dark","Light"))</f>
        <v>Medium</v>
      </c>
      <c r="K1750" s="3">
        <f>INDEX(Products!$A$1:$E$5,MATCH(Orders!$D1750,Products!$A$1:$A$5,0),MATCH(Orders!K$1,Products!$A$1:$E$1,0))</f>
        <v>2</v>
      </c>
      <c r="L1750" s="5">
        <f>INDEX(Products!$A$1:$E$5,MATCH(Orders!$D1750,Products!$A$1:$A$5,0),MATCH(Orders!L$1,Products!$A$1:$E$1,0))</f>
        <v>5.35</v>
      </c>
      <c r="M1750" s="5">
        <f>Table1[[#This Row],[Unit Price]]*Table1[[#This Row],[Quantity]]</f>
        <v>10.7</v>
      </c>
      <c r="N1750" t="str">
        <f>VLOOKUP(Table1[[#This Row],[Customer ID]],Customers!$A$1:$I$2001,9,FALSE)</f>
        <v>No</v>
      </c>
    </row>
    <row r="1751" spans="1:14" x14ac:dyDescent="0.35">
      <c r="A1751" t="s">
        <v>3570</v>
      </c>
      <c r="B1751" s="2">
        <v>44949</v>
      </c>
      <c r="C1751" t="s">
        <v>3571</v>
      </c>
      <c r="D1751" t="s">
        <v>21</v>
      </c>
      <c r="E1751">
        <v>4</v>
      </c>
      <c r="F1751" t="str">
        <f>VLOOKUP(Table1[[#This Row],[Customer ID]],Customers!$A$1:$I$2001,2,FALSE)</f>
        <v>Andrew Scott</v>
      </c>
      <c r="G1751" t="str">
        <f>VLOOKUP(Table1[[#This Row],[Customer ID]],Customers!$A$1:$I$2001,3,FALSE)</f>
        <v>browndouglas@miller-figueroa.com</v>
      </c>
      <c r="H1751" t="str">
        <f>VLOOKUP(Table1[[#This Row],[Customer ID]],Customers!$A$1:$I$2001,7,FALSE)</f>
        <v>Canada</v>
      </c>
      <c r="I1751" t="str">
        <f>_xlfn.IFS(INDEX(Products!$A$1:$E$5,MATCH(Orders!$D1751,Products!$A$1:$A$5,0),MATCH(Orders!I$1,Products!$A$1:$E$1,0))="Esp","Espresso",INDEX(Products!$A$1:$E$5,MATCH(Orders!$D1751,Products!$A$1:$A$5,0),MATCH(Orders!I$1,Products!$A$1:$E$1,0))="Lat","Latte",INDEX(Products!$A$1:$E$5,MATCH(Orders!$D1751,Products!$A$1:$A$5,0),MATCH(Orders!I$1,Products!$A$1:$E$1,0))="Moc","Mocha",INDEX(Products!$A$1:$E$5,MATCH(Orders!$D1751,Products!$A$1:$A$5,0),MATCH(Orders!I$1,Products!$A$1:$E$1,0))="Am","Americano")</f>
        <v>Latte</v>
      </c>
      <c r="J1751" t="str">
        <f>IF(INDEX(Products!$A$1:$E$5,MATCH(Orders!$D1751,Products!$A$1:$A$5,0),MATCH(Orders!J$1,Products!$A$1:$E$1,0))="M","Medium",IF(INDEX(Products!$A$1:$E$5,MATCH(Orders!$D1751,Products!$A$1:$A$5,0),MATCH(Orders!J$1,Products!$A$1:$E$1,0))="D","Dark","Light"))</f>
        <v>Dark</v>
      </c>
      <c r="K1751" s="3">
        <f>INDEX(Products!$A$1:$E$5,MATCH(Orders!$D1751,Products!$A$1:$A$5,0),MATCH(Orders!K$1,Products!$A$1:$E$1,0))</f>
        <v>2</v>
      </c>
      <c r="L1751" s="5">
        <f>INDEX(Products!$A$1:$E$5,MATCH(Orders!$D1751,Products!$A$1:$A$5,0),MATCH(Orders!L$1,Products!$A$1:$E$1,0))</f>
        <v>6.79</v>
      </c>
      <c r="M1751" s="5">
        <f>Table1[[#This Row],[Unit Price]]*Table1[[#This Row],[Quantity]]</f>
        <v>27.16</v>
      </c>
      <c r="N1751" t="str">
        <f>VLOOKUP(Table1[[#This Row],[Customer ID]],Customers!$A$1:$I$2001,9,FALSE)</f>
        <v>No</v>
      </c>
    </row>
    <row r="1752" spans="1:14" x14ac:dyDescent="0.35">
      <c r="A1752" t="s">
        <v>3572</v>
      </c>
      <c r="B1752" s="2">
        <v>44895</v>
      </c>
      <c r="C1752" t="s">
        <v>3573</v>
      </c>
      <c r="D1752" t="s">
        <v>21</v>
      </c>
      <c r="E1752">
        <v>5</v>
      </c>
      <c r="F1752" t="str">
        <f>VLOOKUP(Table1[[#This Row],[Customer ID]],Customers!$A$1:$I$2001,2,FALSE)</f>
        <v>Kevin Robles</v>
      </c>
      <c r="G1752" t="str">
        <f>VLOOKUP(Table1[[#This Row],[Customer ID]],Customers!$A$1:$I$2001,3,FALSE)</f>
        <v>kristen08@welch-smith.biz</v>
      </c>
      <c r="H1752" t="str">
        <f>VLOOKUP(Table1[[#This Row],[Customer ID]],Customers!$A$1:$I$2001,7,FALSE)</f>
        <v>Ireland</v>
      </c>
      <c r="I1752" t="str">
        <f>_xlfn.IFS(INDEX(Products!$A$1:$E$5,MATCH(Orders!$D1752,Products!$A$1:$A$5,0),MATCH(Orders!I$1,Products!$A$1:$E$1,0))="Esp","Espresso",INDEX(Products!$A$1:$E$5,MATCH(Orders!$D1752,Products!$A$1:$A$5,0),MATCH(Orders!I$1,Products!$A$1:$E$1,0))="Lat","Latte",INDEX(Products!$A$1:$E$5,MATCH(Orders!$D1752,Products!$A$1:$A$5,0),MATCH(Orders!I$1,Products!$A$1:$E$1,0))="Moc","Mocha",INDEX(Products!$A$1:$E$5,MATCH(Orders!$D1752,Products!$A$1:$A$5,0),MATCH(Orders!I$1,Products!$A$1:$E$1,0))="Am","Americano")</f>
        <v>Latte</v>
      </c>
      <c r="J1752" t="str">
        <f>IF(INDEX(Products!$A$1:$E$5,MATCH(Orders!$D1752,Products!$A$1:$A$5,0),MATCH(Orders!J$1,Products!$A$1:$E$1,0))="M","Medium",IF(INDEX(Products!$A$1:$E$5,MATCH(Orders!$D1752,Products!$A$1:$A$5,0),MATCH(Orders!J$1,Products!$A$1:$E$1,0))="D","Dark","Light"))</f>
        <v>Dark</v>
      </c>
      <c r="K1752" s="3">
        <f>INDEX(Products!$A$1:$E$5,MATCH(Orders!$D1752,Products!$A$1:$A$5,0),MATCH(Orders!K$1,Products!$A$1:$E$1,0))</f>
        <v>2</v>
      </c>
      <c r="L1752" s="5">
        <f>INDEX(Products!$A$1:$E$5,MATCH(Orders!$D1752,Products!$A$1:$A$5,0),MATCH(Orders!L$1,Products!$A$1:$E$1,0))</f>
        <v>6.79</v>
      </c>
      <c r="M1752" s="5">
        <f>Table1[[#This Row],[Unit Price]]*Table1[[#This Row],[Quantity]]</f>
        <v>33.950000000000003</v>
      </c>
      <c r="N1752" t="str">
        <f>VLOOKUP(Table1[[#This Row],[Customer ID]],Customers!$A$1:$I$2001,9,FALSE)</f>
        <v>Yes</v>
      </c>
    </row>
    <row r="1753" spans="1:14" x14ac:dyDescent="0.35">
      <c r="A1753" t="s">
        <v>3574</v>
      </c>
      <c r="B1753" s="2">
        <v>45066</v>
      </c>
      <c r="C1753" t="s">
        <v>3575</v>
      </c>
      <c r="D1753" t="s">
        <v>21</v>
      </c>
      <c r="E1753">
        <v>1</v>
      </c>
      <c r="F1753" t="str">
        <f>VLOOKUP(Table1[[#This Row],[Customer ID]],Customers!$A$1:$I$2001,2,FALSE)</f>
        <v>Kathleen Whitaker</v>
      </c>
      <c r="G1753" t="str">
        <f>VLOOKUP(Table1[[#This Row],[Customer ID]],Customers!$A$1:$I$2001,3,FALSE)</f>
        <v>jacobspencer@hotmail.com</v>
      </c>
      <c r="H1753" t="str">
        <f>VLOOKUP(Table1[[#This Row],[Customer ID]],Customers!$A$1:$I$2001,7,FALSE)</f>
        <v>United Kingdom</v>
      </c>
      <c r="I1753" t="str">
        <f>_xlfn.IFS(INDEX(Products!$A$1:$E$5,MATCH(Orders!$D1753,Products!$A$1:$A$5,0),MATCH(Orders!I$1,Products!$A$1:$E$1,0))="Esp","Espresso",INDEX(Products!$A$1:$E$5,MATCH(Orders!$D1753,Products!$A$1:$A$5,0),MATCH(Orders!I$1,Products!$A$1:$E$1,0))="Lat","Latte",INDEX(Products!$A$1:$E$5,MATCH(Orders!$D1753,Products!$A$1:$A$5,0),MATCH(Orders!I$1,Products!$A$1:$E$1,0))="Moc","Mocha",INDEX(Products!$A$1:$E$5,MATCH(Orders!$D1753,Products!$A$1:$A$5,0),MATCH(Orders!I$1,Products!$A$1:$E$1,0))="Am","Americano")</f>
        <v>Latte</v>
      </c>
      <c r="J1753" t="str">
        <f>IF(INDEX(Products!$A$1:$E$5,MATCH(Orders!$D1753,Products!$A$1:$A$5,0),MATCH(Orders!J$1,Products!$A$1:$E$1,0))="M","Medium",IF(INDEX(Products!$A$1:$E$5,MATCH(Orders!$D1753,Products!$A$1:$A$5,0),MATCH(Orders!J$1,Products!$A$1:$E$1,0))="D","Dark","Light"))</f>
        <v>Dark</v>
      </c>
      <c r="K1753" s="3">
        <f>INDEX(Products!$A$1:$E$5,MATCH(Orders!$D1753,Products!$A$1:$A$5,0),MATCH(Orders!K$1,Products!$A$1:$E$1,0))</f>
        <v>2</v>
      </c>
      <c r="L1753" s="5">
        <f>INDEX(Products!$A$1:$E$5,MATCH(Orders!$D1753,Products!$A$1:$A$5,0),MATCH(Orders!L$1,Products!$A$1:$E$1,0))</f>
        <v>6.79</v>
      </c>
      <c r="M1753" s="5">
        <f>Table1[[#This Row],[Unit Price]]*Table1[[#This Row],[Quantity]]</f>
        <v>6.79</v>
      </c>
      <c r="N1753" t="str">
        <f>VLOOKUP(Table1[[#This Row],[Customer ID]],Customers!$A$1:$I$2001,9,FALSE)</f>
        <v>No</v>
      </c>
    </row>
    <row r="1754" spans="1:14" x14ac:dyDescent="0.35">
      <c r="A1754" t="s">
        <v>3576</v>
      </c>
      <c r="B1754" s="2">
        <v>45000</v>
      </c>
      <c r="C1754" t="s">
        <v>3577</v>
      </c>
      <c r="D1754" t="s">
        <v>30</v>
      </c>
      <c r="E1754">
        <v>2</v>
      </c>
      <c r="F1754" t="str">
        <f>VLOOKUP(Table1[[#This Row],[Customer ID]],Customers!$A$1:$I$2001,2,FALSE)</f>
        <v>Kaylee Ryan</v>
      </c>
      <c r="G1754" t="str">
        <f>VLOOKUP(Table1[[#This Row],[Customer ID]],Customers!$A$1:$I$2001,3,FALSE)</f>
        <v>lprice@acevedo.com</v>
      </c>
      <c r="H1754" t="str">
        <f>VLOOKUP(Table1[[#This Row],[Customer ID]],Customers!$A$1:$I$2001,7,FALSE)</f>
        <v>United Kingdom</v>
      </c>
      <c r="I1754" t="str">
        <f>_xlfn.IFS(INDEX(Products!$A$1:$E$5,MATCH(Orders!$D1754,Products!$A$1:$A$5,0),MATCH(Orders!I$1,Products!$A$1:$E$1,0))="Esp","Espresso",INDEX(Products!$A$1:$E$5,MATCH(Orders!$D1754,Products!$A$1:$A$5,0),MATCH(Orders!I$1,Products!$A$1:$E$1,0))="Lat","Latte",INDEX(Products!$A$1:$E$5,MATCH(Orders!$D1754,Products!$A$1:$A$5,0),MATCH(Orders!I$1,Products!$A$1:$E$1,0))="Moc","Mocha",INDEX(Products!$A$1:$E$5,MATCH(Orders!$D1754,Products!$A$1:$A$5,0),MATCH(Orders!I$1,Products!$A$1:$E$1,0))="Am","Americano")</f>
        <v>Mocha</v>
      </c>
      <c r="J1754" t="str">
        <f>IF(INDEX(Products!$A$1:$E$5,MATCH(Orders!$D1754,Products!$A$1:$A$5,0),MATCH(Orders!J$1,Products!$A$1:$E$1,0))="M","Medium",IF(INDEX(Products!$A$1:$E$5,MATCH(Orders!$D1754,Products!$A$1:$A$5,0),MATCH(Orders!J$1,Products!$A$1:$E$1,0))="D","Dark","Light"))</f>
        <v>Medium</v>
      </c>
      <c r="K1754" s="3">
        <f>INDEX(Products!$A$1:$E$5,MATCH(Orders!$D1754,Products!$A$1:$A$5,0),MATCH(Orders!K$1,Products!$A$1:$E$1,0))</f>
        <v>2</v>
      </c>
      <c r="L1754" s="5">
        <f>INDEX(Products!$A$1:$E$5,MATCH(Orders!$D1754,Products!$A$1:$A$5,0),MATCH(Orders!L$1,Products!$A$1:$E$1,0))</f>
        <v>5.35</v>
      </c>
      <c r="M1754" s="5">
        <f>Table1[[#This Row],[Unit Price]]*Table1[[#This Row],[Quantity]]</f>
        <v>10.7</v>
      </c>
      <c r="N1754" t="str">
        <f>VLOOKUP(Table1[[#This Row],[Customer ID]],Customers!$A$1:$I$2001,9,FALSE)</f>
        <v>Yes</v>
      </c>
    </row>
    <row r="1755" spans="1:14" x14ac:dyDescent="0.35">
      <c r="A1755" t="s">
        <v>3578</v>
      </c>
      <c r="B1755" s="2">
        <v>45250</v>
      </c>
      <c r="C1755" t="s">
        <v>3579</v>
      </c>
      <c r="D1755" t="s">
        <v>15</v>
      </c>
      <c r="E1755">
        <v>2</v>
      </c>
      <c r="F1755" t="str">
        <f>VLOOKUP(Table1[[#This Row],[Customer ID]],Customers!$A$1:$I$2001,2,FALSE)</f>
        <v>Brian Hubbard</v>
      </c>
      <c r="G1755" t="str">
        <f>VLOOKUP(Table1[[#This Row],[Customer ID]],Customers!$A$1:$I$2001,3,FALSE)</f>
        <v>clarkandrew@gmail.com</v>
      </c>
      <c r="H1755" t="str">
        <f>VLOOKUP(Table1[[#This Row],[Customer ID]],Customers!$A$1:$I$2001,7,FALSE)</f>
        <v>United States</v>
      </c>
      <c r="I1755" t="str">
        <f>_xlfn.IFS(INDEX(Products!$A$1:$E$5,MATCH(Orders!$D1755,Products!$A$1:$A$5,0),MATCH(Orders!I$1,Products!$A$1:$E$1,0))="Esp","Espresso",INDEX(Products!$A$1:$E$5,MATCH(Orders!$D1755,Products!$A$1:$A$5,0),MATCH(Orders!I$1,Products!$A$1:$E$1,0))="Lat","Latte",INDEX(Products!$A$1:$E$5,MATCH(Orders!$D1755,Products!$A$1:$A$5,0),MATCH(Orders!I$1,Products!$A$1:$E$1,0))="Moc","Mocha",INDEX(Products!$A$1:$E$5,MATCH(Orders!$D1755,Products!$A$1:$A$5,0),MATCH(Orders!I$1,Products!$A$1:$E$1,0))="Am","Americano")</f>
        <v>Espresso</v>
      </c>
      <c r="J1755" t="str">
        <f>IF(INDEX(Products!$A$1:$E$5,MATCH(Orders!$D1755,Products!$A$1:$A$5,0),MATCH(Orders!J$1,Products!$A$1:$E$1,0))="M","Medium",IF(INDEX(Products!$A$1:$E$5,MATCH(Orders!$D1755,Products!$A$1:$A$5,0),MATCH(Orders!J$1,Products!$A$1:$E$1,0))="D","Dark","Light"))</f>
        <v>Medium</v>
      </c>
      <c r="K1755" s="3">
        <f>INDEX(Products!$A$1:$E$5,MATCH(Orders!$D1755,Products!$A$1:$A$5,0),MATCH(Orders!K$1,Products!$A$1:$E$1,0))</f>
        <v>1.5</v>
      </c>
      <c r="L1755" s="5">
        <f>INDEX(Products!$A$1:$E$5,MATCH(Orders!$D1755,Products!$A$1:$A$5,0),MATCH(Orders!L$1,Products!$A$1:$E$1,0))</f>
        <v>8.18</v>
      </c>
      <c r="M1755" s="5">
        <f>Table1[[#This Row],[Unit Price]]*Table1[[#This Row],[Quantity]]</f>
        <v>16.36</v>
      </c>
      <c r="N1755" t="str">
        <f>VLOOKUP(Table1[[#This Row],[Customer ID]],Customers!$A$1:$I$2001,9,FALSE)</f>
        <v>No</v>
      </c>
    </row>
    <row r="1756" spans="1:14" x14ac:dyDescent="0.35">
      <c r="A1756" t="s">
        <v>3581</v>
      </c>
      <c r="B1756" s="2">
        <v>44758</v>
      </c>
      <c r="C1756" t="s">
        <v>3582</v>
      </c>
      <c r="D1756" t="s">
        <v>30</v>
      </c>
      <c r="E1756">
        <v>2</v>
      </c>
      <c r="F1756" t="str">
        <f>VLOOKUP(Table1[[#This Row],[Customer ID]],Customers!$A$1:$I$2001,2,FALSE)</f>
        <v>Jocelyn Fisher</v>
      </c>
      <c r="G1756" t="str">
        <f>VLOOKUP(Table1[[#This Row],[Customer ID]],Customers!$A$1:$I$2001,3,FALSE)</f>
        <v>tammy80@hayes.com</v>
      </c>
      <c r="H1756" t="str">
        <f>VLOOKUP(Table1[[#This Row],[Customer ID]],Customers!$A$1:$I$2001,7,FALSE)</f>
        <v>United Kingdom</v>
      </c>
      <c r="I1756" t="str">
        <f>_xlfn.IFS(INDEX(Products!$A$1:$E$5,MATCH(Orders!$D1756,Products!$A$1:$A$5,0),MATCH(Orders!I$1,Products!$A$1:$E$1,0))="Esp","Espresso",INDEX(Products!$A$1:$E$5,MATCH(Orders!$D1756,Products!$A$1:$A$5,0),MATCH(Orders!I$1,Products!$A$1:$E$1,0))="Lat","Latte",INDEX(Products!$A$1:$E$5,MATCH(Orders!$D1756,Products!$A$1:$A$5,0),MATCH(Orders!I$1,Products!$A$1:$E$1,0))="Moc","Mocha",INDEX(Products!$A$1:$E$5,MATCH(Orders!$D1756,Products!$A$1:$A$5,0),MATCH(Orders!I$1,Products!$A$1:$E$1,0))="Am","Americano")</f>
        <v>Mocha</v>
      </c>
      <c r="J1756" t="str">
        <f>IF(INDEX(Products!$A$1:$E$5,MATCH(Orders!$D1756,Products!$A$1:$A$5,0),MATCH(Orders!J$1,Products!$A$1:$E$1,0))="M","Medium",IF(INDEX(Products!$A$1:$E$5,MATCH(Orders!$D1756,Products!$A$1:$A$5,0),MATCH(Orders!J$1,Products!$A$1:$E$1,0))="D","Dark","Light"))</f>
        <v>Medium</v>
      </c>
      <c r="K1756" s="3">
        <f>INDEX(Products!$A$1:$E$5,MATCH(Orders!$D1756,Products!$A$1:$A$5,0),MATCH(Orders!K$1,Products!$A$1:$E$1,0))</f>
        <v>2</v>
      </c>
      <c r="L1756" s="5">
        <f>INDEX(Products!$A$1:$E$5,MATCH(Orders!$D1756,Products!$A$1:$A$5,0),MATCH(Orders!L$1,Products!$A$1:$E$1,0))</f>
        <v>5.35</v>
      </c>
      <c r="M1756" s="5">
        <f>Table1[[#This Row],[Unit Price]]*Table1[[#This Row],[Quantity]]</f>
        <v>10.7</v>
      </c>
      <c r="N1756" t="str">
        <f>VLOOKUP(Table1[[#This Row],[Customer ID]],Customers!$A$1:$I$2001,9,FALSE)</f>
        <v>No</v>
      </c>
    </row>
    <row r="1757" spans="1:14" x14ac:dyDescent="0.35">
      <c r="A1757" t="s">
        <v>3583</v>
      </c>
      <c r="B1757" s="2">
        <v>45560</v>
      </c>
      <c r="C1757" t="s">
        <v>3584</v>
      </c>
      <c r="D1757" t="s">
        <v>40</v>
      </c>
      <c r="E1757">
        <v>2</v>
      </c>
      <c r="F1757" t="str">
        <f>VLOOKUP(Table1[[#This Row],[Customer ID]],Customers!$A$1:$I$2001,2,FALSE)</f>
        <v>Lori Miller</v>
      </c>
      <c r="G1757" t="str">
        <f>VLOOKUP(Table1[[#This Row],[Customer ID]],Customers!$A$1:$I$2001,3,FALSE)</f>
        <v>morrisdaniel@yahoo.com</v>
      </c>
      <c r="H1757" t="str">
        <f>VLOOKUP(Table1[[#This Row],[Customer ID]],Customers!$A$1:$I$2001,7,FALSE)</f>
        <v>Australia</v>
      </c>
      <c r="I1757" t="str">
        <f>_xlfn.IFS(INDEX(Products!$A$1:$E$5,MATCH(Orders!$D1757,Products!$A$1:$A$5,0),MATCH(Orders!I$1,Products!$A$1:$E$1,0))="Esp","Espresso",INDEX(Products!$A$1:$E$5,MATCH(Orders!$D1757,Products!$A$1:$A$5,0),MATCH(Orders!I$1,Products!$A$1:$E$1,0))="Lat","Latte",INDEX(Products!$A$1:$E$5,MATCH(Orders!$D1757,Products!$A$1:$A$5,0),MATCH(Orders!I$1,Products!$A$1:$E$1,0))="Moc","Mocha",INDEX(Products!$A$1:$E$5,MATCH(Orders!$D1757,Products!$A$1:$A$5,0),MATCH(Orders!I$1,Products!$A$1:$E$1,0))="Am","Americano")</f>
        <v>Americano</v>
      </c>
      <c r="J1757" t="str">
        <f>IF(INDEX(Products!$A$1:$E$5,MATCH(Orders!$D1757,Products!$A$1:$A$5,0),MATCH(Orders!J$1,Products!$A$1:$E$1,0))="M","Medium",IF(INDEX(Products!$A$1:$E$5,MATCH(Orders!$D1757,Products!$A$1:$A$5,0),MATCH(Orders!J$1,Products!$A$1:$E$1,0))="D","Dark","Light"))</f>
        <v>Light</v>
      </c>
      <c r="K1757" s="3">
        <f>INDEX(Products!$A$1:$E$5,MATCH(Orders!$D1757,Products!$A$1:$A$5,0),MATCH(Orders!K$1,Products!$A$1:$E$1,0))</f>
        <v>1</v>
      </c>
      <c r="L1757" s="5">
        <f>INDEX(Products!$A$1:$E$5,MATCH(Orders!$D1757,Products!$A$1:$A$5,0),MATCH(Orders!L$1,Products!$A$1:$E$1,0))</f>
        <v>9.9499999999999993</v>
      </c>
      <c r="M1757" s="5">
        <f>Table1[[#This Row],[Unit Price]]*Table1[[#This Row],[Quantity]]</f>
        <v>19.899999999999999</v>
      </c>
      <c r="N1757" t="str">
        <f>VLOOKUP(Table1[[#This Row],[Customer ID]],Customers!$A$1:$I$2001,9,FALSE)</f>
        <v>No</v>
      </c>
    </row>
    <row r="1758" spans="1:14" x14ac:dyDescent="0.35">
      <c r="A1758" t="s">
        <v>3585</v>
      </c>
      <c r="B1758" s="2">
        <v>45060</v>
      </c>
      <c r="C1758" t="s">
        <v>3586</v>
      </c>
      <c r="D1758" t="s">
        <v>30</v>
      </c>
      <c r="E1758">
        <v>5</v>
      </c>
      <c r="F1758" t="str">
        <f>VLOOKUP(Table1[[#This Row],[Customer ID]],Customers!$A$1:$I$2001,2,FALSE)</f>
        <v>Jacob Perry</v>
      </c>
      <c r="G1758" t="str">
        <f>VLOOKUP(Table1[[#This Row],[Customer ID]],Customers!$A$1:$I$2001,3,FALSE)</f>
        <v>olsenkaitlin@hotmail.com</v>
      </c>
      <c r="H1758" t="str">
        <f>VLOOKUP(Table1[[#This Row],[Customer ID]],Customers!$A$1:$I$2001,7,FALSE)</f>
        <v>Ireland</v>
      </c>
      <c r="I1758" t="str">
        <f>_xlfn.IFS(INDEX(Products!$A$1:$E$5,MATCH(Orders!$D1758,Products!$A$1:$A$5,0),MATCH(Orders!I$1,Products!$A$1:$E$1,0))="Esp","Espresso",INDEX(Products!$A$1:$E$5,MATCH(Orders!$D1758,Products!$A$1:$A$5,0),MATCH(Orders!I$1,Products!$A$1:$E$1,0))="Lat","Latte",INDEX(Products!$A$1:$E$5,MATCH(Orders!$D1758,Products!$A$1:$A$5,0),MATCH(Orders!I$1,Products!$A$1:$E$1,0))="Moc","Mocha",INDEX(Products!$A$1:$E$5,MATCH(Orders!$D1758,Products!$A$1:$A$5,0),MATCH(Orders!I$1,Products!$A$1:$E$1,0))="Am","Americano")</f>
        <v>Mocha</v>
      </c>
      <c r="J1758" t="str">
        <f>IF(INDEX(Products!$A$1:$E$5,MATCH(Orders!$D1758,Products!$A$1:$A$5,0),MATCH(Orders!J$1,Products!$A$1:$E$1,0))="M","Medium",IF(INDEX(Products!$A$1:$E$5,MATCH(Orders!$D1758,Products!$A$1:$A$5,0),MATCH(Orders!J$1,Products!$A$1:$E$1,0))="D","Dark","Light"))</f>
        <v>Medium</v>
      </c>
      <c r="K1758" s="3">
        <f>INDEX(Products!$A$1:$E$5,MATCH(Orders!$D1758,Products!$A$1:$A$5,0),MATCH(Orders!K$1,Products!$A$1:$E$1,0))</f>
        <v>2</v>
      </c>
      <c r="L1758" s="5">
        <f>INDEX(Products!$A$1:$E$5,MATCH(Orders!$D1758,Products!$A$1:$A$5,0),MATCH(Orders!L$1,Products!$A$1:$E$1,0))</f>
        <v>5.35</v>
      </c>
      <c r="M1758" s="5">
        <f>Table1[[#This Row],[Unit Price]]*Table1[[#This Row],[Quantity]]</f>
        <v>26.75</v>
      </c>
      <c r="N1758" t="str">
        <f>VLOOKUP(Table1[[#This Row],[Customer ID]],Customers!$A$1:$I$2001,9,FALSE)</f>
        <v>Yes</v>
      </c>
    </row>
    <row r="1759" spans="1:14" x14ac:dyDescent="0.35">
      <c r="A1759" t="s">
        <v>3587</v>
      </c>
      <c r="B1759" s="2">
        <v>44597</v>
      </c>
      <c r="C1759" t="s">
        <v>3588</v>
      </c>
      <c r="D1759" t="s">
        <v>30</v>
      </c>
      <c r="E1759">
        <v>2</v>
      </c>
      <c r="F1759" t="str">
        <f>VLOOKUP(Table1[[#This Row],[Customer ID]],Customers!$A$1:$I$2001,2,FALSE)</f>
        <v>Courtney Price</v>
      </c>
      <c r="G1759" t="str">
        <f>VLOOKUP(Table1[[#This Row],[Customer ID]],Customers!$A$1:$I$2001,3,FALSE)</f>
        <v>robert74@yahoo.com</v>
      </c>
      <c r="H1759" t="str">
        <f>VLOOKUP(Table1[[#This Row],[Customer ID]],Customers!$A$1:$I$2001,7,FALSE)</f>
        <v>Australia</v>
      </c>
      <c r="I1759" t="str">
        <f>_xlfn.IFS(INDEX(Products!$A$1:$E$5,MATCH(Orders!$D1759,Products!$A$1:$A$5,0),MATCH(Orders!I$1,Products!$A$1:$E$1,0))="Esp","Espresso",INDEX(Products!$A$1:$E$5,MATCH(Orders!$D1759,Products!$A$1:$A$5,0),MATCH(Orders!I$1,Products!$A$1:$E$1,0))="Lat","Latte",INDEX(Products!$A$1:$E$5,MATCH(Orders!$D1759,Products!$A$1:$A$5,0),MATCH(Orders!I$1,Products!$A$1:$E$1,0))="Moc","Mocha",INDEX(Products!$A$1:$E$5,MATCH(Orders!$D1759,Products!$A$1:$A$5,0),MATCH(Orders!I$1,Products!$A$1:$E$1,0))="Am","Americano")</f>
        <v>Mocha</v>
      </c>
      <c r="J1759" t="str">
        <f>IF(INDEX(Products!$A$1:$E$5,MATCH(Orders!$D1759,Products!$A$1:$A$5,0),MATCH(Orders!J$1,Products!$A$1:$E$1,0))="M","Medium",IF(INDEX(Products!$A$1:$E$5,MATCH(Orders!$D1759,Products!$A$1:$A$5,0),MATCH(Orders!J$1,Products!$A$1:$E$1,0))="D","Dark","Light"))</f>
        <v>Medium</v>
      </c>
      <c r="K1759" s="3">
        <f>INDEX(Products!$A$1:$E$5,MATCH(Orders!$D1759,Products!$A$1:$A$5,0),MATCH(Orders!K$1,Products!$A$1:$E$1,0))</f>
        <v>2</v>
      </c>
      <c r="L1759" s="5">
        <f>INDEX(Products!$A$1:$E$5,MATCH(Orders!$D1759,Products!$A$1:$A$5,0),MATCH(Orders!L$1,Products!$A$1:$E$1,0))</f>
        <v>5.35</v>
      </c>
      <c r="M1759" s="5">
        <f>Table1[[#This Row],[Unit Price]]*Table1[[#This Row],[Quantity]]</f>
        <v>10.7</v>
      </c>
      <c r="N1759" t="str">
        <f>VLOOKUP(Table1[[#This Row],[Customer ID]],Customers!$A$1:$I$2001,9,FALSE)</f>
        <v>Yes</v>
      </c>
    </row>
    <row r="1760" spans="1:14" x14ac:dyDescent="0.35">
      <c r="A1760" t="s">
        <v>3589</v>
      </c>
      <c r="B1760" s="2">
        <v>45348</v>
      </c>
      <c r="C1760" t="s">
        <v>3590</v>
      </c>
      <c r="D1760" t="s">
        <v>40</v>
      </c>
      <c r="E1760">
        <v>5</v>
      </c>
      <c r="F1760" t="str">
        <f>VLOOKUP(Table1[[#This Row],[Customer ID]],Customers!$A$1:$I$2001,2,FALSE)</f>
        <v>Curtis Arnold</v>
      </c>
      <c r="G1760" t="str">
        <f>VLOOKUP(Table1[[#This Row],[Customer ID]],Customers!$A$1:$I$2001,3,FALSE)</f>
        <v>josephmorales@chung.com</v>
      </c>
      <c r="H1760" t="str">
        <f>VLOOKUP(Table1[[#This Row],[Customer ID]],Customers!$A$1:$I$2001,7,FALSE)</f>
        <v>Canada</v>
      </c>
      <c r="I1760" t="str">
        <f>_xlfn.IFS(INDEX(Products!$A$1:$E$5,MATCH(Orders!$D1760,Products!$A$1:$A$5,0),MATCH(Orders!I$1,Products!$A$1:$E$1,0))="Esp","Espresso",INDEX(Products!$A$1:$E$5,MATCH(Orders!$D1760,Products!$A$1:$A$5,0),MATCH(Orders!I$1,Products!$A$1:$E$1,0))="Lat","Latte",INDEX(Products!$A$1:$E$5,MATCH(Orders!$D1760,Products!$A$1:$A$5,0),MATCH(Orders!I$1,Products!$A$1:$E$1,0))="Moc","Mocha",INDEX(Products!$A$1:$E$5,MATCH(Orders!$D1760,Products!$A$1:$A$5,0),MATCH(Orders!I$1,Products!$A$1:$E$1,0))="Am","Americano")</f>
        <v>Americano</v>
      </c>
      <c r="J1760" t="str">
        <f>IF(INDEX(Products!$A$1:$E$5,MATCH(Orders!$D1760,Products!$A$1:$A$5,0),MATCH(Orders!J$1,Products!$A$1:$E$1,0))="M","Medium",IF(INDEX(Products!$A$1:$E$5,MATCH(Orders!$D1760,Products!$A$1:$A$5,0),MATCH(Orders!J$1,Products!$A$1:$E$1,0))="D","Dark","Light"))</f>
        <v>Light</v>
      </c>
      <c r="K1760" s="3">
        <f>INDEX(Products!$A$1:$E$5,MATCH(Orders!$D1760,Products!$A$1:$A$5,0),MATCH(Orders!K$1,Products!$A$1:$E$1,0))</f>
        <v>1</v>
      </c>
      <c r="L1760" s="5">
        <f>INDEX(Products!$A$1:$E$5,MATCH(Orders!$D1760,Products!$A$1:$A$5,0),MATCH(Orders!L$1,Products!$A$1:$E$1,0))</f>
        <v>9.9499999999999993</v>
      </c>
      <c r="M1760" s="5">
        <f>Table1[[#This Row],[Unit Price]]*Table1[[#This Row],[Quantity]]</f>
        <v>49.75</v>
      </c>
      <c r="N1760" t="str">
        <f>VLOOKUP(Table1[[#This Row],[Customer ID]],Customers!$A$1:$I$2001,9,FALSE)</f>
        <v>No</v>
      </c>
    </row>
    <row r="1761" spans="1:14" x14ac:dyDescent="0.35">
      <c r="A1761" t="s">
        <v>3591</v>
      </c>
      <c r="B1761" s="2">
        <v>45044</v>
      </c>
      <c r="C1761" t="s">
        <v>3592</v>
      </c>
      <c r="D1761" t="s">
        <v>30</v>
      </c>
      <c r="E1761">
        <v>3</v>
      </c>
      <c r="F1761" t="str">
        <f>VLOOKUP(Table1[[#This Row],[Customer ID]],Customers!$A$1:$I$2001,2,FALSE)</f>
        <v>Troy Hernandez</v>
      </c>
      <c r="G1761" t="str">
        <f>VLOOKUP(Table1[[#This Row],[Customer ID]],Customers!$A$1:$I$2001,3,FALSE)</f>
        <v>gjames@hotmail.com</v>
      </c>
      <c r="H1761" t="str">
        <f>VLOOKUP(Table1[[#This Row],[Customer ID]],Customers!$A$1:$I$2001,7,FALSE)</f>
        <v>United States</v>
      </c>
      <c r="I1761" t="str">
        <f>_xlfn.IFS(INDEX(Products!$A$1:$E$5,MATCH(Orders!$D1761,Products!$A$1:$A$5,0),MATCH(Orders!I$1,Products!$A$1:$E$1,0))="Esp","Espresso",INDEX(Products!$A$1:$E$5,MATCH(Orders!$D1761,Products!$A$1:$A$5,0),MATCH(Orders!I$1,Products!$A$1:$E$1,0))="Lat","Latte",INDEX(Products!$A$1:$E$5,MATCH(Orders!$D1761,Products!$A$1:$A$5,0),MATCH(Orders!I$1,Products!$A$1:$E$1,0))="Moc","Mocha",INDEX(Products!$A$1:$E$5,MATCH(Orders!$D1761,Products!$A$1:$A$5,0),MATCH(Orders!I$1,Products!$A$1:$E$1,0))="Am","Americano")</f>
        <v>Mocha</v>
      </c>
      <c r="J1761" t="str">
        <f>IF(INDEX(Products!$A$1:$E$5,MATCH(Orders!$D1761,Products!$A$1:$A$5,0),MATCH(Orders!J$1,Products!$A$1:$E$1,0))="M","Medium",IF(INDEX(Products!$A$1:$E$5,MATCH(Orders!$D1761,Products!$A$1:$A$5,0),MATCH(Orders!J$1,Products!$A$1:$E$1,0))="D","Dark","Light"))</f>
        <v>Medium</v>
      </c>
      <c r="K1761" s="3">
        <f>INDEX(Products!$A$1:$E$5,MATCH(Orders!$D1761,Products!$A$1:$A$5,0),MATCH(Orders!K$1,Products!$A$1:$E$1,0))</f>
        <v>2</v>
      </c>
      <c r="L1761" s="5">
        <f>INDEX(Products!$A$1:$E$5,MATCH(Orders!$D1761,Products!$A$1:$A$5,0),MATCH(Orders!L$1,Products!$A$1:$E$1,0))</f>
        <v>5.35</v>
      </c>
      <c r="M1761" s="5">
        <f>Table1[[#This Row],[Unit Price]]*Table1[[#This Row],[Quantity]]</f>
        <v>16.049999999999997</v>
      </c>
      <c r="N1761" t="str">
        <f>VLOOKUP(Table1[[#This Row],[Customer ID]],Customers!$A$1:$I$2001,9,FALSE)</f>
        <v>No</v>
      </c>
    </row>
    <row r="1762" spans="1:14" x14ac:dyDescent="0.35">
      <c r="A1762" t="s">
        <v>3593</v>
      </c>
      <c r="B1762" s="2">
        <v>44791</v>
      </c>
      <c r="C1762" t="s">
        <v>3594</v>
      </c>
      <c r="D1762" t="s">
        <v>40</v>
      </c>
      <c r="E1762">
        <v>1</v>
      </c>
      <c r="F1762" t="str">
        <f>VLOOKUP(Table1[[#This Row],[Customer ID]],Customers!$A$1:$I$2001,2,FALSE)</f>
        <v>Thomas Riley</v>
      </c>
      <c r="G1762" t="str">
        <f>VLOOKUP(Table1[[#This Row],[Customer ID]],Customers!$A$1:$I$2001,3,FALSE)</f>
        <v>oconnordonald@hotmail.com</v>
      </c>
      <c r="H1762" t="str">
        <f>VLOOKUP(Table1[[#This Row],[Customer ID]],Customers!$A$1:$I$2001,7,FALSE)</f>
        <v>Australia</v>
      </c>
      <c r="I1762" t="str">
        <f>_xlfn.IFS(INDEX(Products!$A$1:$E$5,MATCH(Orders!$D1762,Products!$A$1:$A$5,0),MATCH(Orders!I$1,Products!$A$1:$E$1,0))="Esp","Espresso",INDEX(Products!$A$1:$E$5,MATCH(Orders!$D1762,Products!$A$1:$A$5,0),MATCH(Orders!I$1,Products!$A$1:$E$1,0))="Lat","Latte",INDEX(Products!$A$1:$E$5,MATCH(Orders!$D1762,Products!$A$1:$A$5,0),MATCH(Orders!I$1,Products!$A$1:$E$1,0))="Moc","Mocha",INDEX(Products!$A$1:$E$5,MATCH(Orders!$D1762,Products!$A$1:$A$5,0),MATCH(Orders!I$1,Products!$A$1:$E$1,0))="Am","Americano")</f>
        <v>Americano</v>
      </c>
      <c r="J1762" t="str">
        <f>IF(INDEX(Products!$A$1:$E$5,MATCH(Orders!$D1762,Products!$A$1:$A$5,0),MATCH(Orders!J$1,Products!$A$1:$E$1,0))="M","Medium",IF(INDEX(Products!$A$1:$E$5,MATCH(Orders!$D1762,Products!$A$1:$A$5,0),MATCH(Orders!J$1,Products!$A$1:$E$1,0))="D","Dark","Light"))</f>
        <v>Light</v>
      </c>
      <c r="K1762" s="3">
        <f>INDEX(Products!$A$1:$E$5,MATCH(Orders!$D1762,Products!$A$1:$A$5,0),MATCH(Orders!K$1,Products!$A$1:$E$1,0))</f>
        <v>1</v>
      </c>
      <c r="L1762" s="5">
        <f>INDEX(Products!$A$1:$E$5,MATCH(Orders!$D1762,Products!$A$1:$A$5,0),MATCH(Orders!L$1,Products!$A$1:$E$1,0))</f>
        <v>9.9499999999999993</v>
      </c>
      <c r="M1762" s="5">
        <f>Table1[[#This Row],[Unit Price]]*Table1[[#This Row],[Quantity]]</f>
        <v>9.9499999999999993</v>
      </c>
      <c r="N1762" t="str">
        <f>VLOOKUP(Table1[[#This Row],[Customer ID]],Customers!$A$1:$I$2001,9,FALSE)</f>
        <v>No</v>
      </c>
    </row>
    <row r="1763" spans="1:14" x14ac:dyDescent="0.35">
      <c r="A1763" t="s">
        <v>3595</v>
      </c>
      <c r="B1763" s="2">
        <v>44508</v>
      </c>
      <c r="C1763" t="s">
        <v>3596</v>
      </c>
      <c r="D1763" t="s">
        <v>21</v>
      </c>
      <c r="E1763">
        <v>3</v>
      </c>
      <c r="F1763" t="str">
        <f>VLOOKUP(Table1[[#This Row],[Customer ID]],Customers!$A$1:$I$2001,2,FALSE)</f>
        <v>Anna Burton</v>
      </c>
      <c r="G1763" t="str">
        <f>VLOOKUP(Table1[[#This Row],[Customer ID]],Customers!$A$1:$I$2001,3,FALSE)</f>
        <v>cgreene@roberts.com</v>
      </c>
      <c r="H1763" t="str">
        <f>VLOOKUP(Table1[[#This Row],[Customer ID]],Customers!$A$1:$I$2001,7,FALSE)</f>
        <v>Canada</v>
      </c>
      <c r="I1763" t="str">
        <f>_xlfn.IFS(INDEX(Products!$A$1:$E$5,MATCH(Orders!$D1763,Products!$A$1:$A$5,0),MATCH(Orders!I$1,Products!$A$1:$E$1,0))="Esp","Espresso",INDEX(Products!$A$1:$E$5,MATCH(Orders!$D1763,Products!$A$1:$A$5,0),MATCH(Orders!I$1,Products!$A$1:$E$1,0))="Lat","Latte",INDEX(Products!$A$1:$E$5,MATCH(Orders!$D1763,Products!$A$1:$A$5,0),MATCH(Orders!I$1,Products!$A$1:$E$1,0))="Moc","Mocha",INDEX(Products!$A$1:$E$5,MATCH(Orders!$D1763,Products!$A$1:$A$5,0),MATCH(Orders!I$1,Products!$A$1:$E$1,0))="Am","Americano")</f>
        <v>Latte</v>
      </c>
      <c r="J1763" t="str">
        <f>IF(INDEX(Products!$A$1:$E$5,MATCH(Orders!$D1763,Products!$A$1:$A$5,0),MATCH(Orders!J$1,Products!$A$1:$E$1,0))="M","Medium",IF(INDEX(Products!$A$1:$E$5,MATCH(Orders!$D1763,Products!$A$1:$A$5,0),MATCH(Orders!J$1,Products!$A$1:$E$1,0))="D","Dark","Light"))</f>
        <v>Dark</v>
      </c>
      <c r="K1763" s="3">
        <f>INDEX(Products!$A$1:$E$5,MATCH(Orders!$D1763,Products!$A$1:$A$5,0),MATCH(Orders!K$1,Products!$A$1:$E$1,0))</f>
        <v>2</v>
      </c>
      <c r="L1763" s="5">
        <f>INDEX(Products!$A$1:$E$5,MATCH(Orders!$D1763,Products!$A$1:$A$5,0),MATCH(Orders!L$1,Products!$A$1:$E$1,0))</f>
        <v>6.79</v>
      </c>
      <c r="M1763" s="5">
        <f>Table1[[#This Row],[Unit Price]]*Table1[[#This Row],[Quantity]]</f>
        <v>20.37</v>
      </c>
      <c r="N1763" t="str">
        <f>VLOOKUP(Table1[[#This Row],[Customer ID]],Customers!$A$1:$I$2001,9,FALSE)</f>
        <v>Yes</v>
      </c>
    </row>
    <row r="1764" spans="1:14" x14ac:dyDescent="0.35">
      <c r="A1764" t="s">
        <v>3597</v>
      </c>
      <c r="B1764" s="2">
        <v>44825</v>
      </c>
      <c r="C1764" t="s">
        <v>3598</v>
      </c>
      <c r="D1764" t="s">
        <v>30</v>
      </c>
      <c r="E1764">
        <v>3</v>
      </c>
      <c r="F1764" t="str">
        <f>VLOOKUP(Table1[[#This Row],[Customer ID]],Customers!$A$1:$I$2001,2,FALSE)</f>
        <v>Caleb Caldwell</v>
      </c>
      <c r="G1764" t="str">
        <f>VLOOKUP(Table1[[#This Row],[Customer ID]],Customers!$A$1:$I$2001,3,FALSE)</f>
        <v>suzanne55@hotmail.com</v>
      </c>
      <c r="H1764" t="str">
        <f>VLOOKUP(Table1[[#This Row],[Customer ID]],Customers!$A$1:$I$2001,7,FALSE)</f>
        <v>United Kingdom</v>
      </c>
      <c r="I1764" t="str">
        <f>_xlfn.IFS(INDEX(Products!$A$1:$E$5,MATCH(Orders!$D1764,Products!$A$1:$A$5,0),MATCH(Orders!I$1,Products!$A$1:$E$1,0))="Esp","Espresso",INDEX(Products!$A$1:$E$5,MATCH(Orders!$D1764,Products!$A$1:$A$5,0),MATCH(Orders!I$1,Products!$A$1:$E$1,0))="Lat","Latte",INDEX(Products!$A$1:$E$5,MATCH(Orders!$D1764,Products!$A$1:$A$5,0),MATCH(Orders!I$1,Products!$A$1:$E$1,0))="Moc","Mocha",INDEX(Products!$A$1:$E$5,MATCH(Orders!$D1764,Products!$A$1:$A$5,0),MATCH(Orders!I$1,Products!$A$1:$E$1,0))="Am","Americano")</f>
        <v>Mocha</v>
      </c>
      <c r="J1764" t="str">
        <f>IF(INDEX(Products!$A$1:$E$5,MATCH(Orders!$D1764,Products!$A$1:$A$5,0),MATCH(Orders!J$1,Products!$A$1:$E$1,0))="M","Medium",IF(INDEX(Products!$A$1:$E$5,MATCH(Orders!$D1764,Products!$A$1:$A$5,0),MATCH(Orders!J$1,Products!$A$1:$E$1,0))="D","Dark","Light"))</f>
        <v>Medium</v>
      </c>
      <c r="K1764" s="3">
        <f>INDEX(Products!$A$1:$E$5,MATCH(Orders!$D1764,Products!$A$1:$A$5,0),MATCH(Orders!K$1,Products!$A$1:$E$1,0))</f>
        <v>2</v>
      </c>
      <c r="L1764" s="5">
        <f>INDEX(Products!$A$1:$E$5,MATCH(Orders!$D1764,Products!$A$1:$A$5,0),MATCH(Orders!L$1,Products!$A$1:$E$1,0))</f>
        <v>5.35</v>
      </c>
      <c r="M1764" s="5">
        <f>Table1[[#This Row],[Unit Price]]*Table1[[#This Row],[Quantity]]</f>
        <v>16.049999999999997</v>
      </c>
      <c r="N1764" t="str">
        <f>VLOOKUP(Table1[[#This Row],[Customer ID]],Customers!$A$1:$I$2001,9,FALSE)</f>
        <v>Yes</v>
      </c>
    </row>
    <row r="1765" spans="1:14" x14ac:dyDescent="0.35">
      <c r="A1765" t="s">
        <v>3599</v>
      </c>
      <c r="B1765" s="2">
        <v>44601</v>
      </c>
      <c r="C1765" t="s">
        <v>3600</v>
      </c>
      <c r="D1765" t="s">
        <v>30</v>
      </c>
      <c r="E1765">
        <v>1</v>
      </c>
      <c r="F1765" t="str">
        <f>VLOOKUP(Table1[[#This Row],[Customer ID]],Customers!$A$1:$I$2001,2,FALSE)</f>
        <v>Jamie Grant</v>
      </c>
      <c r="G1765" t="str">
        <f>VLOOKUP(Table1[[#This Row],[Customer ID]],Customers!$A$1:$I$2001,3,FALSE)</f>
        <v>bvaldez@gmail.com</v>
      </c>
      <c r="H1765" t="str">
        <f>VLOOKUP(Table1[[#This Row],[Customer ID]],Customers!$A$1:$I$2001,7,FALSE)</f>
        <v>Australia</v>
      </c>
      <c r="I1765" t="str">
        <f>_xlfn.IFS(INDEX(Products!$A$1:$E$5,MATCH(Orders!$D1765,Products!$A$1:$A$5,0),MATCH(Orders!I$1,Products!$A$1:$E$1,0))="Esp","Espresso",INDEX(Products!$A$1:$E$5,MATCH(Orders!$D1765,Products!$A$1:$A$5,0),MATCH(Orders!I$1,Products!$A$1:$E$1,0))="Lat","Latte",INDEX(Products!$A$1:$E$5,MATCH(Orders!$D1765,Products!$A$1:$A$5,0),MATCH(Orders!I$1,Products!$A$1:$E$1,0))="Moc","Mocha",INDEX(Products!$A$1:$E$5,MATCH(Orders!$D1765,Products!$A$1:$A$5,0),MATCH(Orders!I$1,Products!$A$1:$E$1,0))="Am","Americano")</f>
        <v>Mocha</v>
      </c>
      <c r="J1765" t="str">
        <f>IF(INDEX(Products!$A$1:$E$5,MATCH(Orders!$D1765,Products!$A$1:$A$5,0),MATCH(Orders!J$1,Products!$A$1:$E$1,0))="M","Medium",IF(INDEX(Products!$A$1:$E$5,MATCH(Orders!$D1765,Products!$A$1:$A$5,0),MATCH(Orders!J$1,Products!$A$1:$E$1,0))="D","Dark","Light"))</f>
        <v>Medium</v>
      </c>
      <c r="K1765" s="3">
        <f>INDEX(Products!$A$1:$E$5,MATCH(Orders!$D1765,Products!$A$1:$A$5,0),MATCH(Orders!K$1,Products!$A$1:$E$1,0))</f>
        <v>2</v>
      </c>
      <c r="L1765" s="5">
        <f>INDEX(Products!$A$1:$E$5,MATCH(Orders!$D1765,Products!$A$1:$A$5,0),MATCH(Orders!L$1,Products!$A$1:$E$1,0))</f>
        <v>5.35</v>
      </c>
      <c r="M1765" s="5">
        <f>Table1[[#This Row],[Unit Price]]*Table1[[#This Row],[Quantity]]</f>
        <v>5.35</v>
      </c>
      <c r="N1765" t="str">
        <f>VLOOKUP(Table1[[#This Row],[Customer ID]],Customers!$A$1:$I$2001,9,FALSE)</f>
        <v>Yes</v>
      </c>
    </row>
    <row r="1766" spans="1:14" x14ac:dyDescent="0.35">
      <c r="A1766" t="s">
        <v>3601</v>
      </c>
      <c r="B1766" s="2">
        <v>44968</v>
      </c>
      <c r="C1766" t="s">
        <v>3602</v>
      </c>
      <c r="D1766" t="s">
        <v>21</v>
      </c>
      <c r="E1766">
        <v>4</v>
      </c>
      <c r="F1766" t="str">
        <f>VLOOKUP(Table1[[#This Row],[Customer ID]],Customers!$A$1:$I$2001,2,FALSE)</f>
        <v>Arthur Lewis</v>
      </c>
      <c r="G1766" t="str">
        <f>VLOOKUP(Table1[[#This Row],[Customer ID]],Customers!$A$1:$I$2001,3,FALSE)</f>
        <v>kevin69@adams.com</v>
      </c>
      <c r="H1766" t="str">
        <f>VLOOKUP(Table1[[#This Row],[Customer ID]],Customers!$A$1:$I$2001,7,FALSE)</f>
        <v>United States</v>
      </c>
      <c r="I1766" t="str">
        <f>_xlfn.IFS(INDEX(Products!$A$1:$E$5,MATCH(Orders!$D1766,Products!$A$1:$A$5,0),MATCH(Orders!I$1,Products!$A$1:$E$1,0))="Esp","Espresso",INDEX(Products!$A$1:$E$5,MATCH(Orders!$D1766,Products!$A$1:$A$5,0),MATCH(Orders!I$1,Products!$A$1:$E$1,0))="Lat","Latte",INDEX(Products!$A$1:$E$5,MATCH(Orders!$D1766,Products!$A$1:$A$5,0),MATCH(Orders!I$1,Products!$A$1:$E$1,0))="Moc","Mocha",INDEX(Products!$A$1:$E$5,MATCH(Orders!$D1766,Products!$A$1:$A$5,0),MATCH(Orders!I$1,Products!$A$1:$E$1,0))="Am","Americano")</f>
        <v>Latte</v>
      </c>
      <c r="J1766" t="str">
        <f>IF(INDEX(Products!$A$1:$E$5,MATCH(Orders!$D1766,Products!$A$1:$A$5,0),MATCH(Orders!J$1,Products!$A$1:$E$1,0))="M","Medium",IF(INDEX(Products!$A$1:$E$5,MATCH(Orders!$D1766,Products!$A$1:$A$5,0),MATCH(Orders!J$1,Products!$A$1:$E$1,0))="D","Dark","Light"))</f>
        <v>Dark</v>
      </c>
      <c r="K1766" s="3">
        <f>INDEX(Products!$A$1:$E$5,MATCH(Orders!$D1766,Products!$A$1:$A$5,0),MATCH(Orders!K$1,Products!$A$1:$E$1,0))</f>
        <v>2</v>
      </c>
      <c r="L1766" s="5">
        <f>INDEX(Products!$A$1:$E$5,MATCH(Orders!$D1766,Products!$A$1:$A$5,0),MATCH(Orders!L$1,Products!$A$1:$E$1,0))</f>
        <v>6.79</v>
      </c>
      <c r="M1766" s="5">
        <f>Table1[[#This Row],[Unit Price]]*Table1[[#This Row],[Quantity]]</f>
        <v>27.16</v>
      </c>
      <c r="N1766" t="str">
        <f>VLOOKUP(Table1[[#This Row],[Customer ID]],Customers!$A$1:$I$2001,9,FALSE)</f>
        <v>No</v>
      </c>
    </row>
    <row r="1767" spans="1:14" x14ac:dyDescent="0.35">
      <c r="A1767" t="s">
        <v>3603</v>
      </c>
      <c r="B1767" s="2">
        <v>44757</v>
      </c>
      <c r="C1767" t="s">
        <v>3604</v>
      </c>
      <c r="D1767" t="s">
        <v>40</v>
      </c>
      <c r="E1767">
        <v>2</v>
      </c>
      <c r="F1767" t="str">
        <f>VLOOKUP(Table1[[#This Row],[Customer ID]],Customers!$A$1:$I$2001,2,FALSE)</f>
        <v>Christopher Lewis</v>
      </c>
      <c r="G1767" t="str">
        <f>VLOOKUP(Table1[[#This Row],[Customer ID]],Customers!$A$1:$I$2001,3,FALSE)</f>
        <v>davidkoch@gaines.com</v>
      </c>
      <c r="H1767" t="str">
        <f>VLOOKUP(Table1[[#This Row],[Customer ID]],Customers!$A$1:$I$2001,7,FALSE)</f>
        <v>United Kingdom</v>
      </c>
      <c r="I1767" t="str">
        <f>_xlfn.IFS(INDEX(Products!$A$1:$E$5,MATCH(Orders!$D1767,Products!$A$1:$A$5,0),MATCH(Orders!I$1,Products!$A$1:$E$1,0))="Esp","Espresso",INDEX(Products!$A$1:$E$5,MATCH(Orders!$D1767,Products!$A$1:$A$5,0),MATCH(Orders!I$1,Products!$A$1:$E$1,0))="Lat","Latte",INDEX(Products!$A$1:$E$5,MATCH(Orders!$D1767,Products!$A$1:$A$5,0),MATCH(Orders!I$1,Products!$A$1:$E$1,0))="Moc","Mocha",INDEX(Products!$A$1:$E$5,MATCH(Orders!$D1767,Products!$A$1:$A$5,0),MATCH(Orders!I$1,Products!$A$1:$E$1,0))="Am","Americano")</f>
        <v>Americano</v>
      </c>
      <c r="J1767" t="str">
        <f>IF(INDEX(Products!$A$1:$E$5,MATCH(Orders!$D1767,Products!$A$1:$A$5,0),MATCH(Orders!J$1,Products!$A$1:$E$1,0))="M","Medium",IF(INDEX(Products!$A$1:$E$5,MATCH(Orders!$D1767,Products!$A$1:$A$5,0),MATCH(Orders!J$1,Products!$A$1:$E$1,0))="D","Dark","Light"))</f>
        <v>Light</v>
      </c>
      <c r="K1767" s="3">
        <f>INDEX(Products!$A$1:$E$5,MATCH(Orders!$D1767,Products!$A$1:$A$5,0),MATCH(Orders!K$1,Products!$A$1:$E$1,0))</f>
        <v>1</v>
      </c>
      <c r="L1767" s="5">
        <f>INDEX(Products!$A$1:$E$5,MATCH(Orders!$D1767,Products!$A$1:$A$5,0),MATCH(Orders!L$1,Products!$A$1:$E$1,0))</f>
        <v>9.9499999999999993</v>
      </c>
      <c r="M1767" s="5">
        <f>Table1[[#This Row],[Unit Price]]*Table1[[#This Row],[Quantity]]</f>
        <v>19.899999999999999</v>
      </c>
      <c r="N1767" t="str">
        <f>VLOOKUP(Table1[[#This Row],[Customer ID]],Customers!$A$1:$I$2001,9,FALSE)</f>
        <v>No</v>
      </c>
    </row>
    <row r="1768" spans="1:14" x14ac:dyDescent="0.35">
      <c r="A1768" t="s">
        <v>3605</v>
      </c>
      <c r="B1768" s="2">
        <v>44556</v>
      </c>
      <c r="C1768" t="s">
        <v>3606</v>
      </c>
      <c r="D1768" t="s">
        <v>21</v>
      </c>
      <c r="E1768">
        <v>4</v>
      </c>
      <c r="F1768" t="str">
        <f>VLOOKUP(Table1[[#This Row],[Customer ID]],Customers!$A$1:$I$2001,2,FALSE)</f>
        <v>Jordan Guerrero</v>
      </c>
      <c r="G1768" t="str">
        <f>VLOOKUP(Table1[[#This Row],[Customer ID]],Customers!$A$1:$I$2001,3,FALSE)</f>
        <v>summerdunlap@wright.com</v>
      </c>
      <c r="H1768" t="str">
        <f>VLOOKUP(Table1[[#This Row],[Customer ID]],Customers!$A$1:$I$2001,7,FALSE)</f>
        <v>United States</v>
      </c>
      <c r="I1768" t="str">
        <f>_xlfn.IFS(INDEX(Products!$A$1:$E$5,MATCH(Orders!$D1768,Products!$A$1:$A$5,0),MATCH(Orders!I$1,Products!$A$1:$E$1,0))="Esp","Espresso",INDEX(Products!$A$1:$E$5,MATCH(Orders!$D1768,Products!$A$1:$A$5,0),MATCH(Orders!I$1,Products!$A$1:$E$1,0))="Lat","Latte",INDEX(Products!$A$1:$E$5,MATCH(Orders!$D1768,Products!$A$1:$A$5,0),MATCH(Orders!I$1,Products!$A$1:$E$1,0))="Moc","Mocha",INDEX(Products!$A$1:$E$5,MATCH(Orders!$D1768,Products!$A$1:$A$5,0),MATCH(Orders!I$1,Products!$A$1:$E$1,0))="Am","Americano")</f>
        <v>Latte</v>
      </c>
      <c r="J1768" t="str">
        <f>IF(INDEX(Products!$A$1:$E$5,MATCH(Orders!$D1768,Products!$A$1:$A$5,0),MATCH(Orders!J$1,Products!$A$1:$E$1,0))="M","Medium",IF(INDEX(Products!$A$1:$E$5,MATCH(Orders!$D1768,Products!$A$1:$A$5,0),MATCH(Orders!J$1,Products!$A$1:$E$1,0))="D","Dark","Light"))</f>
        <v>Dark</v>
      </c>
      <c r="K1768" s="3">
        <f>INDEX(Products!$A$1:$E$5,MATCH(Orders!$D1768,Products!$A$1:$A$5,0),MATCH(Orders!K$1,Products!$A$1:$E$1,0))</f>
        <v>2</v>
      </c>
      <c r="L1768" s="5">
        <f>INDEX(Products!$A$1:$E$5,MATCH(Orders!$D1768,Products!$A$1:$A$5,0),MATCH(Orders!L$1,Products!$A$1:$E$1,0))</f>
        <v>6.79</v>
      </c>
      <c r="M1768" s="5">
        <f>Table1[[#This Row],[Unit Price]]*Table1[[#This Row],[Quantity]]</f>
        <v>27.16</v>
      </c>
      <c r="N1768" t="str">
        <f>VLOOKUP(Table1[[#This Row],[Customer ID]],Customers!$A$1:$I$2001,9,FALSE)</f>
        <v>No</v>
      </c>
    </row>
    <row r="1769" spans="1:14" x14ac:dyDescent="0.35">
      <c r="A1769" t="s">
        <v>3607</v>
      </c>
      <c r="B1769" s="2">
        <v>45357</v>
      </c>
      <c r="C1769" t="s">
        <v>3608</v>
      </c>
      <c r="D1769" t="s">
        <v>21</v>
      </c>
      <c r="E1769">
        <v>3</v>
      </c>
      <c r="F1769" t="str">
        <f>VLOOKUP(Table1[[#This Row],[Customer ID]],Customers!$A$1:$I$2001,2,FALSE)</f>
        <v>Connie Ramirez</v>
      </c>
      <c r="G1769" t="str">
        <f>VLOOKUP(Table1[[#This Row],[Customer ID]],Customers!$A$1:$I$2001,3,FALSE)</f>
        <v>kristine10@campbell.biz</v>
      </c>
      <c r="H1769" t="str">
        <f>VLOOKUP(Table1[[#This Row],[Customer ID]],Customers!$A$1:$I$2001,7,FALSE)</f>
        <v>Canada</v>
      </c>
      <c r="I1769" t="str">
        <f>_xlfn.IFS(INDEX(Products!$A$1:$E$5,MATCH(Orders!$D1769,Products!$A$1:$A$5,0),MATCH(Orders!I$1,Products!$A$1:$E$1,0))="Esp","Espresso",INDEX(Products!$A$1:$E$5,MATCH(Orders!$D1769,Products!$A$1:$A$5,0),MATCH(Orders!I$1,Products!$A$1:$E$1,0))="Lat","Latte",INDEX(Products!$A$1:$E$5,MATCH(Orders!$D1769,Products!$A$1:$A$5,0),MATCH(Orders!I$1,Products!$A$1:$E$1,0))="Moc","Mocha",INDEX(Products!$A$1:$E$5,MATCH(Orders!$D1769,Products!$A$1:$A$5,0),MATCH(Orders!I$1,Products!$A$1:$E$1,0))="Am","Americano")</f>
        <v>Latte</v>
      </c>
      <c r="J1769" t="str">
        <f>IF(INDEX(Products!$A$1:$E$5,MATCH(Orders!$D1769,Products!$A$1:$A$5,0),MATCH(Orders!J$1,Products!$A$1:$E$1,0))="M","Medium",IF(INDEX(Products!$A$1:$E$5,MATCH(Orders!$D1769,Products!$A$1:$A$5,0),MATCH(Orders!J$1,Products!$A$1:$E$1,0))="D","Dark","Light"))</f>
        <v>Dark</v>
      </c>
      <c r="K1769" s="3">
        <f>INDEX(Products!$A$1:$E$5,MATCH(Orders!$D1769,Products!$A$1:$A$5,0),MATCH(Orders!K$1,Products!$A$1:$E$1,0))</f>
        <v>2</v>
      </c>
      <c r="L1769" s="5">
        <f>INDEX(Products!$A$1:$E$5,MATCH(Orders!$D1769,Products!$A$1:$A$5,0),MATCH(Orders!L$1,Products!$A$1:$E$1,0))</f>
        <v>6.79</v>
      </c>
      <c r="M1769" s="5">
        <f>Table1[[#This Row],[Unit Price]]*Table1[[#This Row],[Quantity]]</f>
        <v>20.37</v>
      </c>
      <c r="N1769" t="str">
        <f>VLOOKUP(Table1[[#This Row],[Customer ID]],Customers!$A$1:$I$2001,9,FALSE)</f>
        <v>No</v>
      </c>
    </row>
    <row r="1770" spans="1:14" x14ac:dyDescent="0.35">
      <c r="A1770" t="s">
        <v>3609</v>
      </c>
      <c r="B1770" s="2">
        <v>44700</v>
      </c>
      <c r="C1770" t="s">
        <v>3610</v>
      </c>
      <c r="D1770" t="s">
        <v>40</v>
      </c>
      <c r="E1770">
        <v>2</v>
      </c>
      <c r="F1770" t="str">
        <f>VLOOKUP(Table1[[#This Row],[Customer ID]],Customers!$A$1:$I$2001,2,FALSE)</f>
        <v>Audrey Parker</v>
      </c>
      <c r="G1770" t="str">
        <f>VLOOKUP(Table1[[#This Row],[Customer ID]],Customers!$A$1:$I$2001,3,FALSE)</f>
        <v>michele21@lewis-walton.com</v>
      </c>
      <c r="H1770" t="str">
        <f>VLOOKUP(Table1[[#This Row],[Customer ID]],Customers!$A$1:$I$2001,7,FALSE)</f>
        <v>United Kingdom</v>
      </c>
      <c r="I1770" t="str">
        <f>_xlfn.IFS(INDEX(Products!$A$1:$E$5,MATCH(Orders!$D1770,Products!$A$1:$A$5,0),MATCH(Orders!I$1,Products!$A$1:$E$1,0))="Esp","Espresso",INDEX(Products!$A$1:$E$5,MATCH(Orders!$D1770,Products!$A$1:$A$5,0),MATCH(Orders!I$1,Products!$A$1:$E$1,0))="Lat","Latte",INDEX(Products!$A$1:$E$5,MATCH(Orders!$D1770,Products!$A$1:$A$5,0),MATCH(Orders!I$1,Products!$A$1:$E$1,0))="Moc","Mocha",INDEX(Products!$A$1:$E$5,MATCH(Orders!$D1770,Products!$A$1:$A$5,0),MATCH(Orders!I$1,Products!$A$1:$E$1,0))="Am","Americano")</f>
        <v>Americano</v>
      </c>
      <c r="J1770" t="str">
        <f>IF(INDEX(Products!$A$1:$E$5,MATCH(Orders!$D1770,Products!$A$1:$A$5,0),MATCH(Orders!J$1,Products!$A$1:$E$1,0))="M","Medium",IF(INDEX(Products!$A$1:$E$5,MATCH(Orders!$D1770,Products!$A$1:$A$5,0),MATCH(Orders!J$1,Products!$A$1:$E$1,0))="D","Dark","Light"))</f>
        <v>Light</v>
      </c>
      <c r="K1770" s="3">
        <f>INDEX(Products!$A$1:$E$5,MATCH(Orders!$D1770,Products!$A$1:$A$5,0),MATCH(Orders!K$1,Products!$A$1:$E$1,0))</f>
        <v>1</v>
      </c>
      <c r="L1770" s="5">
        <f>INDEX(Products!$A$1:$E$5,MATCH(Orders!$D1770,Products!$A$1:$A$5,0),MATCH(Orders!L$1,Products!$A$1:$E$1,0))</f>
        <v>9.9499999999999993</v>
      </c>
      <c r="M1770" s="5">
        <f>Table1[[#This Row],[Unit Price]]*Table1[[#This Row],[Quantity]]</f>
        <v>19.899999999999999</v>
      </c>
      <c r="N1770" t="str">
        <f>VLOOKUP(Table1[[#This Row],[Customer ID]],Customers!$A$1:$I$2001,9,FALSE)</f>
        <v>Yes</v>
      </c>
    </row>
    <row r="1771" spans="1:14" x14ac:dyDescent="0.35">
      <c r="A1771" t="s">
        <v>3611</v>
      </c>
      <c r="B1771" s="2">
        <v>45256</v>
      </c>
      <c r="C1771" t="s">
        <v>3612</v>
      </c>
      <c r="D1771" t="s">
        <v>21</v>
      </c>
      <c r="E1771">
        <v>1</v>
      </c>
      <c r="F1771" t="str">
        <f>VLOOKUP(Table1[[#This Row],[Customer ID]],Customers!$A$1:$I$2001,2,FALSE)</f>
        <v>Clayton Sanders</v>
      </c>
      <c r="G1771" t="str">
        <f>VLOOKUP(Table1[[#This Row],[Customer ID]],Customers!$A$1:$I$2001,3,FALSE)</f>
        <v>zward@gmail.com</v>
      </c>
      <c r="H1771" t="str">
        <f>VLOOKUP(Table1[[#This Row],[Customer ID]],Customers!$A$1:$I$2001,7,FALSE)</f>
        <v>United States</v>
      </c>
      <c r="I1771" t="str">
        <f>_xlfn.IFS(INDEX(Products!$A$1:$E$5,MATCH(Orders!$D1771,Products!$A$1:$A$5,0),MATCH(Orders!I$1,Products!$A$1:$E$1,0))="Esp","Espresso",INDEX(Products!$A$1:$E$5,MATCH(Orders!$D1771,Products!$A$1:$A$5,0),MATCH(Orders!I$1,Products!$A$1:$E$1,0))="Lat","Latte",INDEX(Products!$A$1:$E$5,MATCH(Orders!$D1771,Products!$A$1:$A$5,0),MATCH(Orders!I$1,Products!$A$1:$E$1,0))="Moc","Mocha",INDEX(Products!$A$1:$E$5,MATCH(Orders!$D1771,Products!$A$1:$A$5,0),MATCH(Orders!I$1,Products!$A$1:$E$1,0))="Am","Americano")</f>
        <v>Latte</v>
      </c>
      <c r="J1771" t="str">
        <f>IF(INDEX(Products!$A$1:$E$5,MATCH(Orders!$D1771,Products!$A$1:$A$5,0),MATCH(Orders!J$1,Products!$A$1:$E$1,0))="M","Medium",IF(INDEX(Products!$A$1:$E$5,MATCH(Orders!$D1771,Products!$A$1:$A$5,0),MATCH(Orders!J$1,Products!$A$1:$E$1,0))="D","Dark","Light"))</f>
        <v>Dark</v>
      </c>
      <c r="K1771" s="3">
        <f>INDEX(Products!$A$1:$E$5,MATCH(Orders!$D1771,Products!$A$1:$A$5,0),MATCH(Orders!K$1,Products!$A$1:$E$1,0))</f>
        <v>2</v>
      </c>
      <c r="L1771" s="5">
        <f>INDEX(Products!$A$1:$E$5,MATCH(Orders!$D1771,Products!$A$1:$A$5,0),MATCH(Orders!L$1,Products!$A$1:$E$1,0))</f>
        <v>6.79</v>
      </c>
      <c r="M1771" s="5">
        <f>Table1[[#This Row],[Unit Price]]*Table1[[#This Row],[Quantity]]</f>
        <v>6.79</v>
      </c>
      <c r="N1771" t="str">
        <f>VLOOKUP(Table1[[#This Row],[Customer ID]],Customers!$A$1:$I$2001,9,FALSE)</f>
        <v>No</v>
      </c>
    </row>
    <row r="1772" spans="1:14" x14ac:dyDescent="0.35">
      <c r="A1772" t="s">
        <v>3613</v>
      </c>
      <c r="B1772" s="2">
        <v>45133</v>
      </c>
      <c r="C1772" t="s">
        <v>3614</v>
      </c>
      <c r="D1772" t="s">
        <v>30</v>
      </c>
      <c r="E1772">
        <v>2</v>
      </c>
      <c r="F1772" t="str">
        <f>VLOOKUP(Table1[[#This Row],[Customer ID]],Customers!$A$1:$I$2001,2,FALSE)</f>
        <v>Mary Davis</v>
      </c>
      <c r="G1772" t="str">
        <f>VLOOKUP(Table1[[#This Row],[Customer ID]],Customers!$A$1:$I$2001,3,FALSE)</f>
        <v>barbaramcconnell@reynolds-pitts.biz</v>
      </c>
      <c r="H1772" t="str">
        <f>VLOOKUP(Table1[[#This Row],[Customer ID]],Customers!$A$1:$I$2001,7,FALSE)</f>
        <v>Australia</v>
      </c>
      <c r="I1772" t="str">
        <f>_xlfn.IFS(INDEX(Products!$A$1:$E$5,MATCH(Orders!$D1772,Products!$A$1:$A$5,0),MATCH(Orders!I$1,Products!$A$1:$E$1,0))="Esp","Espresso",INDEX(Products!$A$1:$E$5,MATCH(Orders!$D1772,Products!$A$1:$A$5,0),MATCH(Orders!I$1,Products!$A$1:$E$1,0))="Lat","Latte",INDEX(Products!$A$1:$E$5,MATCH(Orders!$D1772,Products!$A$1:$A$5,0),MATCH(Orders!I$1,Products!$A$1:$E$1,0))="Moc","Mocha",INDEX(Products!$A$1:$E$5,MATCH(Orders!$D1772,Products!$A$1:$A$5,0),MATCH(Orders!I$1,Products!$A$1:$E$1,0))="Am","Americano")</f>
        <v>Mocha</v>
      </c>
      <c r="J1772" t="str">
        <f>IF(INDEX(Products!$A$1:$E$5,MATCH(Orders!$D1772,Products!$A$1:$A$5,0),MATCH(Orders!J$1,Products!$A$1:$E$1,0))="M","Medium",IF(INDEX(Products!$A$1:$E$5,MATCH(Orders!$D1772,Products!$A$1:$A$5,0),MATCH(Orders!J$1,Products!$A$1:$E$1,0))="D","Dark","Light"))</f>
        <v>Medium</v>
      </c>
      <c r="K1772" s="3">
        <f>INDEX(Products!$A$1:$E$5,MATCH(Orders!$D1772,Products!$A$1:$A$5,0),MATCH(Orders!K$1,Products!$A$1:$E$1,0))</f>
        <v>2</v>
      </c>
      <c r="L1772" s="5">
        <f>INDEX(Products!$A$1:$E$5,MATCH(Orders!$D1772,Products!$A$1:$A$5,0),MATCH(Orders!L$1,Products!$A$1:$E$1,0))</f>
        <v>5.35</v>
      </c>
      <c r="M1772" s="5">
        <f>Table1[[#This Row],[Unit Price]]*Table1[[#This Row],[Quantity]]</f>
        <v>10.7</v>
      </c>
      <c r="N1772" t="str">
        <f>VLOOKUP(Table1[[#This Row],[Customer ID]],Customers!$A$1:$I$2001,9,FALSE)</f>
        <v>No</v>
      </c>
    </row>
    <row r="1773" spans="1:14" x14ac:dyDescent="0.35">
      <c r="A1773" t="s">
        <v>3615</v>
      </c>
      <c r="B1773" s="2">
        <v>44609</v>
      </c>
      <c r="C1773" t="s">
        <v>3616</v>
      </c>
      <c r="D1773" t="s">
        <v>30</v>
      </c>
      <c r="E1773">
        <v>4</v>
      </c>
      <c r="F1773" t="str">
        <f>VLOOKUP(Table1[[#This Row],[Customer ID]],Customers!$A$1:$I$2001,2,FALSE)</f>
        <v>Tiffany Patrick</v>
      </c>
      <c r="G1773" t="str">
        <f>VLOOKUP(Table1[[#This Row],[Customer ID]],Customers!$A$1:$I$2001,3,FALSE)</f>
        <v>abrown@yahoo.com</v>
      </c>
      <c r="H1773" t="str">
        <f>VLOOKUP(Table1[[#This Row],[Customer ID]],Customers!$A$1:$I$2001,7,FALSE)</f>
        <v>Ireland</v>
      </c>
      <c r="I1773" t="str">
        <f>_xlfn.IFS(INDEX(Products!$A$1:$E$5,MATCH(Orders!$D1773,Products!$A$1:$A$5,0),MATCH(Orders!I$1,Products!$A$1:$E$1,0))="Esp","Espresso",INDEX(Products!$A$1:$E$5,MATCH(Orders!$D1773,Products!$A$1:$A$5,0),MATCH(Orders!I$1,Products!$A$1:$E$1,0))="Lat","Latte",INDEX(Products!$A$1:$E$5,MATCH(Orders!$D1773,Products!$A$1:$A$5,0),MATCH(Orders!I$1,Products!$A$1:$E$1,0))="Moc","Mocha",INDEX(Products!$A$1:$E$5,MATCH(Orders!$D1773,Products!$A$1:$A$5,0),MATCH(Orders!I$1,Products!$A$1:$E$1,0))="Am","Americano")</f>
        <v>Mocha</v>
      </c>
      <c r="J1773" t="str">
        <f>IF(INDEX(Products!$A$1:$E$5,MATCH(Orders!$D1773,Products!$A$1:$A$5,0),MATCH(Orders!J$1,Products!$A$1:$E$1,0))="M","Medium",IF(INDEX(Products!$A$1:$E$5,MATCH(Orders!$D1773,Products!$A$1:$A$5,0),MATCH(Orders!J$1,Products!$A$1:$E$1,0))="D","Dark","Light"))</f>
        <v>Medium</v>
      </c>
      <c r="K1773" s="3">
        <f>INDEX(Products!$A$1:$E$5,MATCH(Orders!$D1773,Products!$A$1:$A$5,0),MATCH(Orders!K$1,Products!$A$1:$E$1,0))</f>
        <v>2</v>
      </c>
      <c r="L1773" s="5">
        <f>INDEX(Products!$A$1:$E$5,MATCH(Orders!$D1773,Products!$A$1:$A$5,0),MATCH(Orders!L$1,Products!$A$1:$E$1,0))</f>
        <v>5.35</v>
      </c>
      <c r="M1773" s="5">
        <f>Table1[[#This Row],[Unit Price]]*Table1[[#This Row],[Quantity]]</f>
        <v>21.4</v>
      </c>
      <c r="N1773" t="str">
        <f>VLOOKUP(Table1[[#This Row],[Customer ID]],Customers!$A$1:$I$2001,9,FALSE)</f>
        <v>Yes</v>
      </c>
    </row>
    <row r="1774" spans="1:14" x14ac:dyDescent="0.35">
      <c r="A1774" t="s">
        <v>3617</v>
      </c>
      <c r="B1774" s="2">
        <v>45494</v>
      </c>
      <c r="C1774" t="s">
        <v>3618</v>
      </c>
      <c r="D1774" t="s">
        <v>30</v>
      </c>
      <c r="E1774">
        <v>4</v>
      </c>
      <c r="F1774" t="str">
        <f>VLOOKUP(Table1[[#This Row],[Customer ID]],Customers!$A$1:$I$2001,2,FALSE)</f>
        <v>Jay Price</v>
      </c>
      <c r="G1774" t="str">
        <f>VLOOKUP(Table1[[#This Row],[Customer ID]],Customers!$A$1:$I$2001,3,FALSE)</f>
        <v>curtismatthews@smith.com</v>
      </c>
      <c r="H1774" t="str">
        <f>VLOOKUP(Table1[[#This Row],[Customer ID]],Customers!$A$1:$I$2001,7,FALSE)</f>
        <v>United Kingdom</v>
      </c>
      <c r="I1774" t="str">
        <f>_xlfn.IFS(INDEX(Products!$A$1:$E$5,MATCH(Orders!$D1774,Products!$A$1:$A$5,0),MATCH(Orders!I$1,Products!$A$1:$E$1,0))="Esp","Espresso",INDEX(Products!$A$1:$E$5,MATCH(Orders!$D1774,Products!$A$1:$A$5,0),MATCH(Orders!I$1,Products!$A$1:$E$1,0))="Lat","Latte",INDEX(Products!$A$1:$E$5,MATCH(Orders!$D1774,Products!$A$1:$A$5,0),MATCH(Orders!I$1,Products!$A$1:$E$1,0))="Moc","Mocha",INDEX(Products!$A$1:$E$5,MATCH(Orders!$D1774,Products!$A$1:$A$5,0),MATCH(Orders!I$1,Products!$A$1:$E$1,0))="Am","Americano")</f>
        <v>Mocha</v>
      </c>
      <c r="J1774" t="str">
        <f>IF(INDEX(Products!$A$1:$E$5,MATCH(Orders!$D1774,Products!$A$1:$A$5,0),MATCH(Orders!J$1,Products!$A$1:$E$1,0))="M","Medium",IF(INDEX(Products!$A$1:$E$5,MATCH(Orders!$D1774,Products!$A$1:$A$5,0),MATCH(Orders!J$1,Products!$A$1:$E$1,0))="D","Dark","Light"))</f>
        <v>Medium</v>
      </c>
      <c r="K1774" s="3">
        <f>INDEX(Products!$A$1:$E$5,MATCH(Orders!$D1774,Products!$A$1:$A$5,0),MATCH(Orders!K$1,Products!$A$1:$E$1,0))</f>
        <v>2</v>
      </c>
      <c r="L1774" s="5">
        <f>INDEX(Products!$A$1:$E$5,MATCH(Orders!$D1774,Products!$A$1:$A$5,0),MATCH(Orders!L$1,Products!$A$1:$E$1,0))</f>
        <v>5.35</v>
      </c>
      <c r="M1774" s="5">
        <f>Table1[[#This Row],[Unit Price]]*Table1[[#This Row],[Quantity]]</f>
        <v>21.4</v>
      </c>
      <c r="N1774" t="str">
        <f>VLOOKUP(Table1[[#This Row],[Customer ID]],Customers!$A$1:$I$2001,9,FALSE)</f>
        <v>No</v>
      </c>
    </row>
    <row r="1775" spans="1:14" x14ac:dyDescent="0.35">
      <c r="A1775" t="s">
        <v>3619</v>
      </c>
      <c r="B1775" s="2">
        <v>45267</v>
      </c>
      <c r="C1775" t="s">
        <v>3620</v>
      </c>
      <c r="D1775" t="s">
        <v>15</v>
      </c>
      <c r="E1775">
        <v>4</v>
      </c>
      <c r="F1775" t="str">
        <f>VLOOKUP(Table1[[#This Row],[Customer ID]],Customers!$A$1:$I$2001,2,FALSE)</f>
        <v>James Ross</v>
      </c>
      <c r="G1775" t="str">
        <f>VLOOKUP(Table1[[#This Row],[Customer ID]],Customers!$A$1:$I$2001,3,FALSE)</f>
        <v>donaldrodriguez@yahoo.com</v>
      </c>
      <c r="H1775" t="str">
        <f>VLOOKUP(Table1[[#This Row],[Customer ID]],Customers!$A$1:$I$2001,7,FALSE)</f>
        <v>United States</v>
      </c>
      <c r="I1775" t="str">
        <f>_xlfn.IFS(INDEX(Products!$A$1:$E$5,MATCH(Orders!$D1775,Products!$A$1:$A$5,0),MATCH(Orders!I$1,Products!$A$1:$E$1,0))="Esp","Espresso",INDEX(Products!$A$1:$E$5,MATCH(Orders!$D1775,Products!$A$1:$A$5,0),MATCH(Orders!I$1,Products!$A$1:$E$1,0))="Lat","Latte",INDEX(Products!$A$1:$E$5,MATCH(Orders!$D1775,Products!$A$1:$A$5,0),MATCH(Orders!I$1,Products!$A$1:$E$1,0))="Moc","Mocha",INDEX(Products!$A$1:$E$5,MATCH(Orders!$D1775,Products!$A$1:$A$5,0),MATCH(Orders!I$1,Products!$A$1:$E$1,0))="Am","Americano")</f>
        <v>Espresso</v>
      </c>
      <c r="J1775" t="str">
        <f>IF(INDEX(Products!$A$1:$E$5,MATCH(Orders!$D1775,Products!$A$1:$A$5,0),MATCH(Orders!J$1,Products!$A$1:$E$1,0))="M","Medium",IF(INDEX(Products!$A$1:$E$5,MATCH(Orders!$D1775,Products!$A$1:$A$5,0),MATCH(Orders!J$1,Products!$A$1:$E$1,0))="D","Dark","Light"))</f>
        <v>Medium</v>
      </c>
      <c r="K1775" s="3">
        <f>INDEX(Products!$A$1:$E$5,MATCH(Orders!$D1775,Products!$A$1:$A$5,0),MATCH(Orders!K$1,Products!$A$1:$E$1,0))</f>
        <v>1.5</v>
      </c>
      <c r="L1775" s="5">
        <f>INDEX(Products!$A$1:$E$5,MATCH(Orders!$D1775,Products!$A$1:$A$5,0),MATCH(Orders!L$1,Products!$A$1:$E$1,0))</f>
        <v>8.18</v>
      </c>
      <c r="M1775" s="5">
        <f>Table1[[#This Row],[Unit Price]]*Table1[[#This Row],[Quantity]]</f>
        <v>32.72</v>
      </c>
      <c r="N1775" t="str">
        <f>VLOOKUP(Table1[[#This Row],[Customer ID]],Customers!$A$1:$I$2001,9,FALSE)</f>
        <v>No</v>
      </c>
    </row>
    <row r="1776" spans="1:14" x14ac:dyDescent="0.35">
      <c r="A1776" t="s">
        <v>3621</v>
      </c>
      <c r="B1776" s="2">
        <v>45525</v>
      </c>
      <c r="C1776" t="s">
        <v>3622</v>
      </c>
      <c r="D1776" t="s">
        <v>21</v>
      </c>
      <c r="E1776">
        <v>1</v>
      </c>
      <c r="F1776" t="str">
        <f>VLOOKUP(Table1[[#This Row],[Customer ID]],Customers!$A$1:$I$2001,2,FALSE)</f>
        <v>Daniel Henderson</v>
      </c>
      <c r="G1776" t="str">
        <f>VLOOKUP(Table1[[#This Row],[Customer ID]],Customers!$A$1:$I$2001,3,FALSE)</f>
        <v>nwhite@yahoo.com</v>
      </c>
      <c r="H1776" t="str">
        <f>VLOOKUP(Table1[[#This Row],[Customer ID]],Customers!$A$1:$I$2001,7,FALSE)</f>
        <v>United Kingdom</v>
      </c>
      <c r="I1776" t="str">
        <f>_xlfn.IFS(INDEX(Products!$A$1:$E$5,MATCH(Orders!$D1776,Products!$A$1:$A$5,0),MATCH(Orders!I$1,Products!$A$1:$E$1,0))="Esp","Espresso",INDEX(Products!$A$1:$E$5,MATCH(Orders!$D1776,Products!$A$1:$A$5,0),MATCH(Orders!I$1,Products!$A$1:$E$1,0))="Lat","Latte",INDEX(Products!$A$1:$E$5,MATCH(Orders!$D1776,Products!$A$1:$A$5,0),MATCH(Orders!I$1,Products!$A$1:$E$1,0))="Moc","Mocha",INDEX(Products!$A$1:$E$5,MATCH(Orders!$D1776,Products!$A$1:$A$5,0),MATCH(Orders!I$1,Products!$A$1:$E$1,0))="Am","Americano")</f>
        <v>Latte</v>
      </c>
      <c r="J1776" t="str">
        <f>IF(INDEX(Products!$A$1:$E$5,MATCH(Orders!$D1776,Products!$A$1:$A$5,0),MATCH(Orders!J$1,Products!$A$1:$E$1,0))="M","Medium",IF(INDEX(Products!$A$1:$E$5,MATCH(Orders!$D1776,Products!$A$1:$A$5,0),MATCH(Orders!J$1,Products!$A$1:$E$1,0))="D","Dark","Light"))</f>
        <v>Dark</v>
      </c>
      <c r="K1776" s="3">
        <f>INDEX(Products!$A$1:$E$5,MATCH(Orders!$D1776,Products!$A$1:$A$5,0),MATCH(Orders!K$1,Products!$A$1:$E$1,0))</f>
        <v>2</v>
      </c>
      <c r="L1776" s="5">
        <f>INDEX(Products!$A$1:$E$5,MATCH(Orders!$D1776,Products!$A$1:$A$5,0),MATCH(Orders!L$1,Products!$A$1:$E$1,0))</f>
        <v>6.79</v>
      </c>
      <c r="M1776" s="5">
        <f>Table1[[#This Row],[Unit Price]]*Table1[[#This Row],[Quantity]]</f>
        <v>6.79</v>
      </c>
      <c r="N1776" t="str">
        <f>VLOOKUP(Table1[[#This Row],[Customer ID]],Customers!$A$1:$I$2001,9,FALSE)</f>
        <v>No</v>
      </c>
    </row>
    <row r="1777" spans="1:14" x14ac:dyDescent="0.35">
      <c r="A1777" t="s">
        <v>3623</v>
      </c>
      <c r="B1777" s="2">
        <v>44508</v>
      </c>
      <c r="C1777" t="s">
        <v>3624</v>
      </c>
      <c r="D1777" t="s">
        <v>40</v>
      </c>
      <c r="E1777">
        <v>5</v>
      </c>
      <c r="F1777" t="str">
        <f>VLOOKUP(Table1[[#This Row],[Customer ID]],Customers!$A$1:$I$2001,2,FALSE)</f>
        <v>Glenn Wheeler</v>
      </c>
      <c r="G1777" t="str">
        <f>VLOOKUP(Table1[[#This Row],[Customer ID]],Customers!$A$1:$I$2001,3,FALSE)</f>
        <v>theodorehamilton@butler.com</v>
      </c>
      <c r="H1777" t="str">
        <f>VLOOKUP(Table1[[#This Row],[Customer ID]],Customers!$A$1:$I$2001,7,FALSE)</f>
        <v>Australia</v>
      </c>
      <c r="I1777" t="str">
        <f>_xlfn.IFS(INDEX(Products!$A$1:$E$5,MATCH(Orders!$D1777,Products!$A$1:$A$5,0),MATCH(Orders!I$1,Products!$A$1:$E$1,0))="Esp","Espresso",INDEX(Products!$A$1:$E$5,MATCH(Orders!$D1777,Products!$A$1:$A$5,0),MATCH(Orders!I$1,Products!$A$1:$E$1,0))="Lat","Latte",INDEX(Products!$A$1:$E$5,MATCH(Orders!$D1777,Products!$A$1:$A$5,0),MATCH(Orders!I$1,Products!$A$1:$E$1,0))="Moc","Mocha",INDEX(Products!$A$1:$E$5,MATCH(Orders!$D1777,Products!$A$1:$A$5,0),MATCH(Orders!I$1,Products!$A$1:$E$1,0))="Am","Americano")</f>
        <v>Americano</v>
      </c>
      <c r="J1777" t="str">
        <f>IF(INDEX(Products!$A$1:$E$5,MATCH(Orders!$D1777,Products!$A$1:$A$5,0),MATCH(Orders!J$1,Products!$A$1:$E$1,0))="M","Medium",IF(INDEX(Products!$A$1:$E$5,MATCH(Orders!$D1777,Products!$A$1:$A$5,0),MATCH(Orders!J$1,Products!$A$1:$E$1,0))="D","Dark","Light"))</f>
        <v>Light</v>
      </c>
      <c r="K1777" s="3">
        <f>INDEX(Products!$A$1:$E$5,MATCH(Orders!$D1777,Products!$A$1:$A$5,0),MATCH(Orders!K$1,Products!$A$1:$E$1,0))</f>
        <v>1</v>
      </c>
      <c r="L1777" s="5">
        <f>INDEX(Products!$A$1:$E$5,MATCH(Orders!$D1777,Products!$A$1:$A$5,0),MATCH(Orders!L$1,Products!$A$1:$E$1,0))</f>
        <v>9.9499999999999993</v>
      </c>
      <c r="M1777" s="5">
        <f>Table1[[#This Row],[Unit Price]]*Table1[[#This Row],[Quantity]]</f>
        <v>49.75</v>
      </c>
      <c r="N1777" t="str">
        <f>VLOOKUP(Table1[[#This Row],[Customer ID]],Customers!$A$1:$I$2001,9,FALSE)</f>
        <v>No</v>
      </c>
    </row>
    <row r="1778" spans="1:14" x14ac:dyDescent="0.35">
      <c r="A1778" t="s">
        <v>3625</v>
      </c>
      <c r="B1778" s="2">
        <v>44917</v>
      </c>
      <c r="C1778" t="s">
        <v>3626</v>
      </c>
      <c r="D1778" t="s">
        <v>30</v>
      </c>
      <c r="E1778">
        <v>5</v>
      </c>
      <c r="F1778" t="str">
        <f>VLOOKUP(Table1[[#This Row],[Customer ID]],Customers!$A$1:$I$2001,2,FALSE)</f>
        <v>Brittany Thompson</v>
      </c>
      <c r="G1778" t="str">
        <f>VLOOKUP(Table1[[#This Row],[Customer ID]],Customers!$A$1:$I$2001,3,FALSE)</f>
        <v>erikasimpson@gmail.com</v>
      </c>
      <c r="H1778" t="str">
        <f>VLOOKUP(Table1[[#This Row],[Customer ID]],Customers!$A$1:$I$2001,7,FALSE)</f>
        <v>United Kingdom</v>
      </c>
      <c r="I1778" t="str">
        <f>_xlfn.IFS(INDEX(Products!$A$1:$E$5,MATCH(Orders!$D1778,Products!$A$1:$A$5,0),MATCH(Orders!I$1,Products!$A$1:$E$1,0))="Esp","Espresso",INDEX(Products!$A$1:$E$5,MATCH(Orders!$D1778,Products!$A$1:$A$5,0),MATCH(Orders!I$1,Products!$A$1:$E$1,0))="Lat","Latte",INDEX(Products!$A$1:$E$5,MATCH(Orders!$D1778,Products!$A$1:$A$5,0),MATCH(Orders!I$1,Products!$A$1:$E$1,0))="Moc","Mocha",INDEX(Products!$A$1:$E$5,MATCH(Orders!$D1778,Products!$A$1:$A$5,0),MATCH(Orders!I$1,Products!$A$1:$E$1,0))="Am","Americano")</f>
        <v>Mocha</v>
      </c>
      <c r="J1778" t="str">
        <f>IF(INDEX(Products!$A$1:$E$5,MATCH(Orders!$D1778,Products!$A$1:$A$5,0),MATCH(Orders!J$1,Products!$A$1:$E$1,0))="M","Medium",IF(INDEX(Products!$A$1:$E$5,MATCH(Orders!$D1778,Products!$A$1:$A$5,0),MATCH(Orders!J$1,Products!$A$1:$E$1,0))="D","Dark","Light"))</f>
        <v>Medium</v>
      </c>
      <c r="K1778" s="3">
        <f>INDEX(Products!$A$1:$E$5,MATCH(Orders!$D1778,Products!$A$1:$A$5,0),MATCH(Orders!K$1,Products!$A$1:$E$1,0))</f>
        <v>2</v>
      </c>
      <c r="L1778" s="5">
        <f>INDEX(Products!$A$1:$E$5,MATCH(Orders!$D1778,Products!$A$1:$A$5,0),MATCH(Orders!L$1,Products!$A$1:$E$1,0))</f>
        <v>5.35</v>
      </c>
      <c r="M1778" s="5">
        <f>Table1[[#This Row],[Unit Price]]*Table1[[#This Row],[Quantity]]</f>
        <v>26.75</v>
      </c>
      <c r="N1778" t="str">
        <f>VLOOKUP(Table1[[#This Row],[Customer ID]],Customers!$A$1:$I$2001,9,FALSE)</f>
        <v>No</v>
      </c>
    </row>
    <row r="1779" spans="1:14" x14ac:dyDescent="0.35">
      <c r="A1779" t="s">
        <v>3627</v>
      </c>
      <c r="B1779" s="2">
        <v>44623</v>
      </c>
      <c r="C1779" t="s">
        <v>3628</v>
      </c>
      <c r="D1779" t="s">
        <v>21</v>
      </c>
      <c r="E1779">
        <v>2</v>
      </c>
      <c r="F1779" t="str">
        <f>VLOOKUP(Table1[[#This Row],[Customer ID]],Customers!$A$1:$I$2001,2,FALSE)</f>
        <v>Cynthia Mosley</v>
      </c>
      <c r="G1779" t="str">
        <f>VLOOKUP(Table1[[#This Row],[Customer ID]],Customers!$A$1:$I$2001,3,FALSE)</f>
        <v>emilypittman@bowen-johnson.com</v>
      </c>
      <c r="H1779" t="str">
        <f>VLOOKUP(Table1[[#This Row],[Customer ID]],Customers!$A$1:$I$2001,7,FALSE)</f>
        <v>Canada</v>
      </c>
      <c r="I1779" t="str">
        <f>_xlfn.IFS(INDEX(Products!$A$1:$E$5,MATCH(Orders!$D1779,Products!$A$1:$A$5,0),MATCH(Orders!I$1,Products!$A$1:$E$1,0))="Esp","Espresso",INDEX(Products!$A$1:$E$5,MATCH(Orders!$D1779,Products!$A$1:$A$5,0),MATCH(Orders!I$1,Products!$A$1:$E$1,0))="Lat","Latte",INDEX(Products!$A$1:$E$5,MATCH(Orders!$D1779,Products!$A$1:$A$5,0),MATCH(Orders!I$1,Products!$A$1:$E$1,0))="Moc","Mocha",INDEX(Products!$A$1:$E$5,MATCH(Orders!$D1779,Products!$A$1:$A$5,0),MATCH(Orders!I$1,Products!$A$1:$E$1,0))="Am","Americano")</f>
        <v>Latte</v>
      </c>
      <c r="J1779" t="str">
        <f>IF(INDEX(Products!$A$1:$E$5,MATCH(Orders!$D1779,Products!$A$1:$A$5,0),MATCH(Orders!J$1,Products!$A$1:$E$1,0))="M","Medium",IF(INDEX(Products!$A$1:$E$5,MATCH(Orders!$D1779,Products!$A$1:$A$5,0),MATCH(Orders!J$1,Products!$A$1:$E$1,0))="D","Dark","Light"))</f>
        <v>Dark</v>
      </c>
      <c r="K1779" s="3">
        <f>INDEX(Products!$A$1:$E$5,MATCH(Orders!$D1779,Products!$A$1:$A$5,0),MATCH(Orders!K$1,Products!$A$1:$E$1,0))</f>
        <v>2</v>
      </c>
      <c r="L1779" s="5">
        <f>INDEX(Products!$A$1:$E$5,MATCH(Orders!$D1779,Products!$A$1:$A$5,0),MATCH(Orders!L$1,Products!$A$1:$E$1,0))</f>
        <v>6.79</v>
      </c>
      <c r="M1779" s="5">
        <f>Table1[[#This Row],[Unit Price]]*Table1[[#This Row],[Quantity]]</f>
        <v>13.58</v>
      </c>
      <c r="N1779" t="str">
        <f>VLOOKUP(Table1[[#This Row],[Customer ID]],Customers!$A$1:$I$2001,9,FALSE)</f>
        <v>No</v>
      </c>
    </row>
    <row r="1780" spans="1:14" x14ac:dyDescent="0.35">
      <c r="A1780" t="s">
        <v>3629</v>
      </c>
      <c r="B1780" s="2">
        <v>44910</v>
      </c>
      <c r="C1780" t="s">
        <v>3630</v>
      </c>
      <c r="D1780" t="s">
        <v>40</v>
      </c>
      <c r="E1780">
        <v>1</v>
      </c>
      <c r="F1780" t="str">
        <f>VLOOKUP(Table1[[#This Row],[Customer ID]],Customers!$A$1:$I$2001,2,FALSE)</f>
        <v>John West</v>
      </c>
      <c r="G1780" t="str">
        <f>VLOOKUP(Table1[[#This Row],[Customer ID]],Customers!$A$1:$I$2001,3,FALSE)</f>
        <v>cnichols@herrera.info</v>
      </c>
      <c r="H1780" t="str">
        <f>VLOOKUP(Table1[[#This Row],[Customer ID]],Customers!$A$1:$I$2001,7,FALSE)</f>
        <v>United Kingdom</v>
      </c>
      <c r="I1780" t="str">
        <f>_xlfn.IFS(INDEX(Products!$A$1:$E$5,MATCH(Orders!$D1780,Products!$A$1:$A$5,0),MATCH(Orders!I$1,Products!$A$1:$E$1,0))="Esp","Espresso",INDEX(Products!$A$1:$E$5,MATCH(Orders!$D1780,Products!$A$1:$A$5,0),MATCH(Orders!I$1,Products!$A$1:$E$1,0))="Lat","Latte",INDEX(Products!$A$1:$E$5,MATCH(Orders!$D1780,Products!$A$1:$A$5,0),MATCH(Orders!I$1,Products!$A$1:$E$1,0))="Moc","Mocha",INDEX(Products!$A$1:$E$5,MATCH(Orders!$D1780,Products!$A$1:$A$5,0),MATCH(Orders!I$1,Products!$A$1:$E$1,0))="Am","Americano")</f>
        <v>Americano</v>
      </c>
      <c r="J1780" t="str">
        <f>IF(INDEX(Products!$A$1:$E$5,MATCH(Orders!$D1780,Products!$A$1:$A$5,0),MATCH(Orders!J$1,Products!$A$1:$E$1,0))="M","Medium",IF(INDEX(Products!$A$1:$E$5,MATCH(Orders!$D1780,Products!$A$1:$A$5,0),MATCH(Orders!J$1,Products!$A$1:$E$1,0))="D","Dark","Light"))</f>
        <v>Light</v>
      </c>
      <c r="K1780" s="3">
        <f>INDEX(Products!$A$1:$E$5,MATCH(Orders!$D1780,Products!$A$1:$A$5,0),MATCH(Orders!K$1,Products!$A$1:$E$1,0))</f>
        <v>1</v>
      </c>
      <c r="L1780" s="5">
        <f>INDEX(Products!$A$1:$E$5,MATCH(Orders!$D1780,Products!$A$1:$A$5,0),MATCH(Orders!L$1,Products!$A$1:$E$1,0))</f>
        <v>9.9499999999999993</v>
      </c>
      <c r="M1780" s="5">
        <f>Table1[[#This Row],[Unit Price]]*Table1[[#This Row],[Quantity]]</f>
        <v>9.9499999999999993</v>
      </c>
      <c r="N1780" t="str">
        <f>VLOOKUP(Table1[[#This Row],[Customer ID]],Customers!$A$1:$I$2001,9,FALSE)</f>
        <v>Yes</v>
      </c>
    </row>
    <row r="1781" spans="1:14" x14ac:dyDescent="0.35">
      <c r="A1781" t="s">
        <v>3631</v>
      </c>
      <c r="B1781" s="2">
        <v>44937</v>
      </c>
      <c r="C1781" t="s">
        <v>3632</v>
      </c>
      <c r="D1781" t="s">
        <v>30</v>
      </c>
      <c r="E1781">
        <v>5</v>
      </c>
      <c r="F1781" t="str">
        <f>VLOOKUP(Table1[[#This Row],[Customer ID]],Customers!$A$1:$I$2001,2,FALSE)</f>
        <v>Noah Crawford</v>
      </c>
      <c r="G1781" t="str">
        <f>VLOOKUP(Table1[[#This Row],[Customer ID]],Customers!$A$1:$I$2001,3,FALSE)</f>
        <v>jamesfernandez@gmail.com</v>
      </c>
      <c r="H1781" t="str">
        <f>VLOOKUP(Table1[[#This Row],[Customer ID]],Customers!$A$1:$I$2001,7,FALSE)</f>
        <v>United Kingdom</v>
      </c>
      <c r="I1781" t="str">
        <f>_xlfn.IFS(INDEX(Products!$A$1:$E$5,MATCH(Orders!$D1781,Products!$A$1:$A$5,0),MATCH(Orders!I$1,Products!$A$1:$E$1,0))="Esp","Espresso",INDEX(Products!$A$1:$E$5,MATCH(Orders!$D1781,Products!$A$1:$A$5,0),MATCH(Orders!I$1,Products!$A$1:$E$1,0))="Lat","Latte",INDEX(Products!$A$1:$E$5,MATCH(Orders!$D1781,Products!$A$1:$A$5,0),MATCH(Orders!I$1,Products!$A$1:$E$1,0))="Moc","Mocha",INDEX(Products!$A$1:$E$5,MATCH(Orders!$D1781,Products!$A$1:$A$5,0),MATCH(Orders!I$1,Products!$A$1:$E$1,0))="Am","Americano")</f>
        <v>Mocha</v>
      </c>
      <c r="J1781" t="str">
        <f>IF(INDEX(Products!$A$1:$E$5,MATCH(Orders!$D1781,Products!$A$1:$A$5,0),MATCH(Orders!J$1,Products!$A$1:$E$1,0))="M","Medium",IF(INDEX(Products!$A$1:$E$5,MATCH(Orders!$D1781,Products!$A$1:$A$5,0),MATCH(Orders!J$1,Products!$A$1:$E$1,0))="D","Dark","Light"))</f>
        <v>Medium</v>
      </c>
      <c r="K1781" s="3">
        <f>INDEX(Products!$A$1:$E$5,MATCH(Orders!$D1781,Products!$A$1:$A$5,0),MATCH(Orders!K$1,Products!$A$1:$E$1,0))</f>
        <v>2</v>
      </c>
      <c r="L1781" s="5">
        <f>INDEX(Products!$A$1:$E$5,MATCH(Orders!$D1781,Products!$A$1:$A$5,0),MATCH(Orders!L$1,Products!$A$1:$E$1,0))</f>
        <v>5.35</v>
      </c>
      <c r="M1781" s="5">
        <f>Table1[[#This Row],[Unit Price]]*Table1[[#This Row],[Quantity]]</f>
        <v>26.75</v>
      </c>
      <c r="N1781" t="str">
        <f>VLOOKUP(Table1[[#This Row],[Customer ID]],Customers!$A$1:$I$2001,9,FALSE)</f>
        <v>Yes</v>
      </c>
    </row>
    <row r="1782" spans="1:14" x14ac:dyDescent="0.35">
      <c r="A1782" t="s">
        <v>3633</v>
      </c>
      <c r="B1782" s="2">
        <v>44595</v>
      </c>
      <c r="C1782" t="s">
        <v>3634</v>
      </c>
      <c r="D1782" t="s">
        <v>30</v>
      </c>
      <c r="E1782">
        <v>2</v>
      </c>
      <c r="F1782" t="str">
        <f>VLOOKUP(Table1[[#This Row],[Customer ID]],Customers!$A$1:$I$2001,2,FALSE)</f>
        <v>John Payne</v>
      </c>
      <c r="G1782" t="str">
        <f>VLOOKUP(Table1[[#This Row],[Customer ID]],Customers!$A$1:$I$2001,3,FALSE)</f>
        <v>patricia84@gmail.com</v>
      </c>
      <c r="H1782" t="str">
        <f>VLOOKUP(Table1[[#This Row],[Customer ID]],Customers!$A$1:$I$2001,7,FALSE)</f>
        <v>Australia</v>
      </c>
      <c r="I1782" t="str">
        <f>_xlfn.IFS(INDEX(Products!$A$1:$E$5,MATCH(Orders!$D1782,Products!$A$1:$A$5,0),MATCH(Orders!I$1,Products!$A$1:$E$1,0))="Esp","Espresso",INDEX(Products!$A$1:$E$5,MATCH(Orders!$D1782,Products!$A$1:$A$5,0),MATCH(Orders!I$1,Products!$A$1:$E$1,0))="Lat","Latte",INDEX(Products!$A$1:$E$5,MATCH(Orders!$D1782,Products!$A$1:$A$5,0),MATCH(Orders!I$1,Products!$A$1:$E$1,0))="Moc","Mocha",INDEX(Products!$A$1:$E$5,MATCH(Orders!$D1782,Products!$A$1:$A$5,0),MATCH(Orders!I$1,Products!$A$1:$E$1,0))="Am","Americano")</f>
        <v>Mocha</v>
      </c>
      <c r="J1782" t="str">
        <f>IF(INDEX(Products!$A$1:$E$5,MATCH(Orders!$D1782,Products!$A$1:$A$5,0),MATCH(Orders!J$1,Products!$A$1:$E$1,0))="M","Medium",IF(INDEX(Products!$A$1:$E$5,MATCH(Orders!$D1782,Products!$A$1:$A$5,0),MATCH(Orders!J$1,Products!$A$1:$E$1,0))="D","Dark","Light"))</f>
        <v>Medium</v>
      </c>
      <c r="K1782" s="3">
        <f>INDEX(Products!$A$1:$E$5,MATCH(Orders!$D1782,Products!$A$1:$A$5,0),MATCH(Orders!K$1,Products!$A$1:$E$1,0))</f>
        <v>2</v>
      </c>
      <c r="L1782" s="5">
        <f>INDEX(Products!$A$1:$E$5,MATCH(Orders!$D1782,Products!$A$1:$A$5,0),MATCH(Orders!L$1,Products!$A$1:$E$1,0))</f>
        <v>5.35</v>
      </c>
      <c r="M1782" s="5">
        <f>Table1[[#This Row],[Unit Price]]*Table1[[#This Row],[Quantity]]</f>
        <v>10.7</v>
      </c>
      <c r="N1782" t="str">
        <f>VLOOKUP(Table1[[#This Row],[Customer ID]],Customers!$A$1:$I$2001,9,FALSE)</f>
        <v>No</v>
      </c>
    </row>
    <row r="1783" spans="1:14" x14ac:dyDescent="0.35">
      <c r="A1783" t="s">
        <v>3635</v>
      </c>
      <c r="B1783" s="2">
        <v>44674</v>
      </c>
      <c r="C1783" t="s">
        <v>3636</v>
      </c>
      <c r="D1783" t="s">
        <v>15</v>
      </c>
      <c r="E1783">
        <v>5</v>
      </c>
      <c r="F1783" t="str">
        <f>VLOOKUP(Table1[[#This Row],[Customer ID]],Customers!$A$1:$I$2001,2,FALSE)</f>
        <v>Scott Medina</v>
      </c>
      <c r="G1783" t="str">
        <f>VLOOKUP(Table1[[#This Row],[Customer ID]],Customers!$A$1:$I$2001,3,FALSE)</f>
        <v>scottarmstrong@washington.com</v>
      </c>
      <c r="H1783" t="str">
        <f>VLOOKUP(Table1[[#This Row],[Customer ID]],Customers!$A$1:$I$2001,7,FALSE)</f>
        <v>Canada</v>
      </c>
      <c r="I1783" t="str">
        <f>_xlfn.IFS(INDEX(Products!$A$1:$E$5,MATCH(Orders!$D1783,Products!$A$1:$A$5,0),MATCH(Orders!I$1,Products!$A$1:$E$1,0))="Esp","Espresso",INDEX(Products!$A$1:$E$5,MATCH(Orders!$D1783,Products!$A$1:$A$5,0),MATCH(Orders!I$1,Products!$A$1:$E$1,0))="Lat","Latte",INDEX(Products!$A$1:$E$5,MATCH(Orders!$D1783,Products!$A$1:$A$5,0),MATCH(Orders!I$1,Products!$A$1:$E$1,0))="Moc","Mocha",INDEX(Products!$A$1:$E$5,MATCH(Orders!$D1783,Products!$A$1:$A$5,0),MATCH(Orders!I$1,Products!$A$1:$E$1,0))="Am","Americano")</f>
        <v>Espresso</v>
      </c>
      <c r="J1783" t="str">
        <f>IF(INDEX(Products!$A$1:$E$5,MATCH(Orders!$D1783,Products!$A$1:$A$5,0),MATCH(Orders!J$1,Products!$A$1:$E$1,0))="M","Medium",IF(INDEX(Products!$A$1:$E$5,MATCH(Orders!$D1783,Products!$A$1:$A$5,0),MATCH(Orders!J$1,Products!$A$1:$E$1,0))="D","Dark","Light"))</f>
        <v>Medium</v>
      </c>
      <c r="K1783" s="3">
        <f>INDEX(Products!$A$1:$E$5,MATCH(Orders!$D1783,Products!$A$1:$A$5,0),MATCH(Orders!K$1,Products!$A$1:$E$1,0))</f>
        <v>1.5</v>
      </c>
      <c r="L1783" s="5">
        <f>INDEX(Products!$A$1:$E$5,MATCH(Orders!$D1783,Products!$A$1:$A$5,0),MATCH(Orders!L$1,Products!$A$1:$E$1,0))</f>
        <v>8.18</v>
      </c>
      <c r="M1783" s="5">
        <f>Table1[[#This Row],[Unit Price]]*Table1[[#This Row],[Quantity]]</f>
        <v>40.9</v>
      </c>
      <c r="N1783" t="str">
        <f>VLOOKUP(Table1[[#This Row],[Customer ID]],Customers!$A$1:$I$2001,9,FALSE)</f>
        <v>Yes</v>
      </c>
    </row>
    <row r="1784" spans="1:14" x14ac:dyDescent="0.35">
      <c r="A1784" t="s">
        <v>3637</v>
      </c>
      <c r="B1784" s="2">
        <v>44986</v>
      </c>
      <c r="C1784" t="s">
        <v>3638</v>
      </c>
      <c r="D1784" t="s">
        <v>40</v>
      </c>
      <c r="E1784">
        <v>2</v>
      </c>
      <c r="F1784" t="str">
        <f>VLOOKUP(Table1[[#This Row],[Customer ID]],Customers!$A$1:$I$2001,2,FALSE)</f>
        <v>Dennis Fowler</v>
      </c>
      <c r="G1784" t="str">
        <f>VLOOKUP(Table1[[#This Row],[Customer ID]],Customers!$A$1:$I$2001,3,FALSE)</f>
        <v>kelliflowers@gmail.com</v>
      </c>
      <c r="H1784" t="str">
        <f>VLOOKUP(Table1[[#This Row],[Customer ID]],Customers!$A$1:$I$2001,7,FALSE)</f>
        <v>Australia</v>
      </c>
      <c r="I1784" t="str">
        <f>_xlfn.IFS(INDEX(Products!$A$1:$E$5,MATCH(Orders!$D1784,Products!$A$1:$A$5,0),MATCH(Orders!I$1,Products!$A$1:$E$1,0))="Esp","Espresso",INDEX(Products!$A$1:$E$5,MATCH(Orders!$D1784,Products!$A$1:$A$5,0),MATCH(Orders!I$1,Products!$A$1:$E$1,0))="Lat","Latte",INDEX(Products!$A$1:$E$5,MATCH(Orders!$D1784,Products!$A$1:$A$5,0),MATCH(Orders!I$1,Products!$A$1:$E$1,0))="Moc","Mocha",INDEX(Products!$A$1:$E$5,MATCH(Orders!$D1784,Products!$A$1:$A$5,0),MATCH(Orders!I$1,Products!$A$1:$E$1,0))="Am","Americano")</f>
        <v>Americano</v>
      </c>
      <c r="J1784" t="str">
        <f>IF(INDEX(Products!$A$1:$E$5,MATCH(Orders!$D1784,Products!$A$1:$A$5,0),MATCH(Orders!J$1,Products!$A$1:$E$1,0))="M","Medium",IF(INDEX(Products!$A$1:$E$5,MATCH(Orders!$D1784,Products!$A$1:$A$5,0),MATCH(Orders!J$1,Products!$A$1:$E$1,0))="D","Dark","Light"))</f>
        <v>Light</v>
      </c>
      <c r="K1784" s="3">
        <f>INDEX(Products!$A$1:$E$5,MATCH(Orders!$D1784,Products!$A$1:$A$5,0),MATCH(Orders!K$1,Products!$A$1:$E$1,0))</f>
        <v>1</v>
      </c>
      <c r="L1784" s="5">
        <f>INDEX(Products!$A$1:$E$5,MATCH(Orders!$D1784,Products!$A$1:$A$5,0),MATCH(Orders!L$1,Products!$A$1:$E$1,0))</f>
        <v>9.9499999999999993</v>
      </c>
      <c r="M1784" s="5">
        <f>Table1[[#This Row],[Unit Price]]*Table1[[#This Row],[Quantity]]</f>
        <v>19.899999999999999</v>
      </c>
      <c r="N1784" t="str">
        <f>VLOOKUP(Table1[[#This Row],[Customer ID]],Customers!$A$1:$I$2001,9,FALSE)</f>
        <v>No</v>
      </c>
    </row>
    <row r="1785" spans="1:14" x14ac:dyDescent="0.35">
      <c r="A1785" t="s">
        <v>3639</v>
      </c>
      <c r="B1785" s="2">
        <v>44583</v>
      </c>
      <c r="C1785" t="s">
        <v>3640</v>
      </c>
      <c r="D1785" t="s">
        <v>40</v>
      </c>
      <c r="E1785">
        <v>4</v>
      </c>
      <c r="F1785" t="str">
        <f>VLOOKUP(Table1[[#This Row],[Customer ID]],Customers!$A$1:$I$2001,2,FALSE)</f>
        <v>Deborah Brown</v>
      </c>
      <c r="G1785" t="str">
        <f>VLOOKUP(Table1[[#This Row],[Customer ID]],Customers!$A$1:$I$2001,3,FALSE)</f>
        <v>cannonrachel@gmail.com</v>
      </c>
      <c r="H1785" t="str">
        <f>VLOOKUP(Table1[[#This Row],[Customer ID]],Customers!$A$1:$I$2001,7,FALSE)</f>
        <v>Ireland</v>
      </c>
      <c r="I1785" t="str">
        <f>_xlfn.IFS(INDEX(Products!$A$1:$E$5,MATCH(Orders!$D1785,Products!$A$1:$A$5,0),MATCH(Orders!I$1,Products!$A$1:$E$1,0))="Esp","Espresso",INDEX(Products!$A$1:$E$5,MATCH(Orders!$D1785,Products!$A$1:$A$5,0),MATCH(Orders!I$1,Products!$A$1:$E$1,0))="Lat","Latte",INDEX(Products!$A$1:$E$5,MATCH(Orders!$D1785,Products!$A$1:$A$5,0),MATCH(Orders!I$1,Products!$A$1:$E$1,0))="Moc","Mocha",INDEX(Products!$A$1:$E$5,MATCH(Orders!$D1785,Products!$A$1:$A$5,0),MATCH(Orders!I$1,Products!$A$1:$E$1,0))="Am","Americano")</f>
        <v>Americano</v>
      </c>
      <c r="J1785" t="str">
        <f>IF(INDEX(Products!$A$1:$E$5,MATCH(Orders!$D1785,Products!$A$1:$A$5,0),MATCH(Orders!J$1,Products!$A$1:$E$1,0))="M","Medium",IF(INDEX(Products!$A$1:$E$5,MATCH(Orders!$D1785,Products!$A$1:$A$5,0),MATCH(Orders!J$1,Products!$A$1:$E$1,0))="D","Dark","Light"))</f>
        <v>Light</v>
      </c>
      <c r="K1785" s="3">
        <f>INDEX(Products!$A$1:$E$5,MATCH(Orders!$D1785,Products!$A$1:$A$5,0),MATCH(Orders!K$1,Products!$A$1:$E$1,0))</f>
        <v>1</v>
      </c>
      <c r="L1785" s="5">
        <f>INDEX(Products!$A$1:$E$5,MATCH(Orders!$D1785,Products!$A$1:$A$5,0),MATCH(Orders!L$1,Products!$A$1:$E$1,0))</f>
        <v>9.9499999999999993</v>
      </c>
      <c r="M1785" s="5">
        <f>Table1[[#This Row],[Unit Price]]*Table1[[#This Row],[Quantity]]</f>
        <v>39.799999999999997</v>
      </c>
      <c r="N1785" t="str">
        <f>VLOOKUP(Table1[[#This Row],[Customer ID]],Customers!$A$1:$I$2001,9,FALSE)</f>
        <v>No</v>
      </c>
    </row>
    <row r="1786" spans="1:14" x14ac:dyDescent="0.35">
      <c r="A1786" t="s">
        <v>3641</v>
      </c>
      <c r="B1786" s="2">
        <v>45524</v>
      </c>
      <c r="C1786" t="s">
        <v>3642</v>
      </c>
      <c r="D1786" t="s">
        <v>40</v>
      </c>
      <c r="E1786">
        <v>2</v>
      </c>
      <c r="F1786" t="str">
        <f>VLOOKUP(Table1[[#This Row],[Customer ID]],Customers!$A$1:$I$2001,2,FALSE)</f>
        <v>Steven Roberts</v>
      </c>
      <c r="G1786" t="str">
        <f>VLOOKUP(Table1[[#This Row],[Customer ID]],Customers!$A$1:$I$2001,3,FALSE)</f>
        <v>jonestammy@campbell.com</v>
      </c>
      <c r="H1786" t="str">
        <f>VLOOKUP(Table1[[#This Row],[Customer ID]],Customers!$A$1:$I$2001,7,FALSE)</f>
        <v>Canada</v>
      </c>
      <c r="I1786" t="str">
        <f>_xlfn.IFS(INDEX(Products!$A$1:$E$5,MATCH(Orders!$D1786,Products!$A$1:$A$5,0),MATCH(Orders!I$1,Products!$A$1:$E$1,0))="Esp","Espresso",INDEX(Products!$A$1:$E$5,MATCH(Orders!$D1786,Products!$A$1:$A$5,0),MATCH(Orders!I$1,Products!$A$1:$E$1,0))="Lat","Latte",INDEX(Products!$A$1:$E$5,MATCH(Orders!$D1786,Products!$A$1:$A$5,0),MATCH(Orders!I$1,Products!$A$1:$E$1,0))="Moc","Mocha",INDEX(Products!$A$1:$E$5,MATCH(Orders!$D1786,Products!$A$1:$A$5,0),MATCH(Orders!I$1,Products!$A$1:$E$1,0))="Am","Americano")</f>
        <v>Americano</v>
      </c>
      <c r="J1786" t="str">
        <f>IF(INDEX(Products!$A$1:$E$5,MATCH(Orders!$D1786,Products!$A$1:$A$5,0),MATCH(Orders!J$1,Products!$A$1:$E$1,0))="M","Medium",IF(INDEX(Products!$A$1:$E$5,MATCH(Orders!$D1786,Products!$A$1:$A$5,0),MATCH(Orders!J$1,Products!$A$1:$E$1,0))="D","Dark","Light"))</f>
        <v>Light</v>
      </c>
      <c r="K1786" s="3">
        <f>INDEX(Products!$A$1:$E$5,MATCH(Orders!$D1786,Products!$A$1:$A$5,0),MATCH(Orders!K$1,Products!$A$1:$E$1,0))</f>
        <v>1</v>
      </c>
      <c r="L1786" s="5">
        <f>INDEX(Products!$A$1:$E$5,MATCH(Orders!$D1786,Products!$A$1:$A$5,0),MATCH(Orders!L$1,Products!$A$1:$E$1,0))</f>
        <v>9.9499999999999993</v>
      </c>
      <c r="M1786" s="5">
        <f>Table1[[#This Row],[Unit Price]]*Table1[[#This Row],[Quantity]]</f>
        <v>19.899999999999999</v>
      </c>
      <c r="N1786" t="str">
        <f>VLOOKUP(Table1[[#This Row],[Customer ID]],Customers!$A$1:$I$2001,9,FALSE)</f>
        <v>No</v>
      </c>
    </row>
    <row r="1787" spans="1:14" x14ac:dyDescent="0.35">
      <c r="A1787" t="s">
        <v>3643</v>
      </c>
      <c r="B1787" s="2">
        <v>45209</v>
      </c>
      <c r="C1787" t="s">
        <v>3644</v>
      </c>
      <c r="D1787" t="s">
        <v>21</v>
      </c>
      <c r="E1787">
        <v>4</v>
      </c>
      <c r="F1787" t="str">
        <f>VLOOKUP(Table1[[#This Row],[Customer ID]],Customers!$A$1:$I$2001,2,FALSE)</f>
        <v>Kathy Jones</v>
      </c>
      <c r="G1787" t="str">
        <f>VLOOKUP(Table1[[#This Row],[Customer ID]],Customers!$A$1:$I$2001,3,FALSE)</f>
        <v>lisakeith@hotmail.com</v>
      </c>
      <c r="H1787" t="str">
        <f>VLOOKUP(Table1[[#This Row],[Customer ID]],Customers!$A$1:$I$2001,7,FALSE)</f>
        <v>United Kingdom</v>
      </c>
      <c r="I1787" t="str">
        <f>_xlfn.IFS(INDEX(Products!$A$1:$E$5,MATCH(Orders!$D1787,Products!$A$1:$A$5,0),MATCH(Orders!I$1,Products!$A$1:$E$1,0))="Esp","Espresso",INDEX(Products!$A$1:$E$5,MATCH(Orders!$D1787,Products!$A$1:$A$5,0),MATCH(Orders!I$1,Products!$A$1:$E$1,0))="Lat","Latte",INDEX(Products!$A$1:$E$5,MATCH(Orders!$D1787,Products!$A$1:$A$5,0),MATCH(Orders!I$1,Products!$A$1:$E$1,0))="Moc","Mocha",INDEX(Products!$A$1:$E$5,MATCH(Orders!$D1787,Products!$A$1:$A$5,0),MATCH(Orders!I$1,Products!$A$1:$E$1,0))="Am","Americano")</f>
        <v>Latte</v>
      </c>
      <c r="J1787" t="str">
        <f>IF(INDEX(Products!$A$1:$E$5,MATCH(Orders!$D1787,Products!$A$1:$A$5,0),MATCH(Orders!J$1,Products!$A$1:$E$1,0))="M","Medium",IF(INDEX(Products!$A$1:$E$5,MATCH(Orders!$D1787,Products!$A$1:$A$5,0),MATCH(Orders!J$1,Products!$A$1:$E$1,0))="D","Dark","Light"))</f>
        <v>Dark</v>
      </c>
      <c r="K1787" s="3">
        <f>INDEX(Products!$A$1:$E$5,MATCH(Orders!$D1787,Products!$A$1:$A$5,0),MATCH(Orders!K$1,Products!$A$1:$E$1,0))</f>
        <v>2</v>
      </c>
      <c r="L1787" s="5">
        <f>INDEX(Products!$A$1:$E$5,MATCH(Orders!$D1787,Products!$A$1:$A$5,0),MATCH(Orders!L$1,Products!$A$1:$E$1,0))</f>
        <v>6.79</v>
      </c>
      <c r="M1787" s="5">
        <f>Table1[[#This Row],[Unit Price]]*Table1[[#This Row],[Quantity]]</f>
        <v>27.16</v>
      </c>
      <c r="N1787" t="str">
        <f>VLOOKUP(Table1[[#This Row],[Customer ID]],Customers!$A$1:$I$2001,9,FALSE)</f>
        <v>No</v>
      </c>
    </row>
    <row r="1788" spans="1:14" x14ac:dyDescent="0.35">
      <c r="A1788" t="s">
        <v>3645</v>
      </c>
      <c r="B1788" s="2">
        <v>45308</v>
      </c>
      <c r="C1788" t="s">
        <v>3646</v>
      </c>
      <c r="D1788" t="s">
        <v>30</v>
      </c>
      <c r="E1788">
        <v>4</v>
      </c>
      <c r="F1788" t="str">
        <f>VLOOKUP(Table1[[#This Row],[Customer ID]],Customers!$A$1:$I$2001,2,FALSE)</f>
        <v>Jessica Pittman</v>
      </c>
      <c r="G1788" t="str">
        <f>VLOOKUP(Table1[[#This Row],[Customer ID]],Customers!$A$1:$I$2001,3,FALSE)</f>
        <v>hjackson@gmail.com</v>
      </c>
      <c r="H1788" t="str">
        <f>VLOOKUP(Table1[[#This Row],[Customer ID]],Customers!$A$1:$I$2001,7,FALSE)</f>
        <v>United States</v>
      </c>
      <c r="I1788" t="str">
        <f>_xlfn.IFS(INDEX(Products!$A$1:$E$5,MATCH(Orders!$D1788,Products!$A$1:$A$5,0),MATCH(Orders!I$1,Products!$A$1:$E$1,0))="Esp","Espresso",INDEX(Products!$A$1:$E$5,MATCH(Orders!$D1788,Products!$A$1:$A$5,0),MATCH(Orders!I$1,Products!$A$1:$E$1,0))="Lat","Latte",INDEX(Products!$A$1:$E$5,MATCH(Orders!$D1788,Products!$A$1:$A$5,0),MATCH(Orders!I$1,Products!$A$1:$E$1,0))="Moc","Mocha",INDEX(Products!$A$1:$E$5,MATCH(Orders!$D1788,Products!$A$1:$A$5,0),MATCH(Orders!I$1,Products!$A$1:$E$1,0))="Am","Americano")</f>
        <v>Mocha</v>
      </c>
      <c r="J1788" t="str">
        <f>IF(INDEX(Products!$A$1:$E$5,MATCH(Orders!$D1788,Products!$A$1:$A$5,0),MATCH(Orders!J$1,Products!$A$1:$E$1,0))="M","Medium",IF(INDEX(Products!$A$1:$E$5,MATCH(Orders!$D1788,Products!$A$1:$A$5,0),MATCH(Orders!J$1,Products!$A$1:$E$1,0))="D","Dark","Light"))</f>
        <v>Medium</v>
      </c>
      <c r="K1788" s="3">
        <f>INDEX(Products!$A$1:$E$5,MATCH(Orders!$D1788,Products!$A$1:$A$5,0),MATCH(Orders!K$1,Products!$A$1:$E$1,0))</f>
        <v>2</v>
      </c>
      <c r="L1788" s="5">
        <f>INDEX(Products!$A$1:$E$5,MATCH(Orders!$D1788,Products!$A$1:$A$5,0),MATCH(Orders!L$1,Products!$A$1:$E$1,0))</f>
        <v>5.35</v>
      </c>
      <c r="M1788" s="5">
        <f>Table1[[#This Row],[Unit Price]]*Table1[[#This Row],[Quantity]]</f>
        <v>21.4</v>
      </c>
      <c r="N1788" t="str">
        <f>VLOOKUP(Table1[[#This Row],[Customer ID]],Customers!$A$1:$I$2001,9,FALSE)</f>
        <v>Yes</v>
      </c>
    </row>
    <row r="1789" spans="1:14" x14ac:dyDescent="0.35">
      <c r="A1789" t="s">
        <v>3647</v>
      </c>
      <c r="B1789" s="2">
        <v>45243</v>
      </c>
      <c r="C1789" t="s">
        <v>3648</v>
      </c>
      <c r="D1789" t="s">
        <v>15</v>
      </c>
      <c r="E1789">
        <v>3</v>
      </c>
      <c r="F1789" t="str">
        <f>VLOOKUP(Table1[[#This Row],[Customer ID]],Customers!$A$1:$I$2001,2,FALSE)</f>
        <v>Leslie Horton</v>
      </c>
      <c r="G1789" t="str">
        <f>VLOOKUP(Table1[[#This Row],[Customer ID]],Customers!$A$1:$I$2001,3,FALSE)</f>
        <v>melanie12@hotmail.com</v>
      </c>
      <c r="H1789" t="str">
        <f>VLOOKUP(Table1[[#This Row],[Customer ID]],Customers!$A$1:$I$2001,7,FALSE)</f>
        <v>Ireland</v>
      </c>
      <c r="I1789" t="str">
        <f>_xlfn.IFS(INDEX(Products!$A$1:$E$5,MATCH(Orders!$D1789,Products!$A$1:$A$5,0),MATCH(Orders!I$1,Products!$A$1:$E$1,0))="Esp","Espresso",INDEX(Products!$A$1:$E$5,MATCH(Orders!$D1789,Products!$A$1:$A$5,0),MATCH(Orders!I$1,Products!$A$1:$E$1,0))="Lat","Latte",INDEX(Products!$A$1:$E$5,MATCH(Orders!$D1789,Products!$A$1:$A$5,0),MATCH(Orders!I$1,Products!$A$1:$E$1,0))="Moc","Mocha",INDEX(Products!$A$1:$E$5,MATCH(Orders!$D1789,Products!$A$1:$A$5,0),MATCH(Orders!I$1,Products!$A$1:$E$1,0))="Am","Americano")</f>
        <v>Espresso</v>
      </c>
      <c r="J1789" t="str">
        <f>IF(INDEX(Products!$A$1:$E$5,MATCH(Orders!$D1789,Products!$A$1:$A$5,0),MATCH(Orders!J$1,Products!$A$1:$E$1,0))="M","Medium",IF(INDEX(Products!$A$1:$E$5,MATCH(Orders!$D1789,Products!$A$1:$A$5,0),MATCH(Orders!J$1,Products!$A$1:$E$1,0))="D","Dark","Light"))</f>
        <v>Medium</v>
      </c>
      <c r="K1789" s="3">
        <f>INDEX(Products!$A$1:$E$5,MATCH(Orders!$D1789,Products!$A$1:$A$5,0),MATCH(Orders!K$1,Products!$A$1:$E$1,0))</f>
        <v>1.5</v>
      </c>
      <c r="L1789" s="5">
        <f>INDEX(Products!$A$1:$E$5,MATCH(Orders!$D1789,Products!$A$1:$A$5,0),MATCH(Orders!L$1,Products!$A$1:$E$1,0))</f>
        <v>8.18</v>
      </c>
      <c r="M1789" s="5">
        <f>Table1[[#This Row],[Unit Price]]*Table1[[#This Row],[Quantity]]</f>
        <v>24.54</v>
      </c>
      <c r="N1789" t="str">
        <f>VLOOKUP(Table1[[#This Row],[Customer ID]],Customers!$A$1:$I$2001,9,FALSE)</f>
        <v>No</v>
      </c>
    </row>
    <row r="1790" spans="1:14" x14ac:dyDescent="0.35">
      <c r="A1790" t="s">
        <v>3649</v>
      </c>
      <c r="B1790" s="2">
        <v>45026</v>
      </c>
      <c r="C1790" t="s">
        <v>3650</v>
      </c>
      <c r="D1790" t="s">
        <v>40</v>
      </c>
      <c r="E1790">
        <v>3</v>
      </c>
      <c r="F1790" t="str">
        <f>VLOOKUP(Table1[[#This Row],[Customer ID]],Customers!$A$1:$I$2001,2,FALSE)</f>
        <v>Ray Wilson</v>
      </c>
      <c r="G1790" t="str">
        <f>VLOOKUP(Table1[[#This Row],[Customer ID]],Customers!$A$1:$I$2001,3,FALSE)</f>
        <v>sydney67@kim.com</v>
      </c>
      <c r="H1790" t="str">
        <f>VLOOKUP(Table1[[#This Row],[Customer ID]],Customers!$A$1:$I$2001,7,FALSE)</f>
        <v>Australia</v>
      </c>
      <c r="I1790" t="str">
        <f>_xlfn.IFS(INDEX(Products!$A$1:$E$5,MATCH(Orders!$D1790,Products!$A$1:$A$5,0),MATCH(Orders!I$1,Products!$A$1:$E$1,0))="Esp","Espresso",INDEX(Products!$A$1:$E$5,MATCH(Orders!$D1790,Products!$A$1:$A$5,0),MATCH(Orders!I$1,Products!$A$1:$E$1,0))="Lat","Latte",INDEX(Products!$A$1:$E$5,MATCH(Orders!$D1790,Products!$A$1:$A$5,0),MATCH(Orders!I$1,Products!$A$1:$E$1,0))="Moc","Mocha",INDEX(Products!$A$1:$E$5,MATCH(Orders!$D1790,Products!$A$1:$A$5,0),MATCH(Orders!I$1,Products!$A$1:$E$1,0))="Am","Americano")</f>
        <v>Americano</v>
      </c>
      <c r="J1790" t="str">
        <f>IF(INDEX(Products!$A$1:$E$5,MATCH(Orders!$D1790,Products!$A$1:$A$5,0),MATCH(Orders!J$1,Products!$A$1:$E$1,0))="M","Medium",IF(INDEX(Products!$A$1:$E$5,MATCH(Orders!$D1790,Products!$A$1:$A$5,0),MATCH(Orders!J$1,Products!$A$1:$E$1,0))="D","Dark","Light"))</f>
        <v>Light</v>
      </c>
      <c r="K1790" s="3">
        <f>INDEX(Products!$A$1:$E$5,MATCH(Orders!$D1790,Products!$A$1:$A$5,0),MATCH(Orders!K$1,Products!$A$1:$E$1,0))</f>
        <v>1</v>
      </c>
      <c r="L1790" s="5">
        <f>INDEX(Products!$A$1:$E$5,MATCH(Orders!$D1790,Products!$A$1:$A$5,0),MATCH(Orders!L$1,Products!$A$1:$E$1,0))</f>
        <v>9.9499999999999993</v>
      </c>
      <c r="M1790" s="5">
        <f>Table1[[#This Row],[Unit Price]]*Table1[[#This Row],[Quantity]]</f>
        <v>29.849999999999998</v>
      </c>
      <c r="N1790" t="str">
        <f>VLOOKUP(Table1[[#This Row],[Customer ID]],Customers!$A$1:$I$2001,9,FALSE)</f>
        <v>No</v>
      </c>
    </row>
    <row r="1791" spans="1:14" x14ac:dyDescent="0.35">
      <c r="A1791" t="s">
        <v>3651</v>
      </c>
      <c r="B1791" s="2">
        <v>44556</v>
      </c>
      <c r="C1791" t="s">
        <v>3652</v>
      </c>
      <c r="D1791" t="s">
        <v>21</v>
      </c>
      <c r="E1791">
        <v>2</v>
      </c>
      <c r="F1791" t="str">
        <f>VLOOKUP(Table1[[#This Row],[Customer ID]],Customers!$A$1:$I$2001,2,FALSE)</f>
        <v>Aaron Walters</v>
      </c>
      <c r="G1791" t="str">
        <f>VLOOKUP(Table1[[#This Row],[Customer ID]],Customers!$A$1:$I$2001,3,FALSE)</f>
        <v>carriewalker@stewart.com</v>
      </c>
      <c r="H1791" t="str">
        <f>VLOOKUP(Table1[[#This Row],[Customer ID]],Customers!$A$1:$I$2001,7,FALSE)</f>
        <v>United Kingdom</v>
      </c>
      <c r="I1791" t="str">
        <f>_xlfn.IFS(INDEX(Products!$A$1:$E$5,MATCH(Orders!$D1791,Products!$A$1:$A$5,0),MATCH(Orders!I$1,Products!$A$1:$E$1,0))="Esp","Espresso",INDEX(Products!$A$1:$E$5,MATCH(Orders!$D1791,Products!$A$1:$A$5,0),MATCH(Orders!I$1,Products!$A$1:$E$1,0))="Lat","Latte",INDEX(Products!$A$1:$E$5,MATCH(Orders!$D1791,Products!$A$1:$A$5,0),MATCH(Orders!I$1,Products!$A$1:$E$1,0))="Moc","Mocha",INDEX(Products!$A$1:$E$5,MATCH(Orders!$D1791,Products!$A$1:$A$5,0),MATCH(Orders!I$1,Products!$A$1:$E$1,0))="Am","Americano")</f>
        <v>Latte</v>
      </c>
      <c r="J1791" t="str">
        <f>IF(INDEX(Products!$A$1:$E$5,MATCH(Orders!$D1791,Products!$A$1:$A$5,0),MATCH(Orders!J$1,Products!$A$1:$E$1,0))="M","Medium",IF(INDEX(Products!$A$1:$E$5,MATCH(Orders!$D1791,Products!$A$1:$A$5,0),MATCH(Orders!J$1,Products!$A$1:$E$1,0))="D","Dark","Light"))</f>
        <v>Dark</v>
      </c>
      <c r="K1791" s="3">
        <f>INDEX(Products!$A$1:$E$5,MATCH(Orders!$D1791,Products!$A$1:$A$5,0),MATCH(Orders!K$1,Products!$A$1:$E$1,0))</f>
        <v>2</v>
      </c>
      <c r="L1791" s="5">
        <f>INDEX(Products!$A$1:$E$5,MATCH(Orders!$D1791,Products!$A$1:$A$5,0),MATCH(Orders!L$1,Products!$A$1:$E$1,0))</f>
        <v>6.79</v>
      </c>
      <c r="M1791" s="5">
        <f>Table1[[#This Row],[Unit Price]]*Table1[[#This Row],[Quantity]]</f>
        <v>13.58</v>
      </c>
      <c r="N1791" t="str">
        <f>VLOOKUP(Table1[[#This Row],[Customer ID]],Customers!$A$1:$I$2001,9,FALSE)</f>
        <v>No</v>
      </c>
    </row>
    <row r="1792" spans="1:14" x14ac:dyDescent="0.35">
      <c r="A1792" t="s">
        <v>3653</v>
      </c>
      <c r="B1792" s="2">
        <v>44729</v>
      </c>
      <c r="C1792" t="s">
        <v>3654</v>
      </c>
      <c r="D1792" t="s">
        <v>15</v>
      </c>
      <c r="E1792">
        <v>1</v>
      </c>
      <c r="F1792" t="str">
        <f>VLOOKUP(Table1[[#This Row],[Customer ID]],Customers!$A$1:$I$2001,2,FALSE)</f>
        <v>Alicia Browning</v>
      </c>
      <c r="G1792" t="str">
        <f>VLOOKUP(Table1[[#This Row],[Customer ID]],Customers!$A$1:$I$2001,3,FALSE)</f>
        <v>melissa11@bell-duncan.com</v>
      </c>
      <c r="H1792" t="str">
        <f>VLOOKUP(Table1[[#This Row],[Customer ID]],Customers!$A$1:$I$2001,7,FALSE)</f>
        <v>Canada</v>
      </c>
      <c r="I1792" t="str">
        <f>_xlfn.IFS(INDEX(Products!$A$1:$E$5,MATCH(Orders!$D1792,Products!$A$1:$A$5,0),MATCH(Orders!I$1,Products!$A$1:$E$1,0))="Esp","Espresso",INDEX(Products!$A$1:$E$5,MATCH(Orders!$D1792,Products!$A$1:$A$5,0),MATCH(Orders!I$1,Products!$A$1:$E$1,0))="Lat","Latte",INDEX(Products!$A$1:$E$5,MATCH(Orders!$D1792,Products!$A$1:$A$5,0),MATCH(Orders!I$1,Products!$A$1:$E$1,0))="Moc","Mocha",INDEX(Products!$A$1:$E$5,MATCH(Orders!$D1792,Products!$A$1:$A$5,0),MATCH(Orders!I$1,Products!$A$1:$E$1,0))="Am","Americano")</f>
        <v>Espresso</v>
      </c>
      <c r="J1792" t="str">
        <f>IF(INDEX(Products!$A$1:$E$5,MATCH(Orders!$D1792,Products!$A$1:$A$5,0),MATCH(Orders!J$1,Products!$A$1:$E$1,0))="M","Medium",IF(INDEX(Products!$A$1:$E$5,MATCH(Orders!$D1792,Products!$A$1:$A$5,0),MATCH(Orders!J$1,Products!$A$1:$E$1,0))="D","Dark","Light"))</f>
        <v>Medium</v>
      </c>
      <c r="K1792" s="3">
        <f>INDEX(Products!$A$1:$E$5,MATCH(Orders!$D1792,Products!$A$1:$A$5,0),MATCH(Orders!K$1,Products!$A$1:$E$1,0))</f>
        <v>1.5</v>
      </c>
      <c r="L1792" s="5">
        <f>INDEX(Products!$A$1:$E$5,MATCH(Orders!$D1792,Products!$A$1:$A$5,0),MATCH(Orders!L$1,Products!$A$1:$E$1,0))</f>
        <v>8.18</v>
      </c>
      <c r="M1792" s="5">
        <f>Table1[[#This Row],[Unit Price]]*Table1[[#This Row],[Quantity]]</f>
        <v>8.18</v>
      </c>
      <c r="N1792" t="str">
        <f>VLOOKUP(Table1[[#This Row],[Customer ID]],Customers!$A$1:$I$2001,9,FALSE)</f>
        <v>Yes</v>
      </c>
    </row>
    <row r="1793" spans="1:14" x14ac:dyDescent="0.35">
      <c r="A1793" t="s">
        <v>3655</v>
      </c>
      <c r="B1793" s="2">
        <v>44910</v>
      </c>
      <c r="C1793" t="s">
        <v>3656</v>
      </c>
      <c r="D1793" t="s">
        <v>21</v>
      </c>
      <c r="E1793">
        <v>1</v>
      </c>
      <c r="F1793" t="str">
        <f>VLOOKUP(Table1[[#This Row],[Customer ID]],Customers!$A$1:$I$2001,2,FALSE)</f>
        <v>Paul Burke</v>
      </c>
      <c r="G1793" t="str">
        <f>VLOOKUP(Table1[[#This Row],[Customer ID]],Customers!$A$1:$I$2001,3,FALSE)</f>
        <v>gthomas@hotmail.com</v>
      </c>
      <c r="H1793" t="str">
        <f>VLOOKUP(Table1[[#This Row],[Customer ID]],Customers!$A$1:$I$2001,7,FALSE)</f>
        <v>Canada</v>
      </c>
      <c r="I1793" t="str">
        <f>_xlfn.IFS(INDEX(Products!$A$1:$E$5,MATCH(Orders!$D1793,Products!$A$1:$A$5,0),MATCH(Orders!I$1,Products!$A$1:$E$1,0))="Esp","Espresso",INDEX(Products!$A$1:$E$5,MATCH(Orders!$D1793,Products!$A$1:$A$5,0),MATCH(Orders!I$1,Products!$A$1:$E$1,0))="Lat","Latte",INDEX(Products!$A$1:$E$5,MATCH(Orders!$D1793,Products!$A$1:$A$5,0),MATCH(Orders!I$1,Products!$A$1:$E$1,0))="Moc","Mocha",INDEX(Products!$A$1:$E$5,MATCH(Orders!$D1793,Products!$A$1:$A$5,0),MATCH(Orders!I$1,Products!$A$1:$E$1,0))="Am","Americano")</f>
        <v>Latte</v>
      </c>
      <c r="J1793" t="str">
        <f>IF(INDEX(Products!$A$1:$E$5,MATCH(Orders!$D1793,Products!$A$1:$A$5,0),MATCH(Orders!J$1,Products!$A$1:$E$1,0))="M","Medium",IF(INDEX(Products!$A$1:$E$5,MATCH(Orders!$D1793,Products!$A$1:$A$5,0),MATCH(Orders!J$1,Products!$A$1:$E$1,0))="D","Dark","Light"))</f>
        <v>Dark</v>
      </c>
      <c r="K1793" s="3">
        <f>INDEX(Products!$A$1:$E$5,MATCH(Orders!$D1793,Products!$A$1:$A$5,0),MATCH(Orders!K$1,Products!$A$1:$E$1,0))</f>
        <v>2</v>
      </c>
      <c r="L1793" s="5">
        <f>INDEX(Products!$A$1:$E$5,MATCH(Orders!$D1793,Products!$A$1:$A$5,0),MATCH(Orders!L$1,Products!$A$1:$E$1,0))</f>
        <v>6.79</v>
      </c>
      <c r="M1793" s="5">
        <f>Table1[[#This Row],[Unit Price]]*Table1[[#This Row],[Quantity]]</f>
        <v>6.79</v>
      </c>
      <c r="N1793" t="str">
        <f>VLOOKUP(Table1[[#This Row],[Customer ID]],Customers!$A$1:$I$2001,9,FALSE)</f>
        <v>Yes</v>
      </c>
    </row>
    <row r="1794" spans="1:14" x14ac:dyDescent="0.35">
      <c r="A1794" t="s">
        <v>3657</v>
      </c>
      <c r="B1794" s="2">
        <v>44605</v>
      </c>
      <c r="C1794" t="s">
        <v>3658</v>
      </c>
      <c r="D1794" t="s">
        <v>30</v>
      </c>
      <c r="E1794">
        <v>2</v>
      </c>
      <c r="F1794" t="str">
        <f>VLOOKUP(Table1[[#This Row],[Customer ID]],Customers!$A$1:$I$2001,2,FALSE)</f>
        <v>Mary Obrien</v>
      </c>
      <c r="G1794" t="str">
        <f>VLOOKUP(Table1[[#This Row],[Customer ID]],Customers!$A$1:$I$2001,3,FALSE)</f>
        <v>shirley39@johnson-miller.com</v>
      </c>
      <c r="H1794" t="str">
        <f>VLOOKUP(Table1[[#This Row],[Customer ID]],Customers!$A$1:$I$2001,7,FALSE)</f>
        <v>Australia</v>
      </c>
      <c r="I1794" t="str">
        <f>_xlfn.IFS(INDEX(Products!$A$1:$E$5,MATCH(Orders!$D1794,Products!$A$1:$A$5,0),MATCH(Orders!I$1,Products!$A$1:$E$1,0))="Esp","Espresso",INDEX(Products!$A$1:$E$5,MATCH(Orders!$D1794,Products!$A$1:$A$5,0),MATCH(Orders!I$1,Products!$A$1:$E$1,0))="Lat","Latte",INDEX(Products!$A$1:$E$5,MATCH(Orders!$D1794,Products!$A$1:$A$5,0),MATCH(Orders!I$1,Products!$A$1:$E$1,0))="Moc","Mocha",INDEX(Products!$A$1:$E$5,MATCH(Orders!$D1794,Products!$A$1:$A$5,0),MATCH(Orders!I$1,Products!$A$1:$E$1,0))="Am","Americano")</f>
        <v>Mocha</v>
      </c>
      <c r="J1794" t="str">
        <f>IF(INDEX(Products!$A$1:$E$5,MATCH(Orders!$D1794,Products!$A$1:$A$5,0),MATCH(Orders!J$1,Products!$A$1:$E$1,0))="M","Medium",IF(INDEX(Products!$A$1:$E$5,MATCH(Orders!$D1794,Products!$A$1:$A$5,0),MATCH(Orders!J$1,Products!$A$1:$E$1,0))="D","Dark","Light"))</f>
        <v>Medium</v>
      </c>
      <c r="K1794" s="3">
        <f>INDEX(Products!$A$1:$E$5,MATCH(Orders!$D1794,Products!$A$1:$A$5,0),MATCH(Orders!K$1,Products!$A$1:$E$1,0))</f>
        <v>2</v>
      </c>
      <c r="L1794" s="5">
        <f>INDEX(Products!$A$1:$E$5,MATCH(Orders!$D1794,Products!$A$1:$A$5,0),MATCH(Orders!L$1,Products!$A$1:$E$1,0))</f>
        <v>5.35</v>
      </c>
      <c r="M1794" s="5">
        <f>Table1[[#This Row],[Unit Price]]*Table1[[#This Row],[Quantity]]</f>
        <v>10.7</v>
      </c>
      <c r="N1794" t="str">
        <f>VLOOKUP(Table1[[#This Row],[Customer ID]],Customers!$A$1:$I$2001,9,FALSE)</f>
        <v>No</v>
      </c>
    </row>
    <row r="1795" spans="1:14" x14ac:dyDescent="0.35">
      <c r="A1795" t="s">
        <v>3659</v>
      </c>
      <c r="B1795" s="2">
        <v>45144</v>
      </c>
      <c r="C1795" t="s">
        <v>3660</v>
      </c>
      <c r="D1795" t="s">
        <v>15</v>
      </c>
      <c r="E1795">
        <v>2</v>
      </c>
      <c r="F1795" t="str">
        <f>VLOOKUP(Table1[[#This Row],[Customer ID]],Customers!$A$1:$I$2001,2,FALSE)</f>
        <v>Tyler Lee</v>
      </c>
      <c r="G1795" t="str">
        <f>VLOOKUP(Table1[[#This Row],[Customer ID]],Customers!$A$1:$I$2001,3,FALSE)</f>
        <v>chad88@reynolds-mcconnell.com</v>
      </c>
      <c r="H1795" t="str">
        <f>VLOOKUP(Table1[[#This Row],[Customer ID]],Customers!$A$1:$I$2001,7,FALSE)</f>
        <v>United States</v>
      </c>
      <c r="I1795" t="str">
        <f>_xlfn.IFS(INDEX(Products!$A$1:$E$5,MATCH(Orders!$D1795,Products!$A$1:$A$5,0),MATCH(Orders!I$1,Products!$A$1:$E$1,0))="Esp","Espresso",INDEX(Products!$A$1:$E$5,MATCH(Orders!$D1795,Products!$A$1:$A$5,0),MATCH(Orders!I$1,Products!$A$1:$E$1,0))="Lat","Latte",INDEX(Products!$A$1:$E$5,MATCH(Orders!$D1795,Products!$A$1:$A$5,0),MATCH(Orders!I$1,Products!$A$1:$E$1,0))="Moc","Mocha",INDEX(Products!$A$1:$E$5,MATCH(Orders!$D1795,Products!$A$1:$A$5,0),MATCH(Orders!I$1,Products!$A$1:$E$1,0))="Am","Americano")</f>
        <v>Espresso</v>
      </c>
      <c r="J1795" t="str">
        <f>IF(INDEX(Products!$A$1:$E$5,MATCH(Orders!$D1795,Products!$A$1:$A$5,0),MATCH(Orders!J$1,Products!$A$1:$E$1,0))="M","Medium",IF(INDEX(Products!$A$1:$E$5,MATCH(Orders!$D1795,Products!$A$1:$A$5,0),MATCH(Orders!J$1,Products!$A$1:$E$1,0))="D","Dark","Light"))</f>
        <v>Medium</v>
      </c>
      <c r="K1795" s="3">
        <f>INDEX(Products!$A$1:$E$5,MATCH(Orders!$D1795,Products!$A$1:$A$5,0),MATCH(Orders!K$1,Products!$A$1:$E$1,0))</f>
        <v>1.5</v>
      </c>
      <c r="L1795" s="5">
        <f>INDEX(Products!$A$1:$E$5,MATCH(Orders!$D1795,Products!$A$1:$A$5,0),MATCH(Orders!L$1,Products!$A$1:$E$1,0))</f>
        <v>8.18</v>
      </c>
      <c r="M1795" s="5">
        <f>Table1[[#This Row],[Unit Price]]*Table1[[#This Row],[Quantity]]</f>
        <v>16.36</v>
      </c>
      <c r="N1795" t="str">
        <f>VLOOKUP(Table1[[#This Row],[Customer ID]],Customers!$A$1:$I$2001,9,FALSE)</f>
        <v>No</v>
      </c>
    </row>
    <row r="1796" spans="1:14" x14ac:dyDescent="0.35">
      <c r="A1796" t="s">
        <v>3661</v>
      </c>
      <c r="B1796" s="2">
        <v>44995</v>
      </c>
      <c r="C1796" t="s">
        <v>3662</v>
      </c>
      <c r="D1796" t="s">
        <v>40</v>
      </c>
      <c r="E1796">
        <v>3</v>
      </c>
      <c r="F1796" t="str">
        <f>VLOOKUP(Table1[[#This Row],[Customer ID]],Customers!$A$1:$I$2001,2,FALSE)</f>
        <v>Ryan Cooper</v>
      </c>
      <c r="G1796" t="str">
        <f>VLOOKUP(Table1[[#This Row],[Customer ID]],Customers!$A$1:$I$2001,3,FALSE)</f>
        <v>oserrano@hartman.com</v>
      </c>
      <c r="H1796" t="str">
        <f>VLOOKUP(Table1[[#This Row],[Customer ID]],Customers!$A$1:$I$2001,7,FALSE)</f>
        <v>United Kingdom</v>
      </c>
      <c r="I1796" t="str">
        <f>_xlfn.IFS(INDEX(Products!$A$1:$E$5,MATCH(Orders!$D1796,Products!$A$1:$A$5,0),MATCH(Orders!I$1,Products!$A$1:$E$1,0))="Esp","Espresso",INDEX(Products!$A$1:$E$5,MATCH(Orders!$D1796,Products!$A$1:$A$5,0),MATCH(Orders!I$1,Products!$A$1:$E$1,0))="Lat","Latte",INDEX(Products!$A$1:$E$5,MATCH(Orders!$D1796,Products!$A$1:$A$5,0),MATCH(Orders!I$1,Products!$A$1:$E$1,0))="Moc","Mocha",INDEX(Products!$A$1:$E$5,MATCH(Orders!$D1796,Products!$A$1:$A$5,0),MATCH(Orders!I$1,Products!$A$1:$E$1,0))="Am","Americano")</f>
        <v>Americano</v>
      </c>
      <c r="J1796" t="str">
        <f>IF(INDEX(Products!$A$1:$E$5,MATCH(Orders!$D1796,Products!$A$1:$A$5,0),MATCH(Orders!J$1,Products!$A$1:$E$1,0))="M","Medium",IF(INDEX(Products!$A$1:$E$5,MATCH(Orders!$D1796,Products!$A$1:$A$5,0),MATCH(Orders!J$1,Products!$A$1:$E$1,0))="D","Dark","Light"))</f>
        <v>Light</v>
      </c>
      <c r="K1796" s="3">
        <f>INDEX(Products!$A$1:$E$5,MATCH(Orders!$D1796,Products!$A$1:$A$5,0),MATCH(Orders!K$1,Products!$A$1:$E$1,0))</f>
        <v>1</v>
      </c>
      <c r="L1796" s="5">
        <f>INDEX(Products!$A$1:$E$5,MATCH(Orders!$D1796,Products!$A$1:$A$5,0),MATCH(Orders!L$1,Products!$A$1:$E$1,0))</f>
        <v>9.9499999999999993</v>
      </c>
      <c r="M1796" s="5">
        <f>Table1[[#This Row],[Unit Price]]*Table1[[#This Row],[Quantity]]</f>
        <v>29.849999999999998</v>
      </c>
      <c r="N1796" t="str">
        <f>VLOOKUP(Table1[[#This Row],[Customer ID]],Customers!$A$1:$I$2001,9,FALSE)</f>
        <v>No</v>
      </c>
    </row>
    <row r="1797" spans="1:14" x14ac:dyDescent="0.35">
      <c r="A1797" t="s">
        <v>3663</v>
      </c>
      <c r="B1797" s="2">
        <v>44604</v>
      </c>
      <c r="C1797" t="s">
        <v>3664</v>
      </c>
      <c r="D1797" t="s">
        <v>40</v>
      </c>
      <c r="E1797">
        <v>2</v>
      </c>
      <c r="F1797" t="str">
        <f>VLOOKUP(Table1[[#This Row],[Customer ID]],Customers!$A$1:$I$2001,2,FALSE)</f>
        <v>Wendy Jones</v>
      </c>
      <c r="G1797" t="str">
        <f>VLOOKUP(Table1[[#This Row],[Customer ID]],Customers!$A$1:$I$2001,3,FALSE)</f>
        <v>upetty@harrell.biz</v>
      </c>
      <c r="H1797" t="str">
        <f>VLOOKUP(Table1[[#This Row],[Customer ID]],Customers!$A$1:$I$2001,7,FALSE)</f>
        <v>Ireland</v>
      </c>
      <c r="I1797" t="str">
        <f>_xlfn.IFS(INDEX(Products!$A$1:$E$5,MATCH(Orders!$D1797,Products!$A$1:$A$5,0),MATCH(Orders!I$1,Products!$A$1:$E$1,0))="Esp","Espresso",INDEX(Products!$A$1:$E$5,MATCH(Orders!$D1797,Products!$A$1:$A$5,0),MATCH(Orders!I$1,Products!$A$1:$E$1,0))="Lat","Latte",INDEX(Products!$A$1:$E$5,MATCH(Orders!$D1797,Products!$A$1:$A$5,0),MATCH(Orders!I$1,Products!$A$1:$E$1,0))="Moc","Mocha",INDEX(Products!$A$1:$E$5,MATCH(Orders!$D1797,Products!$A$1:$A$5,0),MATCH(Orders!I$1,Products!$A$1:$E$1,0))="Am","Americano")</f>
        <v>Americano</v>
      </c>
      <c r="J1797" t="str">
        <f>IF(INDEX(Products!$A$1:$E$5,MATCH(Orders!$D1797,Products!$A$1:$A$5,0),MATCH(Orders!J$1,Products!$A$1:$E$1,0))="M","Medium",IF(INDEX(Products!$A$1:$E$5,MATCH(Orders!$D1797,Products!$A$1:$A$5,0),MATCH(Orders!J$1,Products!$A$1:$E$1,0))="D","Dark","Light"))</f>
        <v>Light</v>
      </c>
      <c r="K1797" s="3">
        <f>INDEX(Products!$A$1:$E$5,MATCH(Orders!$D1797,Products!$A$1:$A$5,0),MATCH(Orders!K$1,Products!$A$1:$E$1,0))</f>
        <v>1</v>
      </c>
      <c r="L1797" s="5">
        <f>INDEX(Products!$A$1:$E$5,MATCH(Orders!$D1797,Products!$A$1:$A$5,0),MATCH(Orders!L$1,Products!$A$1:$E$1,0))</f>
        <v>9.9499999999999993</v>
      </c>
      <c r="M1797" s="5">
        <f>Table1[[#This Row],[Unit Price]]*Table1[[#This Row],[Quantity]]</f>
        <v>19.899999999999999</v>
      </c>
      <c r="N1797" t="str">
        <f>VLOOKUP(Table1[[#This Row],[Customer ID]],Customers!$A$1:$I$2001,9,FALSE)</f>
        <v>No</v>
      </c>
    </row>
    <row r="1798" spans="1:14" x14ac:dyDescent="0.35">
      <c r="A1798" t="s">
        <v>3665</v>
      </c>
      <c r="B1798" s="2">
        <v>45123</v>
      </c>
      <c r="C1798" t="s">
        <v>3666</v>
      </c>
      <c r="D1798" t="s">
        <v>15</v>
      </c>
      <c r="E1798">
        <v>1</v>
      </c>
      <c r="F1798" t="str">
        <f>VLOOKUP(Table1[[#This Row],[Customer ID]],Customers!$A$1:$I$2001,2,FALSE)</f>
        <v>Brianna Warren</v>
      </c>
      <c r="G1798" t="str">
        <f>VLOOKUP(Table1[[#This Row],[Customer ID]],Customers!$A$1:$I$2001,3,FALSE)</f>
        <v>brett90@skinner.net</v>
      </c>
      <c r="H1798" t="str">
        <f>VLOOKUP(Table1[[#This Row],[Customer ID]],Customers!$A$1:$I$2001,7,FALSE)</f>
        <v>Ireland</v>
      </c>
      <c r="I1798" t="str">
        <f>_xlfn.IFS(INDEX(Products!$A$1:$E$5,MATCH(Orders!$D1798,Products!$A$1:$A$5,0),MATCH(Orders!I$1,Products!$A$1:$E$1,0))="Esp","Espresso",INDEX(Products!$A$1:$E$5,MATCH(Orders!$D1798,Products!$A$1:$A$5,0),MATCH(Orders!I$1,Products!$A$1:$E$1,0))="Lat","Latte",INDEX(Products!$A$1:$E$5,MATCH(Orders!$D1798,Products!$A$1:$A$5,0),MATCH(Orders!I$1,Products!$A$1:$E$1,0))="Moc","Mocha",INDEX(Products!$A$1:$E$5,MATCH(Orders!$D1798,Products!$A$1:$A$5,0),MATCH(Orders!I$1,Products!$A$1:$E$1,0))="Am","Americano")</f>
        <v>Espresso</v>
      </c>
      <c r="J1798" t="str">
        <f>IF(INDEX(Products!$A$1:$E$5,MATCH(Orders!$D1798,Products!$A$1:$A$5,0),MATCH(Orders!J$1,Products!$A$1:$E$1,0))="M","Medium",IF(INDEX(Products!$A$1:$E$5,MATCH(Orders!$D1798,Products!$A$1:$A$5,0),MATCH(Orders!J$1,Products!$A$1:$E$1,0))="D","Dark","Light"))</f>
        <v>Medium</v>
      </c>
      <c r="K1798" s="3">
        <f>INDEX(Products!$A$1:$E$5,MATCH(Orders!$D1798,Products!$A$1:$A$5,0),MATCH(Orders!K$1,Products!$A$1:$E$1,0))</f>
        <v>1.5</v>
      </c>
      <c r="L1798" s="5">
        <f>INDEX(Products!$A$1:$E$5,MATCH(Orders!$D1798,Products!$A$1:$A$5,0),MATCH(Orders!L$1,Products!$A$1:$E$1,0))</f>
        <v>8.18</v>
      </c>
      <c r="M1798" s="5">
        <f>Table1[[#This Row],[Unit Price]]*Table1[[#This Row],[Quantity]]</f>
        <v>8.18</v>
      </c>
      <c r="N1798" t="str">
        <f>VLOOKUP(Table1[[#This Row],[Customer ID]],Customers!$A$1:$I$2001,9,FALSE)</f>
        <v>Yes</v>
      </c>
    </row>
    <row r="1799" spans="1:14" x14ac:dyDescent="0.35">
      <c r="A1799" t="s">
        <v>3667</v>
      </c>
      <c r="B1799" s="2">
        <v>45568</v>
      </c>
      <c r="C1799" t="s">
        <v>3668</v>
      </c>
      <c r="D1799" t="s">
        <v>15</v>
      </c>
      <c r="E1799">
        <v>1</v>
      </c>
      <c r="F1799" t="str">
        <f>VLOOKUP(Table1[[#This Row],[Customer ID]],Customers!$A$1:$I$2001,2,FALSE)</f>
        <v>Dawn Davis</v>
      </c>
      <c r="G1799" t="str">
        <f>VLOOKUP(Table1[[#This Row],[Customer ID]],Customers!$A$1:$I$2001,3,FALSE)</f>
        <v>marcus42@soto-williams.net</v>
      </c>
      <c r="H1799" t="str">
        <f>VLOOKUP(Table1[[#This Row],[Customer ID]],Customers!$A$1:$I$2001,7,FALSE)</f>
        <v>Australia</v>
      </c>
      <c r="I1799" t="str">
        <f>_xlfn.IFS(INDEX(Products!$A$1:$E$5,MATCH(Orders!$D1799,Products!$A$1:$A$5,0),MATCH(Orders!I$1,Products!$A$1:$E$1,0))="Esp","Espresso",INDEX(Products!$A$1:$E$5,MATCH(Orders!$D1799,Products!$A$1:$A$5,0),MATCH(Orders!I$1,Products!$A$1:$E$1,0))="Lat","Latte",INDEX(Products!$A$1:$E$5,MATCH(Orders!$D1799,Products!$A$1:$A$5,0),MATCH(Orders!I$1,Products!$A$1:$E$1,0))="Moc","Mocha",INDEX(Products!$A$1:$E$5,MATCH(Orders!$D1799,Products!$A$1:$A$5,0),MATCH(Orders!I$1,Products!$A$1:$E$1,0))="Am","Americano")</f>
        <v>Espresso</v>
      </c>
      <c r="J1799" t="str">
        <f>IF(INDEX(Products!$A$1:$E$5,MATCH(Orders!$D1799,Products!$A$1:$A$5,0),MATCH(Orders!J$1,Products!$A$1:$E$1,0))="M","Medium",IF(INDEX(Products!$A$1:$E$5,MATCH(Orders!$D1799,Products!$A$1:$A$5,0),MATCH(Orders!J$1,Products!$A$1:$E$1,0))="D","Dark","Light"))</f>
        <v>Medium</v>
      </c>
      <c r="K1799" s="3">
        <f>INDEX(Products!$A$1:$E$5,MATCH(Orders!$D1799,Products!$A$1:$A$5,0),MATCH(Orders!K$1,Products!$A$1:$E$1,0))</f>
        <v>1.5</v>
      </c>
      <c r="L1799" s="5">
        <f>INDEX(Products!$A$1:$E$5,MATCH(Orders!$D1799,Products!$A$1:$A$5,0),MATCH(Orders!L$1,Products!$A$1:$E$1,0))</f>
        <v>8.18</v>
      </c>
      <c r="M1799" s="5">
        <f>Table1[[#This Row],[Unit Price]]*Table1[[#This Row],[Quantity]]</f>
        <v>8.18</v>
      </c>
      <c r="N1799" t="str">
        <f>VLOOKUP(Table1[[#This Row],[Customer ID]],Customers!$A$1:$I$2001,9,FALSE)</f>
        <v>No</v>
      </c>
    </row>
    <row r="1800" spans="1:14" x14ac:dyDescent="0.35">
      <c r="A1800" t="s">
        <v>3669</v>
      </c>
      <c r="B1800" s="2">
        <v>45275</v>
      </c>
      <c r="C1800" t="s">
        <v>3670</v>
      </c>
      <c r="D1800" t="s">
        <v>40</v>
      </c>
      <c r="E1800">
        <v>5</v>
      </c>
      <c r="F1800" t="str">
        <f>VLOOKUP(Table1[[#This Row],[Customer ID]],Customers!$A$1:$I$2001,2,FALSE)</f>
        <v>Raymond Williams</v>
      </c>
      <c r="G1800" t="str">
        <f>VLOOKUP(Table1[[#This Row],[Customer ID]],Customers!$A$1:$I$2001,3,FALSE)</f>
        <v>heather96@perkins.org</v>
      </c>
      <c r="H1800" t="str">
        <f>VLOOKUP(Table1[[#This Row],[Customer ID]],Customers!$A$1:$I$2001,7,FALSE)</f>
        <v>Canada</v>
      </c>
      <c r="I1800" t="str">
        <f>_xlfn.IFS(INDEX(Products!$A$1:$E$5,MATCH(Orders!$D1800,Products!$A$1:$A$5,0),MATCH(Orders!I$1,Products!$A$1:$E$1,0))="Esp","Espresso",INDEX(Products!$A$1:$E$5,MATCH(Orders!$D1800,Products!$A$1:$A$5,0),MATCH(Orders!I$1,Products!$A$1:$E$1,0))="Lat","Latte",INDEX(Products!$A$1:$E$5,MATCH(Orders!$D1800,Products!$A$1:$A$5,0),MATCH(Orders!I$1,Products!$A$1:$E$1,0))="Moc","Mocha",INDEX(Products!$A$1:$E$5,MATCH(Orders!$D1800,Products!$A$1:$A$5,0),MATCH(Orders!I$1,Products!$A$1:$E$1,0))="Am","Americano")</f>
        <v>Americano</v>
      </c>
      <c r="J1800" t="str">
        <f>IF(INDEX(Products!$A$1:$E$5,MATCH(Orders!$D1800,Products!$A$1:$A$5,0),MATCH(Orders!J$1,Products!$A$1:$E$1,0))="M","Medium",IF(INDEX(Products!$A$1:$E$5,MATCH(Orders!$D1800,Products!$A$1:$A$5,0),MATCH(Orders!J$1,Products!$A$1:$E$1,0))="D","Dark","Light"))</f>
        <v>Light</v>
      </c>
      <c r="K1800" s="3">
        <f>INDEX(Products!$A$1:$E$5,MATCH(Orders!$D1800,Products!$A$1:$A$5,0),MATCH(Orders!K$1,Products!$A$1:$E$1,0))</f>
        <v>1</v>
      </c>
      <c r="L1800" s="5">
        <f>INDEX(Products!$A$1:$E$5,MATCH(Orders!$D1800,Products!$A$1:$A$5,0),MATCH(Orders!L$1,Products!$A$1:$E$1,0))</f>
        <v>9.9499999999999993</v>
      </c>
      <c r="M1800" s="5">
        <f>Table1[[#This Row],[Unit Price]]*Table1[[#This Row],[Quantity]]</f>
        <v>49.75</v>
      </c>
      <c r="N1800" t="str">
        <f>VLOOKUP(Table1[[#This Row],[Customer ID]],Customers!$A$1:$I$2001,9,FALSE)</f>
        <v>Yes</v>
      </c>
    </row>
    <row r="1801" spans="1:14" x14ac:dyDescent="0.35">
      <c r="A1801" t="s">
        <v>3671</v>
      </c>
      <c r="B1801" s="2">
        <v>44580</v>
      </c>
      <c r="C1801" t="s">
        <v>3672</v>
      </c>
      <c r="D1801" t="s">
        <v>15</v>
      </c>
      <c r="E1801">
        <v>2</v>
      </c>
      <c r="F1801" t="str">
        <f>VLOOKUP(Table1[[#This Row],[Customer ID]],Customers!$A$1:$I$2001,2,FALSE)</f>
        <v>Thomas Clark</v>
      </c>
      <c r="G1801" t="str">
        <f>VLOOKUP(Table1[[#This Row],[Customer ID]],Customers!$A$1:$I$2001,3,FALSE)</f>
        <v>moorealexa@hotmail.com</v>
      </c>
      <c r="H1801" t="str">
        <f>VLOOKUP(Table1[[#This Row],[Customer ID]],Customers!$A$1:$I$2001,7,FALSE)</f>
        <v>Ireland</v>
      </c>
      <c r="I1801" t="str">
        <f>_xlfn.IFS(INDEX(Products!$A$1:$E$5,MATCH(Orders!$D1801,Products!$A$1:$A$5,0),MATCH(Orders!I$1,Products!$A$1:$E$1,0))="Esp","Espresso",INDEX(Products!$A$1:$E$5,MATCH(Orders!$D1801,Products!$A$1:$A$5,0),MATCH(Orders!I$1,Products!$A$1:$E$1,0))="Lat","Latte",INDEX(Products!$A$1:$E$5,MATCH(Orders!$D1801,Products!$A$1:$A$5,0),MATCH(Orders!I$1,Products!$A$1:$E$1,0))="Moc","Mocha",INDEX(Products!$A$1:$E$5,MATCH(Orders!$D1801,Products!$A$1:$A$5,0),MATCH(Orders!I$1,Products!$A$1:$E$1,0))="Am","Americano")</f>
        <v>Espresso</v>
      </c>
      <c r="J1801" t="str">
        <f>IF(INDEX(Products!$A$1:$E$5,MATCH(Orders!$D1801,Products!$A$1:$A$5,0),MATCH(Orders!J$1,Products!$A$1:$E$1,0))="M","Medium",IF(INDEX(Products!$A$1:$E$5,MATCH(Orders!$D1801,Products!$A$1:$A$5,0),MATCH(Orders!J$1,Products!$A$1:$E$1,0))="D","Dark","Light"))</f>
        <v>Medium</v>
      </c>
      <c r="K1801" s="3">
        <f>INDEX(Products!$A$1:$E$5,MATCH(Orders!$D1801,Products!$A$1:$A$5,0),MATCH(Orders!K$1,Products!$A$1:$E$1,0))</f>
        <v>1.5</v>
      </c>
      <c r="L1801" s="5">
        <f>INDEX(Products!$A$1:$E$5,MATCH(Orders!$D1801,Products!$A$1:$A$5,0),MATCH(Orders!L$1,Products!$A$1:$E$1,0))</f>
        <v>8.18</v>
      </c>
      <c r="M1801" s="5">
        <f>Table1[[#This Row],[Unit Price]]*Table1[[#This Row],[Quantity]]</f>
        <v>16.36</v>
      </c>
      <c r="N1801" t="str">
        <f>VLOOKUP(Table1[[#This Row],[Customer ID]],Customers!$A$1:$I$2001,9,FALSE)</f>
        <v>No</v>
      </c>
    </row>
    <row r="1802" spans="1:14" x14ac:dyDescent="0.35">
      <c r="A1802" t="s">
        <v>3673</v>
      </c>
      <c r="B1802" s="2">
        <v>45380</v>
      </c>
      <c r="C1802" t="s">
        <v>3674</v>
      </c>
      <c r="D1802" t="s">
        <v>40</v>
      </c>
      <c r="E1802">
        <v>2</v>
      </c>
      <c r="F1802" t="str">
        <f>VLOOKUP(Table1[[#This Row],[Customer ID]],Customers!$A$1:$I$2001,2,FALSE)</f>
        <v>Joanna Woods</v>
      </c>
      <c r="G1802" t="str">
        <f>VLOOKUP(Table1[[#This Row],[Customer ID]],Customers!$A$1:$I$2001,3,FALSE)</f>
        <v>jacqueline26@yahoo.com</v>
      </c>
      <c r="H1802" t="str">
        <f>VLOOKUP(Table1[[#This Row],[Customer ID]],Customers!$A$1:$I$2001,7,FALSE)</f>
        <v>United Kingdom</v>
      </c>
      <c r="I1802" t="str">
        <f>_xlfn.IFS(INDEX(Products!$A$1:$E$5,MATCH(Orders!$D1802,Products!$A$1:$A$5,0),MATCH(Orders!I$1,Products!$A$1:$E$1,0))="Esp","Espresso",INDEX(Products!$A$1:$E$5,MATCH(Orders!$D1802,Products!$A$1:$A$5,0),MATCH(Orders!I$1,Products!$A$1:$E$1,0))="Lat","Latte",INDEX(Products!$A$1:$E$5,MATCH(Orders!$D1802,Products!$A$1:$A$5,0),MATCH(Orders!I$1,Products!$A$1:$E$1,0))="Moc","Mocha",INDEX(Products!$A$1:$E$5,MATCH(Orders!$D1802,Products!$A$1:$A$5,0),MATCH(Orders!I$1,Products!$A$1:$E$1,0))="Am","Americano")</f>
        <v>Americano</v>
      </c>
      <c r="J1802" t="str">
        <f>IF(INDEX(Products!$A$1:$E$5,MATCH(Orders!$D1802,Products!$A$1:$A$5,0),MATCH(Orders!J$1,Products!$A$1:$E$1,0))="M","Medium",IF(INDEX(Products!$A$1:$E$5,MATCH(Orders!$D1802,Products!$A$1:$A$5,0),MATCH(Orders!J$1,Products!$A$1:$E$1,0))="D","Dark","Light"))</f>
        <v>Light</v>
      </c>
      <c r="K1802" s="3">
        <f>INDEX(Products!$A$1:$E$5,MATCH(Orders!$D1802,Products!$A$1:$A$5,0),MATCH(Orders!K$1,Products!$A$1:$E$1,0))</f>
        <v>1</v>
      </c>
      <c r="L1802" s="5">
        <f>INDEX(Products!$A$1:$E$5,MATCH(Orders!$D1802,Products!$A$1:$A$5,0),MATCH(Orders!L$1,Products!$A$1:$E$1,0))</f>
        <v>9.9499999999999993</v>
      </c>
      <c r="M1802" s="5">
        <f>Table1[[#This Row],[Unit Price]]*Table1[[#This Row],[Quantity]]</f>
        <v>19.899999999999999</v>
      </c>
      <c r="N1802" t="str">
        <f>VLOOKUP(Table1[[#This Row],[Customer ID]],Customers!$A$1:$I$2001,9,FALSE)</f>
        <v>No</v>
      </c>
    </row>
    <row r="1803" spans="1:14" x14ac:dyDescent="0.35">
      <c r="A1803" t="s">
        <v>3675</v>
      </c>
      <c r="B1803" s="2">
        <v>45097</v>
      </c>
      <c r="C1803" t="s">
        <v>3676</v>
      </c>
      <c r="D1803" t="s">
        <v>21</v>
      </c>
      <c r="E1803">
        <v>1</v>
      </c>
      <c r="F1803" t="str">
        <f>VLOOKUP(Table1[[#This Row],[Customer ID]],Customers!$A$1:$I$2001,2,FALSE)</f>
        <v>Ryan Lawrence</v>
      </c>
      <c r="G1803" t="str">
        <f>VLOOKUP(Table1[[#This Row],[Customer ID]],Customers!$A$1:$I$2001,3,FALSE)</f>
        <v>donna79@webb-miller.com</v>
      </c>
      <c r="H1803" t="str">
        <f>VLOOKUP(Table1[[#This Row],[Customer ID]],Customers!$A$1:$I$2001,7,FALSE)</f>
        <v>Canada</v>
      </c>
      <c r="I1803" t="str">
        <f>_xlfn.IFS(INDEX(Products!$A$1:$E$5,MATCH(Orders!$D1803,Products!$A$1:$A$5,0),MATCH(Orders!I$1,Products!$A$1:$E$1,0))="Esp","Espresso",INDEX(Products!$A$1:$E$5,MATCH(Orders!$D1803,Products!$A$1:$A$5,0),MATCH(Orders!I$1,Products!$A$1:$E$1,0))="Lat","Latte",INDEX(Products!$A$1:$E$5,MATCH(Orders!$D1803,Products!$A$1:$A$5,0),MATCH(Orders!I$1,Products!$A$1:$E$1,0))="Moc","Mocha",INDEX(Products!$A$1:$E$5,MATCH(Orders!$D1803,Products!$A$1:$A$5,0),MATCH(Orders!I$1,Products!$A$1:$E$1,0))="Am","Americano")</f>
        <v>Latte</v>
      </c>
      <c r="J1803" t="str">
        <f>IF(INDEX(Products!$A$1:$E$5,MATCH(Orders!$D1803,Products!$A$1:$A$5,0),MATCH(Orders!J$1,Products!$A$1:$E$1,0))="M","Medium",IF(INDEX(Products!$A$1:$E$5,MATCH(Orders!$D1803,Products!$A$1:$A$5,0),MATCH(Orders!J$1,Products!$A$1:$E$1,0))="D","Dark","Light"))</f>
        <v>Dark</v>
      </c>
      <c r="K1803" s="3">
        <f>INDEX(Products!$A$1:$E$5,MATCH(Orders!$D1803,Products!$A$1:$A$5,0),MATCH(Orders!K$1,Products!$A$1:$E$1,0))</f>
        <v>2</v>
      </c>
      <c r="L1803" s="5">
        <f>INDEX(Products!$A$1:$E$5,MATCH(Orders!$D1803,Products!$A$1:$A$5,0),MATCH(Orders!L$1,Products!$A$1:$E$1,0))</f>
        <v>6.79</v>
      </c>
      <c r="M1803" s="5">
        <f>Table1[[#This Row],[Unit Price]]*Table1[[#This Row],[Quantity]]</f>
        <v>6.79</v>
      </c>
      <c r="N1803" t="str">
        <f>VLOOKUP(Table1[[#This Row],[Customer ID]],Customers!$A$1:$I$2001,9,FALSE)</f>
        <v>No</v>
      </c>
    </row>
    <row r="1804" spans="1:14" x14ac:dyDescent="0.35">
      <c r="A1804" t="s">
        <v>3677</v>
      </c>
      <c r="B1804" s="2">
        <v>44826</v>
      </c>
      <c r="C1804" t="s">
        <v>3678</v>
      </c>
      <c r="D1804" t="s">
        <v>21</v>
      </c>
      <c r="E1804">
        <v>2</v>
      </c>
      <c r="F1804" t="str">
        <f>VLOOKUP(Table1[[#This Row],[Customer ID]],Customers!$A$1:$I$2001,2,FALSE)</f>
        <v>Thomas Cole</v>
      </c>
      <c r="G1804" t="str">
        <f>VLOOKUP(Table1[[#This Row],[Customer ID]],Customers!$A$1:$I$2001,3,FALSE)</f>
        <v>hhenry@allen.com</v>
      </c>
      <c r="H1804" t="str">
        <f>VLOOKUP(Table1[[#This Row],[Customer ID]],Customers!$A$1:$I$2001,7,FALSE)</f>
        <v>United Kingdom</v>
      </c>
      <c r="I1804" t="str">
        <f>_xlfn.IFS(INDEX(Products!$A$1:$E$5,MATCH(Orders!$D1804,Products!$A$1:$A$5,0),MATCH(Orders!I$1,Products!$A$1:$E$1,0))="Esp","Espresso",INDEX(Products!$A$1:$E$5,MATCH(Orders!$D1804,Products!$A$1:$A$5,0),MATCH(Orders!I$1,Products!$A$1:$E$1,0))="Lat","Latte",INDEX(Products!$A$1:$E$5,MATCH(Orders!$D1804,Products!$A$1:$A$5,0),MATCH(Orders!I$1,Products!$A$1:$E$1,0))="Moc","Mocha",INDEX(Products!$A$1:$E$5,MATCH(Orders!$D1804,Products!$A$1:$A$5,0),MATCH(Orders!I$1,Products!$A$1:$E$1,0))="Am","Americano")</f>
        <v>Latte</v>
      </c>
      <c r="J1804" t="str">
        <f>IF(INDEX(Products!$A$1:$E$5,MATCH(Orders!$D1804,Products!$A$1:$A$5,0),MATCH(Orders!J$1,Products!$A$1:$E$1,0))="M","Medium",IF(INDEX(Products!$A$1:$E$5,MATCH(Orders!$D1804,Products!$A$1:$A$5,0),MATCH(Orders!J$1,Products!$A$1:$E$1,0))="D","Dark","Light"))</f>
        <v>Dark</v>
      </c>
      <c r="K1804" s="3">
        <f>INDEX(Products!$A$1:$E$5,MATCH(Orders!$D1804,Products!$A$1:$A$5,0),MATCH(Orders!K$1,Products!$A$1:$E$1,0))</f>
        <v>2</v>
      </c>
      <c r="L1804" s="5">
        <f>INDEX(Products!$A$1:$E$5,MATCH(Orders!$D1804,Products!$A$1:$A$5,0),MATCH(Orders!L$1,Products!$A$1:$E$1,0))</f>
        <v>6.79</v>
      </c>
      <c r="M1804" s="5">
        <f>Table1[[#This Row],[Unit Price]]*Table1[[#This Row],[Quantity]]</f>
        <v>13.58</v>
      </c>
      <c r="N1804" t="str">
        <f>VLOOKUP(Table1[[#This Row],[Customer ID]],Customers!$A$1:$I$2001,9,FALSE)</f>
        <v>Yes</v>
      </c>
    </row>
    <row r="1805" spans="1:14" x14ac:dyDescent="0.35">
      <c r="A1805" t="s">
        <v>3679</v>
      </c>
      <c r="B1805" s="2">
        <v>44864</v>
      </c>
      <c r="C1805" t="s">
        <v>3680</v>
      </c>
      <c r="D1805" t="s">
        <v>15</v>
      </c>
      <c r="E1805">
        <v>3</v>
      </c>
      <c r="F1805" t="str">
        <f>VLOOKUP(Table1[[#This Row],[Customer ID]],Customers!$A$1:$I$2001,2,FALSE)</f>
        <v>Douglas Thomas</v>
      </c>
      <c r="G1805" t="str">
        <f>VLOOKUP(Table1[[#This Row],[Customer ID]],Customers!$A$1:$I$2001,3,FALSE)</f>
        <v>ericherrera@davis.info</v>
      </c>
      <c r="H1805" t="str">
        <f>VLOOKUP(Table1[[#This Row],[Customer ID]],Customers!$A$1:$I$2001,7,FALSE)</f>
        <v>Canada</v>
      </c>
      <c r="I1805" t="str">
        <f>_xlfn.IFS(INDEX(Products!$A$1:$E$5,MATCH(Orders!$D1805,Products!$A$1:$A$5,0),MATCH(Orders!I$1,Products!$A$1:$E$1,0))="Esp","Espresso",INDEX(Products!$A$1:$E$5,MATCH(Orders!$D1805,Products!$A$1:$A$5,0),MATCH(Orders!I$1,Products!$A$1:$E$1,0))="Lat","Latte",INDEX(Products!$A$1:$E$5,MATCH(Orders!$D1805,Products!$A$1:$A$5,0),MATCH(Orders!I$1,Products!$A$1:$E$1,0))="Moc","Mocha",INDEX(Products!$A$1:$E$5,MATCH(Orders!$D1805,Products!$A$1:$A$5,0),MATCH(Orders!I$1,Products!$A$1:$E$1,0))="Am","Americano")</f>
        <v>Espresso</v>
      </c>
      <c r="J1805" t="str">
        <f>IF(INDEX(Products!$A$1:$E$5,MATCH(Orders!$D1805,Products!$A$1:$A$5,0),MATCH(Orders!J$1,Products!$A$1:$E$1,0))="M","Medium",IF(INDEX(Products!$A$1:$E$5,MATCH(Orders!$D1805,Products!$A$1:$A$5,0),MATCH(Orders!J$1,Products!$A$1:$E$1,0))="D","Dark","Light"))</f>
        <v>Medium</v>
      </c>
      <c r="K1805" s="3">
        <f>INDEX(Products!$A$1:$E$5,MATCH(Orders!$D1805,Products!$A$1:$A$5,0),MATCH(Orders!K$1,Products!$A$1:$E$1,0))</f>
        <v>1.5</v>
      </c>
      <c r="L1805" s="5">
        <f>INDEX(Products!$A$1:$E$5,MATCH(Orders!$D1805,Products!$A$1:$A$5,0),MATCH(Orders!L$1,Products!$A$1:$E$1,0))</f>
        <v>8.18</v>
      </c>
      <c r="M1805" s="5">
        <f>Table1[[#This Row],[Unit Price]]*Table1[[#This Row],[Quantity]]</f>
        <v>24.54</v>
      </c>
      <c r="N1805" t="str">
        <f>VLOOKUP(Table1[[#This Row],[Customer ID]],Customers!$A$1:$I$2001,9,FALSE)</f>
        <v>No</v>
      </c>
    </row>
    <row r="1806" spans="1:14" x14ac:dyDescent="0.35">
      <c r="A1806" t="s">
        <v>3681</v>
      </c>
      <c r="B1806" s="2">
        <v>44904</v>
      </c>
      <c r="C1806" t="s">
        <v>3682</v>
      </c>
      <c r="D1806" t="s">
        <v>21</v>
      </c>
      <c r="E1806">
        <v>2</v>
      </c>
      <c r="F1806" t="str">
        <f>VLOOKUP(Table1[[#This Row],[Customer ID]],Customers!$A$1:$I$2001,2,FALSE)</f>
        <v>Lori Martinez</v>
      </c>
      <c r="G1806" t="str">
        <f>VLOOKUP(Table1[[#This Row],[Customer ID]],Customers!$A$1:$I$2001,3,FALSE)</f>
        <v>barkerkatrina@young.com</v>
      </c>
      <c r="H1806" t="str">
        <f>VLOOKUP(Table1[[#This Row],[Customer ID]],Customers!$A$1:$I$2001,7,FALSE)</f>
        <v>Australia</v>
      </c>
      <c r="I1806" t="str">
        <f>_xlfn.IFS(INDEX(Products!$A$1:$E$5,MATCH(Orders!$D1806,Products!$A$1:$A$5,0),MATCH(Orders!I$1,Products!$A$1:$E$1,0))="Esp","Espresso",INDEX(Products!$A$1:$E$5,MATCH(Orders!$D1806,Products!$A$1:$A$5,0),MATCH(Orders!I$1,Products!$A$1:$E$1,0))="Lat","Latte",INDEX(Products!$A$1:$E$5,MATCH(Orders!$D1806,Products!$A$1:$A$5,0),MATCH(Orders!I$1,Products!$A$1:$E$1,0))="Moc","Mocha",INDEX(Products!$A$1:$E$5,MATCH(Orders!$D1806,Products!$A$1:$A$5,0),MATCH(Orders!I$1,Products!$A$1:$E$1,0))="Am","Americano")</f>
        <v>Latte</v>
      </c>
      <c r="J1806" t="str">
        <f>IF(INDEX(Products!$A$1:$E$5,MATCH(Orders!$D1806,Products!$A$1:$A$5,0),MATCH(Orders!J$1,Products!$A$1:$E$1,0))="M","Medium",IF(INDEX(Products!$A$1:$E$5,MATCH(Orders!$D1806,Products!$A$1:$A$5,0),MATCH(Orders!J$1,Products!$A$1:$E$1,0))="D","Dark","Light"))</f>
        <v>Dark</v>
      </c>
      <c r="K1806" s="3">
        <f>INDEX(Products!$A$1:$E$5,MATCH(Orders!$D1806,Products!$A$1:$A$5,0),MATCH(Orders!K$1,Products!$A$1:$E$1,0))</f>
        <v>2</v>
      </c>
      <c r="L1806" s="5">
        <f>INDEX(Products!$A$1:$E$5,MATCH(Orders!$D1806,Products!$A$1:$A$5,0),MATCH(Orders!L$1,Products!$A$1:$E$1,0))</f>
        <v>6.79</v>
      </c>
      <c r="M1806" s="5">
        <f>Table1[[#This Row],[Unit Price]]*Table1[[#This Row],[Quantity]]</f>
        <v>13.58</v>
      </c>
      <c r="N1806" t="str">
        <f>VLOOKUP(Table1[[#This Row],[Customer ID]],Customers!$A$1:$I$2001,9,FALSE)</f>
        <v>No</v>
      </c>
    </row>
    <row r="1807" spans="1:14" x14ac:dyDescent="0.35">
      <c r="A1807" t="s">
        <v>3683</v>
      </c>
      <c r="B1807" s="2">
        <v>44882</v>
      </c>
      <c r="C1807" t="s">
        <v>3684</v>
      </c>
      <c r="D1807" t="s">
        <v>30</v>
      </c>
      <c r="E1807">
        <v>1</v>
      </c>
      <c r="F1807" t="str">
        <f>VLOOKUP(Table1[[#This Row],[Customer ID]],Customers!$A$1:$I$2001,2,FALSE)</f>
        <v>Donald Compton</v>
      </c>
      <c r="G1807" t="str">
        <f>VLOOKUP(Table1[[#This Row],[Customer ID]],Customers!$A$1:$I$2001,3,FALSE)</f>
        <v>caitlin42@gmail.com</v>
      </c>
      <c r="H1807" t="str">
        <f>VLOOKUP(Table1[[#This Row],[Customer ID]],Customers!$A$1:$I$2001,7,FALSE)</f>
        <v>Australia</v>
      </c>
      <c r="I1807" t="str">
        <f>_xlfn.IFS(INDEX(Products!$A$1:$E$5,MATCH(Orders!$D1807,Products!$A$1:$A$5,0),MATCH(Orders!I$1,Products!$A$1:$E$1,0))="Esp","Espresso",INDEX(Products!$A$1:$E$5,MATCH(Orders!$D1807,Products!$A$1:$A$5,0),MATCH(Orders!I$1,Products!$A$1:$E$1,0))="Lat","Latte",INDEX(Products!$A$1:$E$5,MATCH(Orders!$D1807,Products!$A$1:$A$5,0),MATCH(Orders!I$1,Products!$A$1:$E$1,0))="Moc","Mocha",INDEX(Products!$A$1:$E$5,MATCH(Orders!$D1807,Products!$A$1:$A$5,0),MATCH(Orders!I$1,Products!$A$1:$E$1,0))="Am","Americano")</f>
        <v>Mocha</v>
      </c>
      <c r="J1807" t="str">
        <f>IF(INDEX(Products!$A$1:$E$5,MATCH(Orders!$D1807,Products!$A$1:$A$5,0),MATCH(Orders!J$1,Products!$A$1:$E$1,0))="M","Medium",IF(INDEX(Products!$A$1:$E$5,MATCH(Orders!$D1807,Products!$A$1:$A$5,0),MATCH(Orders!J$1,Products!$A$1:$E$1,0))="D","Dark","Light"))</f>
        <v>Medium</v>
      </c>
      <c r="K1807" s="3">
        <f>INDEX(Products!$A$1:$E$5,MATCH(Orders!$D1807,Products!$A$1:$A$5,0),MATCH(Orders!K$1,Products!$A$1:$E$1,0))</f>
        <v>2</v>
      </c>
      <c r="L1807" s="5">
        <f>INDEX(Products!$A$1:$E$5,MATCH(Orders!$D1807,Products!$A$1:$A$5,0),MATCH(Orders!L$1,Products!$A$1:$E$1,0))</f>
        <v>5.35</v>
      </c>
      <c r="M1807" s="5">
        <f>Table1[[#This Row],[Unit Price]]*Table1[[#This Row],[Quantity]]</f>
        <v>5.35</v>
      </c>
      <c r="N1807" t="str">
        <f>VLOOKUP(Table1[[#This Row],[Customer ID]],Customers!$A$1:$I$2001,9,FALSE)</f>
        <v>Yes</v>
      </c>
    </row>
    <row r="1808" spans="1:14" x14ac:dyDescent="0.35">
      <c r="A1808" t="s">
        <v>3685</v>
      </c>
      <c r="B1808" s="2">
        <v>45488</v>
      </c>
      <c r="C1808" t="s">
        <v>3686</v>
      </c>
      <c r="D1808" t="s">
        <v>21</v>
      </c>
      <c r="E1808">
        <v>1</v>
      </c>
      <c r="F1808" t="str">
        <f>VLOOKUP(Table1[[#This Row],[Customer ID]],Customers!$A$1:$I$2001,2,FALSE)</f>
        <v>Tracy Johnson</v>
      </c>
      <c r="G1808" t="str">
        <f>VLOOKUP(Table1[[#This Row],[Customer ID]],Customers!$A$1:$I$2001,3,FALSE)</f>
        <v>melissa40@hotmail.com</v>
      </c>
      <c r="H1808" t="str">
        <f>VLOOKUP(Table1[[#This Row],[Customer ID]],Customers!$A$1:$I$2001,7,FALSE)</f>
        <v>United Kingdom</v>
      </c>
      <c r="I1808" t="str">
        <f>_xlfn.IFS(INDEX(Products!$A$1:$E$5,MATCH(Orders!$D1808,Products!$A$1:$A$5,0),MATCH(Orders!I$1,Products!$A$1:$E$1,0))="Esp","Espresso",INDEX(Products!$A$1:$E$5,MATCH(Orders!$D1808,Products!$A$1:$A$5,0),MATCH(Orders!I$1,Products!$A$1:$E$1,0))="Lat","Latte",INDEX(Products!$A$1:$E$5,MATCH(Orders!$D1808,Products!$A$1:$A$5,0),MATCH(Orders!I$1,Products!$A$1:$E$1,0))="Moc","Mocha",INDEX(Products!$A$1:$E$5,MATCH(Orders!$D1808,Products!$A$1:$A$5,0),MATCH(Orders!I$1,Products!$A$1:$E$1,0))="Am","Americano")</f>
        <v>Latte</v>
      </c>
      <c r="J1808" t="str">
        <f>IF(INDEX(Products!$A$1:$E$5,MATCH(Orders!$D1808,Products!$A$1:$A$5,0),MATCH(Orders!J$1,Products!$A$1:$E$1,0))="M","Medium",IF(INDEX(Products!$A$1:$E$5,MATCH(Orders!$D1808,Products!$A$1:$A$5,0),MATCH(Orders!J$1,Products!$A$1:$E$1,0))="D","Dark","Light"))</f>
        <v>Dark</v>
      </c>
      <c r="K1808" s="3">
        <f>INDEX(Products!$A$1:$E$5,MATCH(Orders!$D1808,Products!$A$1:$A$5,0),MATCH(Orders!K$1,Products!$A$1:$E$1,0))</f>
        <v>2</v>
      </c>
      <c r="L1808" s="5">
        <f>INDEX(Products!$A$1:$E$5,MATCH(Orders!$D1808,Products!$A$1:$A$5,0),MATCH(Orders!L$1,Products!$A$1:$E$1,0))</f>
        <v>6.79</v>
      </c>
      <c r="M1808" s="5">
        <f>Table1[[#This Row],[Unit Price]]*Table1[[#This Row],[Quantity]]</f>
        <v>6.79</v>
      </c>
      <c r="N1808" t="str">
        <f>VLOOKUP(Table1[[#This Row],[Customer ID]],Customers!$A$1:$I$2001,9,FALSE)</f>
        <v>No</v>
      </c>
    </row>
    <row r="1809" spans="1:14" x14ac:dyDescent="0.35">
      <c r="A1809" t="s">
        <v>3687</v>
      </c>
      <c r="B1809" s="2">
        <v>44520</v>
      </c>
      <c r="C1809" t="s">
        <v>3688</v>
      </c>
      <c r="D1809" t="s">
        <v>15</v>
      </c>
      <c r="E1809">
        <v>5</v>
      </c>
      <c r="F1809" t="str">
        <f>VLOOKUP(Table1[[#This Row],[Customer ID]],Customers!$A$1:$I$2001,2,FALSE)</f>
        <v>Kevin Marshall</v>
      </c>
      <c r="G1809" t="str">
        <f>VLOOKUP(Table1[[#This Row],[Customer ID]],Customers!$A$1:$I$2001,3,FALSE)</f>
        <v>thomasramirez@gaines-martinez.org</v>
      </c>
      <c r="H1809" t="str">
        <f>VLOOKUP(Table1[[#This Row],[Customer ID]],Customers!$A$1:$I$2001,7,FALSE)</f>
        <v>Ireland</v>
      </c>
      <c r="I1809" t="str">
        <f>_xlfn.IFS(INDEX(Products!$A$1:$E$5,MATCH(Orders!$D1809,Products!$A$1:$A$5,0),MATCH(Orders!I$1,Products!$A$1:$E$1,0))="Esp","Espresso",INDEX(Products!$A$1:$E$5,MATCH(Orders!$D1809,Products!$A$1:$A$5,0),MATCH(Orders!I$1,Products!$A$1:$E$1,0))="Lat","Latte",INDEX(Products!$A$1:$E$5,MATCH(Orders!$D1809,Products!$A$1:$A$5,0),MATCH(Orders!I$1,Products!$A$1:$E$1,0))="Moc","Mocha",INDEX(Products!$A$1:$E$5,MATCH(Orders!$D1809,Products!$A$1:$A$5,0),MATCH(Orders!I$1,Products!$A$1:$E$1,0))="Am","Americano")</f>
        <v>Espresso</v>
      </c>
      <c r="J1809" t="str">
        <f>IF(INDEX(Products!$A$1:$E$5,MATCH(Orders!$D1809,Products!$A$1:$A$5,0),MATCH(Orders!J$1,Products!$A$1:$E$1,0))="M","Medium",IF(INDEX(Products!$A$1:$E$5,MATCH(Orders!$D1809,Products!$A$1:$A$5,0),MATCH(Orders!J$1,Products!$A$1:$E$1,0))="D","Dark","Light"))</f>
        <v>Medium</v>
      </c>
      <c r="K1809" s="3">
        <f>INDEX(Products!$A$1:$E$5,MATCH(Orders!$D1809,Products!$A$1:$A$5,0),MATCH(Orders!K$1,Products!$A$1:$E$1,0))</f>
        <v>1.5</v>
      </c>
      <c r="L1809" s="5">
        <f>INDEX(Products!$A$1:$E$5,MATCH(Orders!$D1809,Products!$A$1:$A$5,0),MATCH(Orders!L$1,Products!$A$1:$E$1,0))</f>
        <v>8.18</v>
      </c>
      <c r="M1809" s="5">
        <f>Table1[[#This Row],[Unit Price]]*Table1[[#This Row],[Quantity]]</f>
        <v>40.9</v>
      </c>
      <c r="N1809" t="str">
        <f>VLOOKUP(Table1[[#This Row],[Customer ID]],Customers!$A$1:$I$2001,9,FALSE)</f>
        <v>Yes</v>
      </c>
    </row>
    <row r="1810" spans="1:14" x14ac:dyDescent="0.35">
      <c r="A1810" t="s">
        <v>3689</v>
      </c>
      <c r="B1810" s="2">
        <v>45319</v>
      </c>
      <c r="C1810" t="s">
        <v>3690</v>
      </c>
      <c r="D1810" t="s">
        <v>21</v>
      </c>
      <c r="E1810">
        <v>2</v>
      </c>
      <c r="F1810" t="str">
        <f>VLOOKUP(Table1[[#This Row],[Customer ID]],Customers!$A$1:$I$2001,2,FALSE)</f>
        <v>Janice Levy</v>
      </c>
      <c r="G1810" t="str">
        <f>VLOOKUP(Table1[[#This Row],[Customer ID]],Customers!$A$1:$I$2001,3,FALSE)</f>
        <v>hbennett@murphy.com</v>
      </c>
      <c r="H1810" t="str">
        <f>VLOOKUP(Table1[[#This Row],[Customer ID]],Customers!$A$1:$I$2001,7,FALSE)</f>
        <v>Canada</v>
      </c>
      <c r="I1810" t="str">
        <f>_xlfn.IFS(INDEX(Products!$A$1:$E$5,MATCH(Orders!$D1810,Products!$A$1:$A$5,0),MATCH(Orders!I$1,Products!$A$1:$E$1,0))="Esp","Espresso",INDEX(Products!$A$1:$E$5,MATCH(Orders!$D1810,Products!$A$1:$A$5,0),MATCH(Orders!I$1,Products!$A$1:$E$1,0))="Lat","Latte",INDEX(Products!$A$1:$E$5,MATCH(Orders!$D1810,Products!$A$1:$A$5,0),MATCH(Orders!I$1,Products!$A$1:$E$1,0))="Moc","Mocha",INDEX(Products!$A$1:$E$5,MATCH(Orders!$D1810,Products!$A$1:$A$5,0),MATCH(Orders!I$1,Products!$A$1:$E$1,0))="Am","Americano")</f>
        <v>Latte</v>
      </c>
      <c r="J1810" t="str">
        <f>IF(INDEX(Products!$A$1:$E$5,MATCH(Orders!$D1810,Products!$A$1:$A$5,0),MATCH(Orders!J$1,Products!$A$1:$E$1,0))="M","Medium",IF(INDEX(Products!$A$1:$E$5,MATCH(Orders!$D1810,Products!$A$1:$A$5,0),MATCH(Orders!J$1,Products!$A$1:$E$1,0))="D","Dark","Light"))</f>
        <v>Dark</v>
      </c>
      <c r="K1810" s="3">
        <f>INDEX(Products!$A$1:$E$5,MATCH(Orders!$D1810,Products!$A$1:$A$5,0),MATCH(Orders!K$1,Products!$A$1:$E$1,0))</f>
        <v>2</v>
      </c>
      <c r="L1810" s="5">
        <f>INDEX(Products!$A$1:$E$5,MATCH(Orders!$D1810,Products!$A$1:$A$5,0),MATCH(Orders!L$1,Products!$A$1:$E$1,0))</f>
        <v>6.79</v>
      </c>
      <c r="M1810" s="5">
        <f>Table1[[#This Row],[Unit Price]]*Table1[[#This Row],[Quantity]]</f>
        <v>13.58</v>
      </c>
      <c r="N1810" t="str">
        <f>VLOOKUP(Table1[[#This Row],[Customer ID]],Customers!$A$1:$I$2001,9,FALSE)</f>
        <v>Yes</v>
      </c>
    </row>
    <row r="1811" spans="1:14" x14ac:dyDescent="0.35">
      <c r="A1811" t="s">
        <v>3691</v>
      </c>
      <c r="B1811" s="2">
        <v>45368</v>
      </c>
      <c r="C1811" t="s">
        <v>3692</v>
      </c>
      <c r="D1811" t="s">
        <v>21</v>
      </c>
      <c r="E1811">
        <v>5</v>
      </c>
      <c r="F1811" t="str">
        <f>VLOOKUP(Table1[[#This Row],[Customer ID]],Customers!$A$1:$I$2001,2,FALSE)</f>
        <v>Christina Phillips</v>
      </c>
      <c r="G1811" t="str">
        <f>VLOOKUP(Table1[[#This Row],[Customer ID]],Customers!$A$1:$I$2001,3,FALSE)</f>
        <v>jonesjulie@yahoo.com</v>
      </c>
      <c r="H1811" t="str">
        <f>VLOOKUP(Table1[[#This Row],[Customer ID]],Customers!$A$1:$I$2001,7,FALSE)</f>
        <v>Ireland</v>
      </c>
      <c r="I1811" t="str">
        <f>_xlfn.IFS(INDEX(Products!$A$1:$E$5,MATCH(Orders!$D1811,Products!$A$1:$A$5,0),MATCH(Orders!I$1,Products!$A$1:$E$1,0))="Esp","Espresso",INDEX(Products!$A$1:$E$5,MATCH(Orders!$D1811,Products!$A$1:$A$5,0),MATCH(Orders!I$1,Products!$A$1:$E$1,0))="Lat","Latte",INDEX(Products!$A$1:$E$5,MATCH(Orders!$D1811,Products!$A$1:$A$5,0),MATCH(Orders!I$1,Products!$A$1:$E$1,0))="Moc","Mocha",INDEX(Products!$A$1:$E$5,MATCH(Orders!$D1811,Products!$A$1:$A$5,0),MATCH(Orders!I$1,Products!$A$1:$E$1,0))="Am","Americano")</f>
        <v>Latte</v>
      </c>
      <c r="J1811" t="str">
        <f>IF(INDEX(Products!$A$1:$E$5,MATCH(Orders!$D1811,Products!$A$1:$A$5,0),MATCH(Orders!J$1,Products!$A$1:$E$1,0))="M","Medium",IF(INDEX(Products!$A$1:$E$5,MATCH(Orders!$D1811,Products!$A$1:$A$5,0),MATCH(Orders!J$1,Products!$A$1:$E$1,0))="D","Dark","Light"))</f>
        <v>Dark</v>
      </c>
      <c r="K1811" s="3">
        <f>INDEX(Products!$A$1:$E$5,MATCH(Orders!$D1811,Products!$A$1:$A$5,0),MATCH(Orders!K$1,Products!$A$1:$E$1,0))</f>
        <v>2</v>
      </c>
      <c r="L1811" s="5">
        <f>INDEX(Products!$A$1:$E$5,MATCH(Orders!$D1811,Products!$A$1:$A$5,0),MATCH(Orders!L$1,Products!$A$1:$E$1,0))</f>
        <v>6.79</v>
      </c>
      <c r="M1811" s="5">
        <f>Table1[[#This Row],[Unit Price]]*Table1[[#This Row],[Quantity]]</f>
        <v>33.950000000000003</v>
      </c>
      <c r="N1811" t="str">
        <f>VLOOKUP(Table1[[#This Row],[Customer ID]],Customers!$A$1:$I$2001,9,FALSE)</f>
        <v>Yes</v>
      </c>
    </row>
    <row r="1812" spans="1:14" x14ac:dyDescent="0.35">
      <c r="A1812" t="s">
        <v>3693</v>
      </c>
      <c r="B1812" s="2">
        <v>45166</v>
      </c>
      <c r="C1812" t="s">
        <v>3694</v>
      </c>
      <c r="D1812" t="s">
        <v>40</v>
      </c>
      <c r="E1812">
        <v>4</v>
      </c>
      <c r="F1812" t="str">
        <f>VLOOKUP(Table1[[#This Row],[Customer ID]],Customers!$A$1:$I$2001,2,FALSE)</f>
        <v>Tim Jones</v>
      </c>
      <c r="G1812" t="str">
        <f>VLOOKUP(Table1[[#This Row],[Customer ID]],Customers!$A$1:$I$2001,3,FALSE)</f>
        <v>hickscharles@gmail.com</v>
      </c>
      <c r="H1812" t="str">
        <f>VLOOKUP(Table1[[#This Row],[Customer ID]],Customers!$A$1:$I$2001,7,FALSE)</f>
        <v>Ireland</v>
      </c>
      <c r="I1812" t="str">
        <f>_xlfn.IFS(INDEX(Products!$A$1:$E$5,MATCH(Orders!$D1812,Products!$A$1:$A$5,0),MATCH(Orders!I$1,Products!$A$1:$E$1,0))="Esp","Espresso",INDEX(Products!$A$1:$E$5,MATCH(Orders!$D1812,Products!$A$1:$A$5,0),MATCH(Orders!I$1,Products!$A$1:$E$1,0))="Lat","Latte",INDEX(Products!$A$1:$E$5,MATCH(Orders!$D1812,Products!$A$1:$A$5,0),MATCH(Orders!I$1,Products!$A$1:$E$1,0))="Moc","Mocha",INDEX(Products!$A$1:$E$5,MATCH(Orders!$D1812,Products!$A$1:$A$5,0),MATCH(Orders!I$1,Products!$A$1:$E$1,0))="Am","Americano")</f>
        <v>Americano</v>
      </c>
      <c r="J1812" t="str">
        <f>IF(INDEX(Products!$A$1:$E$5,MATCH(Orders!$D1812,Products!$A$1:$A$5,0),MATCH(Orders!J$1,Products!$A$1:$E$1,0))="M","Medium",IF(INDEX(Products!$A$1:$E$5,MATCH(Orders!$D1812,Products!$A$1:$A$5,0),MATCH(Orders!J$1,Products!$A$1:$E$1,0))="D","Dark","Light"))</f>
        <v>Light</v>
      </c>
      <c r="K1812" s="3">
        <f>INDEX(Products!$A$1:$E$5,MATCH(Orders!$D1812,Products!$A$1:$A$5,0),MATCH(Orders!K$1,Products!$A$1:$E$1,0))</f>
        <v>1</v>
      </c>
      <c r="L1812" s="5">
        <f>INDEX(Products!$A$1:$E$5,MATCH(Orders!$D1812,Products!$A$1:$A$5,0),MATCH(Orders!L$1,Products!$A$1:$E$1,0))</f>
        <v>9.9499999999999993</v>
      </c>
      <c r="M1812" s="5">
        <f>Table1[[#This Row],[Unit Price]]*Table1[[#This Row],[Quantity]]</f>
        <v>39.799999999999997</v>
      </c>
      <c r="N1812" t="str">
        <f>VLOOKUP(Table1[[#This Row],[Customer ID]],Customers!$A$1:$I$2001,9,FALSE)</f>
        <v>No</v>
      </c>
    </row>
    <row r="1813" spans="1:14" x14ac:dyDescent="0.35">
      <c r="A1813" t="s">
        <v>3695</v>
      </c>
      <c r="B1813" s="2">
        <v>45391</v>
      </c>
      <c r="C1813" t="s">
        <v>3696</v>
      </c>
      <c r="D1813" t="s">
        <v>30</v>
      </c>
      <c r="E1813">
        <v>3</v>
      </c>
      <c r="F1813" t="str">
        <f>VLOOKUP(Table1[[#This Row],[Customer ID]],Customers!$A$1:$I$2001,2,FALSE)</f>
        <v>Michael Robertson</v>
      </c>
      <c r="G1813" t="str">
        <f>VLOOKUP(Table1[[#This Row],[Customer ID]],Customers!$A$1:$I$2001,3,FALSE)</f>
        <v>janetstone@hotmail.com</v>
      </c>
      <c r="H1813" t="str">
        <f>VLOOKUP(Table1[[#This Row],[Customer ID]],Customers!$A$1:$I$2001,7,FALSE)</f>
        <v>United States</v>
      </c>
      <c r="I1813" t="str">
        <f>_xlfn.IFS(INDEX(Products!$A$1:$E$5,MATCH(Orders!$D1813,Products!$A$1:$A$5,0),MATCH(Orders!I$1,Products!$A$1:$E$1,0))="Esp","Espresso",INDEX(Products!$A$1:$E$5,MATCH(Orders!$D1813,Products!$A$1:$A$5,0),MATCH(Orders!I$1,Products!$A$1:$E$1,0))="Lat","Latte",INDEX(Products!$A$1:$E$5,MATCH(Orders!$D1813,Products!$A$1:$A$5,0),MATCH(Orders!I$1,Products!$A$1:$E$1,0))="Moc","Mocha",INDEX(Products!$A$1:$E$5,MATCH(Orders!$D1813,Products!$A$1:$A$5,0),MATCH(Orders!I$1,Products!$A$1:$E$1,0))="Am","Americano")</f>
        <v>Mocha</v>
      </c>
      <c r="J1813" t="str">
        <f>IF(INDEX(Products!$A$1:$E$5,MATCH(Orders!$D1813,Products!$A$1:$A$5,0),MATCH(Orders!J$1,Products!$A$1:$E$1,0))="M","Medium",IF(INDEX(Products!$A$1:$E$5,MATCH(Orders!$D1813,Products!$A$1:$A$5,0),MATCH(Orders!J$1,Products!$A$1:$E$1,0))="D","Dark","Light"))</f>
        <v>Medium</v>
      </c>
      <c r="K1813" s="3">
        <f>INDEX(Products!$A$1:$E$5,MATCH(Orders!$D1813,Products!$A$1:$A$5,0),MATCH(Orders!K$1,Products!$A$1:$E$1,0))</f>
        <v>2</v>
      </c>
      <c r="L1813" s="5">
        <f>INDEX(Products!$A$1:$E$5,MATCH(Orders!$D1813,Products!$A$1:$A$5,0),MATCH(Orders!L$1,Products!$A$1:$E$1,0))</f>
        <v>5.35</v>
      </c>
      <c r="M1813" s="5">
        <f>Table1[[#This Row],[Unit Price]]*Table1[[#This Row],[Quantity]]</f>
        <v>16.049999999999997</v>
      </c>
      <c r="N1813" t="str">
        <f>VLOOKUP(Table1[[#This Row],[Customer ID]],Customers!$A$1:$I$2001,9,FALSE)</f>
        <v>No</v>
      </c>
    </row>
    <row r="1814" spans="1:14" x14ac:dyDescent="0.35">
      <c r="A1814" t="s">
        <v>3697</v>
      </c>
      <c r="B1814" s="2">
        <v>45573</v>
      </c>
      <c r="C1814" t="s">
        <v>3698</v>
      </c>
      <c r="D1814" t="s">
        <v>30</v>
      </c>
      <c r="E1814">
        <v>2</v>
      </c>
      <c r="F1814" t="str">
        <f>VLOOKUP(Table1[[#This Row],[Customer ID]],Customers!$A$1:$I$2001,2,FALSE)</f>
        <v>Dr. Scott Norman</v>
      </c>
      <c r="G1814" t="str">
        <f>VLOOKUP(Table1[[#This Row],[Customer ID]],Customers!$A$1:$I$2001,3,FALSE)</f>
        <v>rfisher@gmail.com</v>
      </c>
      <c r="H1814" t="str">
        <f>VLOOKUP(Table1[[#This Row],[Customer ID]],Customers!$A$1:$I$2001,7,FALSE)</f>
        <v>United Kingdom</v>
      </c>
      <c r="I1814" t="str">
        <f>_xlfn.IFS(INDEX(Products!$A$1:$E$5,MATCH(Orders!$D1814,Products!$A$1:$A$5,0),MATCH(Orders!I$1,Products!$A$1:$E$1,0))="Esp","Espresso",INDEX(Products!$A$1:$E$5,MATCH(Orders!$D1814,Products!$A$1:$A$5,0),MATCH(Orders!I$1,Products!$A$1:$E$1,0))="Lat","Latte",INDEX(Products!$A$1:$E$5,MATCH(Orders!$D1814,Products!$A$1:$A$5,0),MATCH(Orders!I$1,Products!$A$1:$E$1,0))="Moc","Mocha",INDEX(Products!$A$1:$E$5,MATCH(Orders!$D1814,Products!$A$1:$A$5,0),MATCH(Orders!I$1,Products!$A$1:$E$1,0))="Am","Americano")</f>
        <v>Mocha</v>
      </c>
      <c r="J1814" t="str">
        <f>IF(INDEX(Products!$A$1:$E$5,MATCH(Orders!$D1814,Products!$A$1:$A$5,0),MATCH(Orders!J$1,Products!$A$1:$E$1,0))="M","Medium",IF(INDEX(Products!$A$1:$E$5,MATCH(Orders!$D1814,Products!$A$1:$A$5,0),MATCH(Orders!J$1,Products!$A$1:$E$1,0))="D","Dark","Light"))</f>
        <v>Medium</v>
      </c>
      <c r="K1814" s="3">
        <f>INDEX(Products!$A$1:$E$5,MATCH(Orders!$D1814,Products!$A$1:$A$5,0),MATCH(Orders!K$1,Products!$A$1:$E$1,0))</f>
        <v>2</v>
      </c>
      <c r="L1814" s="5">
        <f>INDEX(Products!$A$1:$E$5,MATCH(Orders!$D1814,Products!$A$1:$A$5,0),MATCH(Orders!L$1,Products!$A$1:$E$1,0))</f>
        <v>5.35</v>
      </c>
      <c r="M1814" s="5">
        <f>Table1[[#This Row],[Unit Price]]*Table1[[#This Row],[Quantity]]</f>
        <v>10.7</v>
      </c>
      <c r="N1814" t="str">
        <f>VLOOKUP(Table1[[#This Row],[Customer ID]],Customers!$A$1:$I$2001,9,FALSE)</f>
        <v>Yes</v>
      </c>
    </row>
    <row r="1815" spans="1:14" x14ac:dyDescent="0.35">
      <c r="A1815" t="s">
        <v>3699</v>
      </c>
      <c r="B1815" s="2">
        <v>45452</v>
      </c>
      <c r="C1815" t="s">
        <v>3700</v>
      </c>
      <c r="D1815" t="s">
        <v>30</v>
      </c>
      <c r="E1815">
        <v>1</v>
      </c>
      <c r="F1815" t="str">
        <f>VLOOKUP(Table1[[#This Row],[Customer ID]],Customers!$A$1:$I$2001,2,FALSE)</f>
        <v>Cheyenne Owen</v>
      </c>
      <c r="G1815" t="str">
        <f>VLOOKUP(Table1[[#This Row],[Customer ID]],Customers!$A$1:$I$2001,3,FALSE)</f>
        <v>brian63@gmail.com</v>
      </c>
      <c r="H1815" t="str">
        <f>VLOOKUP(Table1[[#This Row],[Customer ID]],Customers!$A$1:$I$2001,7,FALSE)</f>
        <v>United Kingdom</v>
      </c>
      <c r="I1815" t="str">
        <f>_xlfn.IFS(INDEX(Products!$A$1:$E$5,MATCH(Orders!$D1815,Products!$A$1:$A$5,0),MATCH(Orders!I$1,Products!$A$1:$E$1,0))="Esp","Espresso",INDEX(Products!$A$1:$E$5,MATCH(Orders!$D1815,Products!$A$1:$A$5,0),MATCH(Orders!I$1,Products!$A$1:$E$1,0))="Lat","Latte",INDEX(Products!$A$1:$E$5,MATCH(Orders!$D1815,Products!$A$1:$A$5,0),MATCH(Orders!I$1,Products!$A$1:$E$1,0))="Moc","Mocha",INDEX(Products!$A$1:$E$5,MATCH(Orders!$D1815,Products!$A$1:$A$5,0),MATCH(Orders!I$1,Products!$A$1:$E$1,0))="Am","Americano")</f>
        <v>Mocha</v>
      </c>
      <c r="J1815" t="str">
        <f>IF(INDEX(Products!$A$1:$E$5,MATCH(Orders!$D1815,Products!$A$1:$A$5,0),MATCH(Orders!J$1,Products!$A$1:$E$1,0))="M","Medium",IF(INDEX(Products!$A$1:$E$5,MATCH(Orders!$D1815,Products!$A$1:$A$5,0),MATCH(Orders!J$1,Products!$A$1:$E$1,0))="D","Dark","Light"))</f>
        <v>Medium</v>
      </c>
      <c r="K1815" s="3">
        <f>INDEX(Products!$A$1:$E$5,MATCH(Orders!$D1815,Products!$A$1:$A$5,0),MATCH(Orders!K$1,Products!$A$1:$E$1,0))</f>
        <v>2</v>
      </c>
      <c r="L1815" s="5">
        <f>INDEX(Products!$A$1:$E$5,MATCH(Orders!$D1815,Products!$A$1:$A$5,0),MATCH(Orders!L$1,Products!$A$1:$E$1,0))</f>
        <v>5.35</v>
      </c>
      <c r="M1815" s="5">
        <f>Table1[[#This Row],[Unit Price]]*Table1[[#This Row],[Quantity]]</f>
        <v>5.35</v>
      </c>
      <c r="N1815" t="str">
        <f>VLOOKUP(Table1[[#This Row],[Customer ID]],Customers!$A$1:$I$2001,9,FALSE)</f>
        <v>Yes</v>
      </c>
    </row>
    <row r="1816" spans="1:14" x14ac:dyDescent="0.35">
      <c r="A1816" t="s">
        <v>3701</v>
      </c>
      <c r="B1816" s="2">
        <v>45521</v>
      </c>
      <c r="C1816" t="s">
        <v>3702</v>
      </c>
      <c r="D1816" t="s">
        <v>30</v>
      </c>
      <c r="E1816">
        <v>5</v>
      </c>
      <c r="F1816" t="str">
        <f>VLOOKUP(Table1[[#This Row],[Customer ID]],Customers!$A$1:$I$2001,2,FALSE)</f>
        <v>Matthew Spencer</v>
      </c>
      <c r="G1816" t="str">
        <f>VLOOKUP(Table1[[#This Row],[Customer ID]],Customers!$A$1:$I$2001,3,FALSE)</f>
        <v>smedina@hotmail.com</v>
      </c>
      <c r="H1816" t="str">
        <f>VLOOKUP(Table1[[#This Row],[Customer ID]],Customers!$A$1:$I$2001,7,FALSE)</f>
        <v>United States</v>
      </c>
      <c r="I1816" t="str">
        <f>_xlfn.IFS(INDEX(Products!$A$1:$E$5,MATCH(Orders!$D1816,Products!$A$1:$A$5,0),MATCH(Orders!I$1,Products!$A$1:$E$1,0))="Esp","Espresso",INDEX(Products!$A$1:$E$5,MATCH(Orders!$D1816,Products!$A$1:$A$5,0),MATCH(Orders!I$1,Products!$A$1:$E$1,0))="Lat","Latte",INDEX(Products!$A$1:$E$5,MATCH(Orders!$D1816,Products!$A$1:$A$5,0),MATCH(Orders!I$1,Products!$A$1:$E$1,0))="Moc","Mocha",INDEX(Products!$A$1:$E$5,MATCH(Orders!$D1816,Products!$A$1:$A$5,0),MATCH(Orders!I$1,Products!$A$1:$E$1,0))="Am","Americano")</f>
        <v>Mocha</v>
      </c>
      <c r="J1816" t="str">
        <f>IF(INDEX(Products!$A$1:$E$5,MATCH(Orders!$D1816,Products!$A$1:$A$5,0),MATCH(Orders!J$1,Products!$A$1:$E$1,0))="M","Medium",IF(INDEX(Products!$A$1:$E$5,MATCH(Orders!$D1816,Products!$A$1:$A$5,0),MATCH(Orders!J$1,Products!$A$1:$E$1,0))="D","Dark","Light"))</f>
        <v>Medium</v>
      </c>
      <c r="K1816" s="3">
        <f>INDEX(Products!$A$1:$E$5,MATCH(Orders!$D1816,Products!$A$1:$A$5,0),MATCH(Orders!K$1,Products!$A$1:$E$1,0))</f>
        <v>2</v>
      </c>
      <c r="L1816" s="5">
        <f>INDEX(Products!$A$1:$E$5,MATCH(Orders!$D1816,Products!$A$1:$A$5,0),MATCH(Orders!L$1,Products!$A$1:$E$1,0))</f>
        <v>5.35</v>
      </c>
      <c r="M1816" s="5">
        <f>Table1[[#This Row],[Unit Price]]*Table1[[#This Row],[Quantity]]</f>
        <v>26.75</v>
      </c>
      <c r="N1816" t="str">
        <f>VLOOKUP(Table1[[#This Row],[Customer ID]],Customers!$A$1:$I$2001,9,FALSE)</f>
        <v>No</v>
      </c>
    </row>
    <row r="1817" spans="1:14" x14ac:dyDescent="0.35">
      <c r="A1817" t="s">
        <v>3703</v>
      </c>
      <c r="B1817" s="2">
        <v>44615</v>
      </c>
      <c r="C1817" t="s">
        <v>3704</v>
      </c>
      <c r="D1817" t="s">
        <v>40</v>
      </c>
      <c r="E1817">
        <v>3</v>
      </c>
      <c r="F1817" t="str">
        <f>VLOOKUP(Table1[[#This Row],[Customer ID]],Customers!$A$1:$I$2001,2,FALSE)</f>
        <v>Jaime Smith</v>
      </c>
      <c r="G1817" t="str">
        <f>VLOOKUP(Table1[[#This Row],[Customer ID]],Customers!$A$1:$I$2001,3,FALSE)</f>
        <v>amyanthony@hotmail.com</v>
      </c>
      <c r="H1817" t="str">
        <f>VLOOKUP(Table1[[#This Row],[Customer ID]],Customers!$A$1:$I$2001,7,FALSE)</f>
        <v>United States</v>
      </c>
      <c r="I1817" t="str">
        <f>_xlfn.IFS(INDEX(Products!$A$1:$E$5,MATCH(Orders!$D1817,Products!$A$1:$A$5,0),MATCH(Orders!I$1,Products!$A$1:$E$1,0))="Esp","Espresso",INDEX(Products!$A$1:$E$5,MATCH(Orders!$D1817,Products!$A$1:$A$5,0),MATCH(Orders!I$1,Products!$A$1:$E$1,0))="Lat","Latte",INDEX(Products!$A$1:$E$5,MATCH(Orders!$D1817,Products!$A$1:$A$5,0),MATCH(Orders!I$1,Products!$A$1:$E$1,0))="Moc","Mocha",INDEX(Products!$A$1:$E$5,MATCH(Orders!$D1817,Products!$A$1:$A$5,0),MATCH(Orders!I$1,Products!$A$1:$E$1,0))="Am","Americano")</f>
        <v>Americano</v>
      </c>
      <c r="J1817" t="str">
        <f>IF(INDEX(Products!$A$1:$E$5,MATCH(Orders!$D1817,Products!$A$1:$A$5,0),MATCH(Orders!J$1,Products!$A$1:$E$1,0))="M","Medium",IF(INDEX(Products!$A$1:$E$5,MATCH(Orders!$D1817,Products!$A$1:$A$5,0),MATCH(Orders!J$1,Products!$A$1:$E$1,0))="D","Dark","Light"))</f>
        <v>Light</v>
      </c>
      <c r="K1817" s="3">
        <f>INDEX(Products!$A$1:$E$5,MATCH(Orders!$D1817,Products!$A$1:$A$5,0),MATCH(Orders!K$1,Products!$A$1:$E$1,0))</f>
        <v>1</v>
      </c>
      <c r="L1817" s="5">
        <f>INDEX(Products!$A$1:$E$5,MATCH(Orders!$D1817,Products!$A$1:$A$5,0),MATCH(Orders!L$1,Products!$A$1:$E$1,0))</f>
        <v>9.9499999999999993</v>
      </c>
      <c r="M1817" s="5">
        <f>Table1[[#This Row],[Unit Price]]*Table1[[#This Row],[Quantity]]</f>
        <v>29.849999999999998</v>
      </c>
      <c r="N1817" t="str">
        <f>VLOOKUP(Table1[[#This Row],[Customer ID]],Customers!$A$1:$I$2001,9,FALSE)</f>
        <v>No</v>
      </c>
    </row>
    <row r="1818" spans="1:14" x14ac:dyDescent="0.35">
      <c r="A1818" t="s">
        <v>3705</v>
      </c>
      <c r="B1818" s="2">
        <v>45385</v>
      </c>
      <c r="C1818" t="s">
        <v>3706</v>
      </c>
      <c r="D1818" t="s">
        <v>15</v>
      </c>
      <c r="E1818">
        <v>1</v>
      </c>
      <c r="F1818" t="str">
        <f>VLOOKUP(Table1[[#This Row],[Customer ID]],Customers!$A$1:$I$2001,2,FALSE)</f>
        <v>Kaitlyn Green</v>
      </c>
      <c r="G1818" t="str">
        <f>VLOOKUP(Table1[[#This Row],[Customer ID]],Customers!$A$1:$I$2001,3,FALSE)</f>
        <v>melanie83@gmail.com</v>
      </c>
      <c r="H1818" t="str">
        <f>VLOOKUP(Table1[[#This Row],[Customer ID]],Customers!$A$1:$I$2001,7,FALSE)</f>
        <v>Canada</v>
      </c>
      <c r="I1818" t="str">
        <f>_xlfn.IFS(INDEX(Products!$A$1:$E$5,MATCH(Orders!$D1818,Products!$A$1:$A$5,0),MATCH(Orders!I$1,Products!$A$1:$E$1,0))="Esp","Espresso",INDEX(Products!$A$1:$E$5,MATCH(Orders!$D1818,Products!$A$1:$A$5,0),MATCH(Orders!I$1,Products!$A$1:$E$1,0))="Lat","Latte",INDEX(Products!$A$1:$E$5,MATCH(Orders!$D1818,Products!$A$1:$A$5,0),MATCH(Orders!I$1,Products!$A$1:$E$1,0))="Moc","Mocha",INDEX(Products!$A$1:$E$5,MATCH(Orders!$D1818,Products!$A$1:$A$5,0),MATCH(Orders!I$1,Products!$A$1:$E$1,0))="Am","Americano")</f>
        <v>Espresso</v>
      </c>
      <c r="J1818" t="str">
        <f>IF(INDEX(Products!$A$1:$E$5,MATCH(Orders!$D1818,Products!$A$1:$A$5,0),MATCH(Orders!J$1,Products!$A$1:$E$1,0))="M","Medium",IF(INDEX(Products!$A$1:$E$5,MATCH(Orders!$D1818,Products!$A$1:$A$5,0),MATCH(Orders!J$1,Products!$A$1:$E$1,0))="D","Dark","Light"))</f>
        <v>Medium</v>
      </c>
      <c r="K1818" s="3">
        <f>INDEX(Products!$A$1:$E$5,MATCH(Orders!$D1818,Products!$A$1:$A$5,0),MATCH(Orders!K$1,Products!$A$1:$E$1,0))</f>
        <v>1.5</v>
      </c>
      <c r="L1818" s="5">
        <f>INDEX(Products!$A$1:$E$5,MATCH(Orders!$D1818,Products!$A$1:$A$5,0),MATCH(Orders!L$1,Products!$A$1:$E$1,0))</f>
        <v>8.18</v>
      </c>
      <c r="M1818" s="5">
        <f>Table1[[#This Row],[Unit Price]]*Table1[[#This Row],[Quantity]]</f>
        <v>8.18</v>
      </c>
      <c r="N1818" t="str">
        <f>VLOOKUP(Table1[[#This Row],[Customer ID]],Customers!$A$1:$I$2001,9,FALSE)</f>
        <v>No</v>
      </c>
    </row>
    <row r="1819" spans="1:14" x14ac:dyDescent="0.35">
      <c r="A1819" t="s">
        <v>3707</v>
      </c>
      <c r="B1819" s="2">
        <v>44759</v>
      </c>
      <c r="C1819" t="s">
        <v>3708</v>
      </c>
      <c r="D1819" t="s">
        <v>30</v>
      </c>
      <c r="E1819">
        <v>1</v>
      </c>
      <c r="F1819" t="str">
        <f>VLOOKUP(Table1[[#This Row],[Customer ID]],Customers!$A$1:$I$2001,2,FALSE)</f>
        <v>Christine Hawkins</v>
      </c>
      <c r="G1819" t="str">
        <f>VLOOKUP(Table1[[#This Row],[Customer ID]],Customers!$A$1:$I$2001,3,FALSE)</f>
        <v>nathansalazar@robinson.org</v>
      </c>
      <c r="H1819" t="str">
        <f>VLOOKUP(Table1[[#This Row],[Customer ID]],Customers!$A$1:$I$2001,7,FALSE)</f>
        <v>Australia</v>
      </c>
      <c r="I1819" t="str">
        <f>_xlfn.IFS(INDEX(Products!$A$1:$E$5,MATCH(Orders!$D1819,Products!$A$1:$A$5,0),MATCH(Orders!I$1,Products!$A$1:$E$1,0))="Esp","Espresso",INDEX(Products!$A$1:$E$5,MATCH(Orders!$D1819,Products!$A$1:$A$5,0),MATCH(Orders!I$1,Products!$A$1:$E$1,0))="Lat","Latte",INDEX(Products!$A$1:$E$5,MATCH(Orders!$D1819,Products!$A$1:$A$5,0),MATCH(Orders!I$1,Products!$A$1:$E$1,0))="Moc","Mocha",INDEX(Products!$A$1:$E$5,MATCH(Orders!$D1819,Products!$A$1:$A$5,0),MATCH(Orders!I$1,Products!$A$1:$E$1,0))="Am","Americano")</f>
        <v>Mocha</v>
      </c>
      <c r="J1819" t="str">
        <f>IF(INDEX(Products!$A$1:$E$5,MATCH(Orders!$D1819,Products!$A$1:$A$5,0),MATCH(Orders!J$1,Products!$A$1:$E$1,0))="M","Medium",IF(INDEX(Products!$A$1:$E$5,MATCH(Orders!$D1819,Products!$A$1:$A$5,0),MATCH(Orders!J$1,Products!$A$1:$E$1,0))="D","Dark","Light"))</f>
        <v>Medium</v>
      </c>
      <c r="K1819" s="3">
        <f>INDEX(Products!$A$1:$E$5,MATCH(Orders!$D1819,Products!$A$1:$A$5,0),MATCH(Orders!K$1,Products!$A$1:$E$1,0))</f>
        <v>2</v>
      </c>
      <c r="L1819" s="5">
        <f>INDEX(Products!$A$1:$E$5,MATCH(Orders!$D1819,Products!$A$1:$A$5,0),MATCH(Orders!L$1,Products!$A$1:$E$1,0))</f>
        <v>5.35</v>
      </c>
      <c r="M1819" s="5">
        <f>Table1[[#This Row],[Unit Price]]*Table1[[#This Row],[Quantity]]</f>
        <v>5.35</v>
      </c>
      <c r="N1819" t="str">
        <f>VLOOKUP(Table1[[#This Row],[Customer ID]],Customers!$A$1:$I$2001,9,FALSE)</f>
        <v>Yes</v>
      </c>
    </row>
    <row r="1820" spans="1:14" x14ac:dyDescent="0.35">
      <c r="A1820" t="s">
        <v>3709</v>
      </c>
      <c r="B1820" s="2">
        <v>45315</v>
      </c>
      <c r="C1820" t="s">
        <v>3710</v>
      </c>
      <c r="D1820" t="s">
        <v>40</v>
      </c>
      <c r="E1820">
        <v>3</v>
      </c>
      <c r="F1820" t="str">
        <f>VLOOKUP(Table1[[#This Row],[Customer ID]],Customers!$A$1:$I$2001,2,FALSE)</f>
        <v>Susan Newton</v>
      </c>
      <c r="G1820" t="str">
        <f>VLOOKUP(Table1[[#This Row],[Customer ID]],Customers!$A$1:$I$2001,3,FALSE)</f>
        <v>usmith@parsons.com</v>
      </c>
      <c r="H1820" t="str">
        <f>VLOOKUP(Table1[[#This Row],[Customer ID]],Customers!$A$1:$I$2001,7,FALSE)</f>
        <v>Australia</v>
      </c>
      <c r="I1820" t="str">
        <f>_xlfn.IFS(INDEX(Products!$A$1:$E$5,MATCH(Orders!$D1820,Products!$A$1:$A$5,0),MATCH(Orders!I$1,Products!$A$1:$E$1,0))="Esp","Espresso",INDEX(Products!$A$1:$E$5,MATCH(Orders!$D1820,Products!$A$1:$A$5,0),MATCH(Orders!I$1,Products!$A$1:$E$1,0))="Lat","Latte",INDEX(Products!$A$1:$E$5,MATCH(Orders!$D1820,Products!$A$1:$A$5,0),MATCH(Orders!I$1,Products!$A$1:$E$1,0))="Moc","Mocha",INDEX(Products!$A$1:$E$5,MATCH(Orders!$D1820,Products!$A$1:$A$5,0),MATCH(Orders!I$1,Products!$A$1:$E$1,0))="Am","Americano")</f>
        <v>Americano</v>
      </c>
      <c r="J1820" t="str">
        <f>IF(INDEX(Products!$A$1:$E$5,MATCH(Orders!$D1820,Products!$A$1:$A$5,0),MATCH(Orders!J$1,Products!$A$1:$E$1,0))="M","Medium",IF(INDEX(Products!$A$1:$E$5,MATCH(Orders!$D1820,Products!$A$1:$A$5,0),MATCH(Orders!J$1,Products!$A$1:$E$1,0))="D","Dark","Light"))</f>
        <v>Light</v>
      </c>
      <c r="K1820" s="3">
        <f>INDEX(Products!$A$1:$E$5,MATCH(Orders!$D1820,Products!$A$1:$A$5,0),MATCH(Orders!K$1,Products!$A$1:$E$1,0))</f>
        <v>1</v>
      </c>
      <c r="L1820" s="5">
        <f>INDEX(Products!$A$1:$E$5,MATCH(Orders!$D1820,Products!$A$1:$A$5,0),MATCH(Orders!L$1,Products!$A$1:$E$1,0))</f>
        <v>9.9499999999999993</v>
      </c>
      <c r="M1820" s="5">
        <f>Table1[[#This Row],[Unit Price]]*Table1[[#This Row],[Quantity]]</f>
        <v>29.849999999999998</v>
      </c>
      <c r="N1820" t="str">
        <f>VLOOKUP(Table1[[#This Row],[Customer ID]],Customers!$A$1:$I$2001,9,FALSE)</f>
        <v>No</v>
      </c>
    </row>
    <row r="1821" spans="1:14" x14ac:dyDescent="0.35">
      <c r="A1821" t="s">
        <v>3711</v>
      </c>
      <c r="B1821" s="2">
        <v>44781</v>
      </c>
      <c r="C1821" t="s">
        <v>3712</v>
      </c>
      <c r="D1821" t="s">
        <v>15</v>
      </c>
      <c r="E1821">
        <v>1</v>
      </c>
      <c r="F1821" t="str">
        <f>VLOOKUP(Table1[[#This Row],[Customer ID]],Customers!$A$1:$I$2001,2,FALSE)</f>
        <v>Kirk Hooper</v>
      </c>
      <c r="G1821" t="str">
        <f>VLOOKUP(Table1[[#This Row],[Customer ID]],Customers!$A$1:$I$2001,3,FALSE)</f>
        <v>vwilliams@rivera.com</v>
      </c>
      <c r="H1821" t="str">
        <f>VLOOKUP(Table1[[#This Row],[Customer ID]],Customers!$A$1:$I$2001,7,FALSE)</f>
        <v>Canada</v>
      </c>
      <c r="I1821" t="str">
        <f>_xlfn.IFS(INDEX(Products!$A$1:$E$5,MATCH(Orders!$D1821,Products!$A$1:$A$5,0),MATCH(Orders!I$1,Products!$A$1:$E$1,0))="Esp","Espresso",INDEX(Products!$A$1:$E$5,MATCH(Orders!$D1821,Products!$A$1:$A$5,0),MATCH(Orders!I$1,Products!$A$1:$E$1,0))="Lat","Latte",INDEX(Products!$A$1:$E$5,MATCH(Orders!$D1821,Products!$A$1:$A$5,0),MATCH(Orders!I$1,Products!$A$1:$E$1,0))="Moc","Mocha",INDEX(Products!$A$1:$E$5,MATCH(Orders!$D1821,Products!$A$1:$A$5,0),MATCH(Orders!I$1,Products!$A$1:$E$1,0))="Am","Americano")</f>
        <v>Espresso</v>
      </c>
      <c r="J1821" t="str">
        <f>IF(INDEX(Products!$A$1:$E$5,MATCH(Orders!$D1821,Products!$A$1:$A$5,0),MATCH(Orders!J$1,Products!$A$1:$E$1,0))="M","Medium",IF(INDEX(Products!$A$1:$E$5,MATCH(Orders!$D1821,Products!$A$1:$A$5,0),MATCH(Orders!J$1,Products!$A$1:$E$1,0))="D","Dark","Light"))</f>
        <v>Medium</v>
      </c>
      <c r="K1821" s="3">
        <f>INDEX(Products!$A$1:$E$5,MATCH(Orders!$D1821,Products!$A$1:$A$5,0),MATCH(Orders!K$1,Products!$A$1:$E$1,0))</f>
        <v>1.5</v>
      </c>
      <c r="L1821" s="5">
        <f>INDEX(Products!$A$1:$E$5,MATCH(Orders!$D1821,Products!$A$1:$A$5,0),MATCH(Orders!L$1,Products!$A$1:$E$1,0))</f>
        <v>8.18</v>
      </c>
      <c r="M1821" s="5">
        <f>Table1[[#This Row],[Unit Price]]*Table1[[#This Row],[Quantity]]</f>
        <v>8.18</v>
      </c>
      <c r="N1821" t="str">
        <f>VLOOKUP(Table1[[#This Row],[Customer ID]],Customers!$A$1:$I$2001,9,FALSE)</f>
        <v>Yes</v>
      </c>
    </row>
    <row r="1822" spans="1:14" x14ac:dyDescent="0.35">
      <c r="A1822" t="s">
        <v>3713</v>
      </c>
      <c r="B1822" s="2">
        <v>44959</v>
      </c>
      <c r="C1822" t="s">
        <v>3714</v>
      </c>
      <c r="D1822" t="s">
        <v>40</v>
      </c>
      <c r="E1822">
        <v>1</v>
      </c>
      <c r="F1822" t="str">
        <f>VLOOKUP(Table1[[#This Row],[Customer ID]],Customers!$A$1:$I$2001,2,FALSE)</f>
        <v>Kristin Smith</v>
      </c>
      <c r="G1822" t="str">
        <f>VLOOKUP(Table1[[#This Row],[Customer ID]],Customers!$A$1:$I$2001,3,FALSE)</f>
        <v>russobrian@casey.com</v>
      </c>
      <c r="H1822" t="str">
        <f>VLOOKUP(Table1[[#This Row],[Customer ID]],Customers!$A$1:$I$2001,7,FALSE)</f>
        <v>United States</v>
      </c>
      <c r="I1822" t="str">
        <f>_xlfn.IFS(INDEX(Products!$A$1:$E$5,MATCH(Orders!$D1822,Products!$A$1:$A$5,0),MATCH(Orders!I$1,Products!$A$1:$E$1,0))="Esp","Espresso",INDEX(Products!$A$1:$E$5,MATCH(Orders!$D1822,Products!$A$1:$A$5,0),MATCH(Orders!I$1,Products!$A$1:$E$1,0))="Lat","Latte",INDEX(Products!$A$1:$E$5,MATCH(Orders!$D1822,Products!$A$1:$A$5,0),MATCH(Orders!I$1,Products!$A$1:$E$1,0))="Moc","Mocha",INDEX(Products!$A$1:$E$5,MATCH(Orders!$D1822,Products!$A$1:$A$5,0),MATCH(Orders!I$1,Products!$A$1:$E$1,0))="Am","Americano")</f>
        <v>Americano</v>
      </c>
      <c r="J1822" t="str">
        <f>IF(INDEX(Products!$A$1:$E$5,MATCH(Orders!$D1822,Products!$A$1:$A$5,0),MATCH(Orders!J$1,Products!$A$1:$E$1,0))="M","Medium",IF(INDEX(Products!$A$1:$E$5,MATCH(Orders!$D1822,Products!$A$1:$A$5,0),MATCH(Orders!J$1,Products!$A$1:$E$1,0))="D","Dark","Light"))</f>
        <v>Light</v>
      </c>
      <c r="K1822" s="3">
        <f>INDEX(Products!$A$1:$E$5,MATCH(Orders!$D1822,Products!$A$1:$A$5,0),MATCH(Orders!K$1,Products!$A$1:$E$1,0))</f>
        <v>1</v>
      </c>
      <c r="L1822" s="5">
        <f>INDEX(Products!$A$1:$E$5,MATCH(Orders!$D1822,Products!$A$1:$A$5,0),MATCH(Orders!L$1,Products!$A$1:$E$1,0))</f>
        <v>9.9499999999999993</v>
      </c>
      <c r="M1822" s="5">
        <f>Table1[[#This Row],[Unit Price]]*Table1[[#This Row],[Quantity]]</f>
        <v>9.9499999999999993</v>
      </c>
      <c r="N1822" t="str">
        <f>VLOOKUP(Table1[[#This Row],[Customer ID]],Customers!$A$1:$I$2001,9,FALSE)</f>
        <v>No</v>
      </c>
    </row>
    <row r="1823" spans="1:14" x14ac:dyDescent="0.35">
      <c r="A1823" t="s">
        <v>3715</v>
      </c>
      <c r="B1823" s="2">
        <v>45149</v>
      </c>
      <c r="C1823" t="s">
        <v>3716</v>
      </c>
      <c r="D1823" t="s">
        <v>40</v>
      </c>
      <c r="E1823">
        <v>1</v>
      </c>
      <c r="F1823" t="str">
        <f>VLOOKUP(Table1[[#This Row],[Customer ID]],Customers!$A$1:$I$2001,2,FALSE)</f>
        <v>Donald Lambert</v>
      </c>
      <c r="G1823" t="str">
        <f>VLOOKUP(Table1[[#This Row],[Customer ID]],Customers!$A$1:$I$2001,3,FALSE)</f>
        <v>brian29@yahoo.com</v>
      </c>
      <c r="H1823" t="str">
        <f>VLOOKUP(Table1[[#This Row],[Customer ID]],Customers!$A$1:$I$2001,7,FALSE)</f>
        <v>United Kingdom</v>
      </c>
      <c r="I1823" t="str">
        <f>_xlfn.IFS(INDEX(Products!$A$1:$E$5,MATCH(Orders!$D1823,Products!$A$1:$A$5,0),MATCH(Orders!I$1,Products!$A$1:$E$1,0))="Esp","Espresso",INDEX(Products!$A$1:$E$5,MATCH(Orders!$D1823,Products!$A$1:$A$5,0),MATCH(Orders!I$1,Products!$A$1:$E$1,0))="Lat","Latte",INDEX(Products!$A$1:$E$5,MATCH(Orders!$D1823,Products!$A$1:$A$5,0),MATCH(Orders!I$1,Products!$A$1:$E$1,0))="Moc","Mocha",INDEX(Products!$A$1:$E$5,MATCH(Orders!$D1823,Products!$A$1:$A$5,0),MATCH(Orders!I$1,Products!$A$1:$E$1,0))="Am","Americano")</f>
        <v>Americano</v>
      </c>
      <c r="J1823" t="str">
        <f>IF(INDEX(Products!$A$1:$E$5,MATCH(Orders!$D1823,Products!$A$1:$A$5,0),MATCH(Orders!J$1,Products!$A$1:$E$1,0))="M","Medium",IF(INDEX(Products!$A$1:$E$5,MATCH(Orders!$D1823,Products!$A$1:$A$5,0),MATCH(Orders!J$1,Products!$A$1:$E$1,0))="D","Dark","Light"))</f>
        <v>Light</v>
      </c>
      <c r="K1823" s="3">
        <f>INDEX(Products!$A$1:$E$5,MATCH(Orders!$D1823,Products!$A$1:$A$5,0),MATCH(Orders!K$1,Products!$A$1:$E$1,0))</f>
        <v>1</v>
      </c>
      <c r="L1823" s="5">
        <f>INDEX(Products!$A$1:$E$5,MATCH(Orders!$D1823,Products!$A$1:$A$5,0),MATCH(Orders!L$1,Products!$A$1:$E$1,0))</f>
        <v>9.9499999999999993</v>
      </c>
      <c r="M1823" s="5">
        <f>Table1[[#This Row],[Unit Price]]*Table1[[#This Row],[Quantity]]</f>
        <v>9.9499999999999993</v>
      </c>
      <c r="N1823" t="str">
        <f>VLOOKUP(Table1[[#This Row],[Customer ID]],Customers!$A$1:$I$2001,9,FALSE)</f>
        <v>Yes</v>
      </c>
    </row>
    <row r="1824" spans="1:14" x14ac:dyDescent="0.35">
      <c r="A1824" t="s">
        <v>3717</v>
      </c>
      <c r="B1824" s="2">
        <v>45446</v>
      </c>
      <c r="C1824" t="s">
        <v>3718</v>
      </c>
      <c r="D1824" t="s">
        <v>21</v>
      </c>
      <c r="E1824">
        <v>4</v>
      </c>
      <c r="F1824" t="str">
        <f>VLOOKUP(Table1[[#This Row],[Customer ID]],Customers!$A$1:$I$2001,2,FALSE)</f>
        <v>David Mann</v>
      </c>
      <c r="G1824" t="str">
        <f>VLOOKUP(Table1[[#This Row],[Customer ID]],Customers!$A$1:$I$2001,3,FALSE)</f>
        <v>kellytimothy@hotmail.com</v>
      </c>
      <c r="H1824" t="str">
        <f>VLOOKUP(Table1[[#This Row],[Customer ID]],Customers!$A$1:$I$2001,7,FALSE)</f>
        <v>United States</v>
      </c>
      <c r="I1824" t="str">
        <f>_xlfn.IFS(INDEX(Products!$A$1:$E$5,MATCH(Orders!$D1824,Products!$A$1:$A$5,0),MATCH(Orders!I$1,Products!$A$1:$E$1,0))="Esp","Espresso",INDEX(Products!$A$1:$E$5,MATCH(Orders!$D1824,Products!$A$1:$A$5,0),MATCH(Orders!I$1,Products!$A$1:$E$1,0))="Lat","Latte",INDEX(Products!$A$1:$E$5,MATCH(Orders!$D1824,Products!$A$1:$A$5,0),MATCH(Orders!I$1,Products!$A$1:$E$1,0))="Moc","Mocha",INDEX(Products!$A$1:$E$5,MATCH(Orders!$D1824,Products!$A$1:$A$5,0),MATCH(Orders!I$1,Products!$A$1:$E$1,0))="Am","Americano")</f>
        <v>Latte</v>
      </c>
      <c r="J1824" t="str">
        <f>IF(INDEX(Products!$A$1:$E$5,MATCH(Orders!$D1824,Products!$A$1:$A$5,0),MATCH(Orders!J$1,Products!$A$1:$E$1,0))="M","Medium",IF(INDEX(Products!$A$1:$E$5,MATCH(Orders!$D1824,Products!$A$1:$A$5,0),MATCH(Orders!J$1,Products!$A$1:$E$1,0))="D","Dark","Light"))</f>
        <v>Dark</v>
      </c>
      <c r="K1824" s="3">
        <f>INDEX(Products!$A$1:$E$5,MATCH(Orders!$D1824,Products!$A$1:$A$5,0),MATCH(Orders!K$1,Products!$A$1:$E$1,0))</f>
        <v>2</v>
      </c>
      <c r="L1824" s="5">
        <f>INDEX(Products!$A$1:$E$5,MATCH(Orders!$D1824,Products!$A$1:$A$5,0),MATCH(Orders!L$1,Products!$A$1:$E$1,0))</f>
        <v>6.79</v>
      </c>
      <c r="M1824" s="5">
        <f>Table1[[#This Row],[Unit Price]]*Table1[[#This Row],[Quantity]]</f>
        <v>27.16</v>
      </c>
      <c r="N1824" t="str">
        <f>VLOOKUP(Table1[[#This Row],[Customer ID]],Customers!$A$1:$I$2001,9,FALSE)</f>
        <v>No</v>
      </c>
    </row>
    <row r="1825" spans="1:14" x14ac:dyDescent="0.35">
      <c r="A1825" t="s">
        <v>3719</v>
      </c>
      <c r="B1825" s="2">
        <v>45274</v>
      </c>
      <c r="C1825" t="s">
        <v>3720</v>
      </c>
      <c r="D1825" t="s">
        <v>15</v>
      </c>
      <c r="E1825">
        <v>3</v>
      </c>
      <c r="F1825" t="str">
        <f>VLOOKUP(Table1[[#This Row],[Customer ID]],Customers!$A$1:$I$2001,2,FALSE)</f>
        <v>Debbie Galvan</v>
      </c>
      <c r="G1825" t="str">
        <f>VLOOKUP(Table1[[#This Row],[Customer ID]],Customers!$A$1:$I$2001,3,FALSE)</f>
        <v>velezalan@hotmail.com</v>
      </c>
      <c r="H1825" t="str">
        <f>VLOOKUP(Table1[[#This Row],[Customer ID]],Customers!$A$1:$I$2001,7,FALSE)</f>
        <v>Ireland</v>
      </c>
      <c r="I1825" t="str">
        <f>_xlfn.IFS(INDEX(Products!$A$1:$E$5,MATCH(Orders!$D1825,Products!$A$1:$A$5,0),MATCH(Orders!I$1,Products!$A$1:$E$1,0))="Esp","Espresso",INDEX(Products!$A$1:$E$5,MATCH(Orders!$D1825,Products!$A$1:$A$5,0),MATCH(Orders!I$1,Products!$A$1:$E$1,0))="Lat","Latte",INDEX(Products!$A$1:$E$5,MATCH(Orders!$D1825,Products!$A$1:$A$5,0),MATCH(Orders!I$1,Products!$A$1:$E$1,0))="Moc","Mocha",INDEX(Products!$A$1:$E$5,MATCH(Orders!$D1825,Products!$A$1:$A$5,0),MATCH(Orders!I$1,Products!$A$1:$E$1,0))="Am","Americano")</f>
        <v>Espresso</v>
      </c>
      <c r="J1825" t="str">
        <f>IF(INDEX(Products!$A$1:$E$5,MATCH(Orders!$D1825,Products!$A$1:$A$5,0),MATCH(Orders!J$1,Products!$A$1:$E$1,0))="M","Medium",IF(INDEX(Products!$A$1:$E$5,MATCH(Orders!$D1825,Products!$A$1:$A$5,0),MATCH(Orders!J$1,Products!$A$1:$E$1,0))="D","Dark","Light"))</f>
        <v>Medium</v>
      </c>
      <c r="K1825" s="3">
        <f>INDEX(Products!$A$1:$E$5,MATCH(Orders!$D1825,Products!$A$1:$A$5,0),MATCH(Orders!K$1,Products!$A$1:$E$1,0))</f>
        <v>1.5</v>
      </c>
      <c r="L1825" s="5">
        <f>INDEX(Products!$A$1:$E$5,MATCH(Orders!$D1825,Products!$A$1:$A$5,0),MATCH(Orders!L$1,Products!$A$1:$E$1,0))</f>
        <v>8.18</v>
      </c>
      <c r="M1825" s="5">
        <f>Table1[[#This Row],[Unit Price]]*Table1[[#This Row],[Quantity]]</f>
        <v>24.54</v>
      </c>
      <c r="N1825" t="str">
        <f>VLOOKUP(Table1[[#This Row],[Customer ID]],Customers!$A$1:$I$2001,9,FALSE)</f>
        <v>No</v>
      </c>
    </row>
    <row r="1826" spans="1:14" x14ac:dyDescent="0.35">
      <c r="A1826" t="s">
        <v>3721</v>
      </c>
      <c r="B1826" s="2">
        <v>45586</v>
      </c>
      <c r="C1826" t="s">
        <v>3722</v>
      </c>
      <c r="D1826" t="s">
        <v>40</v>
      </c>
      <c r="E1826">
        <v>1</v>
      </c>
      <c r="F1826" t="str">
        <f>VLOOKUP(Table1[[#This Row],[Customer ID]],Customers!$A$1:$I$2001,2,FALSE)</f>
        <v>Ryan Evans</v>
      </c>
      <c r="G1826" t="str">
        <f>VLOOKUP(Table1[[#This Row],[Customer ID]],Customers!$A$1:$I$2001,3,FALSE)</f>
        <v>dannyspears@yahoo.com</v>
      </c>
      <c r="H1826" t="str">
        <f>VLOOKUP(Table1[[#This Row],[Customer ID]],Customers!$A$1:$I$2001,7,FALSE)</f>
        <v>Ireland</v>
      </c>
      <c r="I1826" t="str">
        <f>_xlfn.IFS(INDEX(Products!$A$1:$E$5,MATCH(Orders!$D1826,Products!$A$1:$A$5,0),MATCH(Orders!I$1,Products!$A$1:$E$1,0))="Esp","Espresso",INDEX(Products!$A$1:$E$5,MATCH(Orders!$D1826,Products!$A$1:$A$5,0),MATCH(Orders!I$1,Products!$A$1:$E$1,0))="Lat","Latte",INDEX(Products!$A$1:$E$5,MATCH(Orders!$D1826,Products!$A$1:$A$5,0),MATCH(Orders!I$1,Products!$A$1:$E$1,0))="Moc","Mocha",INDEX(Products!$A$1:$E$5,MATCH(Orders!$D1826,Products!$A$1:$A$5,0),MATCH(Orders!I$1,Products!$A$1:$E$1,0))="Am","Americano")</f>
        <v>Americano</v>
      </c>
      <c r="J1826" t="str">
        <f>IF(INDEX(Products!$A$1:$E$5,MATCH(Orders!$D1826,Products!$A$1:$A$5,0),MATCH(Orders!J$1,Products!$A$1:$E$1,0))="M","Medium",IF(INDEX(Products!$A$1:$E$5,MATCH(Orders!$D1826,Products!$A$1:$A$5,0),MATCH(Orders!J$1,Products!$A$1:$E$1,0))="D","Dark","Light"))</f>
        <v>Light</v>
      </c>
      <c r="K1826" s="3">
        <f>INDEX(Products!$A$1:$E$5,MATCH(Orders!$D1826,Products!$A$1:$A$5,0),MATCH(Orders!K$1,Products!$A$1:$E$1,0))</f>
        <v>1</v>
      </c>
      <c r="L1826" s="5">
        <f>INDEX(Products!$A$1:$E$5,MATCH(Orders!$D1826,Products!$A$1:$A$5,0),MATCH(Orders!L$1,Products!$A$1:$E$1,0))</f>
        <v>9.9499999999999993</v>
      </c>
      <c r="M1826" s="5">
        <f>Table1[[#This Row],[Unit Price]]*Table1[[#This Row],[Quantity]]</f>
        <v>9.9499999999999993</v>
      </c>
      <c r="N1826" t="str">
        <f>VLOOKUP(Table1[[#This Row],[Customer ID]],Customers!$A$1:$I$2001,9,FALSE)</f>
        <v>No</v>
      </c>
    </row>
    <row r="1827" spans="1:14" x14ac:dyDescent="0.35">
      <c r="A1827" t="s">
        <v>3723</v>
      </c>
      <c r="B1827" s="2">
        <v>45088</v>
      </c>
      <c r="C1827" t="s">
        <v>3724</v>
      </c>
      <c r="D1827" t="s">
        <v>30</v>
      </c>
      <c r="E1827">
        <v>4</v>
      </c>
      <c r="F1827" t="str">
        <f>VLOOKUP(Table1[[#This Row],[Customer ID]],Customers!$A$1:$I$2001,2,FALSE)</f>
        <v>Theresa Freeman</v>
      </c>
      <c r="G1827" t="str">
        <f>VLOOKUP(Table1[[#This Row],[Customer ID]],Customers!$A$1:$I$2001,3,FALSE)</f>
        <v>lbrown@gmail.com</v>
      </c>
      <c r="H1827" t="str">
        <f>VLOOKUP(Table1[[#This Row],[Customer ID]],Customers!$A$1:$I$2001,7,FALSE)</f>
        <v>United Kingdom</v>
      </c>
      <c r="I1827" t="str">
        <f>_xlfn.IFS(INDEX(Products!$A$1:$E$5,MATCH(Orders!$D1827,Products!$A$1:$A$5,0),MATCH(Orders!I$1,Products!$A$1:$E$1,0))="Esp","Espresso",INDEX(Products!$A$1:$E$5,MATCH(Orders!$D1827,Products!$A$1:$A$5,0),MATCH(Orders!I$1,Products!$A$1:$E$1,0))="Lat","Latte",INDEX(Products!$A$1:$E$5,MATCH(Orders!$D1827,Products!$A$1:$A$5,0),MATCH(Orders!I$1,Products!$A$1:$E$1,0))="Moc","Mocha",INDEX(Products!$A$1:$E$5,MATCH(Orders!$D1827,Products!$A$1:$A$5,0),MATCH(Orders!I$1,Products!$A$1:$E$1,0))="Am","Americano")</f>
        <v>Mocha</v>
      </c>
      <c r="J1827" t="str">
        <f>IF(INDEX(Products!$A$1:$E$5,MATCH(Orders!$D1827,Products!$A$1:$A$5,0),MATCH(Orders!J$1,Products!$A$1:$E$1,0))="M","Medium",IF(INDEX(Products!$A$1:$E$5,MATCH(Orders!$D1827,Products!$A$1:$A$5,0),MATCH(Orders!J$1,Products!$A$1:$E$1,0))="D","Dark","Light"))</f>
        <v>Medium</v>
      </c>
      <c r="K1827" s="3">
        <f>INDEX(Products!$A$1:$E$5,MATCH(Orders!$D1827,Products!$A$1:$A$5,0),MATCH(Orders!K$1,Products!$A$1:$E$1,0))</f>
        <v>2</v>
      </c>
      <c r="L1827" s="5">
        <f>INDEX(Products!$A$1:$E$5,MATCH(Orders!$D1827,Products!$A$1:$A$5,0),MATCH(Orders!L$1,Products!$A$1:$E$1,0))</f>
        <v>5.35</v>
      </c>
      <c r="M1827" s="5">
        <f>Table1[[#This Row],[Unit Price]]*Table1[[#This Row],[Quantity]]</f>
        <v>21.4</v>
      </c>
      <c r="N1827" t="str">
        <f>VLOOKUP(Table1[[#This Row],[Customer ID]],Customers!$A$1:$I$2001,9,FALSE)</f>
        <v>Yes</v>
      </c>
    </row>
    <row r="1828" spans="1:14" x14ac:dyDescent="0.35">
      <c r="A1828" t="s">
        <v>3725</v>
      </c>
      <c r="B1828" s="2">
        <v>45241</v>
      </c>
      <c r="C1828" t="s">
        <v>3726</v>
      </c>
      <c r="D1828" t="s">
        <v>15</v>
      </c>
      <c r="E1828">
        <v>2</v>
      </c>
      <c r="F1828" t="str">
        <f>VLOOKUP(Table1[[#This Row],[Customer ID]],Customers!$A$1:$I$2001,2,FALSE)</f>
        <v>Kathryn Gonzalez</v>
      </c>
      <c r="G1828" t="str">
        <f>VLOOKUP(Table1[[#This Row],[Customer ID]],Customers!$A$1:$I$2001,3,FALSE)</f>
        <v>kimthomas@yahoo.com</v>
      </c>
      <c r="H1828" t="str">
        <f>VLOOKUP(Table1[[#This Row],[Customer ID]],Customers!$A$1:$I$2001,7,FALSE)</f>
        <v>Ireland</v>
      </c>
      <c r="I1828" t="str">
        <f>_xlfn.IFS(INDEX(Products!$A$1:$E$5,MATCH(Orders!$D1828,Products!$A$1:$A$5,0),MATCH(Orders!I$1,Products!$A$1:$E$1,0))="Esp","Espresso",INDEX(Products!$A$1:$E$5,MATCH(Orders!$D1828,Products!$A$1:$A$5,0),MATCH(Orders!I$1,Products!$A$1:$E$1,0))="Lat","Latte",INDEX(Products!$A$1:$E$5,MATCH(Orders!$D1828,Products!$A$1:$A$5,0),MATCH(Orders!I$1,Products!$A$1:$E$1,0))="Moc","Mocha",INDEX(Products!$A$1:$E$5,MATCH(Orders!$D1828,Products!$A$1:$A$5,0),MATCH(Orders!I$1,Products!$A$1:$E$1,0))="Am","Americano")</f>
        <v>Espresso</v>
      </c>
      <c r="J1828" t="str">
        <f>IF(INDEX(Products!$A$1:$E$5,MATCH(Orders!$D1828,Products!$A$1:$A$5,0),MATCH(Orders!J$1,Products!$A$1:$E$1,0))="M","Medium",IF(INDEX(Products!$A$1:$E$5,MATCH(Orders!$D1828,Products!$A$1:$A$5,0),MATCH(Orders!J$1,Products!$A$1:$E$1,0))="D","Dark","Light"))</f>
        <v>Medium</v>
      </c>
      <c r="K1828" s="3">
        <f>INDEX(Products!$A$1:$E$5,MATCH(Orders!$D1828,Products!$A$1:$A$5,0),MATCH(Orders!K$1,Products!$A$1:$E$1,0))</f>
        <v>1.5</v>
      </c>
      <c r="L1828" s="5">
        <f>INDEX(Products!$A$1:$E$5,MATCH(Orders!$D1828,Products!$A$1:$A$5,0),MATCH(Orders!L$1,Products!$A$1:$E$1,0))</f>
        <v>8.18</v>
      </c>
      <c r="M1828" s="5">
        <f>Table1[[#This Row],[Unit Price]]*Table1[[#This Row],[Quantity]]</f>
        <v>16.36</v>
      </c>
      <c r="N1828" t="str">
        <f>VLOOKUP(Table1[[#This Row],[Customer ID]],Customers!$A$1:$I$2001,9,FALSE)</f>
        <v>Yes</v>
      </c>
    </row>
    <row r="1829" spans="1:14" x14ac:dyDescent="0.35">
      <c r="A1829" t="s">
        <v>3727</v>
      </c>
      <c r="B1829" s="2">
        <v>45437</v>
      </c>
      <c r="C1829" t="s">
        <v>3728</v>
      </c>
      <c r="D1829" t="s">
        <v>15</v>
      </c>
      <c r="E1829">
        <v>2</v>
      </c>
      <c r="F1829" t="str">
        <f>VLOOKUP(Table1[[#This Row],[Customer ID]],Customers!$A$1:$I$2001,2,FALSE)</f>
        <v>James Johnson</v>
      </c>
      <c r="G1829" t="str">
        <f>VLOOKUP(Table1[[#This Row],[Customer ID]],Customers!$A$1:$I$2001,3,FALSE)</f>
        <v>bishopchristopher@gmail.com</v>
      </c>
      <c r="H1829" t="str">
        <f>VLOOKUP(Table1[[#This Row],[Customer ID]],Customers!$A$1:$I$2001,7,FALSE)</f>
        <v>United Kingdom</v>
      </c>
      <c r="I1829" t="str">
        <f>_xlfn.IFS(INDEX(Products!$A$1:$E$5,MATCH(Orders!$D1829,Products!$A$1:$A$5,0),MATCH(Orders!I$1,Products!$A$1:$E$1,0))="Esp","Espresso",INDEX(Products!$A$1:$E$5,MATCH(Orders!$D1829,Products!$A$1:$A$5,0),MATCH(Orders!I$1,Products!$A$1:$E$1,0))="Lat","Latte",INDEX(Products!$A$1:$E$5,MATCH(Orders!$D1829,Products!$A$1:$A$5,0),MATCH(Orders!I$1,Products!$A$1:$E$1,0))="Moc","Mocha",INDEX(Products!$A$1:$E$5,MATCH(Orders!$D1829,Products!$A$1:$A$5,0),MATCH(Orders!I$1,Products!$A$1:$E$1,0))="Am","Americano")</f>
        <v>Espresso</v>
      </c>
      <c r="J1829" t="str">
        <f>IF(INDEX(Products!$A$1:$E$5,MATCH(Orders!$D1829,Products!$A$1:$A$5,0),MATCH(Orders!J$1,Products!$A$1:$E$1,0))="M","Medium",IF(INDEX(Products!$A$1:$E$5,MATCH(Orders!$D1829,Products!$A$1:$A$5,0),MATCH(Orders!J$1,Products!$A$1:$E$1,0))="D","Dark","Light"))</f>
        <v>Medium</v>
      </c>
      <c r="K1829" s="3">
        <f>INDEX(Products!$A$1:$E$5,MATCH(Orders!$D1829,Products!$A$1:$A$5,0),MATCH(Orders!K$1,Products!$A$1:$E$1,0))</f>
        <v>1.5</v>
      </c>
      <c r="L1829" s="5">
        <f>INDEX(Products!$A$1:$E$5,MATCH(Orders!$D1829,Products!$A$1:$A$5,0),MATCH(Orders!L$1,Products!$A$1:$E$1,0))</f>
        <v>8.18</v>
      </c>
      <c r="M1829" s="5">
        <f>Table1[[#This Row],[Unit Price]]*Table1[[#This Row],[Quantity]]</f>
        <v>16.36</v>
      </c>
      <c r="N1829" t="str">
        <f>VLOOKUP(Table1[[#This Row],[Customer ID]],Customers!$A$1:$I$2001,9,FALSE)</f>
        <v>Yes</v>
      </c>
    </row>
    <row r="1830" spans="1:14" x14ac:dyDescent="0.35">
      <c r="A1830" t="s">
        <v>3729</v>
      </c>
      <c r="B1830" s="2">
        <v>45503</v>
      </c>
      <c r="C1830" t="s">
        <v>3730</v>
      </c>
      <c r="D1830" t="s">
        <v>30</v>
      </c>
      <c r="E1830">
        <v>5</v>
      </c>
      <c r="F1830" t="str">
        <f>VLOOKUP(Table1[[#This Row],[Customer ID]],Customers!$A$1:$I$2001,2,FALSE)</f>
        <v>Jennifer Ross</v>
      </c>
      <c r="G1830" t="str">
        <f>VLOOKUP(Table1[[#This Row],[Customer ID]],Customers!$A$1:$I$2001,3,FALSE)</f>
        <v>smithkimberly@yahoo.com</v>
      </c>
      <c r="H1830" t="str">
        <f>VLOOKUP(Table1[[#This Row],[Customer ID]],Customers!$A$1:$I$2001,7,FALSE)</f>
        <v>Canada</v>
      </c>
      <c r="I1830" t="str">
        <f>_xlfn.IFS(INDEX(Products!$A$1:$E$5,MATCH(Orders!$D1830,Products!$A$1:$A$5,0),MATCH(Orders!I$1,Products!$A$1:$E$1,0))="Esp","Espresso",INDEX(Products!$A$1:$E$5,MATCH(Orders!$D1830,Products!$A$1:$A$5,0),MATCH(Orders!I$1,Products!$A$1:$E$1,0))="Lat","Latte",INDEX(Products!$A$1:$E$5,MATCH(Orders!$D1830,Products!$A$1:$A$5,0),MATCH(Orders!I$1,Products!$A$1:$E$1,0))="Moc","Mocha",INDEX(Products!$A$1:$E$5,MATCH(Orders!$D1830,Products!$A$1:$A$5,0),MATCH(Orders!I$1,Products!$A$1:$E$1,0))="Am","Americano")</f>
        <v>Mocha</v>
      </c>
      <c r="J1830" t="str">
        <f>IF(INDEX(Products!$A$1:$E$5,MATCH(Orders!$D1830,Products!$A$1:$A$5,0),MATCH(Orders!J$1,Products!$A$1:$E$1,0))="M","Medium",IF(INDEX(Products!$A$1:$E$5,MATCH(Orders!$D1830,Products!$A$1:$A$5,0),MATCH(Orders!J$1,Products!$A$1:$E$1,0))="D","Dark","Light"))</f>
        <v>Medium</v>
      </c>
      <c r="K1830" s="3">
        <f>INDEX(Products!$A$1:$E$5,MATCH(Orders!$D1830,Products!$A$1:$A$5,0),MATCH(Orders!K$1,Products!$A$1:$E$1,0))</f>
        <v>2</v>
      </c>
      <c r="L1830" s="5">
        <f>INDEX(Products!$A$1:$E$5,MATCH(Orders!$D1830,Products!$A$1:$A$5,0),MATCH(Orders!L$1,Products!$A$1:$E$1,0))</f>
        <v>5.35</v>
      </c>
      <c r="M1830" s="5">
        <f>Table1[[#This Row],[Unit Price]]*Table1[[#This Row],[Quantity]]</f>
        <v>26.75</v>
      </c>
      <c r="N1830" t="str">
        <f>VLOOKUP(Table1[[#This Row],[Customer ID]],Customers!$A$1:$I$2001,9,FALSE)</f>
        <v>No</v>
      </c>
    </row>
    <row r="1831" spans="1:14" x14ac:dyDescent="0.35">
      <c r="A1831" t="s">
        <v>3731</v>
      </c>
      <c r="B1831" s="2">
        <v>45002</v>
      </c>
      <c r="C1831" t="s">
        <v>3732</v>
      </c>
      <c r="D1831" t="s">
        <v>21</v>
      </c>
      <c r="E1831">
        <v>5</v>
      </c>
      <c r="F1831" t="str">
        <f>VLOOKUP(Table1[[#This Row],[Customer ID]],Customers!$A$1:$I$2001,2,FALSE)</f>
        <v>Robert Mills</v>
      </c>
      <c r="G1831" t="str">
        <f>VLOOKUP(Table1[[#This Row],[Customer ID]],Customers!$A$1:$I$2001,3,FALSE)</f>
        <v>sanchezearl@nelson.com</v>
      </c>
      <c r="H1831" t="str">
        <f>VLOOKUP(Table1[[#This Row],[Customer ID]],Customers!$A$1:$I$2001,7,FALSE)</f>
        <v>Ireland</v>
      </c>
      <c r="I1831" t="str">
        <f>_xlfn.IFS(INDEX(Products!$A$1:$E$5,MATCH(Orders!$D1831,Products!$A$1:$A$5,0),MATCH(Orders!I$1,Products!$A$1:$E$1,0))="Esp","Espresso",INDEX(Products!$A$1:$E$5,MATCH(Orders!$D1831,Products!$A$1:$A$5,0),MATCH(Orders!I$1,Products!$A$1:$E$1,0))="Lat","Latte",INDEX(Products!$A$1:$E$5,MATCH(Orders!$D1831,Products!$A$1:$A$5,0),MATCH(Orders!I$1,Products!$A$1:$E$1,0))="Moc","Mocha",INDEX(Products!$A$1:$E$5,MATCH(Orders!$D1831,Products!$A$1:$A$5,0),MATCH(Orders!I$1,Products!$A$1:$E$1,0))="Am","Americano")</f>
        <v>Latte</v>
      </c>
      <c r="J1831" t="str">
        <f>IF(INDEX(Products!$A$1:$E$5,MATCH(Orders!$D1831,Products!$A$1:$A$5,0),MATCH(Orders!J$1,Products!$A$1:$E$1,0))="M","Medium",IF(INDEX(Products!$A$1:$E$5,MATCH(Orders!$D1831,Products!$A$1:$A$5,0),MATCH(Orders!J$1,Products!$A$1:$E$1,0))="D","Dark","Light"))</f>
        <v>Dark</v>
      </c>
      <c r="K1831" s="3">
        <f>INDEX(Products!$A$1:$E$5,MATCH(Orders!$D1831,Products!$A$1:$A$5,0),MATCH(Orders!K$1,Products!$A$1:$E$1,0))</f>
        <v>2</v>
      </c>
      <c r="L1831" s="5">
        <f>INDEX(Products!$A$1:$E$5,MATCH(Orders!$D1831,Products!$A$1:$A$5,0),MATCH(Orders!L$1,Products!$A$1:$E$1,0))</f>
        <v>6.79</v>
      </c>
      <c r="M1831" s="5">
        <f>Table1[[#This Row],[Unit Price]]*Table1[[#This Row],[Quantity]]</f>
        <v>33.950000000000003</v>
      </c>
      <c r="N1831" t="str">
        <f>VLOOKUP(Table1[[#This Row],[Customer ID]],Customers!$A$1:$I$2001,9,FALSE)</f>
        <v>No</v>
      </c>
    </row>
    <row r="1832" spans="1:14" x14ac:dyDescent="0.35">
      <c r="A1832" t="s">
        <v>3733</v>
      </c>
      <c r="B1832" s="2">
        <v>44980</v>
      </c>
      <c r="C1832" t="s">
        <v>3734</v>
      </c>
      <c r="D1832" t="s">
        <v>40</v>
      </c>
      <c r="E1832">
        <v>4</v>
      </c>
      <c r="F1832" t="str">
        <f>VLOOKUP(Table1[[#This Row],[Customer ID]],Customers!$A$1:$I$2001,2,FALSE)</f>
        <v>Courtney Garcia</v>
      </c>
      <c r="G1832" t="str">
        <f>VLOOKUP(Table1[[#This Row],[Customer ID]],Customers!$A$1:$I$2001,3,FALSE)</f>
        <v>hernandeztiffany@russell-webster.com</v>
      </c>
      <c r="H1832" t="str">
        <f>VLOOKUP(Table1[[#This Row],[Customer ID]],Customers!$A$1:$I$2001,7,FALSE)</f>
        <v>Ireland</v>
      </c>
      <c r="I1832" t="str">
        <f>_xlfn.IFS(INDEX(Products!$A$1:$E$5,MATCH(Orders!$D1832,Products!$A$1:$A$5,0),MATCH(Orders!I$1,Products!$A$1:$E$1,0))="Esp","Espresso",INDEX(Products!$A$1:$E$5,MATCH(Orders!$D1832,Products!$A$1:$A$5,0),MATCH(Orders!I$1,Products!$A$1:$E$1,0))="Lat","Latte",INDEX(Products!$A$1:$E$5,MATCH(Orders!$D1832,Products!$A$1:$A$5,0),MATCH(Orders!I$1,Products!$A$1:$E$1,0))="Moc","Mocha",INDEX(Products!$A$1:$E$5,MATCH(Orders!$D1832,Products!$A$1:$A$5,0),MATCH(Orders!I$1,Products!$A$1:$E$1,0))="Am","Americano")</f>
        <v>Americano</v>
      </c>
      <c r="J1832" t="str">
        <f>IF(INDEX(Products!$A$1:$E$5,MATCH(Orders!$D1832,Products!$A$1:$A$5,0),MATCH(Orders!J$1,Products!$A$1:$E$1,0))="M","Medium",IF(INDEX(Products!$A$1:$E$5,MATCH(Orders!$D1832,Products!$A$1:$A$5,0),MATCH(Orders!J$1,Products!$A$1:$E$1,0))="D","Dark","Light"))</f>
        <v>Light</v>
      </c>
      <c r="K1832" s="3">
        <f>INDEX(Products!$A$1:$E$5,MATCH(Orders!$D1832,Products!$A$1:$A$5,0),MATCH(Orders!K$1,Products!$A$1:$E$1,0))</f>
        <v>1</v>
      </c>
      <c r="L1832" s="5">
        <f>INDEX(Products!$A$1:$E$5,MATCH(Orders!$D1832,Products!$A$1:$A$5,0),MATCH(Orders!L$1,Products!$A$1:$E$1,0))</f>
        <v>9.9499999999999993</v>
      </c>
      <c r="M1832" s="5">
        <f>Table1[[#This Row],[Unit Price]]*Table1[[#This Row],[Quantity]]</f>
        <v>39.799999999999997</v>
      </c>
      <c r="N1832" t="str">
        <f>VLOOKUP(Table1[[#This Row],[Customer ID]],Customers!$A$1:$I$2001,9,FALSE)</f>
        <v>Yes</v>
      </c>
    </row>
    <row r="1833" spans="1:14" x14ac:dyDescent="0.35">
      <c r="A1833" t="s">
        <v>3735</v>
      </c>
      <c r="B1833" s="2">
        <v>44735</v>
      </c>
      <c r="C1833" t="s">
        <v>3736</v>
      </c>
      <c r="D1833" t="s">
        <v>40</v>
      </c>
      <c r="E1833">
        <v>3</v>
      </c>
      <c r="F1833" t="str">
        <f>VLOOKUP(Table1[[#This Row],[Customer ID]],Customers!$A$1:$I$2001,2,FALSE)</f>
        <v>Lindsey Miller</v>
      </c>
      <c r="G1833" t="str">
        <f>VLOOKUP(Table1[[#This Row],[Customer ID]],Customers!$A$1:$I$2001,3,FALSE)</f>
        <v>hbrown@yahoo.com</v>
      </c>
      <c r="H1833" t="str">
        <f>VLOOKUP(Table1[[#This Row],[Customer ID]],Customers!$A$1:$I$2001,7,FALSE)</f>
        <v>United States</v>
      </c>
      <c r="I1833" t="str">
        <f>_xlfn.IFS(INDEX(Products!$A$1:$E$5,MATCH(Orders!$D1833,Products!$A$1:$A$5,0),MATCH(Orders!I$1,Products!$A$1:$E$1,0))="Esp","Espresso",INDEX(Products!$A$1:$E$5,MATCH(Orders!$D1833,Products!$A$1:$A$5,0),MATCH(Orders!I$1,Products!$A$1:$E$1,0))="Lat","Latte",INDEX(Products!$A$1:$E$5,MATCH(Orders!$D1833,Products!$A$1:$A$5,0),MATCH(Orders!I$1,Products!$A$1:$E$1,0))="Moc","Mocha",INDEX(Products!$A$1:$E$5,MATCH(Orders!$D1833,Products!$A$1:$A$5,0),MATCH(Orders!I$1,Products!$A$1:$E$1,0))="Am","Americano")</f>
        <v>Americano</v>
      </c>
      <c r="J1833" t="str">
        <f>IF(INDEX(Products!$A$1:$E$5,MATCH(Orders!$D1833,Products!$A$1:$A$5,0),MATCH(Orders!J$1,Products!$A$1:$E$1,0))="M","Medium",IF(INDEX(Products!$A$1:$E$5,MATCH(Orders!$D1833,Products!$A$1:$A$5,0),MATCH(Orders!J$1,Products!$A$1:$E$1,0))="D","Dark","Light"))</f>
        <v>Light</v>
      </c>
      <c r="K1833" s="3">
        <f>INDEX(Products!$A$1:$E$5,MATCH(Orders!$D1833,Products!$A$1:$A$5,0),MATCH(Orders!K$1,Products!$A$1:$E$1,0))</f>
        <v>1</v>
      </c>
      <c r="L1833" s="5">
        <f>INDEX(Products!$A$1:$E$5,MATCH(Orders!$D1833,Products!$A$1:$A$5,0),MATCH(Orders!L$1,Products!$A$1:$E$1,0))</f>
        <v>9.9499999999999993</v>
      </c>
      <c r="M1833" s="5">
        <f>Table1[[#This Row],[Unit Price]]*Table1[[#This Row],[Quantity]]</f>
        <v>29.849999999999998</v>
      </c>
      <c r="N1833" t="str">
        <f>VLOOKUP(Table1[[#This Row],[Customer ID]],Customers!$A$1:$I$2001,9,FALSE)</f>
        <v>Yes</v>
      </c>
    </row>
    <row r="1834" spans="1:14" x14ac:dyDescent="0.35">
      <c r="A1834" t="s">
        <v>3737</v>
      </c>
      <c r="B1834" s="2">
        <v>45243</v>
      </c>
      <c r="C1834" t="s">
        <v>3738</v>
      </c>
      <c r="D1834" t="s">
        <v>30</v>
      </c>
      <c r="E1834">
        <v>5</v>
      </c>
      <c r="F1834" t="str">
        <f>VLOOKUP(Table1[[#This Row],[Customer ID]],Customers!$A$1:$I$2001,2,FALSE)</f>
        <v>Scott Anderson</v>
      </c>
      <c r="G1834" t="str">
        <f>VLOOKUP(Table1[[#This Row],[Customer ID]],Customers!$A$1:$I$2001,3,FALSE)</f>
        <v>ricardolowery@gmail.com</v>
      </c>
      <c r="H1834" t="str">
        <f>VLOOKUP(Table1[[#This Row],[Customer ID]],Customers!$A$1:$I$2001,7,FALSE)</f>
        <v>Canada</v>
      </c>
      <c r="I1834" t="str">
        <f>_xlfn.IFS(INDEX(Products!$A$1:$E$5,MATCH(Orders!$D1834,Products!$A$1:$A$5,0),MATCH(Orders!I$1,Products!$A$1:$E$1,0))="Esp","Espresso",INDEX(Products!$A$1:$E$5,MATCH(Orders!$D1834,Products!$A$1:$A$5,0),MATCH(Orders!I$1,Products!$A$1:$E$1,0))="Lat","Latte",INDEX(Products!$A$1:$E$5,MATCH(Orders!$D1834,Products!$A$1:$A$5,0),MATCH(Orders!I$1,Products!$A$1:$E$1,0))="Moc","Mocha",INDEX(Products!$A$1:$E$5,MATCH(Orders!$D1834,Products!$A$1:$A$5,0),MATCH(Orders!I$1,Products!$A$1:$E$1,0))="Am","Americano")</f>
        <v>Mocha</v>
      </c>
      <c r="J1834" t="str">
        <f>IF(INDEX(Products!$A$1:$E$5,MATCH(Orders!$D1834,Products!$A$1:$A$5,0),MATCH(Orders!J$1,Products!$A$1:$E$1,0))="M","Medium",IF(INDEX(Products!$A$1:$E$5,MATCH(Orders!$D1834,Products!$A$1:$A$5,0),MATCH(Orders!J$1,Products!$A$1:$E$1,0))="D","Dark","Light"))</f>
        <v>Medium</v>
      </c>
      <c r="K1834" s="3">
        <f>INDEX(Products!$A$1:$E$5,MATCH(Orders!$D1834,Products!$A$1:$A$5,0),MATCH(Orders!K$1,Products!$A$1:$E$1,0))</f>
        <v>2</v>
      </c>
      <c r="L1834" s="5">
        <f>INDEX(Products!$A$1:$E$5,MATCH(Orders!$D1834,Products!$A$1:$A$5,0),MATCH(Orders!L$1,Products!$A$1:$E$1,0))</f>
        <v>5.35</v>
      </c>
      <c r="M1834" s="5">
        <f>Table1[[#This Row],[Unit Price]]*Table1[[#This Row],[Quantity]]</f>
        <v>26.75</v>
      </c>
      <c r="N1834" t="str">
        <f>VLOOKUP(Table1[[#This Row],[Customer ID]],Customers!$A$1:$I$2001,9,FALSE)</f>
        <v>Yes</v>
      </c>
    </row>
    <row r="1835" spans="1:14" x14ac:dyDescent="0.35">
      <c r="A1835" t="s">
        <v>3739</v>
      </c>
      <c r="B1835" s="2">
        <v>45386</v>
      </c>
      <c r="C1835" t="s">
        <v>3740</v>
      </c>
      <c r="D1835" t="s">
        <v>40</v>
      </c>
      <c r="E1835">
        <v>2</v>
      </c>
      <c r="F1835" t="str">
        <f>VLOOKUP(Table1[[#This Row],[Customer ID]],Customers!$A$1:$I$2001,2,FALSE)</f>
        <v>Tracy Martin</v>
      </c>
      <c r="G1835" t="str">
        <f>VLOOKUP(Table1[[#This Row],[Customer ID]],Customers!$A$1:$I$2001,3,FALSE)</f>
        <v>heathercurtis@yahoo.com</v>
      </c>
      <c r="H1835" t="str">
        <f>VLOOKUP(Table1[[#This Row],[Customer ID]],Customers!$A$1:$I$2001,7,FALSE)</f>
        <v>Australia</v>
      </c>
      <c r="I1835" t="str">
        <f>_xlfn.IFS(INDEX(Products!$A$1:$E$5,MATCH(Orders!$D1835,Products!$A$1:$A$5,0),MATCH(Orders!I$1,Products!$A$1:$E$1,0))="Esp","Espresso",INDEX(Products!$A$1:$E$5,MATCH(Orders!$D1835,Products!$A$1:$A$5,0),MATCH(Orders!I$1,Products!$A$1:$E$1,0))="Lat","Latte",INDEX(Products!$A$1:$E$5,MATCH(Orders!$D1835,Products!$A$1:$A$5,0),MATCH(Orders!I$1,Products!$A$1:$E$1,0))="Moc","Mocha",INDEX(Products!$A$1:$E$5,MATCH(Orders!$D1835,Products!$A$1:$A$5,0),MATCH(Orders!I$1,Products!$A$1:$E$1,0))="Am","Americano")</f>
        <v>Americano</v>
      </c>
      <c r="J1835" t="str">
        <f>IF(INDEX(Products!$A$1:$E$5,MATCH(Orders!$D1835,Products!$A$1:$A$5,0),MATCH(Orders!J$1,Products!$A$1:$E$1,0))="M","Medium",IF(INDEX(Products!$A$1:$E$5,MATCH(Orders!$D1835,Products!$A$1:$A$5,0),MATCH(Orders!J$1,Products!$A$1:$E$1,0))="D","Dark","Light"))</f>
        <v>Light</v>
      </c>
      <c r="K1835" s="3">
        <f>INDEX(Products!$A$1:$E$5,MATCH(Orders!$D1835,Products!$A$1:$A$5,0),MATCH(Orders!K$1,Products!$A$1:$E$1,0))</f>
        <v>1</v>
      </c>
      <c r="L1835" s="5">
        <f>INDEX(Products!$A$1:$E$5,MATCH(Orders!$D1835,Products!$A$1:$A$5,0),MATCH(Orders!L$1,Products!$A$1:$E$1,0))</f>
        <v>9.9499999999999993</v>
      </c>
      <c r="M1835" s="5">
        <f>Table1[[#This Row],[Unit Price]]*Table1[[#This Row],[Quantity]]</f>
        <v>19.899999999999999</v>
      </c>
      <c r="N1835" t="str">
        <f>VLOOKUP(Table1[[#This Row],[Customer ID]],Customers!$A$1:$I$2001,9,FALSE)</f>
        <v>Yes</v>
      </c>
    </row>
    <row r="1836" spans="1:14" x14ac:dyDescent="0.35">
      <c r="A1836" t="s">
        <v>3741</v>
      </c>
      <c r="B1836" s="2">
        <v>45076</v>
      </c>
      <c r="C1836" t="s">
        <v>3742</v>
      </c>
      <c r="D1836" t="s">
        <v>15</v>
      </c>
      <c r="E1836">
        <v>5</v>
      </c>
      <c r="F1836" t="str">
        <f>VLOOKUP(Table1[[#This Row],[Customer ID]],Customers!$A$1:$I$2001,2,FALSE)</f>
        <v>Jennifer Watson</v>
      </c>
      <c r="G1836" t="str">
        <f>VLOOKUP(Table1[[#This Row],[Customer ID]],Customers!$A$1:$I$2001,3,FALSE)</f>
        <v>ktapia@gay.com</v>
      </c>
      <c r="H1836" t="str">
        <f>VLOOKUP(Table1[[#This Row],[Customer ID]],Customers!$A$1:$I$2001,7,FALSE)</f>
        <v>Australia</v>
      </c>
      <c r="I1836" t="str">
        <f>_xlfn.IFS(INDEX(Products!$A$1:$E$5,MATCH(Orders!$D1836,Products!$A$1:$A$5,0),MATCH(Orders!I$1,Products!$A$1:$E$1,0))="Esp","Espresso",INDEX(Products!$A$1:$E$5,MATCH(Orders!$D1836,Products!$A$1:$A$5,0),MATCH(Orders!I$1,Products!$A$1:$E$1,0))="Lat","Latte",INDEX(Products!$A$1:$E$5,MATCH(Orders!$D1836,Products!$A$1:$A$5,0),MATCH(Orders!I$1,Products!$A$1:$E$1,0))="Moc","Mocha",INDEX(Products!$A$1:$E$5,MATCH(Orders!$D1836,Products!$A$1:$A$5,0),MATCH(Orders!I$1,Products!$A$1:$E$1,0))="Am","Americano")</f>
        <v>Espresso</v>
      </c>
      <c r="J1836" t="str">
        <f>IF(INDEX(Products!$A$1:$E$5,MATCH(Orders!$D1836,Products!$A$1:$A$5,0),MATCH(Orders!J$1,Products!$A$1:$E$1,0))="M","Medium",IF(INDEX(Products!$A$1:$E$5,MATCH(Orders!$D1836,Products!$A$1:$A$5,0),MATCH(Orders!J$1,Products!$A$1:$E$1,0))="D","Dark","Light"))</f>
        <v>Medium</v>
      </c>
      <c r="K1836" s="3">
        <f>INDEX(Products!$A$1:$E$5,MATCH(Orders!$D1836,Products!$A$1:$A$5,0),MATCH(Orders!K$1,Products!$A$1:$E$1,0))</f>
        <v>1.5</v>
      </c>
      <c r="L1836" s="5">
        <f>INDEX(Products!$A$1:$E$5,MATCH(Orders!$D1836,Products!$A$1:$A$5,0),MATCH(Orders!L$1,Products!$A$1:$E$1,0))</f>
        <v>8.18</v>
      </c>
      <c r="M1836" s="5">
        <f>Table1[[#This Row],[Unit Price]]*Table1[[#This Row],[Quantity]]</f>
        <v>40.9</v>
      </c>
      <c r="N1836" t="str">
        <f>VLOOKUP(Table1[[#This Row],[Customer ID]],Customers!$A$1:$I$2001,9,FALSE)</f>
        <v>Yes</v>
      </c>
    </row>
    <row r="1837" spans="1:14" x14ac:dyDescent="0.35">
      <c r="A1837" t="s">
        <v>3743</v>
      </c>
      <c r="B1837" s="2">
        <v>44840</v>
      </c>
      <c r="C1837" t="s">
        <v>3744</v>
      </c>
      <c r="D1837" t="s">
        <v>30</v>
      </c>
      <c r="E1837">
        <v>1</v>
      </c>
      <c r="F1837" t="str">
        <f>VLOOKUP(Table1[[#This Row],[Customer ID]],Customers!$A$1:$I$2001,2,FALSE)</f>
        <v>James Green</v>
      </c>
      <c r="G1837" t="str">
        <f>VLOOKUP(Table1[[#This Row],[Customer ID]],Customers!$A$1:$I$2001,3,FALSE)</f>
        <v>rhart@lewis.biz</v>
      </c>
      <c r="H1837" t="str">
        <f>VLOOKUP(Table1[[#This Row],[Customer ID]],Customers!$A$1:$I$2001,7,FALSE)</f>
        <v>Australia</v>
      </c>
      <c r="I1837" t="str">
        <f>_xlfn.IFS(INDEX(Products!$A$1:$E$5,MATCH(Orders!$D1837,Products!$A$1:$A$5,0),MATCH(Orders!I$1,Products!$A$1:$E$1,0))="Esp","Espresso",INDEX(Products!$A$1:$E$5,MATCH(Orders!$D1837,Products!$A$1:$A$5,0),MATCH(Orders!I$1,Products!$A$1:$E$1,0))="Lat","Latte",INDEX(Products!$A$1:$E$5,MATCH(Orders!$D1837,Products!$A$1:$A$5,0),MATCH(Orders!I$1,Products!$A$1:$E$1,0))="Moc","Mocha",INDEX(Products!$A$1:$E$5,MATCH(Orders!$D1837,Products!$A$1:$A$5,0),MATCH(Orders!I$1,Products!$A$1:$E$1,0))="Am","Americano")</f>
        <v>Mocha</v>
      </c>
      <c r="J1837" t="str">
        <f>IF(INDEX(Products!$A$1:$E$5,MATCH(Orders!$D1837,Products!$A$1:$A$5,0),MATCH(Orders!J$1,Products!$A$1:$E$1,0))="M","Medium",IF(INDEX(Products!$A$1:$E$5,MATCH(Orders!$D1837,Products!$A$1:$A$5,0),MATCH(Orders!J$1,Products!$A$1:$E$1,0))="D","Dark","Light"))</f>
        <v>Medium</v>
      </c>
      <c r="K1837" s="3">
        <f>INDEX(Products!$A$1:$E$5,MATCH(Orders!$D1837,Products!$A$1:$A$5,0),MATCH(Orders!K$1,Products!$A$1:$E$1,0))</f>
        <v>2</v>
      </c>
      <c r="L1837" s="5">
        <f>INDEX(Products!$A$1:$E$5,MATCH(Orders!$D1837,Products!$A$1:$A$5,0),MATCH(Orders!L$1,Products!$A$1:$E$1,0))</f>
        <v>5.35</v>
      </c>
      <c r="M1837" s="5">
        <f>Table1[[#This Row],[Unit Price]]*Table1[[#This Row],[Quantity]]</f>
        <v>5.35</v>
      </c>
      <c r="N1837" t="str">
        <f>VLOOKUP(Table1[[#This Row],[Customer ID]],Customers!$A$1:$I$2001,9,FALSE)</f>
        <v>No</v>
      </c>
    </row>
    <row r="1838" spans="1:14" x14ac:dyDescent="0.35">
      <c r="A1838" t="s">
        <v>3745</v>
      </c>
      <c r="B1838" s="2">
        <v>45175</v>
      </c>
      <c r="C1838" t="s">
        <v>3746</v>
      </c>
      <c r="D1838" t="s">
        <v>15</v>
      </c>
      <c r="E1838">
        <v>4</v>
      </c>
      <c r="F1838" t="str">
        <f>VLOOKUP(Table1[[#This Row],[Customer ID]],Customers!$A$1:$I$2001,2,FALSE)</f>
        <v>Christopher Roberson</v>
      </c>
      <c r="G1838" t="str">
        <f>VLOOKUP(Table1[[#This Row],[Customer ID]],Customers!$A$1:$I$2001,3,FALSE)</f>
        <v>mariajohnson@alvarez.net</v>
      </c>
      <c r="H1838" t="str">
        <f>VLOOKUP(Table1[[#This Row],[Customer ID]],Customers!$A$1:$I$2001,7,FALSE)</f>
        <v>United States</v>
      </c>
      <c r="I1838" t="str">
        <f>_xlfn.IFS(INDEX(Products!$A$1:$E$5,MATCH(Orders!$D1838,Products!$A$1:$A$5,0),MATCH(Orders!I$1,Products!$A$1:$E$1,0))="Esp","Espresso",INDEX(Products!$A$1:$E$5,MATCH(Orders!$D1838,Products!$A$1:$A$5,0),MATCH(Orders!I$1,Products!$A$1:$E$1,0))="Lat","Latte",INDEX(Products!$A$1:$E$5,MATCH(Orders!$D1838,Products!$A$1:$A$5,0),MATCH(Orders!I$1,Products!$A$1:$E$1,0))="Moc","Mocha",INDEX(Products!$A$1:$E$5,MATCH(Orders!$D1838,Products!$A$1:$A$5,0),MATCH(Orders!I$1,Products!$A$1:$E$1,0))="Am","Americano")</f>
        <v>Espresso</v>
      </c>
      <c r="J1838" t="str">
        <f>IF(INDEX(Products!$A$1:$E$5,MATCH(Orders!$D1838,Products!$A$1:$A$5,0),MATCH(Orders!J$1,Products!$A$1:$E$1,0))="M","Medium",IF(INDEX(Products!$A$1:$E$5,MATCH(Orders!$D1838,Products!$A$1:$A$5,0),MATCH(Orders!J$1,Products!$A$1:$E$1,0))="D","Dark","Light"))</f>
        <v>Medium</v>
      </c>
      <c r="K1838" s="3">
        <f>INDEX(Products!$A$1:$E$5,MATCH(Orders!$D1838,Products!$A$1:$A$5,0),MATCH(Orders!K$1,Products!$A$1:$E$1,0))</f>
        <v>1.5</v>
      </c>
      <c r="L1838" s="5">
        <f>INDEX(Products!$A$1:$E$5,MATCH(Orders!$D1838,Products!$A$1:$A$5,0),MATCH(Orders!L$1,Products!$A$1:$E$1,0))</f>
        <v>8.18</v>
      </c>
      <c r="M1838" s="5">
        <f>Table1[[#This Row],[Unit Price]]*Table1[[#This Row],[Quantity]]</f>
        <v>32.72</v>
      </c>
      <c r="N1838" t="str">
        <f>VLOOKUP(Table1[[#This Row],[Customer ID]],Customers!$A$1:$I$2001,9,FALSE)</f>
        <v>Yes</v>
      </c>
    </row>
    <row r="1839" spans="1:14" x14ac:dyDescent="0.35">
      <c r="A1839" t="s">
        <v>3747</v>
      </c>
      <c r="B1839" s="2">
        <v>45340</v>
      </c>
      <c r="C1839" t="s">
        <v>3748</v>
      </c>
      <c r="D1839" t="s">
        <v>30</v>
      </c>
      <c r="E1839">
        <v>5</v>
      </c>
      <c r="F1839" t="str">
        <f>VLOOKUP(Table1[[#This Row],[Customer ID]],Customers!$A$1:$I$2001,2,FALSE)</f>
        <v>Jessica Robertson</v>
      </c>
      <c r="G1839" t="str">
        <f>VLOOKUP(Table1[[#This Row],[Customer ID]],Customers!$A$1:$I$2001,3,FALSE)</f>
        <v>hunterin@gmail.com</v>
      </c>
      <c r="H1839" t="str">
        <f>VLOOKUP(Table1[[#This Row],[Customer ID]],Customers!$A$1:$I$2001,7,FALSE)</f>
        <v>Ireland</v>
      </c>
      <c r="I1839" t="str">
        <f>_xlfn.IFS(INDEX(Products!$A$1:$E$5,MATCH(Orders!$D1839,Products!$A$1:$A$5,0),MATCH(Orders!I$1,Products!$A$1:$E$1,0))="Esp","Espresso",INDEX(Products!$A$1:$E$5,MATCH(Orders!$D1839,Products!$A$1:$A$5,0),MATCH(Orders!I$1,Products!$A$1:$E$1,0))="Lat","Latte",INDEX(Products!$A$1:$E$5,MATCH(Orders!$D1839,Products!$A$1:$A$5,0),MATCH(Orders!I$1,Products!$A$1:$E$1,0))="Moc","Mocha",INDEX(Products!$A$1:$E$5,MATCH(Orders!$D1839,Products!$A$1:$A$5,0),MATCH(Orders!I$1,Products!$A$1:$E$1,0))="Am","Americano")</f>
        <v>Mocha</v>
      </c>
      <c r="J1839" t="str">
        <f>IF(INDEX(Products!$A$1:$E$5,MATCH(Orders!$D1839,Products!$A$1:$A$5,0),MATCH(Orders!J$1,Products!$A$1:$E$1,0))="M","Medium",IF(INDEX(Products!$A$1:$E$5,MATCH(Orders!$D1839,Products!$A$1:$A$5,0),MATCH(Orders!J$1,Products!$A$1:$E$1,0))="D","Dark","Light"))</f>
        <v>Medium</v>
      </c>
      <c r="K1839" s="3">
        <f>INDEX(Products!$A$1:$E$5,MATCH(Orders!$D1839,Products!$A$1:$A$5,0),MATCH(Orders!K$1,Products!$A$1:$E$1,0))</f>
        <v>2</v>
      </c>
      <c r="L1839" s="5">
        <f>INDEX(Products!$A$1:$E$5,MATCH(Orders!$D1839,Products!$A$1:$A$5,0),MATCH(Orders!L$1,Products!$A$1:$E$1,0))</f>
        <v>5.35</v>
      </c>
      <c r="M1839" s="5">
        <f>Table1[[#This Row],[Unit Price]]*Table1[[#This Row],[Quantity]]</f>
        <v>26.75</v>
      </c>
      <c r="N1839" t="str">
        <f>VLOOKUP(Table1[[#This Row],[Customer ID]],Customers!$A$1:$I$2001,9,FALSE)</f>
        <v>Yes</v>
      </c>
    </row>
    <row r="1840" spans="1:14" x14ac:dyDescent="0.35">
      <c r="A1840" t="s">
        <v>3749</v>
      </c>
      <c r="B1840" s="2">
        <v>45173</v>
      </c>
      <c r="C1840" t="s">
        <v>3750</v>
      </c>
      <c r="D1840" t="s">
        <v>30</v>
      </c>
      <c r="E1840">
        <v>5</v>
      </c>
      <c r="F1840" t="str">
        <f>VLOOKUP(Table1[[#This Row],[Customer ID]],Customers!$A$1:$I$2001,2,FALSE)</f>
        <v>Michael Wagner</v>
      </c>
      <c r="G1840" t="str">
        <f>VLOOKUP(Table1[[#This Row],[Customer ID]],Customers!$A$1:$I$2001,3,FALSE)</f>
        <v>sandra31@johnson.biz</v>
      </c>
      <c r="H1840" t="str">
        <f>VLOOKUP(Table1[[#This Row],[Customer ID]],Customers!$A$1:$I$2001,7,FALSE)</f>
        <v>United States</v>
      </c>
      <c r="I1840" t="str">
        <f>_xlfn.IFS(INDEX(Products!$A$1:$E$5,MATCH(Orders!$D1840,Products!$A$1:$A$5,0),MATCH(Orders!I$1,Products!$A$1:$E$1,0))="Esp","Espresso",INDEX(Products!$A$1:$E$5,MATCH(Orders!$D1840,Products!$A$1:$A$5,0),MATCH(Orders!I$1,Products!$A$1:$E$1,0))="Lat","Latte",INDEX(Products!$A$1:$E$5,MATCH(Orders!$D1840,Products!$A$1:$A$5,0),MATCH(Orders!I$1,Products!$A$1:$E$1,0))="Moc","Mocha",INDEX(Products!$A$1:$E$5,MATCH(Orders!$D1840,Products!$A$1:$A$5,0),MATCH(Orders!I$1,Products!$A$1:$E$1,0))="Am","Americano")</f>
        <v>Mocha</v>
      </c>
      <c r="J1840" t="str">
        <f>IF(INDEX(Products!$A$1:$E$5,MATCH(Orders!$D1840,Products!$A$1:$A$5,0),MATCH(Orders!J$1,Products!$A$1:$E$1,0))="M","Medium",IF(INDEX(Products!$A$1:$E$5,MATCH(Orders!$D1840,Products!$A$1:$A$5,0),MATCH(Orders!J$1,Products!$A$1:$E$1,0))="D","Dark","Light"))</f>
        <v>Medium</v>
      </c>
      <c r="K1840" s="3">
        <f>INDEX(Products!$A$1:$E$5,MATCH(Orders!$D1840,Products!$A$1:$A$5,0),MATCH(Orders!K$1,Products!$A$1:$E$1,0))</f>
        <v>2</v>
      </c>
      <c r="L1840" s="5">
        <f>INDEX(Products!$A$1:$E$5,MATCH(Orders!$D1840,Products!$A$1:$A$5,0),MATCH(Orders!L$1,Products!$A$1:$E$1,0))</f>
        <v>5.35</v>
      </c>
      <c r="M1840" s="5">
        <f>Table1[[#This Row],[Unit Price]]*Table1[[#This Row],[Quantity]]</f>
        <v>26.75</v>
      </c>
      <c r="N1840" t="str">
        <f>VLOOKUP(Table1[[#This Row],[Customer ID]],Customers!$A$1:$I$2001,9,FALSE)</f>
        <v>Yes</v>
      </c>
    </row>
    <row r="1841" spans="1:14" x14ac:dyDescent="0.35">
      <c r="A1841" t="s">
        <v>3751</v>
      </c>
      <c r="B1841" s="2">
        <v>45396</v>
      </c>
      <c r="C1841" t="s">
        <v>3752</v>
      </c>
      <c r="D1841" t="s">
        <v>40</v>
      </c>
      <c r="E1841">
        <v>3</v>
      </c>
      <c r="F1841" t="str">
        <f>VLOOKUP(Table1[[#This Row],[Customer ID]],Customers!$A$1:$I$2001,2,FALSE)</f>
        <v>Angela Padilla</v>
      </c>
      <c r="G1841" t="str">
        <f>VLOOKUP(Table1[[#This Row],[Customer ID]],Customers!$A$1:$I$2001,3,FALSE)</f>
        <v>christopherbeard@johnson-grant.com</v>
      </c>
      <c r="H1841" t="str">
        <f>VLOOKUP(Table1[[#This Row],[Customer ID]],Customers!$A$1:$I$2001,7,FALSE)</f>
        <v>Ireland</v>
      </c>
      <c r="I1841" t="str">
        <f>_xlfn.IFS(INDEX(Products!$A$1:$E$5,MATCH(Orders!$D1841,Products!$A$1:$A$5,0),MATCH(Orders!I$1,Products!$A$1:$E$1,0))="Esp","Espresso",INDEX(Products!$A$1:$E$5,MATCH(Orders!$D1841,Products!$A$1:$A$5,0),MATCH(Orders!I$1,Products!$A$1:$E$1,0))="Lat","Latte",INDEX(Products!$A$1:$E$5,MATCH(Orders!$D1841,Products!$A$1:$A$5,0),MATCH(Orders!I$1,Products!$A$1:$E$1,0))="Moc","Mocha",INDEX(Products!$A$1:$E$5,MATCH(Orders!$D1841,Products!$A$1:$A$5,0),MATCH(Orders!I$1,Products!$A$1:$E$1,0))="Am","Americano")</f>
        <v>Americano</v>
      </c>
      <c r="J1841" t="str">
        <f>IF(INDEX(Products!$A$1:$E$5,MATCH(Orders!$D1841,Products!$A$1:$A$5,0),MATCH(Orders!J$1,Products!$A$1:$E$1,0))="M","Medium",IF(INDEX(Products!$A$1:$E$5,MATCH(Orders!$D1841,Products!$A$1:$A$5,0),MATCH(Orders!J$1,Products!$A$1:$E$1,0))="D","Dark","Light"))</f>
        <v>Light</v>
      </c>
      <c r="K1841" s="3">
        <f>INDEX(Products!$A$1:$E$5,MATCH(Orders!$D1841,Products!$A$1:$A$5,0),MATCH(Orders!K$1,Products!$A$1:$E$1,0))</f>
        <v>1</v>
      </c>
      <c r="L1841" s="5">
        <f>INDEX(Products!$A$1:$E$5,MATCH(Orders!$D1841,Products!$A$1:$A$5,0),MATCH(Orders!L$1,Products!$A$1:$E$1,0))</f>
        <v>9.9499999999999993</v>
      </c>
      <c r="M1841" s="5">
        <f>Table1[[#This Row],[Unit Price]]*Table1[[#This Row],[Quantity]]</f>
        <v>29.849999999999998</v>
      </c>
      <c r="N1841" t="str">
        <f>VLOOKUP(Table1[[#This Row],[Customer ID]],Customers!$A$1:$I$2001,9,FALSE)</f>
        <v>Yes</v>
      </c>
    </row>
    <row r="1842" spans="1:14" x14ac:dyDescent="0.35">
      <c r="A1842" t="s">
        <v>3753</v>
      </c>
      <c r="B1842" s="2">
        <v>45213</v>
      </c>
      <c r="C1842" t="s">
        <v>3754</v>
      </c>
      <c r="D1842" t="s">
        <v>30</v>
      </c>
      <c r="E1842">
        <v>2</v>
      </c>
      <c r="F1842" t="str">
        <f>VLOOKUP(Table1[[#This Row],[Customer ID]],Customers!$A$1:$I$2001,2,FALSE)</f>
        <v>Danielle Fox</v>
      </c>
      <c r="G1842" t="str">
        <f>VLOOKUP(Table1[[#This Row],[Customer ID]],Customers!$A$1:$I$2001,3,FALSE)</f>
        <v>leeeugene@sharp-woods.com</v>
      </c>
      <c r="H1842" t="str">
        <f>VLOOKUP(Table1[[#This Row],[Customer ID]],Customers!$A$1:$I$2001,7,FALSE)</f>
        <v>Australia</v>
      </c>
      <c r="I1842" t="str">
        <f>_xlfn.IFS(INDEX(Products!$A$1:$E$5,MATCH(Orders!$D1842,Products!$A$1:$A$5,0),MATCH(Orders!I$1,Products!$A$1:$E$1,0))="Esp","Espresso",INDEX(Products!$A$1:$E$5,MATCH(Orders!$D1842,Products!$A$1:$A$5,0),MATCH(Orders!I$1,Products!$A$1:$E$1,0))="Lat","Latte",INDEX(Products!$A$1:$E$5,MATCH(Orders!$D1842,Products!$A$1:$A$5,0),MATCH(Orders!I$1,Products!$A$1:$E$1,0))="Moc","Mocha",INDEX(Products!$A$1:$E$5,MATCH(Orders!$D1842,Products!$A$1:$A$5,0),MATCH(Orders!I$1,Products!$A$1:$E$1,0))="Am","Americano")</f>
        <v>Mocha</v>
      </c>
      <c r="J1842" t="str">
        <f>IF(INDEX(Products!$A$1:$E$5,MATCH(Orders!$D1842,Products!$A$1:$A$5,0),MATCH(Orders!J$1,Products!$A$1:$E$1,0))="M","Medium",IF(INDEX(Products!$A$1:$E$5,MATCH(Orders!$D1842,Products!$A$1:$A$5,0),MATCH(Orders!J$1,Products!$A$1:$E$1,0))="D","Dark","Light"))</f>
        <v>Medium</v>
      </c>
      <c r="K1842" s="3">
        <f>INDEX(Products!$A$1:$E$5,MATCH(Orders!$D1842,Products!$A$1:$A$5,0),MATCH(Orders!K$1,Products!$A$1:$E$1,0))</f>
        <v>2</v>
      </c>
      <c r="L1842" s="5">
        <f>INDEX(Products!$A$1:$E$5,MATCH(Orders!$D1842,Products!$A$1:$A$5,0),MATCH(Orders!L$1,Products!$A$1:$E$1,0))</f>
        <v>5.35</v>
      </c>
      <c r="M1842" s="5">
        <f>Table1[[#This Row],[Unit Price]]*Table1[[#This Row],[Quantity]]</f>
        <v>10.7</v>
      </c>
      <c r="N1842" t="str">
        <f>VLOOKUP(Table1[[#This Row],[Customer ID]],Customers!$A$1:$I$2001,9,FALSE)</f>
        <v>No</v>
      </c>
    </row>
    <row r="1843" spans="1:14" x14ac:dyDescent="0.35">
      <c r="A1843" t="s">
        <v>3755</v>
      </c>
      <c r="B1843" s="2">
        <v>44549</v>
      </c>
      <c r="C1843" t="s">
        <v>3756</v>
      </c>
      <c r="D1843" t="s">
        <v>30</v>
      </c>
      <c r="E1843">
        <v>2</v>
      </c>
      <c r="F1843" t="str">
        <f>VLOOKUP(Table1[[#This Row],[Customer ID]],Customers!$A$1:$I$2001,2,FALSE)</f>
        <v>Scott Mcfarland</v>
      </c>
      <c r="G1843" t="str">
        <f>VLOOKUP(Table1[[#This Row],[Customer ID]],Customers!$A$1:$I$2001,3,FALSE)</f>
        <v>smithterri@gonzalez.com</v>
      </c>
      <c r="H1843" t="str">
        <f>VLOOKUP(Table1[[#This Row],[Customer ID]],Customers!$A$1:$I$2001,7,FALSE)</f>
        <v>Canada</v>
      </c>
      <c r="I1843" t="str">
        <f>_xlfn.IFS(INDEX(Products!$A$1:$E$5,MATCH(Orders!$D1843,Products!$A$1:$A$5,0),MATCH(Orders!I$1,Products!$A$1:$E$1,0))="Esp","Espresso",INDEX(Products!$A$1:$E$5,MATCH(Orders!$D1843,Products!$A$1:$A$5,0),MATCH(Orders!I$1,Products!$A$1:$E$1,0))="Lat","Latte",INDEX(Products!$A$1:$E$5,MATCH(Orders!$D1843,Products!$A$1:$A$5,0),MATCH(Orders!I$1,Products!$A$1:$E$1,0))="Moc","Mocha",INDEX(Products!$A$1:$E$5,MATCH(Orders!$D1843,Products!$A$1:$A$5,0),MATCH(Orders!I$1,Products!$A$1:$E$1,0))="Am","Americano")</f>
        <v>Mocha</v>
      </c>
      <c r="J1843" t="str">
        <f>IF(INDEX(Products!$A$1:$E$5,MATCH(Orders!$D1843,Products!$A$1:$A$5,0),MATCH(Orders!J$1,Products!$A$1:$E$1,0))="M","Medium",IF(INDEX(Products!$A$1:$E$5,MATCH(Orders!$D1843,Products!$A$1:$A$5,0),MATCH(Orders!J$1,Products!$A$1:$E$1,0))="D","Dark","Light"))</f>
        <v>Medium</v>
      </c>
      <c r="K1843" s="3">
        <f>INDEX(Products!$A$1:$E$5,MATCH(Orders!$D1843,Products!$A$1:$A$5,0),MATCH(Orders!K$1,Products!$A$1:$E$1,0))</f>
        <v>2</v>
      </c>
      <c r="L1843" s="5">
        <f>INDEX(Products!$A$1:$E$5,MATCH(Orders!$D1843,Products!$A$1:$A$5,0),MATCH(Orders!L$1,Products!$A$1:$E$1,0))</f>
        <v>5.35</v>
      </c>
      <c r="M1843" s="5">
        <f>Table1[[#This Row],[Unit Price]]*Table1[[#This Row],[Quantity]]</f>
        <v>10.7</v>
      </c>
      <c r="N1843" t="str">
        <f>VLOOKUP(Table1[[#This Row],[Customer ID]],Customers!$A$1:$I$2001,9,FALSE)</f>
        <v>No</v>
      </c>
    </row>
    <row r="1844" spans="1:14" x14ac:dyDescent="0.35">
      <c r="A1844" t="s">
        <v>3757</v>
      </c>
      <c r="B1844" s="2">
        <v>44537</v>
      </c>
      <c r="C1844" t="s">
        <v>3758</v>
      </c>
      <c r="D1844" t="s">
        <v>15</v>
      </c>
      <c r="E1844">
        <v>4</v>
      </c>
      <c r="F1844" t="str">
        <f>VLOOKUP(Table1[[#This Row],[Customer ID]],Customers!$A$1:$I$2001,2,FALSE)</f>
        <v>Susan Hunter</v>
      </c>
      <c r="G1844" t="str">
        <f>VLOOKUP(Table1[[#This Row],[Customer ID]],Customers!$A$1:$I$2001,3,FALSE)</f>
        <v>jmoses@yahoo.com</v>
      </c>
      <c r="H1844" t="str">
        <f>VLOOKUP(Table1[[#This Row],[Customer ID]],Customers!$A$1:$I$2001,7,FALSE)</f>
        <v>United States</v>
      </c>
      <c r="I1844" t="str">
        <f>_xlfn.IFS(INDEX(Products!$A$1:$E$5,MATCH(Orders!$D1844,Products!$A$1:$A$5,0),MATCH(Orders!I$1,Products!$A$1:$E$1,0))="Esp","Espresso",INDEX(Products!$A$1:$E$5,MATCH(Orders!$D1844,Products!$A$1:$A$5,0),MATCH(Orders!I$1,Products!$A$1:$E$1,0))="Lat","Latte",INDEX(Products!$A$1:$E$5,MATCH(Orders!$D1844,Products!$A$1:$A$5,0),MATCH(Orders!I$1,Products!$A$1:$E$1,0))="Moc","Mocha",INDEX(Products!$A$1:$E$5,MATCH(Orders!$D1844,Products!$A$1:$A$5,0),MATCH(Orders!I$1,Products!$A$1:$E$1,0))="Am","Americano")</f>
        <v>Espresso</v>
      </c>
      <c r="J1844" t="str">
        <f>IF(INDEX(Products!$A$1:$E$5,MATCH(Orders!$D1844,Products!$A$1:$A$5,0),MATCH(Orders!J$1,Products!$A$1:$E$1,0))="M","Medium",IF(INDEX(Products!$A$1:$E$5,MATCH(Orders!$D1844,Products!$A$1:$A$5,0),MATCH(Orders!J$1,Products!$A$1:$E$1,0))="D","Dark","Light"))</f>
        <v>Medium</v>
      </c>
      <c r="K1844" s="3">
        <f>INDEX(Products!$A$1:$E$5,MATCH(Orders!$D1844,Products!$A$1:$A$5,0),MATCH(Orders!K$1,Products!$A$1:$E$1,0))</f>
        <v>1.5</v>
      </c>
      <c r="L1844" s="5">
        <f>INDEX(Products!$A$1:$E$5,MATCH(Orders!$D1844,Products!$A$1:$A$5,0),MATCH(Orders!L$1,Products!$A$1:$E$1,0))</f>
        <v>8.18</v>
      </c>
      <c r="M1844" s="5">
        <f>Table1[[#This Row],[Unit Price]]*Table1[[#This Row],[Quantity]]</f>
        <v>32.72</v>
      </c>
      <c r="N1844" t="str">
        <f>VLOOKUP(Table1[[#This Row],[Customer ID]],Customers!$A$1:$I$2001,9,FALSE)</f>
        <v>No</v>
      </c>
    </row>
    <row r="1845" spans="1:14" x14ac:dyDescent="0.35">
      <c r="A1845" t="s">
        <v>3759</v>
      </c>
      <c r="B1845" s="2">
        <v>45599</v>
      </c>
      <c r="C1845" t="s">
        <v>3760</v>
      </c>
      <c r="D1845" t="s">
        <v>40</v>
      </c>
      <c r="E1845">
        <v>5</v>
      </c>
      <c r="F1845" t="str">
        <f>VLOOKUP(Table1[[#This Row],[Customer ID]],Customers!$A$1:$I$2001,2,FALSE)</f>
        <v>Carolyn Cannon</v>
      </c>
      <c r="G1845" t="str">
        <f>VLOOKUP(Table1[[#This Row],[Customer ID]],Customers!$A$1:$I$2001,3,FALSE)</f>
        <v>davidberry@gmail.com</v>
      </c>
      <c r="H1845" t="str">
        <f>VLOOKUP(Table1[[#This Row],[Customer ID]],Customers!$A$1:$I$2001,7,FALSE)</f>
        <v>Australia</v>
      </c>
      <c r="I1845" t="str">
        <f>_xlfn.IFS(INDEX(Products!$A$1:$E$5,MATCH(Orders!$D1845,Products!$A$1:$A$5,0),MATCH(Orders!I$1,Products!$A$1:$E$1,0))="Esp","Espresso",INDEX(Products!$A$1:$E$5,MATCH(Orders!$D1845,Products!$A$1:$A$5,0),MATCH(Orders!I$1,Products!$A$1:$E$1,0))="Lat","Latte",INDEX(Products!$A$1:$E$5,MATCH(Orders!$D1845,Products!$A$1:$A$5,0),MATCH(Orders!I$1,Products!$A$1:$E$1,0))="Moc","Mocha",INDEX(Products!$A$1:$E$5,MATCH(Orders!$D1845,Products!$A$1:$A$5,0),MATCH(Orders!I$1,Products!$A$1:$E$1,0))="Am","Americano")</f>
        <v>Americano</v>
      </c>
      <c r="J1845" t="str">
        <f>IF(INDEX(Products!$A$1:$E$5,MATCH(Orders!$D1845,Products!$A$1:$A$5,0),MATCH(Orders!J$1,Products!$A$1:$E$1,0))="M","Medium",IF(INDEX(Products!$A$1:$E$5,MATCH(Orders!$D1845,Products!$A$1:$A$5,0),MATCH(Orders!J$1,Products!$A$1:$E$1,0))="D","Dark","Light"))</f>
        <v>Light</v>
      </c>
      <c r="K1845" s="3">
        <f>INDEX(Products!$A$1:$E$5,MATCH(Orders!$D1845,Products!$A$1:$A$5,0),MATCH(Orders!K$1,Products!$A$1:$E$1,0))</f>
        <v>1</v>
      </c>
      <c r="L1845" s="5">
        <f>INDEX(Products!$A$1:$E$5,MATCH(Orders!$D1845,Products!$A$1:$A$5,0),MATCH(Orders!L$1,Products!$A$1:$E$1,0))</f>
        <v>9.9499999999999993</v>
      </c>
      <c r="M1845" s="5">
        <f>Table1[[#This Row],[Unit Price]]*Table1[[#This Row],[Quantity]]</f>
        <v>49.75</v>
      </c>
      <c r="N1845" t="str">
        <f>VLOOKUP(Table1[[#This Row],[Customer ID]],Customers!$A$1:$I$2001,9,FALSE)</f>
        <v>No</v>
      </c>
    </row>
    <row r="1846" spans="1:14" x14ac:dyDescent="0.35">
      <c r="A1846" t="s">
        <v>3761</v>
      </c>
      <c r="B1846" s="2">
        <v>44517</v>
      </c>
      <c r="C1846" t="s">
        <v>3762</v>
      </c>
      <c r="D1846" t="s">
        <v>15</v>
      </c>
      <c r="E1846">
        <v>1</v>
      </c>
      <c r="F1846" t="str">
        <f>VLOOKUP(Table1[[#This Row],[Customer ID]],Customers!$A$1:$I$2001,2,FALSE)</f>
        <v>Adam Brennan</v>
      </c>
      <c r="G1846" t="str">
        <f>VLOOKUP(Table1[[#This Row],[Customer ID]],Customers!$A$1:$I$2001,3,FALSE)</f>
        <v>uwalters@finley-sanders.com</v>
      </c>
      <c r="H1846" t="str">
        <f>VLOOKUP(Table1[[#This Row],[Customer ID]],Customers!$A$1:$I$2001,7,FALSE)</f>
        <v>Australia</v>
      </c>
      <c r="I1846" t="str">
        <f>_xlfn.IFS(INDEX(Products!$A$1:$E$5,MATCH(Orders!$D1846,Products!$A$1:$A$5,0),MATCH(Orders!I$1,Products!$A$1:$E$1,0))="Esp","Espresso",INDEX(Products!$A$1:$E$5,MATCH(Orders!$D1846,Products!$A$1:$A$5,0),MATCH(Orders!I$1,Products!$A$1:$E$1,0))="Lat","Latte",INDEX(Products!$A$1:$E$5,MATCH(Orders!$D1846,Products!$A$1:$A$5,0),MATCH(Orders!I$1,Products!$A$1:$E$1,0))="Moc","Mocha",INDEX(Products!$A$1:$E$5,MATCH(Orders!$D1846,Products!$A$1:$A$5,0),MATCH(Orders!I$1,Products!$A$1:$E$1,0))="Am","Americano")</f>
        <v>Espresso</v>
      </c>
      <c r="J1846" t="str">
        <f>IF(INDEX(Products!$A$1:$E$5,MATCH(Orders!$D1846,Products!$A$1:$A$5,0),MATCH(Orders!J$1,Products!$A$1:$E$1,0))="M","Medium",IF(INDEX(Products!$A$1:$E$5,MATCH(Orders!$D1846,Products!$A$1:$A$5,0),MATCH(Orders!J$1,Products!$A$1:$E$1,0))="D","Dark","Light"))</f>
        <v>Medium</v>
      </c>
      <c r="K1846" s="3">
        <f>INDEX(Products!$A$1:$E$5,MATCH(Orders!$D1846,Products!$A$1:$A$5,0),MATCH(Orders!K$1,Products!$A$1:$E$1,0))</f>
        <v>1.5</v>
      </c>
      <c r="L1846" s="5">
        <f>INDEX(Products!$A$1:$E$5,MATCH(Orders!$D1846,Products!$A$1:$A$5,0),MATCH(Orders!L$1,Products!$A$1:$E$1,0))</f>
        <v>8.18</v>
      </c>
      <c r="M1846" s="5">
        <f>Table1[[#This Row],[Unit Price]]*Table1[[#This Row],[Quantity]]</f>
        <v>8.18</v>
      </c>
      <c r="N1846" t="str">
        <f>VLOOKUP(Table1[[#This Row],[Customer ID]],Customers!$A$1:$I$2001,9,FALSE)</f>
        <v>Yes</v>
      </c>
    </row>
    <row r="1847" spans="1:14" x14ac:dyDescent="0.35">
      <c r="A1847" t="s">
        <v>3763</v>
      </c>
      <c r="B1847" s="2">
        <v>44557</v>
      </c>
      <c r="C1847" t="s">
        <v>3764</v>
      </c>
      <c r="D1847" t="s">
        <v>40</v>
      </c>
      <c r="E1847">
        <v>4</v>
      </c>
      <c r="F1847" t="str">
        <f>VLOOKUP(Table1[[#This Row],[Customer ID]],Customers!$A$1:$I$2001,2,FALSE)</f>
        <v>Alicia Lee</v>
      </c>
      <c r="G1847" t="str">
        <f>VLOOKUP(Table1[[#This Row],[Customer ID]],Customers!$A$1:$I$2001,3,FALSE)</f>
        <v>ayersrussell@yahoo.com</v>
      </c>
      <c r="H1847" t="str">
        <f>VLOOKUP(Table1[[#This Row],[Customer ID]],Customers!$A$1:$I$2001,7,FALSE)</f>
        <v>Ireland</v>
      </c>
      <c r="I1847" t="str">
        <f>_xlfn.IFS(INDEX(Products!$A$1:$E$5,MATCH(Orders!$D1847,Products!$A$1:$A$5,0),MATCH(Orders!I$1,Products!$A$1:$E$1,0))="Esp","Espresso",INDEX(Products!$A$1:$E$5,MATCH(Orders!$D1847,Products!$A$1:$A$5,0),MATCH(Orders!I$1,Products!$A$1:$E$1,0))="Lat","Latte",INDEX(Products!$A$1:$E$5,MATCH(Orders!$D1847,Products!$A$1:$A$5,0),MATCH(Orders!I$1,Products!$A$1:$E$1,0))="Moc","Mocha",INDEX(Products!$A$1:$E$5,MATCH(Orders!$D1847,Products!$A$1:$A$5,0),MATCH(Orders!I$1,Products!$A$1:$E$1,0))="Am","Americano")</f>
        <v>Americano</v>
      </c>
      <c r="J1847" t="str">
        <f>IF(INDEX(Products!$A$1:$E$5,MATCH(Orders!$D1847,Products!$A$1:$A$5,0),MATCH(Orders!J$1,Products!$A$1:$E$1,0))="M","Medium",IF(INDEX(Products!$A$1:$E$5,MATCH(Orders!$D1847,Products!$A$1:$A$5,0),MATCH(Orders!J$1,Products!$A$1:$E$1,0))="D","Dark","Light"))</f>
        <v>Light</v>
      </c>
      <c r="K1847" s="3">
        <f>INDEX(Products!$A$1:$E$5,MATCH(Orders!$D1847,Products!$A$1:$A$5,0),MATCH(Orders!K$1,Products!$A$1:$E$1,0))</f>
        <v>1</v>
      </c>
      <c r="L1847" s="5">
        <f>INDEX(Products!$A$1:$E$5,MATCH(Orders!$D1847,Products!$A$1:$A$5,0),MATCH(Orders!L$1,Products!$A$1:$E$1,0))</f>
        <v>9.9499999999999993</v>
      </c>
      <c r="M1847" s="5">
        <f>Table1[[#This Row],[Unit Price]]*Table1[[#This Row],[Quantity]]</f>
        <v>39.799999999999997</v>
      </c>
      <c r="N1847" t="str">
        <f>VLOOKUP(Table1[[#This Row],[Customer ID]],Customers!$A$1:$I$2001,9,FALSE)</f>
        <v>Yes</v>
      </c>
    </row>
    <row r="1848" spans="1:14" x14ac:dyDescent="0.35">
      <c r="A1848" t="s">
        <v>3765</v>
      </c>
      <c r="B1848" s="2">
        <v>44731</v>
      </c>
      <c r="C1848" t="s">
        <v>3766</v>
      </c>
      <c r="D1848" t="s">
        <v>30</v>
      </c>
      <c r="E1848">
        <v>5</v>
      </c>
      <c r="F1848" t="str">
        <f>VLOOKUP(Table1[[#This Row],[Customer ID]],Customers!$A$1:$I$2001,2,FALSE)</f>
        <v>Adrian Bell</v>
      </c>
      <c r="G1848" t="str">
        <f>VLOOKUP(Table1[[#This Row],[Customer ID]],Customers!$A$1:$I$2001,3,FALSE)</f>
        <v>ronald27@yahoo.com</v>
      </c>
      <c r="H1848" t="str">
        <f>VLOOKUP(Table1[[#This Row],[Customer ID]],Customers!$A$1:$I$2001,7,FALSE)</f>
        <v>Ireland</v>
      </c>
      <c r="I1848" t="str">
        <f>_xlfn.IFS(INDEX(Products!$A$1:$E$5,MATCH(Orders!$D1848,Products!$A$1:$A$5,0),MATCH(Orders!I$1,Products!$A$1:$E$1,0))="Esp","Espresso",INDEX(Products!$A$1:$E$5,MATCH(Orders!$D1848,Products!$A$1:$A$5,0),MATCH(Orders!I$1,Products!$A$1:$E$1,0))="Lat","Latte",INDEX(Products!$A$1:$E$5,MATCH(Orders!$D1848,Products!$A$1:$A$5,0),MATCH(Orders!I$1,Products!$A$1:$E$1,0))="Moc","Mocha",INDEX(Products!$A$1:$E$5,MATCH(Orders!$D1848,Products!$A$1:$A$5,0),MATCH(Orders!I$1,Products!$A$1:$E$1,0))="Am","Americano")</f>
        <v>Mocha</v>
      </c>
      <c r="J1848" t="str">
        <f>IF(INDEX(Products!$A$1:$E$5,MATCH(Orders!$D1848,Products!$A$1:$A$5,0),MATCH(Orders!J$1,Products!$A$1:$E$1,0))="M","Medium",IF(INDEX(Products!$A$1:$E$5,MATCH(Orders!$D1848,Products!$A$1:$A$5,0),MATCH(Orders!J$1,Products!$A$1:$E$1,0))="D","Dark","Light"))</f>
        <v>Medium</v>
      </c>
      <c r="K1848" s="3">
        <f>INDEX(Products!$A$1:$E$5,MATCH(Orders!$D1848,Products!$A$1:$A$5,0),MATCH(Orders!K$1,Products!$A$1:$E$1,0))</f>
        <v>2</v>
      </c>
      <c r="L1848" s="5">
        <f>INDEX(Products!$A$1:$E$5,MATCH(Orders!$D1848,Products!$A$1:$A$5,0),MATCH(Orders!L$1,Products!$A$1:$E$1,0))</f>
        <v>5.35</v>
      </c>
      <c r="M1848" s="5">
        <f>Table1[[#This Row],[Unit Price]]*Table1[[#This Row],[Quantity]]</f>
        <v>26.75</v>
      </c>
      <c r="N1848" t="str">
        <f>VLOOKUP(Table1[[#This Row],[Customer ID]],Customers!$A$1:$I$2001,9,FALSE)</f>
        <v>Yes</v>
      </c>
    </row>
    <row r="1849" spans="1:14" x14ac:dyDescent="0.35">
      <c r="A1849" t="s">
        <v>3767</v>
      </c>
      <c r="B1849" s="2">
        <v>45371</v>
      </c>
      <c r="C1849" t="s">
        <v>3768</v>
      </c>
      <c r="D1849" t="s">
        <v>21</v>
      </c>
      <c r="E1849">
        <v>1</v>
      </c>
      <c r="F1849" t="str">
        <f>VLOOKUP(Table1[[#This Row],[Customer ID]],Customers!$A$1:$I$2001,2,FALSE)</f>
        <v>Maria Ross</v>
      </c>
      <c r="G1849" t="str">
        <f>VLOOKUP(Table1[[#This Row],[Customer ID]],Customers!$A$1:$I$2001,3,FALSE)</f>
        <v>marilynsimpson@schultz.com</v>
      </c>
      <c r="H1849" t="str">
        <f>VLOOKUP(Table1[[#This Row],[Customer ID]],Customers!$A$1:$I$2001,7,FALSE)</f>
        <v>United Kingdom</v>
      </c>
      <c r="I1849" t="str">
        <f>_xlfn.IFS(INDEX(Products!$A$1:$E$5,MATCH(Orders!$D1849,Products!$A$1:$A$5,0),MATCH(Orders!I$1,Products!$A$1:$E$1,0))="Esp","Espresso",INDEX(Products!$A$1:$E$5,MATCH(Orders!$D1849,Products!$A$1:$A$5,0),MATCH(Orders!I$1,Products!$A$1:$E$1,0))="Lat","Latte",INDEX(Products!$A$1:$E$5,MATCH(Orders!$D1849,Products!$A$1:$A$5,0),MATCH(Orders!I$1,Products!$A$1:$E$1,0))="Moc","Mocha",INDEX(Products!$A$1:$E$5,MATCH(Orders!$D1849,Products!$A$1:$A$5,0),MATCH(Orders!I$1,Products!$A$1:$E$1,0))="Am","Americano")</f>
        <v>Latte</v>
      </c>
      <c r="J1849" t="str">
        <f>IF(INDEX(Products!$A$1:$E$5,MATCH(Orders!$D1849,Products!$A$1:$A$5,0),MATCH(Orders!J$1,Products!$A$1:$E$1,0))="M","Medium",IF(INDEX(Products!$A$1:$E$5,MATCH(Orders!$D1849,Products!$A$1:$A$5,0),MATCH(Orders!J$1,Products!$A$1:$E$1,0))="D","Dark","Light"))</f>
        <v>Dark</v>
      </c>
      <c r="K1849" s="3">
        <f>INDEX(Products!$A$1:$E$5,MATCH(Orders!$D1849,Products!$A$1:$A$5,0),MATCH(Orders!K$1,Products!$A$1:$E$1,0))</f>
        <v>2</v>
      </c>
      <c r="L1849" s="5">
        <f>INDEX(Products!$A$1:$E$5,MATCH(Orders!$D1849,Products!$A$1:$A$5,0),MATCH(Orders!L$1,Products!$A$1:$E$1,0))</f>
        <v>6.79</v>
      </c>
      <c r="M1849" s="5">
        <f>Table1[[#This Row],[Unit Price]]*Table1[[#This Row],[Quantity]]</f>
        <v>6.79</v>
      </c>
      <c r="N1849" t="str">
        <f>VLOOKUP(Table1[[#This Row],[Customer ID]],Customers!$A$1:$I$2001,9,FALSE)</f>
        <v>Yes</v>
      </c>
    </row>
    <row r="1850" spans="1:14" x14ac:dyDescent="0.35">
      <c r="A1850" t="s">
        <v>3769</v>
      </c>
      <c r="B1850" s="2">
        <v>44784</v>
      </c>
      <c r="C1850" t="s">
        <v>3770</v>
      </c>
      <c r="D1850" t="s">
        <v>21</v>
      </c>
      <c r="E1850">
        <v>5</v>
      </c>
      <c r="F1850" t="str">
        <f>VLOOKUP(Table1[[#This Row],[Customer ID]],Customers!$A$1:$I$2001,2,FALSE)</f>
        <v>Patricia Williamson</v>
      </c>
      <c r="G1850" t="str">
        <f>VLOOKUP(Table1[[#This Row],[Customer ID]],Customers!$A$1:$I$2001,3,FALSE)</f>
        <v>nathanhall@yahoo.com</v>
      </c>
      <c r="H1850" t="str">
        <f>VLOOKUP(Table1[[#This Row],[Customer ID]],Customers!$A$1:$I$2001,7,FALSE)</f>
        <v>United States</v>
      </c>
      <c r="I1850" t="str">
        <f>_xlfn.IFS(INDEX(Products!$A$1:$E$5,MATCH(Orders!$D1850,Products!$A$1:$A$5,0),MATCH(Orders!I$1,Products!$A$1:$E$1,0))="Esp","Espresso",INDEX(Products!$A$1:$E$5,MATCH(Orders!$D1850,Products!$A$1:$A$5,0),MATCH(Orders!I$1,Products!$A$1:$E$1,0))="Lat","Latte",INDEX(Products!$A$1:$E$5,MATCH(Orders!$D1850,Products!$A$1:$A$5,0),MATCH(Orders!I$1,Products!$A$1:$E$1,0))="Moc","Mocha",INDEX(Products!$A$1:$E$5,MATCH(Orders!$D1850,Products!$A$1:$A$5,0),MATCH(Orders!I$1,Products!$A$1:$E$1,0))="Am","Americano")</f>
        <v>Latte</v>
      </c>
      <c r="J1850" t="str">
        <f>IF(INDEX(Products!$A$1:$E$5,MATCH(Orders!$D1850,Products!$A$1:$A$5,0),MATCH(Orders!J$1,Products!$A$1:$E$1,0))="M","Medium",IF(INDEX(Products!$A$1:$E$5,MATCH(Orders!$D1850,Products!$A$1:$A$5,0),MATCH(Orders!J$1,Products!$A$1:$E$1,0))="D","Dark","Light"))</f>
        <v>Dark</v>
      </c>
      <c r="K1850" s="3">
        <f>INDEX(Products!$A$1:$E$5,MATCH(Orders!$D1850,Products!$A$1:$A$5,0),MATCH(Orders!K$1,Products!$A$1:$E$1,0))</f>
        <v>2</v>
      </c>
      <c r="L1850" s="5">
        <f>INDEX(Products!$A$1:$E$5,MATCH(Orders!$D1850,Products!$A$1:$A$5,0),MATCH(Orders!L$1,Products!$A$1:$E$1,0))</f>
        <v>6.79</v>
      </c>
      <c r="M1850" s="5">
        <f>Table1[[#This Row],[Unit Price]]*Table1[[#This Row],[Quantity]]</f>
        <v>33.950000000000003</v>
      </c>
      <c r="N1850" t="str">
        <f>VLOOKUP(Table1[[#This Row],[Customer ID]],Customers!$A$1:$I$2001,9,FALSE)</f>
        <v>No</v>
      </c>
    </row>
    <row r="1851" spans="1:14" x14ac:dyDescent="0.35">
      <c r="A1851" t="s">
        <v>3772</v>
      </c>
      <c r="B1851" s="2">
        <v>45328</v>
      </c>
      <c r="C1851" t="s">
        <v>3773</v>
      </c>
      <c r="D1851" t="s">
        <v>40</v>
      </c>
      <c r="E1851">
        <v>5</v>
      </c>
      <c r="F1851" t="str">
        <f>VLOOKUP(Table1[[#This Row],[Customer ID]],Customers!$A$1:$I$2001,2,FALSE)</f>
        <v>Kathryn Zamora</v>
      </c>
      <c r="G1851" t="str">
        <f>VLOOKUP(Table1[[#This Row],[Customer ID]],Customers!$A$1:$I$2001,3,FALSE)</f>
        <v>tamara19@miles.info</v>
      </c>
      <c r="H1851" t="str">
        <f>VLOOKUP(Table1[[#This Row],[Customer ID]],Customers!$A$1:$I$2001,7,FALSE)</f>
        <v>Ireland</v>
      </c>
      <c r="I1851" t="str">
        <f>_xlfn.IFS(INDEX(Products!$A$1:$E$5,MATCH(Orders!$D1851,Products!$A$1:$A$5,0),MATCH(Orders!I$1,Products!$A$1:$E$1,0))="Esp","Espresso",INDEX(Products!$A$1:$E$5,MATCH(Orders!$D1851,Products!$A$1:$A$5,0),MATCH(Orders!I$1,Products!$A$1:$E$1,0))="Lat","Latte",INDEX(Products!$A$1:$E$5,MATCH(Orders!$D1851,Products!$A$1:$A$5,0),MATCH(Orders!I$1,Products!$A$1:$E$1,0))="Moc","Mocha",INDEX(Products!$A$1:$E$5,MATCH(Orders!$D1851,Products!$A$1:$A$5,0),MATCH(Orders!I$1,Products!$A$1:$E$1,0))="Am","Americano")</f>
        <v>Americano</v>
      </c>
      <c r="J1851" t="str">
        <f>IF(INDEX(Products!$A$1:$E$5,MATCH(Orders!$D1851,Products!$A$1:$A$5,0),MATCH(Orders!J$1,Products!$A$1:$E$1,0))="M","Medium",IF(INDEX(Products!$A$1:$E$5,MATCH(Orders!$D1851,Products!$A$1:$A$5,0),MATCH(Orders!J$1,Products!$A$1:$E$1,0))="D","Dark","Light"))</f>
        <v>Light</v>
      </c>
      <c r="K1851" s="3">
        <f>INDEX(Products!$A$1:$E$5,MATCH(Orders!$D1851,Products!$A$1:$A$5,0),MATCH(Orders!K$1,Products!$A$1:$E$1,0))</f>
        <v>1</v>
      </c>
      <c r="L1851" s="5">
        <f>INDEX(Products!$A$1:$E$5,MATCH(Orders!$D1851,Products!$A$1:$A$5,0),MATCH(Orders!L$1,Products!$A$1:$E$1,0))</f>
        <v>9.9499999999999993</v>
      </c>
      <c r="M1851" s="5">
        <f>Table1[[#This Row],[Unit Price]]*Table1[[#This Row],[Quantity]]</f>
        <v>49.75</v>
      </c>
      <c r="N1851" t="str">
        <f>VLOOKUP(Table1[[#This Row],[Customer ID]],Customers!$A$1:$I$2001,9,FALSE)</f>
        <v>No</v>
      </c>
    </row>
    <row r="1852" spans="1:14" x14ac:dyDescent="0.35">
      <c r="A1852" t="s">
        <v>3774</v>
      </c>
      <c r="B1852" s="2">
        <v>45451</v>
      </c>
      <c r="C1852" t="s">
        <v>3775</v>
      </c>
      <c r="D1852" t="s">
        <v>40</v>
      </c>
      <c r="E1852">
        <v>3</v>
      </c>
      <c r="F1852" t="str">
        <f>VLOOKUP(Table1[[#This Row],[Customer ID]],Customers!$A$1:$I$2001,2,FALSE)</f>
        <v>Melissa Sullivan</v>
      </c>
      <c r="G1852" t="str">
        <f>VLOOKUP(Table1[[#This Row],[Customer ID]],Customers!$A$1:$I$2001,3,FALSE)</f>
        <v>acortez@hotmail.com</v>
      </c>
      <c r="H1852" t="str">
        <f>VLOOKUP(Table1[[#This Row],[Customer ID]],Customers!$A$1:$I$2001,7,FALSE)</f>
        <v>United States</v>
      </c>
      <c r="I1852" t="str">
        <f>_xlfn.IFS(INDEX(Products!$A$1:$E$5,MATCH(Orders!$D1852,Products!$A$1:$A$5,0),MATCH(Orders!I$1,Products!$A$1:$E$1,0))="Esp","Espresso",INDEX(Products!$A$1:$E$5,MATCH(Orders!$D1852,Products!$A$1:$A$5,0),MATCH(Orders!I$1,Products!$A$1:$E$1,0))="Lat","Latte",INDEX(Products!$A$1:$E$5,MATCH(Orders!$D1852,Products!$A$1:$A$5,0),MATCH(Orders!I$1,Products!$A$1:$E$1,0))="Moc","Mocha",INDEX(Products!$A$1:$E$5,MATCH(Orders!$D1852,Products!$A$1:$A$5,0),MATCH(Orders!I$1,Products!$A$1:$E$1,0))="Am","Americano")</f>
        <v>Americano</v>
      </c>
      <c r="J1852" t="str">
        <f>IF(INDEX(Products!$A$1:$E$5,MATCH(Orders!$D1852,Products!$A$1:$A$5,0),MATCH(Orders!J$1,Products!$A$1:$E$1,0))="M","Medium",IF(INDEX(Products!$A$1:$E$5,MATCH(Orders!$D1852,Products!$A$1:$A$5,0),MATCH(Orders!J$1,Products!$A$1:$E$1,0))="D","Dark","Light"))</f>
        <v>Light</v>
      </c>
      <c r="K1852" s="3">
        <f>INDEX(Products!$A$1:$E$5,MATCH(Orders!$D1852,Products!$A$1:$A$5,0),MATCH(Orders!K$1,Products!$A$1:$E$1,0))</f>
        <v>1</v>
      </c>
      <c r="L1852" s="5">
        <f>INDEX(Products!$A$1:$E$5,MATCH(Orders!$D1852,Products!$A$1:$A$5,0),MATCH(Orders!L$1,Products!$A$1:$E$1,0))</f>
        <v>9.9499999999999993</v>
      </c>
      <c r="M1852" s="5">
        <f>Table1[[#This Row],[Unit Price]]*Table1[[#This Row],[Quantity]]</f>
        <v>29.849999999999998</v>
      </c>
      <c r="N1852" t="str">
        <f>VLOOKUP(Table1[[#This Row],[Customer ID]],Customers!$A$1:$I$2001,9,FALSE)</f>
        <v>Yes</v>
      </c>
    </row>
    <row r="1853" spans="1:14" x14ac:dyDescent="0.35">
      <c r="A1853" t="s">
        <v>3776</v>
      </c>
      <c r="B1853" s="2">
        <v>45198</v>
      </c>
      <c r="C1853" t="s">
        <v>3777</v>
      </c>
      <c r="D1853" t="s">
        <v>21</v>
      </c>
      <c r="E1853">
        <v>3</v>
      </c>
      <c r="F1853" t="str">
        <f>VLOOKUP(Table1[[#This Row],[Customer ID]],Customers!$A$1:$I$2001,2,FALSE)</f>
        <v>Mary Franklin</v>
      </c>
      <c r="G1853" t="str">
        <f>VLOOKUP(Table1[[#This Row],[Customer ID]],Customers!$A$1:$I$2001,3,FALSE)</f>
        <v>christinamiller@hawkins.org</v>
      </c>
      <c r="H1853" t="str">
        <f>VLOOKUP(Table1[[#This Row],[Customer ID]],Customers!$A$1:$I$2001,7,FALSE)</f>
        <v>Australia</v>
      </c>
      <c r="I1853" t="str">
        <f>_xlfn.IFS(INDEX(Products!$A$1:$E$5,MATCH(Orders!$D1853,Products!$A$1:$A$5,0),MATCH(Orders!I$1,Products!$A$1:$E$1,0))="Esp","Espresso",INDEX(Products!$A$1:$E$5,MATCH(Orders!$D1853,Products!$A$1:$A$5,0),MATCH(Orders!I$1,Products!$A$1:$E$1,0))="Lat","Latte",INDEX(Products!$A$1:$E$5,MATCH(Orders!$D1853,Products!$A$1:$A$5,0),MATCH(Orders!I$1,Products!$A$1:$E$1,0))="Moc","Mocha",INDEX(Products!$A$1:$E$5,MATCH(Orders!$D1853,Products!$A$1:$A$5,0),MATCH(Orders!I$1,Products!$A$1:$E$1,0))="Am","Americano")</f>
        <v>Latte</v>
      </c>
      <c r="J1853" t="str">
        <f>IF(INDEX(Products!$A$1:$E$5,MATCH(Orders!$D1853,Products!$A$1:$A$5,0),MATCH(Orders!J$1,Products!$A$1:$E$1,0))="M","Medium",IF(INDEX(Products!$A$1:$E$5,MATCH(Orders!$D1853,Products!$A$1:$A$5,0),MATCH(Orders!J$1,Products!$A$1:$E$1,0))="D","Dark","Light"))</f>
        <v>Dark</v>
      </c>
      <c r="K1853" s="3">
        <f>INDEX(Products!$A$1:$E$5,MATCH(Orders!$D1853,Products!$A$1:$A$5,0),MATCH(Orders!K$1,Products!$A$1:$E$1,0))</f>
        <v>2</v>
      </c>
      <c r="L1853" s="5">
        <f>INDEX(Products!$A$1:$E$5,MATCH(Orders!$D1853,Products!$A$1:$A$5,0),MATCH(Orders!L$1,Products!$A$1:$E$1,0))</f>
        <v>6.79</v>
      </c>
      <c r="M1853" s="5">
        <f>Table1[[#This Row],[Unit Price]]*Table1[[#This Row],[Quantity]]</f>
        <v>20.37</v>
      </c>
      <c r="N1853" t="str">
        <f>VLOOKUP(Table1[[#This Row],[Customer ID]],Customers!$A$1:$I$2001,9,FALSE)</f>
        <v>No</v>
      </c>
    </row>
    <row r="1854" spans="1:14" x14ac:dyDescent="0.35">
      <c r="A1854" t="s">
        <v>3778</v>
      </c>
      <c r="B1854" s="2">
        <v>45569</v>
      </c>
      <c r="C1854" t="s">
        <v>3779</v>
      </c>
      <c r="D1854" t="s">
        <v>21</v>
      </c>
      <c r="E1854">
        <v>5</v>
      </c>
      <c r="F1854" t="str">
        <f>VLOOKUP(Table1[[#This Row],[Customer ID]],Customers!$A$1:$I$2001,2,FALSE)</f>
        <v>Ryan Snyder</v>
      </c>
      <c r="G1854" t="str">
        <f>VLOOKUP(Table1[[#This Row],[Customer ID]],Customers!$A$1:$I$2001,3,FALSE)</f>
        <v>eric67@yahoo.com</v>
      </c>
      <c r="H1854" t="str">
        <f>VLOOKUP(Table1[[#This Row],[Customer ID]],Customers!$A$1:$I$2001,7,FALSE)</f>
        <v>United Kingdom</v>
      </c>
      <c r="I1854" t="str">
        <f>_xlfn.IFS(INDEX(Products!$A$1:$E$5,MATCH(Orders!$D1854,Products!$A$1:$A$5,0),MATCH(Orders!I$1,Products!$A$1:$E$1,0))="Esp","Espresso",INDEX(Products!$A$1:$E$5,MATCH(Orders!$D1854,Products!$A$1:$A$5,0),MATCH(Orders!I$1,Products!$A$1:$E$1,0))="Lat","Latte",INDEX(Products!$A$1:$E$5,MATCH(Orders!$D1854,Products!$A$1:$A$5,0),MATCH(Orders!I$1,Products!$A$1:$E$1,0))="Moc","Mocha",INDEX(Products!$A$1:$E$5,MATCH(Orders!$D1854,Products!$A$1:$A$5,0),MATCH(Orders!I$1,Products!$A$1:$E$1,0))="Am","Americano")</f>
        <v>Latte</v>
      </c>
      <c r="J1854" t="str">
        <f>IF(INDEX(Products!$A$1:$E$5,MATCH(Orders!$D1854,Products!$A$1:$A$5,0),MATCH(Orders!J$1,Products!$A$1:$E$1,0))="M","Medium",IF(INDEX(Products!$A$1:$E$5,MATCH(Orders!$D1854,Products!$A$1:$A$5,0),MATCH(Orders!J$1,Products!$A$1:$E$1,0))="D","Dark","Light"))</f>
        <v>Dark</v>
      </c>
      <c r="K1854" s="3">
        <f>INDEX(Products!$A$1:$E$5,MATCH(Orders!$D1854,Products!$A$1:$A$5,0),MATCH(Orders!K$1,Products!$A$1:$E$1,0))</f>
        <v>2</v>
      </c>
      <c r="L1854" s="5">
        <f>INDEX(Products!$A$1:$E$5,MATCH(Orders!$D1854,Products!$A$1:$A$5,0),MATCH(Orders!L$1,Products!$A$1:$E$1,0))</f>
        <v>6.79</v>
      </c>
      <c r="M1854" s="5">
        <f>Table1[[#This Row],[Unit Price]]*Table1[[#This Row],[Quantity]]</f>
        <v>33.950000000000003</v>
      </c>
      <c r="N1854" t="str">
        <f>VLOOKUP(Table1[[#This Row],[Customer ID]],Customers!$A$1:$I$2001,9,FALSE)</f>
        <v>No</v>
      </c>
    </row>
    <row r="1855" spans="1:14" x14ac:dyDescent="0.35">
      <c r="A1855" t="s">
        <v>3780</v>
      </c>
      <c r="B1855" s="2">
        <v>45306</v>
      </c>
      <c r="C1855" t="s">
        <v>3781</v>
      </c>
      <c r="D1855" t="s">
        <v>15</v>
      </c>
      <c r="E1855">
        <v>4</v>
      </c>
      <c r="F1855" t="str">
        <f>VLOOKUP(Table1[[#This Row],[Customer ID]],Customers!$A$1:$I$2001,2,FALSE)</f>
        <v>Mario Weaver</v>
      </c>
      <c r="G1855" t="str">
        <f>VLOOKUP(Table1[[#This Row],[Customer ID]],Customers!$A$1:$I$2001,3,FALSE)</f>
        <v>jeffreyparker@yahoo.com</v>
      </c>
      <c r="H1855" t="str">
        <f>VLOOKUP(Table1[[#This Row],[Customer ID]],Customers!$A$1:$I$2001,7,FALSE)</f>
        <v>United States</v>
      </c>
      <c r="I1855" t="str">
        <f>_xlfn.IFS(INDEX(Products!$A$1:$E$5,MATCH(Orders!$D1855,Products!$A$1:$A$5,0),MATCH(Orders!I$1,Products!$A$1:$E$1,0))="Esp","Espresso",INDEX(Products!$A$1:$E$5,MATCH(Orders!$D1855,Products!$A$1:$A$5,0),MATCH(Orders!I$1,Products!$A$1:$E$1,0))="Lat","Latte",INDEX(Products!$A$1:$E$5,MATCH(Orders!$D1855,Products!$A$1:$A$5,0),MATCH(Orders!I$1,Products!$A$1:$E$1,0))="Moc","Mocha",INDEX(Products!$A$1:$E$5,MATCH(Orders!$D1855,Products!$A$1:$A$5,0),MATCH(Orders!I$1,Products!$A$1:$E$1,0))="Am","Americano")</f>
        <v>Espresso</v>
      </c>
      <c r="J1855" t="str">
        <f>IF(INDEX(Products!$A$1:$E$5,MATCH(Orders!$D1855,Products!$A$1:$A$5,0),MATCH(Orders!J$1,Products!$A$1:$E$1,0))="M","Medium",IF(INDEX(Products!$A$1:$E$5,MATCH(Orders!$D1855,Products!$A$1:$A$5,0),MATCH(Orders!J$1,Products!$A$1:$E$1,0))="D","Dark","Light"))</f>
        <v>Medium</v>
      </c>
      <c r="K1855" s="3">
        <f>INDEX(Products!$A$1:$E$5,MATCH(Orders!$D1855,Products!$A$1:$A$5,0),MATCH(Orders!K$1,Products!$A$1:$E$1,0))</f>
        <v>1.5</v>
      </c>
      <c r="L1855" s="5">
        <f>INDEX(Products!$A$1:$E$5,MATCH(Orders!$D1855,Products!$A$1:$A$5,0),MATCH(Orders!L$1,Products!$A$1:$E$1,0))</f>
        <v>8.18</v>
      </c>
      <c r="M1855" s="5">
        <f>Table1[[#This Row],[Unit Price]]*Table1[[#This Row],[Quantity]]</f>
        <v>32.72</v>
      </c>
      <c r="N1855" t="str">
        <f>VLOOKUP(Table1[[#This Row],[Customer ID]],Customers!$A$1:$I$2001,9,FALSE)</f>
        <v>No</v>
      </c>
    </row>
    <row r="1856" spans="1:14" x14ac:dyDescent="0.35">
      <c r="A1856" t="s">
        <v>3783</v>
      </c>
      <c r="B1856" s="2">
        <v>45053</v>
      </c>
      <c r="C1856" t="s">
        <v>3784</v>
      </c>
      <c r="D1856" t="s">
        <v>15</v>
      </c>
      <c r="E1856">
        <v>1</v>
      </c>
      <c r="F1856" t="str">
        <f>VLOOKUP(Table1[[#This Row],[Customer ID]],Customers!$A$1:$I$2001,2,FALSE)</f>
        <v>Deanna Wheeler</v>
      </c>
      <c r="G1856" t="str">
        <f>VLOOKUP(Table1[[#This Row],[Customer ID]],Customers!$A$1:$I$2001,3,FALSE)</f>
        <v>andrew37@ochoa.org</v>
      </c>
      <c r="H1856" t="str">
        <f>VLOOKUP(Table1[[#This Row],[Customer ID]],Customers!$A$1:$I$2001,7,FALSE)</f>
        <v>United States</v>
      </c>
      <c r="I1856" t="str">
        <f>_xlfn.IFS(INDEX(Products!$A$1:$E$5,MATCH(Orders!$D1856,Products!$A$1:$A$5,0),MATCH(Orders!I$1,Products!$A$1:$E$1,0))="Esp","Espresso",INDEX(Products!$A$1:$E$5,MATCH(Orders!$D1856,Products!$A$1:$A$5,0),MATCH(Orders!I$1,Products!$A$1:$E$1,0))="Lat","Latte",INDEX(Products!$A$1:$E$5,MATCH(Orders!$D1856,Products!$A$1:$A$5,0),MATCH(Orders!I$1,Products!$A$1:$E$1,0))="Moc","Mocha",INDEX(Products!$A$1:$E$5,MATCH(Orders!$D1856,Products!$A$1:$A$5,0),MATCH(Orders!I$1,Products!$A$1:$E$1,0))="Am","Americano")</f>
        <v>Espresso</v>
      </c>
      <c r="J1856" t="str">
        <f>IF(INDEX(Products!$A$1:$E$5,MATCH(Orders!$D1856,Products!$A$1:$A$5,0),MATCH(Orders!J$1,Products!$A$1:$E$1,0))="M","Medium",IF(INDEX(Products!$A$1:$E$5,MATCH(Orders!$D1856,Products!$A$1:$A$5,0),MATCH(Orders!J$1,Products!$A$1:$E$1,0))="D","Dark","Light"))</f>
        <v>Medium</v>
      </c>
      <c r="K1856" s="3">
        <f>INDEX(Products!$A$1:$E$5,MATCH(Orders!$D1856,Products!$A$1:$A$5,0),MATCH(Orders!K$1,Products!$A$1:$E$1,0))</f>
        <v>1.5</v>
      </c>
      <c r="L1856" s="5">
        <f>INDEX(Products!$A$1:$E$5,MATCH(Orders!$D1856,Products!$A$1:$A$5,0),MATCH(Orders!L$1,Products!$A$1:$E$1,0))</f>
        <v>8.18</v>
      </c>
      <c r="M1856" s="5">
        <f>Table1[[#This Row],[Unit Price]]*Table1[[#This Row],[Quantity]]</f>
        <v>8.18</v>
      </c>
      <c r="N1856" t="str">
        <f>VLOOKUP(Table1[[#This Row],[Customer ID]],Customers!$A$1:$I$2001,9,FALSE)</f>
        <v>No</v>
      </c>
    </row>
    <row r="1857" spans="1:14" x14ac:dyDescent="0.35">
      <c r="A1857" t="s">
        <v>3785</v>
      </c>
      <c r="B1857" s="2">
        <v>44721</v>
      </c>
      <c r="C1857" t="s">
        <v>3786</v>
      </c>
      <c r="D1857" t="s">
        <v>30</v>
      </c>
      <c r="E1857">
        <v>5</v>
      </c>
      <c r="F1857" t="str">
        <f>VLOOKUP(Table1[[#This Row],[Customer ID]],Customers!$A$1:$I$2001,2,FALSE)</f>
        <v>Donna Powell</v>
      </c>
      <c r="G1857" t="str">
        <f>VLOOKUP(Table1[[#This Row],[Customer ID]],Customers!$A$1:$I$2001,3,FALSE)</f>
        <v>deborahherrera@yahoo.com</v>
      </c>
      <c r="H1857" t="str">
        <f>VLOOKUP(Table1[[#This Row],[Customer ID]],Customers!$A$1:$I$2001,7,FALSE)</f>
        <v>Ireland</v>
      </c>
      <c r="I1857" t="str">
        <f>_xlfn.IFS(INDEX(Products!$A$1:$E$5,MATCH(Orders!$D1857,Products!$A$1:$A$5,0),MATCH(Orders!I$1,Products!$A$1:$E$1,0))="Esp","Espresso",INDEX(Products!$A$1:$E$5,MATCH(Orders!$D1857,Products!$A$1:$A$5,0),MATCH(Orders!I$1,Products!$A$1:$E$1,0))="Lat","Latte",INDEX(Products!$A$1:$E$5,MATCH(Orders!$D1857,Products!$A$1:$A$5,0),MATCH(Orders!I$1,Products!$A$1:$E$1,0))="Moc","Mocha",INDEX(Products!$A$1:$E$5,MATCH(Orders!$D1857,Products!$A$1:$A$5,0),MATCH(Orders!I$1,Products!$A$1:$E$1,0))="Am","Americano")</f>
        <v>Mocha</v>
      </c>
      <c r="J1857" t="str">
        <f>IF(INDEX(Products!$A$1:$E$5,MATCH(Orders!$D1857,Products!$A$1:$A$5,0),MATCH(Orders!J$1,Products!$A$1:$E$1,0))="M","Medium",IF(INDEX(Products!$A$1:$E$5,MATCH(Orders!$D1857,Products!$A$1:$A$5,0),MATCH(Orders!J$1,Products!$A$1:$E$1,0))="D","Dark","Light"))</f>
        <v>Medium</v>
      </c>
      <c r="K1857" s="3">
        <f>INDEX(Products!$A$1:$E$5,MATCH(Orders!$D1857,Products!$A$1:$A$5,0),MATCH(Orders!K$1,Products!$A$1:$E$1,0))</f>
        <v>2</v>
      </c>
      <c r="L1857" s="5">
        <f>INDEX(Products!$A$1:$E$5,MATCH(Orders!$D1857,Products!$A$1:$A$5,0),MATCH(Orders!L$1,Products!$A$1:$E$1,0))</f>
        <v>5.35</v>
      </c>
      <c r="M1857" s="5">
        <f>Table1[[#This Row],[Unit Price]]*Table1[[#This Row],[Quantity]]</f>
        <v>26.75</v>
      </c>
      <c r="N1857" t="str">
        <f>VLOOKUP(Table1[[#This Row],[Customer ID]],Customers!$A$1:$I$2001,9,FALSE)</f>
        <v>Yes</v>
      </c>
    </row>
    <row r="1858" spans="1:14" x14ac:dyDescent="0.35">
      <c r="A1858" t="s">
        <v>3787</v>
      </c>
      <c r="B1858" s="2">
        <v>45340</v>
      </c>
      <c r="C1858" t="s">
        <v>3788</v>
      </c>
      <c r="D1858" t="s">
        <v>21</v>
      </c>
      <c r="E1858">
        <v>5</v>
      </c>
      <c r="F1858" t="str">
        <f>VLOOKUP(Table1[[#This Row],[Customer ID]],Customers!$A$1:$I$2001,2,FALSE)</f>
        <v>Joel Smith</v>
      </c>
      <c r="G1858" t="str">
        <f>VLOOKUP(Table1[[#This Row],[Customer ID]],Customers!$A$1:$I$2001,3,FALSE)</f>
        <v>langashley@johnson.com</v>
      </c>
      <c r="H1858" t="str">
        <f>VLOOKUP(Table1[[#This Row],[Customer ID]],Customers!$A$1:$I$2001,7,FALSE)</f>
        <v>United Kingdom</v>
      </c>
      <c r="I1858" t="str">
        <f>_xlfn.IFS(INDEX(Products!$A$1:$E$5,MATCH(Orders!$D1858,Products!$A$1:$A$5,0),MATCH(Orders!I$1,Products!$A$1:$E$1,0))="Esp","Espresso",INDEX(Products!$A$1:$E$5,MATCH(Orders!$D1858,Products!$A$1:$A$5,0),MATCH(Orders!I$1,Products!$A$1:$E$1,0))="Lat","Latte",INDEX(Products!$A$1:$E$5,MATCH(Orders!$D1858,Products!$A$1:$A$5,0),MATCH(Orders!I$1,Products!$A$1:$E$1,0))="Moc","Mocha",INDEX(Products!$A$1:$E$5,MATCH(Orders!$D1858,Products!$A$1:$A$5,0),MATCH(Orders!I$1,Products!$A$1:$E$1,0))="Am","Americano")</f>
        <v>Latte</v>
      </c>
      <c r="J1858" t="str">
        <f>IF(INDEX(Products!$A$1:$E$5,MATCH(Orders!$D1858,Products!$A$1:$A$5,0),MATCH(Orders!J$1,Products!$A$1:$E$1,0))="M","Medium",IF(INDEX(Products!$A$1:$E$5,MATCH(Orders!$D1858,Products!$A$1:$A$5,0),MATCH(Orders!J$1,Products!$A$1:$E$1,0))="D","Dark","Light"))</f>
        <v>Dark</v>
      </c>
      <c r="K1858" s="3">
        <f>INDEX(Products!$A$1:$E$5,MATCH(Orders!$D1858,Products!$A$1:$A$5,0),MATCH(Orders!K$1,Products!$A$1:$E$1,0))</f>
        <v>2</v>
      </c>
      <c r="L1858" s="5">
        <f>INDEX(Products!$A$1:$E$5,MATCH(Orders!$D1858,Products!$A$1:$A$5,0),MATCH(Orders!L$1,Products!$A$1:$E$1,0))</f>
        <v>6.79</v>
      </c>
      <c r="M1858" s="5">
        <f>Table1[[#This Row],[Unit Price]]*Table1[[#This Row],[Quantity]]</f>
        <v>33.950000000000003</v>
      </c>
      <c r="N1858" t="str">
        <f>VLOOKUP(Table1[[#This Row],[Customer ID]],Customers!$A$1:$I$2001,9,FALSE)</f>
        <v>No</v>
      </c>
    </row>
    <row r="1859" spans="1:14" x14ac:dyDescent="0.35">
      <c r="A1859" t="s">
        <v>3789</v>
      </c>
      <c r="B1859" s="2">
        <v>45529</v>
      </c>
      <c r="C1859" t="s">
        <v>3790</v>
      </c>
      <c r="D1859" t="s">
        <v>30</v>
      </c>
      <c r="E1859">
        <v>3</v>
      </c>
      <c r="F1859" t="str">
        <f>VLOOKUP(Table1[[#This Row],[Customer ID]],Customers!$A$1:$I$2001,2,FALSE)</f>
        <v>Sandra Wilkinson</v>
      </c>
      <c r="G1859" t="str">
        <f>VLOOKUP(Table1[[#This Row],[Customer ID]],Customers!$A$1:$I$2001,3,FALSE)</f>
        <v>swilliamson@gmail.com</v>
      </c>
      <c r="H1859" t="str">
        <f>VLOOKUP(Table1[[#This Row],[Customer ID]],Customers!$A$1:$I$2001,7,FALSE)</f>
        <v>Ireland</v>
      </c>
      <c r="I1859" t="str">
        <f>_xlfn.IFS(INDEX(Products!$A$1:$E$5,MATCH(Orders!$D1859,Products!$A$1:$A$5,0),MATCH(Orders!I$1,Products!$A$1:$E$1,0))="Esp","Espresso",INDEX(Products!$A$1:$E$5,MATCH(Orders!$D1859,Products!$A$1:$A$5,0),MATCH(Orders!I$1,Products!$A$1:$E$1,0))="Lat","Latte",INDEX(Products!$A$1:$E$5,MATCH(Orders!$D1859,Products!$A$1:$A$5,0),MATCH(Orders!I$1,Products!$A$1:$E$1,0))="Moc","Mocha",INDEX(Products!$A$1:$E$5,MATCH(Orders!$D1859,Products!$A$1:$A$5,0),MATCH(Orders!I$1,Products!$A$1:$E$1,0))="Am","Americano")</f>
        <v>Mocha</v>
      </c>
      <c r="J1859" t="str">
        <f>IF(INDEX(Products!$A$1:$E$5,MATCH(Orders!$D1859,Products!$A$1:$A$5,0),MATCH(Orders!J$1,Products!$A$1:$E$1,0))="M","Medium",IF(INDEX(Products!$A$1:$E$5,MATCH(Orders!$D1859,Products!$A$1:$A$5,0),MATCH(Orders!J$1,Products!$A$1:$E$1,0))="D","Dark","Light"))</f>
        <v>Medium</v>
      </c>
      <c r="K1859" s="3">
        <f>INDEX(Products!$A$1:$E$5,MATCH(Orders!$D1859,Products!$A$1:$A$5,0),MATCH(Orders!K$1,Products!$A$1:$E$1,0))</f>
        <v>2</v>
      </c>
      <c r="L1859" s="5">
        <f>INDEX(Products!$A$1:$E$5,MATCH(Orders!$D1859,Products!$A$1:$A$5,0),MATCH(Orders!L$1,Products!$A$1:$E$1,0))</f>
        <v>5.35</v>
      </c>
      <c r="M1859" s="5">
        <f>Table1[[#This Row],[Unit Price]]*Table1[[#This Row],[Quantity]]</f>
        <v>16.049999999999997</v>
      </c>
      <c r="N1859" t="str">
        <f>VLOOKUP(Table1[[#This Row],[Customer ID]],Customers!$A$1:$I$2001,9,FALSE)</f>
        <v>Yes</v>
      </c>
    </row>
    <row r="1860" spans="1:14" x14ac:dyDescent="0.35">
      <c r="A1860" t="s">
        <v>3791</v>
      </c>
      <c r="B1860" s="2">
        <v>45286</v>
      </c>
      <c r="C1860" t="s">
        <v>3792</v>
      </c>
      <c r="D1860" t="s">
        <v>30</v>
      </c>
      <c r="E1860">
        <v>4</v>
      </c>
      <c r="F1860" t="str">
        <f>VLOOKUP(Table1[[#This Row],[Customer ID]],Customers!$A$1:$I$2001,2,FALSE)</f>
        <v>Alicia Smith DDS</v>
      </c>
      <c r="G1860" t="str">
        <f>VLOOKUP(Table1[[#This Row],[Customer ID]],Customers!$A$1:$I$2001,3,FALSE)</f>
        <v>brownteresa@thompson.biz</v>
      </c>
      <c r="H1860" t="str">
        <f>VLOOKUP(Table1[[#This Row],[Customer ID]],Customers!$A$1:$I$2001,7,FALSE)</f>
        <v>Canada</v>
      </c>
      <c r="I1860" t="str">
        <f>_xlfn.IFS(INDEX(Products!$A$1:$E$5,MATCH(Orders!$D1860,Products!$A$1:$A$5,0),MATCH(Orders!I$1,Products!$A$1:$E$1,0))="Esp","Espresso",INDEX(Products!$A$1:$E$5,MATCH(Orders!$D1860,Products!$A$1:$A$5,0),MATCH(Orders!I$1,Products!$A$1:$E$1,0))="Lat","Latte",INDEX(Products!$A$1:$E$5,MATCH(Orders!$D1860,Products!$A$1:$A$5,0),MATCH(Orders!I$1,Products!$A$1:$E$1,0))="Moc","Mocha",INDEX(Products!$A$1:$E$5,MATCH(Orders!$D1860,Products!$A$1:$A$5,0),MATCH(Orders!I$1,Products!$A$1:$E$1,0))="Am","Americano")</f>
        <v>Mocha</v>
      </c>
      <c r="J1860" t="str">
        <f>IF(INDEX(Products!$A$1:$E$5,MATCH(Orders!$D1860,Products!$A$1:$A$5,0),MATCH(Orders!J$1,Products!$A$1:$E$1,0))="M","Medium",IF(INDEX(Products!$A$1:$E$5,MATCH(Orders!$D1860,Products!$A$1:$A$5,0),MATCH(Orders!J$1,Products!$A$1:$E$1,0))="D","Dark","Light"))</f>
        <v>Medium</v>
      </c>
      <c r="K1860" s="3">
        <f>INDEX(Products!$A$1:$E$5,MATCH(Orders!$D1860,Products!$A$1:$A$5,0),MATCH(Orders!K$1,Products!$A$1:$E$1,0))</f>
        <v>2</v>
      </c>
      <c r="L1860" s="5">
        <f>INDEX(Products!$A$1:$E$5,MATCH(Orders!$D1860,Products!$A$1:$A$5,0),MATCH(Orders!L$1,Products!$A$1:$E$1,0))</f>
        <v>5.35</v>
      </c>
      <c r="M1860" s="5">
        <f>Table1[[#This Row],[Unit Price]]*Table1[[#This Row],[Quantity]]</f>
        <v>21.4</v>
      </c>
      <c r="N1860" t="str">
        <f>VLOOKUP(Table1[[#This Row],[Customer ID]],Customers!$A$1:$I$2001,9,FALSE)</f>
        <v>Yes</v>
      </c>
    </row>
    <row r="1861" spans="1:14" x14ac:dyDescent="0.35">
      <c r="A1861" t="s">
        <v>3793</v>
      </c>
      <c r="B1861" s="2">
        <v>44648</v>
      </c>
      <c r="C1861" t="s">
        <v>3794</v>
      </c>
      <c r="D1861" t="s">
        <v>30</v>
      </c>
      <c r="E1861">
        <v>4</v>
      </c>
      <c r="F1861" t="str">
        <f>VLOOKUP(Table1[[#This Row],[Customer ID]],Customers!$A$1:$I$2001,2,FALSE)</f>
        <v>Jeffrey Stuart</v>
      </c>
      <c r="G1861" t="str">
        <f>VLOOKUP(Table1[[#This Row],[Customer ID]],Customers!$A$1:$I$2001,3,FALSE)</f>
        <v>josemoore@yahoo.com</v>
      </c>
      <c r="H1861" t="str">
        <f>VLOOKUP(Table1[[#This Row],[Customer ID]],Customers!$A$1:$I$2001,7,FALSE)</f>
        <v>United States</v>
      </c>
      <c r="I1861" t="str">
        <f>_xlfn.IFS(INDEX(Products!$A$1:$E$5,MATCH(Orders!$D1861,Products!$A$1:$A$5,0),MATCH(Orders!I$1,Products!$A$1:$E$1,0))="Esp","Espresso",INDEX(Products!$A$1:$E$5,MATCH(Orders!$D1861,Products!$A$1:$A$5,0),MATCH(Orders!I$1,Products!$A$1:$E$1,0))="Lat","Latte",INDEX(Products!$A$1:$E$5,MATCH(Orders!$D1861,Products!$A$1:$A$5,0),MATCH(Orders!I$1,Products!$A$1:$E$1,0))="Moc","Mocha",INDEX(Products!$A$1:$E$5,MATCH(Orders!$D1861,Products!$A$1:$A$5,0),MATCH(Orders!I$1,Products!$A$1:$E$1,0))="Am","Americano")</f>
        <v>Mocha</v>
      </c>
      <c r="J1861" t="str">
        <f>IF(INDEX(Products!$A$1:$E$5,MATCH(Orders!$D1861,Products!$A$1:$A$5,0),MATCH(Orders!J$1,Products!$A$1:$E$1,0))="M","Medium",IF(INDEX(Products!$A$1:$E$5,MATCH(Orders!$D1861,Products!$A$1:$A$5,0),MATCH(Orders!J$1,Products!$A$1:$E$1,0))="D","Dark","Light"))</f>
        <v>Medium</v>
      </c>
      <c r="K1861" s="3">
        <f>INDEX(Products!$A$1:$E$5,MATCH(Orders!$D1861,Products!$A$1:$A$5,0),MATCH(Orders!K$1,Products!$A$1:$E$1,0))</f>
        <v>2</v>
      </c>
      <c r="L1861" s="5">
        <f>INDEX(Products!$A$1:$E$5,MATCH(Orders!$D1861,Products!$A$1:$A$5,0),MATCH(Orders!L$1,Products!$A$1:$E$1,0))</f>
        <v>5.35</v>
      </c>
      <c r="M1861" s="5">
        <f>Table1[[#This Row],[Unit Price]]*Table1[[#This Row],[Quantity]]</f>
        <v>21.4</v>
      </c>
      <c r="N1861" t="str">
        <f>VLOOKUP(Table1[[#This Row],[Customer ID]],Customers!$A$1:$I$2001,9,FALSE)</f>
        <v>Yes</v>
      </c>
    </row>
    <row r="1862" spans="1:14" x14ac:dyDescent="0.35">
      <c r="A1862" t="s">
        <v>3795</v>
      </c>
      <c r="B1862" s="2">
        <v>44794</v>
      </c>
      <c r="C1862" t="s">
        <v>3796</v>
      </c>
      <c r="D1862" t="s">
        <v>30</v>
      </c>
      <c r="E1862">
        <v>1</v>
      </c>
      <c r="F1862" t="str">
        <f>VLOOKUP(Table1[[#This Row],[Customer ID]],Customers!$A$1:$I$2001,2,FALSE)</f>
        <v>Travis Harper</v>
      </c>
      <c r="G1862" t="str">
        <f>VLOOKUP(Table1[[#This Row],[Customer ID]],Customers!$A$1:$I$2001,3,FALSE)</f>
        <v>dserrano@yahoo.com</v>
      </c>
      <c r="H1862" t="str">
        <f>VLOOKUP(Table1[[#This Row],[Customer ID]],Customers!$A$1:$I$2001,7,FALSE)</f>
        <v>United Kingdom</v>
      </c>
      <c r="I1862" t="str">
        <f>_xlfn.IFS(INDEX(Products!$A$1:$E$5,MATCH(Orders!$D1862,Products!$A$1:$A$5,0),MATCH(Orders!I$1,Products!$A$1:$E$1,0))="Esp","Espresso",INDEX(Products!$A$1:$E$5,MATCH(Orders!$D1862,Products!$A$1:$A$5,0),MATCH(Orders!I$1,Products!$A$1:$E$1,0))="Lat","Latte",INDEX(Products!$A$1:$E$5,MATCH(Orders!$D1862,Products!$A$1:$A$5,0),MATCH(Orders!I$1,Products!$A$1:$E$1,0))="Moc","Mocha",INDEX(Products!$A$1:$E$5,MATCH(Orders!$D1862,Products!$A$1:$A$5,0),MATCH(Orders!I$1,Products!$A$1:$E$1,0))="Am","Americano")</f>
        <v>Mocha</v>
      </c>
      <c r="J1862" t="str">
        <f>IF(INDEX(Products!$A$1:$E$5,MATCH(Orders!$D1862,Products!$A$1:$A$5,0),MATCH(Orders!J$1,Products!$A$1:$E$1,0))="M","Medium",IF(INDEX(Products!$A$1:$E$5,MATCH(Orders!$D1862,Products!$A$1:$A$5,0),MATCH(Orders!J$1,Products!$A$1:$E$1,0))="D","Dark","Light"))</f>
        <v>Medium</v>
      </c>
      <c r="K1862" s="3">
        <f>INDEX(Products!$A$1:$E$5,MATCH(Orders!$D1862,Products!$A$1:$A$5,0),MATCH(Orders!K$1,Products!$A$1:$E$1,0))</f>
        <v>2</v>
      </c>
      <c r="L1862" s="5">
        <f>INDEX(Products!$A$1:$E$5,MATCH(Orders!$D1862,Products!$A$1:$A$5,0),MATCH(Orders!L$1,Products!$A$1:$E$1,0))</f>
        <v>5.35</v>
      </c>
      <c r="M1862" s="5">
        <f>Table1[[#This Row],[Unit Price]]*Table1[[#This Row],[Quantity]]</f>
        <v>5.35</v>
      </c>
      <c r="N1862" t="str">
        <f>VLOOKUP(Table1[[#This Row],[Customer ID]],Customers!$A$1:$I$2001,9,FALSE)</f>
        <v>No</v>
      </c>
    </row>
    <row r="1863" spans="1:14" x14ac:dyDescent="0.35">
      <c r="A1863" t="s">
        <v>3797</v>
      </c>
      <c r="B1863" s="2">
        <v>44591</v>
      </c>
      <c r="C1863" t="s">
        <v>3798</v>
      </c>
      <c r="D1863" t="s">
        <v>30</v>
      </c>
      <c r="E1863">
        <v>4</v>
      </c>
      <c r="F1863" t="str">
        <f>VLOOKUP(Table1[[#This Row],[Customer ID]],Customers!$A$1:$I$2001,2,FALSE)</f>
        <v>Terry Kelly</v>
      </c>
      <c r="G1863" t="str">
        <f>VLOOKUP(Table1[[#This Row],[Customer ID]],Customers!$A$1:$I$2001,3,FALSE)</f>
        <v>meyersbradley@smith.com</v>
      </c>
      <c r="H1863" t="str">
        <f>VLOOKUP(Table1[[#This Row],[Customer ID]],Customers!$A$1:$I$2001,7,FALSE)</f>
        <v>United States</v>
      </c>
      <c r="I1863" t="str">
        <f>_xlfn.IFS(INDEX(Products!$A$1:$E$5,MATCH(Orders!$D1863,Products!$A$1:$A$5,0),MATCH(Orders!I$1,Products!$A$1:$E$1,0))="Esp","Espresso",INDEX(Products!$A$1:$E$5,MATCH(Orders!$D1863,Products!$A$1:$A$5,0),MATCH(Orders!I$1,Products!$A$1:$E$1,0))="Lat","Latte",INDEX(Products!$A$1:$E$5,MATCH(Orders!$D1863,Products!$A$1:$A$5,0),MATCH(Orders!I$1,Products!$A$1:$E$1,0))="Moc","Mocha",INDEX(Products!$A$1:$E$5,MATCH(Orders!$D1863,Products!$A$1:$A$5,0),MATCH(Orders!I$1,Products!$A$1:$E$1,0))="Am","Americano")</f>
        <v>Mocha</v>
      </c>
      <c r="J1863" t="str">
        <f>IF(INDEX(Products!$A$1:$E$5,MATCH(Orders!$D1863,Products!$A$1:$A$5,0),MATCH(Orders!J$1,Products!$A$1:$E$1,0))="M","Medium",IF(INDEX(Products!$A$1:$E$5,MATCH(Orders!$D1863,Products!$A$1:$A$5,0),MATCH(Orders!J$1,Products!$A$1:$E$1,0))="D","Dark","Light"))</f>
        <v>Medium</v>
      </c>
      <c r="K1863" s="3">
        <f>INDEX(Products!$A$1:$E$5,MATCH(Orders!$D1863,Products!$A$1:$A$5,0),MATCH(Orders!K$1,Products!$A$1:$E$1,0))</f>
        <v>2</v>
      </c>
      <c r="L1863" s="5">
        <f>INDEX(Products!$A$1:$E$5,MATCH(Orders!$D1863,Products!$A$1:$A$5,0),MATCH(Orders!L$1,Products!$A$1:$E$1,0))</f>
        <v>5.35</v>
      </c>
      <c r="M1863" s="5">
        <f>Table1[[#This Row],[Unit Price]]*Table1[[#This Row],[Quantity]]</f>
        <v>21.4</v>
      </c>
      <c r="N1863" t="str">
        <f>VLOOKUP(Table1[[#This Row],[Customer ID]],Customers!$A$1:$I$2001,9,FALSE)</f>
        <v>No</v>
      </c>
    </row>
    <row r="1864" spans="1:14" x14ac:dyDescent="0.35">
      <c r="A1864" t="s">
        <v>3799</v>
      </c>
      <c r="B1864" s="2">
        <v>45201</v>
      </c>
      <c r="C1864" t="s">
        <v>3800</v>
      </c>
      <c r="D1864" t="s">
        <v>15</v>
      </c>
      <c r="E1864">
        <v>5</v>
      </c>
      <c r="F1864" t="str">
        <f>VLOOKUP(Table1[[#This Row],[Customer ID]],Customers!$A$1:$I$2001,2,FALSE)</f>
        <v>Sarah Murphy</v>
      </c>
      <c r="G1864" t="str">
        <f>VLOOKUP(Table1[[#This Row],[Customer ID]],Customers!$A$1:$I$2001,3,FALSE)</f>
        <v>ahughes@jordan-smith.com</v>
      </c>
      <c r="H1864" t="str">
        <f>VLOOKUP(Table1[[#This Row],[Customer ID]],Customers!$A$1:$I$2001,7,FALSE)</f>
        <v>Ireland</v>
      </c>
      <c r="I1864" t="str">
        <f>_xlfn.IFS(INDEX(Products!$A$1:$E$5,MATCH(Orders!$D1864,Products!$A$1:$A$5,0),MATCH(Orders!I$1,Products!$A$1:$E$1,0))="Esp","Espresso",INDEX(Products!$A$1:$E$5,MATCH(Orders!$D1864,Products!$A$1:$A$5,0),MATCH(Orders!I$1,Products!$A$1:$E$1,0))="Lat","Latte",INDEX(Products!$A$1:$E$5,MATCH(Orders!$D1864,Products!$A$1:$A$5,0),MATCH(Orders!I$1,Products!$A$1:$E$1,0))="Moc","Mocha",INDEX(Products!$A$1:$E$5,MATCH(Orders!$D1864,Products!$A$1:$A$5,0),MATCH(Orders!I$1,Products!$A$1:$E$1,0))="Am","Americano")</f>
        <v>Espresso</v>
      </c>
      <c r="J1864" t="str">
        <f>IF(INDEX(Products!$A$1:$E$5,MATCH(Orders!$D1864,Products!$A$1:$A$5,0),MATCH(Orders!J$1,Products!$A$1:$E$1,0))="M","Medium",IF(INDEX(Products!$A$1:$E$5,MATCH(Orders!$D1864,Products!$A$1:$A$5,0),MATCH(Orders!J$1,Products!$A$1:$E$1,0))="D","Dark","Light"))</f>
        <v>Medium</v>
      </c>
      <c r="K1864" s="3">
        <f>INDEX(Products!$A$1:$E$5,MATCH(Orders!$D1864,Products!$A$1:$A$5,0),MATCH(Orders!K$1,Products!$A$1:$E$1,0))</f>
        <v>1.5</v>
      </c>
      <c r="L1864" s="5">
        <f>INDEX(Products!$A$1:$E$5,MATCH(Orders!$D1864,Products!$A$1:$A$5,0),MATCH(Orders!L$1,Products!$A$1:$E$1,0))</f>
        <v>8.18</v>
      </c>
      <c r="M1864" s="5">
        <f>Table1[[#This Row],[Unit Price]]*Table1[[#This Row],[Quantity]]</f>
        <v>40.9</v>
      </c>
      <c r="N1864" t="str">
        <f>VLOOKUP(Table1[[#This Row],[Customer ID]],Customers!$A$1:$I$2001,9,FALSE)</f>
        <v>No</v>
      </c>
    </row>
    <row r="1865" spans="1:14" x14ac:dyDescent="0.35">
      <c r="A1865" t="s">
        <v>3801</v>
      </c>
      <c r="B1865" s="2">
        <v>44597</v>
      </c>
      <c r="C1865" t="s">
        <v>3802</v>
      </c>
      <c r="D1865" t="s">
        <v>21</v>
      </c>
      <c r="E1865">
        <v>3</v>
      </c>
      <c r="F1865" t="str">
        <f>VLOOKUP(Table1[[#This Row],[Customer ID]],Customers!$A$1:$I$2001,2,FALSE)</f>
        <v>Courtney Bowman</v>
      </c>
      <c r="G1865" t="str">
        <f>VLOOKUP(Table1[[#This Row],[Customer ID]],Customers!$A$1:$I$2001,3,FALSE)</f>
        <v>andrea12@yahoo.com</v>
      </c>
      <c r="H1865" t="str">
        <f>VLOOKUP(Table1[[#This Row],[Customer ID]],Customers!$A$1:$I$2001,7,FALSE)</f>
        <v>Australia</v>
      </c>
      <c r="I1865" t="str">
        <f>_xlfn.IFS(INDEX(Products!$A$1:$E$5,MATCH(Orders!$D1865,Products!$A$1:$A$5,0),MATCH(Orders!I$1,Products!$A$1:$E$1,0))="Esp","Espresso",INDEX(Products!$A$1:$E$5,MATCH(Orders!$D1865,Products!$A$1:$A$5,0),MATCH(Orders!I$1,Products!$A$1:$E$1,0))="Lat","Latte",INDEX(Products!$A$1:$E$5,MATCH(Orders!$D1865,Products!$A$1:$A$5,0),MATCH(Orders!I$1,Products!$A$1:$E$1,0))="Moc","Mocha",INDEX(Products!$A$1:$E$5,MATCH(Orders!$D1865,Products!$A$1:$A$5,0),MATCH(Orders!I$1,Products!$A$1:$E$1,0))="Am","Americano")</f>
        <v>Latte</v>
      </c>
      <c r="J1865" t="str">
        <f>IF(INDEX(Products!$A$1:$E$5,MATCH(Orders!$D1865,Products!$A$1:$A$5,0),MATCH(Orders!J$1,Products!$A$1:$E$1,0))="M","Medium",IF(INDEX(Products!$A$1:$E$5,MATCH(Orders!$D1865,Products!$A$1:$A$5,0),MATCH(Orders!J$1,Products!$A$1:$E$1,0))="D","Dark","Light"))</f>
        <v>Dark</v>
      </c>
      <c r="K1865" s="3">
        <f>INDEX(Products!$A$1:$E$5,MATCH(Orders!$D1865,Products!$A$1:$A$5,0),MATCH(Orders!K$1,Products!$A$1:$E$1,0))</f>
        <v>2</v>
      </c>
      <c r="L1865" s="5">
        <f>INDEX(Products!$A$1:$E$5,MATCH(Orders!$D1865,Products!$A$1:$A$5,0),MATCH(Orders!L$1,Products!$A$1:$E$1,0))</f>
        <v>6.79</v>
      </c>
      <c r="M1865" s="5">
        <f>Table1[[#This Row],[Unit Price]]*Table1[[#This Row],[Quantity]]</f>
        <v>20.37</v>
      </c>
      <c r="N1865" t="str">
        <f>VLOOKUP(Table1[[#This Row],[Customer ID]],Customers!$A$1:$I$2001,9,FALSE)</f>
        <v>Yes</v>
      </c>
    </row>
    <row r="1866" spans="1:14" x14ac:dyDescent="0.35">
      <c r="A1866" t="s">
        <v>3803</v>
      </c>
      <c r="B1866" s="2">
        <v>44657</v>
      </c>
      <c r="C1866" t="s">
        <v>3804</v>
      </c>
      <c r="D1866" t="s">
        <v>15</v>
      </c>
      <c r="E1866">
        <v>1</v>
      </c>
      <c r="F1866" t="str">
        <f>VLOOKUP(Table1[[#This Row],[Customer ID]],Customers!$A$1:$I$2001,2,FALSE)</f>
        <v>Alexander Hunt</v>
      </c>
      <c r="G1866" t="str">
        <f>VLOOKUP(Table1[[#This Row],[Customer ID]],Customers!$A$1:$I$2001,3,FALSE)</f>
        <v>adam17@gmail.com</v>
      </c>
      <c r="H1866" t="str">
        <f>VLOOKUP(Table1[[#This Row],[Customer ID]],Customers!$A$1:$I$2001,7,FALSE)</f>
        <v>Canada</v>
      </c>
      <c r="I1866" t="str">
        <f>_xlfn.IFS(INDEX(Products!$A$1:$E$5,MATCH(Orders!$D1866,Products!$A$1:$A$5,0),MATCH(Orders!I$1,Products!$A$1:$E$1,0))="Esp","Espresso",INDEX(Products!$A$1:$E$5,MATCH(Orders!$D1866,Products!$A$1:$A$5,0),MATCH(Orders!I$1,Products!$A$1:$E$1,0))="Lat","Latte",INDEX(Products!$A$1:$E$5,MATCH(Orders!$D1866,Products!$A$1:$A$5,0),MATCH(Orders!I$1,Products!$A$1:$E$1,0))="Moc","Mocha",INDEX(Products!$A$1:$E$5,MATCH(Orders!$D1866,Products!$A$1:$A$5,0),MATCH(Orders!I$1,Products!$A$1:$E$1,0))="Am","Americano")</f>
        <v>Espresso</v>
      </c>
      <c r="J1866" t="str">
        <f>IF(INDEX(Products!$A$1:$E$5,MATCH(Orders!$D1866,Products!$A$1:$A$5,0),MATCH(Orders!J$1,Products!$A$1:$E$1,0))="M","Medium",IF(INDEX(Products!$A$1:$E$5,MATCH(Orders!$D1866,Products!$A$1:$A$5,0),MATCH(Orders!J$1,Products!$A$1:$E$1,0))="D","Dark","Light"))</f>
        <v>Medium</v>
      </c>
      <c r="K1866" s="3">
        <f>INDEX(Products!$A$1:$E$5,MATCH(Orders!$D1866,Products!$A$1:$A$5,0),MATCH(Orders!K$1,Products!$A$1:$E$1,0))</f>
        <v>1.5</v>
      </c>
      <c r="L1866" s="5">
        <f>INDEX(Products!$A$1:$E$5,MATCH(Orders!$D1866,Products!$A$1:$A$5,0),MATCH(Orders!L$1,Products!$A$1:$E$1,0))</f>
        <v>8.18</v>
      </c>
      <c r="M1866" s="5">
        <f>Table1[[#This Row],[Unit Price]]*Table1[[#This Row],[Quantity]]</f>
        <v>8.18</v>
      </c>
      <c r="N1866" t="str">
        <f>VLOOKUP(Table1[[#This Row],[Customer ID]],Customers!$A$1:$I$2001,9,FALSE)</f>
        <v>No</v>
      </c>
    </row>
    <row r="1867" spans="1:14" x14ac:dyDescent="0.35">
      <c r="A1867" t="s">
        <v>3805</v>
      </c>
      <c r="B1867" s="2">
        <v>45462</v>
      </c>
      <c r="C1867" t="s">
        <v>3806</v>
      </c>
      <c r="D1867" t="s">
        <v>30</v>
      </c>
      <c r="E1867">
        <v>1</v>
      </c>
      <c r="F1867" t="str">
        <f>VLOOKUP(Table1[[#This Row],[Customer ID]],Customers!$A$1:$I$2001,2,FALSE)</f>
        <v>Cassidy Walker</v>
      </c>
      <c r="G1867" t="str">
        <f>VLOOKUP(Table1[[#This Row],[Customer ID]],Customers!$A$1:$I$2001,3,FALSE)</f>
        <v>jwolfe@roberts-jones.com</v>
      </c>
      <c r="H1867" t="str">
        <f>VLOOKUP(Table1[[#This Row],[Customer ID]],Customers!$A$1:$I$2001,7,FALSE)</f>
        <v>Canada</v>
      </c>
      <c r="I1867" t="str">
        <f>_xlfn.IFS(INDEX(Products!$A$1:$E$5,MATCH(Orders!$D1867,Products!$A$1:$A$5,0),MATCH(Orders!I$1,Products!$A$1:$E$1,0))="Esp","Espresso",INDEX(Products!$A$1:$E$5,MATCH(Orders!$D1867,Products!$A$1:$A$5,0),MATCH(Orders!I$1,Products!$A$1:$E$1,0))="Lat","Latte",INDEX(Products!$A$1:$E$5,MATCH(Orders!$D1867,Products!$A$1:$A$5,0),MATCH(Orders!I$1,Products!$A$1:$E$1,0))="Moc","Mocha",INDEX(Products!$A$1:$E$5,MATCH(Orders!$D1867,Products!$A$1:$A$5,0),MATCH(Orders!I$1,Products!$A$1:$E$1,0))="Am","Americano")</f>
        <v>Mocha</v>
      </c>
      <c r="J1867" t="str">
        <f>IF(INDEX(Products!$A$1:$E$5,MATCH(Orders!$D1867,Products!$A$1:$A$5,0),MATCH(Orders!J$1,Products!$A$1:$E$1,0))="M","Medium",IF(INDEX(Products!$A$1:$E$5,MATCH(Orders!$D1867,Products!$A$1:$A$5,0),MATCH(Orders!J$1,Products!$A$1:$E$1,0))="D","Dark","Light"))</f>
        <v>Medium</v>
      </c>
      <c r="K1867" s="3">
        <f>INDEX(Products!$A$1:$E$5,MATCH(Orders!$D1867,Products!$A$1:$A$5,0),MATCH(Orders!K$1,Products!$A$1:$E$1,0))</f>
        <v>2</v>
      </c>
      <c r="L1867" s="5">
        <f>INDEX(Products!$A$1:$E$5,MATCH(Orders!$D1867,Products!$A$1:$A$5,0),MATCH(Orders!L$1,Products!$A$1:$E$1,0))</f>
        <v>5.35</v>
      </c>
      <c r="M1867" s="5">
        <f>Table1[[#This Row],[Unit Price]]*Table1[[#This Row],[Quantity]]</f>
        <v>5.35</v>
      </c>
      <c r="N1867" t="str">
        <f>VLOOKUP(Table1[[#This Row],[Customer ID]],Customers!$A$1:$I$2001,9,FALSE)</f>
        <v>Yes</v>
      </c>
    </row>
    <row r="1868" spans="1:14" x14ac:dyDescent="0.35">
      <c r="A1868" t="s">
        <v>3807</v>
      </c>
      <c r="B1868" s="2">
        <v>45486</v>
      </c>
      <c r="C1868" t="s">
        <v>3808</v>
      </c>
      <c r="D1868" t="s">
        <v>21</v>
      </c>
      <c r="E1868">
        <v>4</v>
      </c>
      <c r="F1868" t="str">
        <f>VLOOKUP(Table1[[#This Row],[Customer ID]],Customers!$A$1:$I$2001,2,FALSE)</f>
        <v>Alexandria Johnson</v>
      </c>
      <c r="G1868" t="str">
        <f>VLOOKUP(Table1[[#This Row],[Customer ID]],Customers!$A$1:$I$2001,3,FALSE)</f>
        <v>molinavictoria@yahoo.com</v>
      </c>
      <c r="H1868" t="str">
        <f>VLOOKUP(Table1[[#This Row],[Customer ID]],Customers!$A$1:$I$2001,7,FALSE)</f>
        <v>Australia</v>
      </c>
      <c r="I1868" t="str">
        <f>_xlfn.IFS(INDEX(Products!$A$1:$E$5,MATCH(Orders!$D1868,Products!$A$1:$A$5,0),MATCH(Orders!I$1,Products!$A$1:$E$1,0))="Esp","Espresso",INDEX(Products!$A$1:$E$5,MATCH(Orders!$D1868,Products!$A$1:$A$5,0),MATCH(Orders!I$1,Products!$A$1:$E$1,0))="Lat","Latte",INDEX(Products!$A$1:$E$5,MATCH(Orders!$D1868,Products!$A$1:$A$5,0),MATCH(Orders!I$1,Products!$A$1:$E$1,0))="Moc","Mocha",INDEX(Products!$A$1:$E$5,MATCH(Orders!$D1868,Products!$A$1:$A$5,0),MATCH(Orders!I$1,Products!$A$1:$E$1,0))="Am","Americano")</f>
        <v>Latte</v>
      </c>
      <c r="J1868" t="str">
        <f>IF(INDEX(Products!$A$1:$E$5,MATCH(Orders!$D1868,Products!$A$1:$A$5,0),MATCH(Orders!J$1,Products!$A$1:$E$1,0))="M","Medium",IF(INDEX(Products!$A$1:$E$5,MATCH(Orders!$D1868,Products!$A$1:$A$5,0),MATCH(Orders!J$1,Products!$A$1:$E$1,0))="D","Dark","Light"))</f>
        <v>Dark</v>
      </c>
      <c r="K1868" s="3">
        <f>INDEX(Products!$A$1:$E$5,MATCH(Orders!$D1868,Products!$A$1:$A$5,0),MATCH(Orders!K$1,Products!$A$1:$E$1,0))</f>
        <v>2</v>
      </c>
      <c r="L1868" s="5">
        <f>INDEX(Products!$A$1:$E$5,MATCH(Orders!$D1868,Products!$A$1:$A$5,0),MATCH(Orders!L$1,Products!$A$1:$E$1,0))</f>
        <v>6.79</v>
      </c>
      <c r="M1868" s="5">
        <f>Table1[[#This Row],[Unit Price]]*Table1[[#This Row],[Quantity]]</f>
        <v>27.16</v>
      </c>
      <c r="N1868" t="str">
        <f>VLOOKUP(Table1[[#This Row],[Customer ID]],Customers!$A$1:$I$2001,9,FALSE)</f>
        <v>Yes</v>
      </c>
    </row>
    <row r="1869" spans="1:14" x14ac:dyDescent="0.35">
      <c r="A1869" t="s">
        <v>3809</v>
      </c>
      <c r="B1869" s="2">
        <v>44984</v>
      </c>
      <c r="C1869" t="s">
        <v>3810</v>
      </c>
      <c r="D1869" t="s">
        <v>30</v>
      </c>
      <c r="E1869">
        <v>1</v>
      </c>
      <c r="F1869" t="str">
        <f>VLOOKUP(Table1[[#This Row],[Customer ID]],Customers!$A$1:$I$2001,2,FALSE)</f>
        <v>Heather Lee</v>
      </c>
      <c r="G1869" t="str">
        <f>VLOOKUP(Table1[[#This Row],[Customer ID]],Customers!$A$1:$I$2001,3,FALSE)</f>
        <v>alicia93@cooley.com</v>
      </c>
      <c r="H1869" t="str">
        <f>VLOOKUP(Table1[[#This Row],[Customer ID]],Customers!$A$1:$I$2001,7,FALSE)</f>
        <v>Australia</v>
      </c>
      <c r="I1869" t="str">
        <f>_xlfn.IFS(INDEX(Products!$A$1:$E$5,MATCH(Orders!$D1869,Products!$A$1:$A$5,0),MATCH(Orders!I$1,Products!$A$1:$E$1,0))="Esp","Espresso",INDEX(Products!$A$1:$E$5,MATCH(Orders!$D1869,Products!$A$1:$A$5,0),MATCH(Orders!I$1,Products!$A$1:$E$1,0))="Lat","Latte",INDEX(Products!$A$1:$E$5,MATCH(Orders!$D1869,Products!$A$1:$A$5,0),MATCH(Orders!I$1,Products!$A$1:$E$1,0))="Moc","Mocha",INDEX(Products!$A$1:$E$5,MATCH(Orders!$D1869,Products!$A$1:$A$5,0),MATCH(Orders!I$1,Products!$A$1:$E$1,0))="Am","Americano")</f>
        <v>Mocha</v>
      </c>
      <c r="J1869" t="str">
        <f>IF(INDEX(Products!$A$1:$E$5,MATCH(Orders!$D1869,Products!$A$1:$A$5,0),MATCH(Orders!J$1,Products!$A$1:$E$1,0))="M","Medium",IF(INDEX(Products!$A$1:$E$5,MATCH(Orders!$D1869,Products!$A$1:$A$5,0),MATCH(Orders!J$1,Products!$A$1:$E$1,0))="D","Dark","Light"))</f>
        <v>Medium</v>
      </c>
      <c r="K1869" s="3">
        <f>INDEX(Products!$A$1:$E$5,MATCH(Orders!$D1869,Products!$A$1:$A$5,0),MATCH(Orders!K$1,Products!$A$1:$E$1,0))</f>
        <v>2</v>
      </c>
      <c r="L1869" s="5">
        <f>INDEX(Products!$A$1:$E$5,MATCH(Orders!$D1869,Products!$A$1:$A$5,0),MATCH(Orders!L$1,Products!$A$1:$E$1,0))</f>
        <v>5.35</v>
      </c>
      <c r="M1869" s="5">
        <f>Table1[[#This Row],[Unit Price]]*Table1[[#This Row],[Quantity]]</f>
        <v>5.35</v>
      </c>
      <c r="N1869" t="str">
        <f>VLOOKUP(Table1[[#This Row],[Customer ID]],Customers!$A$1:$I$2001,9,FALSE)</f>
        <v>Yes</v>
      </c>
    </row>
    <row r="1870" spans="1:14" x14ac:dyDescent="0.35">
      <c r="A1870" t="s">
        <v>3811</v>
      </c>
      <c r="B1870" s="2">
        <v>45354</v>
      </c>
      <c r="C1870" t="s">
        <v>3812</v>
      </c>
      <c r="D1870" t="s">
        <v>15</v>
      </c>
      <c r="E1870">
        <v>4</v>
      </c>
      <c r="F1870" t="str">
        <f>VLOOKUP(Table1[[#This Row],[Customer ID]],Customers!$A$1:$I$2001,2,FALSE)</f>
        <v>Michael Harding</v>
      </c>
      <c r="G1870" t="str">
        <f>VLOOKUP(Table1[[#This Row],[Customer ID]],Customers!$A$1:$I$2001,3,FALSE)</f>
        <v>jeffreysanchez@gmail.com</v>
      </c>
      <c r="H1870" t="str">
        <f>VLOOKUP(Table1[[#This Row],[Customer ID]],Customers!$A$1:$I$2001,7,FALSE)</f>
        <v>United States</v>
      </c>
      <c r="I1870" t="str">
        <f>_xlfn.IFS(INDEX(Products!$A$1:$E$5,MATCH(Orders!$D1870,Products!$A$1:$A$5,0),MATCH(Orders!I$1,Products!$A$1:$E$1,0))="Esp","Espresso",INDEX(Products!$A$1:$E$5,MATCH(Orders!$D1870,Products!$A$1:$A$5,0),MATCH(Orders!I$1,Products!$A$1:$E$1,0))="Lat","Latte",INDEX(Products!$A$1:$E$5,MATCH(Orders!$D1870,Products!$A$1:$A$5,0),MATCH(Orders!I$1,Products!$A$1:$E$1,0))="Moc","Mocha",INDEX(Products!$A$1:$E$5,MATCH(Orders!$D1870,Products!$A$1:$A$5,0),MATCH(Orders!I$1,Products!$A$1:$E$1,0))="Am","Americano")</f>
        <v>Espresso</v>
      </c>
      <c r="J1870" t="str">
        <f>IF(INDEX(Products!$A$1:$E$5,MATCH(Orders!$D1870,Products!$A$1:$A$5,0),MATCH(Orders!J$1,Products!$A$1:$E$1,0))="M","Medium",IF(INDEX(Products!$A$1:$E$5,MATCH(Orders!$D1870,Products!$A$1:$A$5,0),MATCH(Orders!J$1,Products!$A$1:$E$1,0))="D","Dark","Light"))</f>
        <v>Medium</v>
      </c>
      <c r="K1870" s="3">
        <f>INDEX(Products!$A$1:$E$5,MATCH(Orders!$D1870,Products!$A$1:$A$5,0),MATCH(Orders!K$1,Products!$A$1:$E$1,0))</f>
        <v>1.5</v>
      </c>
      <c r="L1870" s="5">
        <f>INDEX(Products!$A$1:$E$5,MATCH(Orders!$D1870,Products!$A$1:$A$5,0),MATCH(Orders!L$1,Products!$A$1:$E$1,0))</f>
        <v>8.18</v>
      </c>
      <c r="M1870" s="5">
        <f>Table1[[#This Row],[Unit Price]]*Table1[[#This Row],[Quantity]]</f>
        <v>32.72</v>
      </c>
      <c r="N1870" t="str">
        <f>VLOOKUP(Table1[[#This Row],[Customer ID]],Customers!$A$1:$I$2001,9,FALSE)</f>
        <v>Yes</v>
      </c>
    </row>
    <row r="1871" spans="1:14" x14ac:dyDescent="0.35">
      <c r="A1871" t="s">
        <v>3813</v>
      </c>
      <c r="B1871" s="2">
        <v>45129</v>
      </c>
      <c r="C1871" t="s">
        <v>3814</v>
      </c>
      <c r="D1871" t="s">
        <v>40</v>
      </c>
      <c r="E1871">
        <v>2</v>
      </c>
      <c r="F1871" t="str">
        <f>VLOOKUP(Table1[[#This Row],[Customer ID]],Customers!$A$1:$I$2001,2,FALSE)</f>
        <v>Mary Kennedy</v>
      </c>
      <c r="G1871" t="str">
        <f>VLOOKUP(Table1[[#This Row],[Customer ID]],Customers!$A$1:$I$2001,3,FALSE)</f>
        <v>transhawn@hotmail.com</v>
      </c>
      <c r="H1871" t="str">
        <f>VLOOKUP(Table1[[#This Row],[Customer ID]],Customers!$A$1:$I$2001,7,FALSE)</f>
        <v>Australia</v>
      </c>
      <c r="I1871" t="str">
        <f>_xlfn.IFS(INDEX(Products!$A$1:$E$5,MATCH(Orders!$D1871,Products!$A$1:$A$5,0),MATCH(Orders!I$1,Products!$A$1:$E$1,0))="Esp","Espresso",INDEX(Products!$A$1:$E$5,MATCH(Orders!$D1871,Products!$A$1:$A$5,0),MATCH(Orders!I$1,Products!$A$1:$E$1,0))="Lat","Latte",INDEX(Products!$A$1:$E$5,MATCH(Orders!$D1871,Products!$A$1:$A$5,0),MATCH(Orders!I$1,Products!$A$1:$E$1,0))="Moc","Mocha",INDEX(Products!$A$1:$E$5,MATCH(Orders!$D1871,Products!$A$1:$A$5,0),MATCH(Orders!I$1,Products!$A$1:$E$1,0))="Am","Americano")</f>
        <v>Americano</v>
      </c>
      <c r="J1871" t="str">
        <f>IF(INDEX(Products!$A$1:$E$5,MATCH(Orders!$D1871,Products!$A$1:$A$5,0),MATCH(Orders!J$1,Products!$A$1:$E$1,0))="M","Medium",IF(INDEX(Products!$A$1:$E$5,MATCH(Orders!$D1871,Products!$A$1:$A$5,0),MATCH(Orders!J$1,Products!$A$1:$E$1,0))="D","Dark","Light"))</f>
        <v>Light</v>
      </c>
      <c r="K1871" s="3">
        <f>INDEX(Products!$A$1:$E$5,MATCH(Orders!$D1871,Products!$A$1:$A$5,0),MATCH(Orders!K$1,Products!$A$1:$E$1,0))</f>
        <v>1</v>
      </c>
      <c r="L1871" s="5">
        <f>INDEX(Products!$A$1:$E$5,MATCH(Orders!$D1871,Products!$A$1:$A$5,0),MATCH(Orders!L$1,Products!$A$1:$E$1,0))</f>
        <v>9.9499999999999993</v>
      </c>
      <c r="M1871" s="5">
        <f>Table1[[#This Row],[Unit Price]]*Table1[[#This Row],[Quantity]]</f>
        <v>19.899999999999999</v>
      </c>
      <c r="N1871" t="str">
        <f>VLOOKUP(Table1[[#This Row],[Customer ID]],Customers!$A$1:$I$2001,9,FALSE)</f>
        <v>Yes</v>
      </c>
    </row>
    <row r="1872" spans="1:14" x14ac:dyDescent="0.35">
      <c r="A1872" t="s">
        <v>3815</v>
      </c>
      <c r="B1872" s="2">
        <v>45213</v>
      </c>
      <c r="C1872" t="s">
        <v>3816</v>
      </c>
      <c r="D1872" t="s">
        <v>40</v>
      </c>
      <c r="E1872">
        <v>2</v>
      </c>
      <c r="F1872" t="str">
        <f>VLOOKUP(Table1[[#This Row],[Customer ID]],Customers!$A$1:$I$2001,2,FALSE)</f>
        <v>Heather Marshall</v>
      </c>
      <c r="G1872" t="str">
        <f>VLOOKUP(Table1[[#This Row],[Customer ID]],Customers!$A$1:$I$2001,3,FALSE)</f>
        <v>qflynn@yahoo.com</v>
      </c>
      <c r="H1872" t="str">
        <f>VLOOKUP(Table1[[#This Row],[Customer ID]],Customers!$A$1:$I$2001,7,FALSE)</f>
        <v>United Kingdom</v>
      </c>
      <c r="I1872" t="str">
        <f>_xlfn.IFS(INDEX(Products!$A$1:$E$5,MATCH(Orders!$D1872,Products!$A$1:$A$5,0),MATCH(Orders!I$1,Products!$A$1:$E$1,0))="Esp","Espresso",INDEX(Products!$A$1:$E$5,MATCH(Orders!$D1872,Products!$A$1:$A$5,0),MATCH(Orders!I$1,Products!$A$1:$E$1,0))="Lat","Latte",INDEX(Products!$A$1:$E$5,MATCH(Orders!$D1872,Products!$A$1:$A$5,0),MATCH(Orders!I$1,Products!$A$1:$E$1,0))="Moc","Mocha",INDEX(Products!$A$1:$E$5,MATCH(Orders!$D1872,Products!$A$1:$A$5,0),MATCH(Orders!I$1,Products!$A$1:$E$1,0))="Am","Americano")</f>
        <v>Americano</v>
      </c>
      <c r="J1872" t="str">
        <f>IF(INDEX(Products!$A$1:$E$5,MATCH(Orders!$D1872,Products!$A$1:$A$5,0),MATCH(Orders!J$1,Products!$A$1:$E$1,0))="M","Medium",IF(INDEX(Products!$A$1:$E$5,MATCH(Orders!$D1872,Products!$A$1:$A$5,0),MATCH(Orders!J$1,Products!$A$1:$E$1,0))="D","Dark","Light"))</f>
        <v>Light</v>
      </c>
      <c r="K1872" s="3">
        <f>INDEX(Products!$A$1:$E$5,MATCH(Orders!$D1872,Products!$A$1:$A$5,0),MATCH(Orders!K$1,Products!$A$1:$E$1,0))</f>
        <v>1</v>
      </c>
      <c r="L1872" s="5">
        <f>INDEX(Products!$A$1:$E$5,MATCH(Orders!$D1872,Products!$A$1:$A$5,0),MATCH(Orders!L$1,Products!$A$1:$E$1,0))</f>
        <v>9.9499999999999993</v>
      </c>
      <c r="M1872" s="5">
        <f>Table1[[#This Row],[Unit Price]]*Table1[[#This Row],[Quantity]]</f>
        <v>19.899999999999999</v>
      </c>
      <c r="N1872" t="str">
        <f>VLOOKUP(Table1[[#This Row],[Customer ID]],Customers!$A$1:$I$2001,9,FALSE)</f>
        <v>Yes</v>
      </c>
    </row>
    <row r="1873" spans="1:14" x14ac:dyDescent="0.35">
      <c r="A1873" t="s">
        <v>3817</v>
      </c>
      <c r="B1873" s="2">
        <v>44729</v>
      </c>
      <c r="C1873" t="s">
        <v>3818</v>
      </c>
      <c r="D1873" t="s">
        <v>15</v>
      </c>
      <c r="E1873">
        <v>3</v>
      </c>
      <c r="F1873" t="str">
        <f>VLOOKUP(Table1[[#This Row],[Customer ID]],Customers!$A$1:$I$2001,2,FALSE)</f>
        <v>April Fry</v>
      </c>
      <c r="G1873" t="str">
        <f>VLOOKUP(Table1[[#This Row],[Customer ID]],Customers!$A$1:$I$2001,3,FALSE)</f>
        <v>cathyrogers@yahoo.com</v>
      </c>
      <c r="H1873" t="str">
        <f>VLOOKUP(Table1[[#This Row],[Customer ID]],Customers!$A$1:$I$2001,7,FALSE)</f>
        <v>United States</v>
      </c>
      <c r="I1873" t="str">
        <f>_xlfn.IFS(INDEX(Products!$A$1:$E$5,MATCH(Orders!$D1873,Products!$A$1:$A$5,0),MATCH(Orders!I$1,Products!$A$1:$E$1,0))="Esp","Espresso",INDEX(Products!$A$1:$E$5,MATCH(Orders!$D1873,Products!$A$1:$A$5,0),MATCH(Orders!I$1,Products!$A$1:$E$1,0))="Lat","Latte",INDEX(Products!$A$1:$E$5,MATCH(Orders!$D1873,Products!$A$1:$A$5,0),MATCH(Orders!I$1,Products!$A$1:$E$1,0))="Moc","Mocha",INDEX(Products!$A$1:$E$5,MATCH(Orders!$D1873,Products!$A$1:$A$5,0),MATCH(Orders!I$1,Products!$A$1:$E$1,0))="Am","Americano")</f>
        <v>Espresso</v>
      </c>
      <c r="J1873" t="str">
        <f>IF(INDEX(Products!$A$1:$E$5,MATCH(Orders!$D1873,Products!$A$1:$A$5,0),MATCH(Orders!J$1,Products!$A$1:$E$1,0))="M","Medium",IF(INDEX(Products!$A$1:$E$5,MATCH(Orders!$D1873,Products!$A$1:$A$5,0),MATCH(Orders!J$1,Products!$A$1:$E$1,0))="D","Dark","Light"))</f>
        <v>Medium</v>
      </c>
      <c r="K1873" s="3">
        <f>INDEX(Products!$A$1:$E$5,MATCH(Orders!$D1873,Products!$A$1:$A$5,0),MATCH(Orders!K$1,Products!$A$1:$E$1,0))</f>
        <v>1.5</v>
      </c>
      <c r="L1873" s="5">
        <f>INDEX(Products!$A$1:$E$5,MATCH(Orders!$D1873,Products!$A$1:$A$5,0),MATCH(Orders!L$1,Products!$A$1:$E$1,0))</f>
        <v>8.18</v>
      </c>
      <c r="M1873" s="5">
        <f>Table1[[#This Row],[Unit Price]]*Table1[[#This Row],[Quantity]]</f>
        <v>24.54</v>
      </c>
      <c r="N1873" t="str">
        <f>VLOOKUP(Table1[[#This Row],[Customer ID]],Customers!$A$1:$I$2001,9,FALSE)</f>
        <v>Yes</v>
      </c>
    </row>
    <row r="1874" spans="1:14" x14ac:dyDescent="0.35">
      <c r="A1874" t="s">
        <v>3819</v>
      </c>
      <c r="B1874" s="2">
        <v>44669</v>
      </c>
      <c r="C1874" t="s">
        <v>3820</v>
      </c>
      <c r="D1874" t="s">
        <v>15</v>
      </c>
      <c r="E1874">
        <v>1</v>
      </c>
      <c r="F1874" t="str">
        <f>VLOOKUP(Table1[[#This Row],[Customer ID]],Customers!$A$1:$I$2001,2,FALSE)</f>
        <v>Brad Thompson</v>
      </c>
      <c r="G1874" t="str">
        <f>VLOOKUP(Table1[[#This Row],[Customer ID]],Customers!$A$1:$I$2001,3,FALSE)</f>
        <v>gwilson@bray.biz</v>
      </c>
      <c r="H1874" t="str">
        <f>VLOOKUP(Table1[[#This Row],[Customer ID]],Customers!$A$1:$I$2001,7,FALSE)</f>
        <v>Australia</v>
      </c>
      <c r="I1874" t="str">
        <f>_xlfn.IFS(INDEX(Products!$A$1:$E$5,MATCH(Orders!$D1874,Products!$A$1:$A$5,0),MATCH(Orders!I$1,Products!$A$1:$E$1,0))="Esp","Espresso",INDEX(Products!$A$1:$E$5,MATCH(Orders!$D1874,Products!$A$1:$A$5,0),MATCH(Orders!I$1,Products!$A$1:$E$1,0))="Lat","Latte",INDEX(Products!$A$1:$E$5,MATCH(Orders!$D1874,Products!$A$1:$A$5,0),MATCH(Orders!I$1,Products!$A$1:$E$1,0))="Moc","Mocha",INDEX(Products!$A$1:$E$5,MATCH(Orders!$D1874,Products!$A$1:$A$5,0),MATCH(Orders!I$1,Products!$A$1:$E$1,0))="Am","Americano")</f>
        <v>Espresso</v>
      </c>
      <c r="J1874" t="str">
        <f>IF(INDEX(Products!$A$1:$E$5,MATCH(Orders!$D1874,Products!$A$1:$A$5,0),MATCH(Orders!J$1,Products!$A$1:$E$1,0))="M","Medium",IF(INDEX(Products!$A$1:$E$5,MATCH(Orders!$D1874,Products!$A$1:$A$5,0),MATCH(Orders!J$1,Products!$A$1:$E$1,0))="D","Dark","Light"))</f>
        <v>Medium</v>
      </c>
      <c r="K1874" s="3">
        <f>INDEX(Products!$A$1:$E$5,MATCH(Orders!$D1874,Products!$A$1:$A$5,0),MATCH(Orders!K$1,Products!$A$1:$E$1,0))</f>
        <v>1.5</v>
      </c>
      <c r="L1874" s="5">
        <f>INDEX(Products!$A$1:$E$5,MATCH(Orders!$D1874,Products!$A$1:$A$5,0),MATCH(Orders!L$1,Products!$A$1:$E$1,0))</f>
        <v>8.18</v>
      </c>
      <c r="M1874" s="5">
        <f>Table1[[#This Row],[Unit Price]]*Table1[[#This Row],[Quantity]]</f>
        <v>8.18</v>
      </c>
      <c r="N1874" t="str">
        <f>VLOOKUP(Table1[[#This Row],[Customer ID]],Customers!$A$1:$I$2001,9,FALSE)</f>
        <v>Yes</v>
      </c>
    </row>
    <row r="1875" spans="1:14" x14ac:dyDescent="0.35">
      <c r="A1875" t="s">
        <v>3821</v>
      </c>
      <c r="B1875" s="2">
        <v>44867</v>
      </c>
      <c r="C1875" t="s">
        <v>3822</v>
      </c>
      <c r="D1875" t="s">
        <v>30</v>
      </c>
      <c r="E1875">
        <v>5</v>
      </c>
      <c r="F1875" t="str">
        <f>VLOOKUP(Table1[[#This Row],[Customer ID]],Customers!$A$1:$I$2001,2,FALSE)</f>
        <v>John Hughes</v>
      </c>
      <c r="G1875" t="str">
        <f>VLOOKUP(Table1[[#This Row],[Customer ID]],Customers!$A$1:$I$2001,3,FALSE)</f>
        <v>jamie15@yahoo.com</v>
      </c>
      <c r="H1875" t="str">
        <f>VLOOKUP(Table1[[#This Row],[Customer ID]],Customers!$A$1:$I$2001,7,FALSE)</f>
        <v>Ireland</v>
      </c>
      <c r="I1875" t="str">
        <f>_xlfn.IFS(INDEX(Products!$A$1:$E$5,MATCH(Orders!$D1875,Products!$A$1:$A$5,0),MATCH(Orders!I$1,Products!$A$1:$E$1,0))="Esp","Espresso",INDEX(Products!$A$1:$E$5,MATCH(Orders!$D1875,Products!$A$1:$A$5,0),MATCH(Orders!I$1,Products!$A$1:$E$1,0))="Lat","Latte",INDEX(Products!$A$1:$E$5,MATCH(Orders!$D1875,Products!$A$1:$A$5,0),MATCH(Orders!I$1,Products!$A$1:$E$1,0))="Moc","Mocha",INDEX(Products!$A$1:$E$5,MATCH(Orders!$D1875,Products!$A$1:$A$5,0),MATCH(Orders!I$1,Products!$A$1:$E$1,0))="Am","Americano")</f>
        <v>Mocha</v>
      </c>
      <c r="J1875" t="str">
        <f>IF(INDEX(Products!$A$1:$E$5,MATCH(Orders!$D1875,Products!$A$1:$A$5,0),MATCH(Orders!J$1,Products!$A$1:$E$1,0))="M","Medium",IF(INDEX(Products!$A$1:$E$5,MATCH(Orders!$D1875,Products!$A$1:$A$5,0),MATCH(Orders!J$1,Products!$A$1:$E$1,0))="D","Dark","Light"))</f>
        <v>Medium</v>
      </c>
      <c r="K1875" s="3">
        <f>INDEX(Products!$A$1:$E$5,MATCH(Orders!$D1875,Products!$A$1:$A$5,0),MATCH(Orders!K$1,Products!$A$1:$E$1,0))</f>
        <v>2</v>
      </c>
      <c r="L1875" s="5">
        <f>INDEX(Products!$A$1:$E$5,MATCH(Orders!$D1875,Products!$A$1:$A$5,0),MATCH(Orders!L$1,Products!$A$1:$E$1,0))</f>
        <v>5.35</v>
      </c>
      <c r="M1875" s="5">
        <f>Table1[[#This Row],[Unit Price]]*Table1[[#This Row],[Quantity]]</f>
        <v>26.75</v>
      </c>
      <c r="N1875" t="str">
        <f>VLOOKUP(Table1[[#This Row],[Customer ID]],Customers!$A$1:$I$2001,9,FALSE)</f>
        <v>No</v>
      </c>
    </row>
    <row r="1876" spans="1:14" x14ac:dyDescent="0.35">
      <c r="A1876" t="s">
        <v>3823</v>
      </c>
      <c r="B1876" s="2">
        <v>45476</v>
      </c>
      <c r="C1876" t="s">
        <v>3824</v>
      </c>
      <c r="D1876" t="s">
        <v>30</v>
      </c>
      <c r="E1876">
        <v>1</v>
      </c>
      <c r="F1876" t="str">
        <f>VLOOKUP(Table1[[#This Row],[Customer ID]],Customers!$A$1:$I$2001,2,FALSE)</f>
        <v>Andrea Jones</v>
      </c>
      <c r="G1876" t="str">
        <f>VLOOKUP(Table1[[#This Row],[Customer ID]],Customers!$A$1:$I$2001,3,FALSE)</f>
        <v>franklinwilliam@hernandez.biz</v>
      </c>
      <c r="H1876" t="str">
        <f>VLOOKUP(Table1[[#This Row],[Customer ID]],Customers!$A$1:$I$2001,7,FALSE)</f>
        <v>Australia</v>
      </c>
      <c r="I1876" t="str">
        <f>_xlfn.IFS(INDEX(Products!$A$1:$E$5,MATCH(Orders!$D1876,Products!$A$1:$A$5,0),MATCH(Orders!I$1,Products!$A$1:$E$1,0))="Esp","Espresso",INDEX(Products!$A$1:$E$5,MATCH(Orders!$D1876,Products!$A$1:$A$5,0),MATCH(Orders!I$1,Products!$A$1:$E$1,0))="Lat","Latte",INDEX(Products!$A$1:$E$5,MATCH(Orders!$D1876,Products!$A$1:$A$5,0),MATCH(Orders!I$1,Products!$A$1:$E$1,0))="Moc","Mocha",INDEX(Products!$A$1:$E$5,MATCH(Orders!$D1876,Products!$A$1:$A$5,0),MATCH(Orders!I$1,Products!$A$1:$E$1,0))="Am","Americano")</f>
        <v>Mocha</v>
      </c>
      <c r="J1876" t="str">
        <f>IF(INDEX(Products!$A$1:$E$5,MATCH(Orders!$D1876,Products!$A$1:$A$5,0),MATCH(Orders!J$1,Products!$A$1:$E$1,0))="M","Medium",IF(INDEX(Products!$A$1:$E$5,MATCH(Orders!$D1876,Products!$A$1:$A$5,0),MATCH(Orders!J$1,Products!$A$1:$E$1,0))="D","Dark","Light"))</f>
        <v>Medium</v>
      </c>
      <c r="K1876" s="3">
        <f>INDEX(Products!$A$1:$E$5,MATCH(Orders!$D1876,Products!$A$1:$A$5,0),MATCH(Orders!K$1,Products!$A$1:$E$1,0))</f>
        <v>2</v>
      </c>
      <c r="L1876" s="5">
        <f>INDEX(Products!$A$1:$E$5,MATCH(Orders!$D1876,Products!$A$1:$A$5,0),MATCH(Orders!L$1,Products!$A$1:$E$1,0))</f>
        <v>5.35</v>
      </c>
      <c r="M1876" s="5">
        <f>Table1[[#This Row],[Unit Price]]*Table1[[#This Row],[Quantity]]</f>
        <v>5.35</v>
      </c>
      <c r="N1876" t="str">
        <f>VLOOKUP(Table1[[#This Row],[Customer ID]],Customers!$A$1:$I$2001,9,FALSE)</f>
        <v>No</v>
      </c>
    </row>
    <row r="1877" spans="1:14" x14ac:dyDescent="0.35">
      <c r="A1877" t="s">
        <v>3825</v>
      </c>
      <c r="B1877" s="2">
        <v>45173</v>
      </c>
      <c r="C1877" t="s">
        <v>3826</v>
      </c>
      <c r="D1877" t="s">
        <v>40</v>
      </c>
      <c r="E1877">
        <v>3</v>
      </c>
      <c r="F1877" t="str">
        <f>VLOOKUP(Table1[[#This Row],[Customer ID]],Customers!$A$1:$I$2001,2,FALSE)</f>
        <v>Lauren Watkins</v>
      </c>
      <c r="G1877" t="str">
        <f>VLOOKUP(Table1[[#This Row],[Customer ID]],Customers!$A$1:$I$2001,3,FALSE)</f>
        <v>tylerjohnson@hotmail.com</v>
      </c>
      <c r="H1877" t="str">
        <f>VLOOKUP(Table1[[#This Row],[Customer ID]],Customers!$A$1:$I$2001,7,FALSE)</f>
        <v>Canada</v>
      </c>
      <c r="I1877" t="str">
        <f>_xlfn.IFS(INDEX(Products!$A$1:$E$5,MATCH(Orders!$D1877,Products!$A$1:$A$5,0),MATCH(Orders!I$1,Products!$A$1:$E$1,0))="Esp","Espresso",INDEX(Products!$A$1:$E$5,MATCH(Orders!$D1877,Products!$A$1:$A$5,0),MATCH(Orders!I$1,Products!$A$1:$E$1,0))="Lat","Latte",INDEX(Products!$A$1:$E$5,MATCH(Orders!$D1877,Products!$A$1:$A$5,0),MATCH(Orders!I$1,Products!$A$1:$E$1,0))="Moc","Mocha",INDEX(Products!$A$1:$E$5,MATCH(Orders!$D1877,Products!$A$1:$A$5,0),MATCH(Orders!I$1,Products!$A$1:$E$1,0))="Am","Americano")</f>
        <v>Americano</v>
      </c>
      <c r="J1877" t="str">
        <f>IF(INDEX(Products!$A$1:$E$5,MATCH(Orders!$D1877,Products!$A$1:$A$5,0),MATCH(Orders!J$1,Products!$A$1:$E$1,0))="M","Medium",IF(INDEX(Products!$A$1:$E$5,MATCH(Orders!$D1877,Products!$A$1:$A$5,0),MATCH(Orders!J$1,Products!$A$1:$E$1,0))="D","Dark","Light"))</f>
        <v>Light</v>
      </c>
      <c r="K1877" s="3">
        <f>INDEX(Products!$A$1:$E$5,MATCH(Orders!$D1877,Products!$A$1:$A$5,0),MATCH(Orders!K$1,Products!$A$1:$E$1,0))</f>
        <v>1</v>
      </c>
      <c r="L1877" s="5">
        <f>INDEX(Products!$A$1:$E$5,MATCH(Orders!$D1877,Products!$A$1:$A$5,0),MATCH(Orders!L$1,Products!$A$1:$E$1,0))</f>
        <v>9.9499999999999993</v>
      </c>
      <c r="M1877" s="5">
        <f>Table1[[#This Row],[Unit Price]]*Table1[[#This Row],[Quantity]]</f>
        <v>29.849999999999998</v>
      </c>
      <c r="N1877" t="str">
        <f>VLOOKUP(Table1[[#This Row],[Customer ID]],Customers!$A$1:$I$2001,9,FALSE)</f>
        <v>No</v>
      </c>
    </row>
    <row r="1878" spans="1:14" x14ac:dyDescent="0.35">
      <c r="A1878" t="s">
        <v>3827</v>
      </c>
      <c r="B1878" s="2">
        <v>44968</v>
      </c>
      <c r="C1878" t="s">
        <v>3828</v>
      </c>
      <c r="D1878" t="s">
        <v>21</v>
      </c>
      <c r="E1878">
        <v>2</v>
      </c>
      <c r="F1878" t="str">
        <f>VLOOKUP(Table1[[#This Row],[Customer ID]],Customers!$A$1:$I$2001,2,FALSE)</f>
        <v>Gregory Jones</v>
      </c>
      <c r="G1878" t="str">
        <f>VLOOKUP(Table1[[#This Row],[Customer ID]],Customers!$A$1:$I$2001,3,FALSE)</f>
        <v>esparzaashley@gmail.com</v>
      </c>
      <c r="H1878" t="str">
        <f>VLOOKUP(Table1[[#This Row],[Customer ID]],Customers!$A$1:$I$2001,7,FALSE)</f>
        <v>Canada</v>
      </c>
      <c r="I1878" t="str">
        <f>_xlfn.IFS(INDEX(Products!$A$1:$E$5,MATCH(Orders!$D1878,Products!$A$1:$A$5,0),MATCH(Orders!I$1,Products!$A$1:$E$1,0))="Esp","Espresso",INDEX(Products!$A$1:$E$5,MATCH(Orders!$D1878,Products!$A$1:$A$5,0),MATCH(Orders!I$1,Products!$A$1:$E$1,0))="Lat","Latte",INDEX(Products!$A$1:$E$5,MATCH(Orders!$D1878,Products!$A$1:$A$5,0),MATCH(Orders!I$1,Products!$A$1:$E$1,0))="Moc","Mocha",INDEX(Products!$A$1:$E$5,MATCH(Orders!$D1878,Products!$A$1:$A$5,0),MATCH(Orders!I$1,Products!$A$1:$E$1,0))="Am","Americano")</f>
        <v>Latte</v>
      </c>
      <c r="J1878" t="str">
        <f>IF(INDEX(Products!$A$1:$E$5,MATCH(Orders!$D1878,Products!$A$1:$A$5,0),MATCH(Orders!J$1,Products!$A$1:$E$1,0))="M","Medium",IF(INDEX(Products!$A$1:$E$5,MATCH(Orders!$D1878,Products!$A$1:$A$5,0),MATCH(Orders!J$1,Products!$A$1:$E$1,0))="D","Dark","Light"))</f>
        <v>Dark</v>
      </c>
      <c r="K1878" s="3">
        <f>INDEX(Products!$A$1:$E$5,MATCH(Orders!$D1878,Products!$A$1:$A$5,0),MATCH(Orders!K$1,Products!$A$1:$E$1,0))</f>
        <v>2</v>
      </c>
      <c r="L1878" s="5">
        <f>INDEX(Products!$A$1:$E$5,MATCH(Orders!$D1878,Products!$A$1:$A$5,0),MATCH(Orders!L$1,Products!$A$1:$E$1,0))</f>
        <v>6.79</v>
      </c>
      <c r="M1878" s="5">
        <f>Table1[[#This Row],[Unit Price]]*Table1[[#This Row],[Quantity]]</f>
        <v>13.58</v>
      </c>
      <c r="N1878" t="str">
        <f>VLOOKUP(Table1[[#This Row],[Customer ID]],Customers!$A$1:$I$2001,9,FALSE)</f>
        <v>Yes</v>
      </c>
    </row>
    <row r="1879" spans="1:14" x14ac:dyDescent="0.35">
      <c r="A1879" t="s">
        <v>3829</v>
      </c>
      <c r="B1879" s="2">
        <v>44937</v>
      </c>
      <c r="C1879" t="s">
        <v>3830</v>
      </c>
      <c r="D1879" t="s">
        <v>40</v>
      </c>
      <c r="E1879">
        <v>1</v>
      </c>
      <c r="F1879" t="str">
        <f>VLOOKUP(Table1[[#This Row],[Customer ID]],Customers!$A$1:$I$2001,2,FALSE)</f>
        <v>Jimmy Green</v>
      </c>
      <c r="G1879" t="str">
        <f>VLOOKUP(Table1[[#This Row],[Customer ID]],Customers!$A$1:$I$2001,3,FALSE)</f>
        <v>ndaniels@nichols.net</v>
      </c>
      <c r="H1879" t="str">
        <f>VLOOKUP(Table1[[#This Row],[Customer ID]],Customers!$A$1:$I$2001,7,FALSE)</f>
        <v>Ireland</v>
      </c>
      <c r="I1879" t="str">
        <f>_xlfn.IFS(INDEX(Products!$A$1:$E$5,MATCH(Orders!$D1879,Products!$A$1:$A$5,0),MATCH(Orders!I$1,Products!$A$1:$E$1,0))="Esp","Espresso",INDEX(Products!$A$1:$E$5,MATCH(Orders!$D1879,Products!$A$1:$A$5,0),MATCH(Orders!I$1,Products!$A$1:$E$1,0))="Lat","Latte",INDEX(Products!$A$1:$E$5,MATCH(Orders!$D1879,Products!$A$1:$A$5,0),MATCH(Orders!I$1,Products!$A$1:$E$1,0))="Moc","Mocha",INDEX(Products!$A$1:$E$5,MATCH(Orders!$D1879,Products!$A$1:$A$5,0),MATCH(Orders!I$1,Products!$A$1:$E$1,0))="Am","Americano")</f>
        <v>Americano</v>
      </c>
      <c r="J1879" t="str">
        <f>IF(INDEX(Products!$A$1:$E$5,MATCH(Orders!$D1879,Products!$A$1:$A$5,0),MATCH(Orders!J$1,Products!$A$1:$E$1,0))="M","Medium",IF(INDEX(Products!$A$1:$E$5,MATCH(Orders!$D1879,Products!$A$1:$A$5,0),MATCH(Orders!J$1,Products!$A$1:$E$1,0))="D","Dark","Light"))</f>
        <v>Light</v>
      </c>
      <c r="K1879" s="3">
        <f>INDEX(Products!$A$1:$E$5,MATCH(Orders!$D1879,Products!$A$1:$A$5,0),MATCH(Orders!K$1,Products!$A$1:$E$1,0))</f>
        <v>1</v>
      </c>
      <c r="L1879" s="5">
        <f>INDEX(Products!$A$1:$E$5,MATCH(Orders!$D1879,Products!$A$1:$A$5,0),MATCH(Orders!L$1,Products!$A$1:$E$1,0))</f>
        <v>9.9499999999999993</v>
      </c>
      <c r="M1879" s="5">
        <f>Table1[[#This Row],[Unit Price]]*Table1[[#This Row],[Quantity]]</f>
        <v>9.9499999999999993</v>
      </c>
      <c r="N1879" t="str">
        <f>VLOOKUP(Table1[[#This Row],[Customer ID]],Customers!$A$1:$I$2001,9,FALSE)</f>
        <v>No</v>
      </c>
    </row>
    <row r="1880" spans="1:14" x14ac:dyDescent="0.35">
      <c r="A1880" t="s">
        <v>3831</v>
      </c>
      <c r="B1880" s="2">
        <v>45513</v>
      </c>
      <c r="C1880" t="s">
        <v>3832</v>
      </c>
      <c r="D1880" t="s">
        <v>15</v>
      </c>
      <c r="E1880">
        <v>2</v>
      </c>
      <c r="F1880" t="str">
        <f>VLOOKUP(Table1[[#This Row],[Customer ID]],Customers!$A$1:$I$2001,2,FALSE)</f>
        <v>Jose Mcgee</v>
      </c>
      <c r="G1880" t="str">
        <f>VLOOKUP(Table1[[#This Row],[Customer ID]],Customers!$A$1:$I$2001,3,FALSE)</f>
        <v>maldonadokelly@gonzalez.com</v>
      </c>
      <c r="H1880" t="str">
        <f>VLOOKUP(Table1[[#This Row],[Customer ID]],Customers!$A$1:$I$2001,7,FALSE)</f>
        <v>United Kingdom</v>
      </c>
      <c r="I1880" t="str">
        <f>_xlfn.IFS(INDEX(Products!$A$1:$E$5,MATCH(Orders!$D1880,Products!$A$1:$A$5,0),MATCH(Orders!I$1,Products!$A$1:$E$1,0))="Esp","Espresso",INDEX(Products!$A$1:$E$5,MATCH(Orders!$D1880,Products!$A$1:$A$5,0),MATCH(Orders!I$1,Products!$A$1:$E$1,0))="Lat","Latte",INDEX(Products!$A$1:$E$5,MATCH(Orders!$D1880,Products!$A$1:$A$5,0),MATCH(Orders!I$1,Products!$A$1:$E$1,0))="Moc","Mocha",INDEX(Products!$A$1:$E$5,MATCH(Orders!$D1880,Products!$A$1:$A$5,0),MATCH(Orders!I$1,Products!$A$1:$E$1,0))="Am","Americano")</f>
        <v>Espresso</v>
      </c>
      <c r="J1880" t="str">
        <f>IF(INDEX(Products!$A$1:$E$5,MATCH(Orders!$D1880,Products!$A$1:$A$5,0),MATCH(Orders!J$1,Products!$A$1:$E$1,0))="M","Medium",IF(INDEX(Products!$A$1:$E$5,MATCH(Orders!$D1880,Products!$A$1:$A$5,0),MATCH(Orders!J$1,Products!$A$1:$E$1,0))="D","Dark","Light"))</f>
        <v>Medium</v>
      </c>
      <c r="K1880" s="3">
        <f>INDEX(Products!$A$1:$E$5,MATCH(Orders!$D1880,Products!$A$1:$A$5,0),MATCH(Orders!K$1,Products!$A$1:$E$1,0))</f>
        <v>1.5</v>
      </c>
      <c r="L1880" s="5">
        <f>INDEX(Products!$A$1:$E$5,MATCH(Orders!$D1880,Products!$A$1:$A$5,0),MATCH(Orders!L$1,Products!$A$1:$E$1,0))</f>
        <v>8.18</v>
      </c>
      <c r="M1880" s="5">
        <f>Table1[[#This Row],[Unit Price]]*Table1[[#This Row],[Quantity]]</f>
        <v>16.36</v>
      </c>
      <c r="N1880" t="str">
        <f>VLOOKUP(Table1[[#This Row],[Customer ID]],Customers!$A$1:$I$2001,9,FALSE)</f>
        <v>Yes</v>
      </c>
    </row>
    <row r="1881" spans="1:14" x14ac:dyDescent="0.35">
      <c r="A1881" t="s">
        <v>3833</v>
      </c>
      <c r="B1881" s="2">
        <v>45192</v>
      </c>
      <c r="C1881" t="s">
        <v>3834</v>
      </c>
      <c r="D1881" t="s">
        <v>15</v>
      </c>
      <c r="E1881">
        <v>2</v>
      </c>
      <c r="F1881" t="str">
        <f>VLOOKUP(Table1[[#This Row],[Customer ID]],Customers!$A$1:$I$2001,2,FALSE)</f>
        <v>Madeline Smith MD</v>
      </c>
      <c r="G1881" t="str">
        <f>VLOOKUP(Table1[[#This Row],[Customer ID]],Customers!$A$1:$I$2001,3,FALSE)</f>
        <v>tsullivan@yahoo.com</v>
      </c>
      <c r="H1881" t="str">
        <f>VLOOKUP(Table1[[#This Row],[Customer ID]],Customers!$A$1:$I$2001,7,FALSE)</f>
        <v>Canada</v>
      </c>
      <c r="I1881" t="str">
        <f>_xlfn.IFS(INDEX(Products!$A$1:$E$5,MATCH(Orders!$D1881,Products!$A$1:$A$5,0),MATCH(Orders!I$1,Products!$A$1:$E$1,0))="Esp","Espresso",INDEX(Products!$A$1:$E$5,MATCH(Orders!$D1881,Products!$A$1:$A$5,0),MATCH(Orders!I$1,Products!$A$1:$E$1,0))="Lat","Latte",INDEX(Products!$A$1:$E$5,MATCH(Orders!$D1881,Products!$A$1:$A$5,0),MATCH(Orders!I$1,Products!$A$1:$E$1,0))="Moc","Mocha",INDEX(Products!$A$1:$E$5,MATCH(Orders!$D1881,Products!$A$1:$A$5,0),MATCH(Orders!I$1,Products!$A$1:$E$1,0))="Am","Americano")</f>
        <v>Espresso</v>
      </c>
      <c r="J1881" t="str">
        <f>IF(INDEX(Products!$A$1:$E$5,MATCH(Orders!$D1881,Products!$A$1:$A$5,0),MATCH(Orders!J$1,Products!$A$1:$E$1,0))="M","Medium",IF(INDEX(Products!$A$1:$E$5,MATCH(Orders!$D1881,Products!$A$1:$A$5,0),MATCH(Orders!J$1,Products!$A$1:$E$1,0))="D","Dark","Light"))</f>
        <v>Medium</v>
      </c>
      <c r="K1881" s="3">
        <f>INDEX(Products!$A$1:$E$5,MATCH(Orders!$D1881,Products!$A$1:$A$5,0),MATCH(Orders!K$1,Products!$A$1:$E$1,0))</f>
        <v>1.5</v>
      </c>
      <c r="L1881" s="5">
        <f>INDEX(Products!$A$1:$E$5,MATCH(Orders!$D1881,Products!$A$1:$A$5,0),MATCH(Orders!L$1,Products!$A$1:$E$1,0))</f>
        <v>8.18</v>
      </c>
      <c r="M1881" s="5">
        <f>Table1[[#This Row],[Unit Price]]*Table1[[#This Row],[Quantity]]</f>
        <v>16.36</v>
      </c>
      <c r="N1881" t="str">
        <f>VLOOKUP(Table1[[#This Row],[Customer ID]],Customers!$A$1:$I$2001,9,FALSE)</f>
        <v>No</v>
      </c>
    </row>
    <row r="1882" spans="1:14" x14ac:dyDescent="0.35">
      <c r="A1882" t="s">
        <v>3835</v>
      </c>
      <c r="B1882" s="2">
        <v>45060</v>
      </c>
      <c r="C1882" t="s">
        <v>3836</v>
      </c>
      <c r="D1882" t="s">
        <v>40</v>
      </c>
      <c r="E1882">
        <v>5</v>
      </c>
      <c r="F1882" t="str">
        <f>VLOOKUP(Table1[[#This Row],[Customer ID]],Customers!$A$1:$I$2001,2,FALSE)</f>
        <v>Anne Holloway MD</v>
      </c>
      <c r="G1882" t="str">
        <f>VLOOKUP(Table1[[#This Row],[Customer ID]],Customers!$A$1:$I$2001,3,FALSE)</f>
        <v>brian59@gmail.com</v>
      </c>
      <c r="H1882" t="str">
        <f>VLOOKUP(Table1[[#This Row],[Customer ID]],Customers!$A$1:$I$2001,7,FALSE)</f>
        <v>Canada</v>
      </c>
      <c r="I1882" t="str">
        <f>_xlfn.IFS(INDEX(Products!$A$1:$E$5,MATCH(Orders!$D1882,Products!$A$1:$A$5,0),MATCH(Orders!I$1,Products!$A$1:$E$1,0))="Esp","Espresso",INDEX(Products!$A$1:$E$5,MATCH(Orders!$D1882,Products!$A$1:$A$5,0),MATCH(Orders!I$1,Products!$A$1:$E$1,0))="Lat","Latte",INDEX(Products!$A$1:$E$5,MATCH(Orders!$D1882,Products!$A$1:$A$5,0),MATCH(Orders!I$1,Products!$A$1:$E$1,0))="Moc","Mocha",INDEX(Products!$A$1:$E$5,MATCH(Orders!$D1882,Products!$A$1:$A$5,0),MATCH(Orders!I$1,Products!$A$1:$E$1,0))="Am","Americano")</f>
        <v>Americano</v>
      </c>
      <c r="J1882" t="str">
        <f>IF(INDEX(Products!$A$1:$E$5,MATCH(Orders!$D1882,Products!$A$1:$A$5,0),MATCH(Orders!J$1,Products!$A$1:$E$1,0))="M","Medium",IF(INDEX(Products!$A$1:$E$5,MATCH(Orders!$D1882,Products!$A$1:$A$5,0),MATCH(Orders!J$1,Products!$A$1:$E$1,0))="D","Dark","Light"))</f>
        <v>Light</v>
      </c>
      <c r="K1882" s="3">
        <f>INDEX(Products!$A$1:$E$5,MATCH(Orders!$D1882,Products!$A$1:$A$5,0),MATCH(Orders!K$1,Products!$A$1:$E$1,0))</f>
        <v>1</v>
      </c>
      <c r="L1882" s="5">
        <f>INDEX(Products!$A$1:$E$5,MATCH(Orders!$D1882,Products!$A$1:$A$5,0),MATCH(Orders!L$1,Products!$A$1:$E$1,0))</f>
        <v>9.9499999999999993</v>
      </c>
      <c r="M1882" s="5">
        <f>Table1[[#This Row],[Unit Price]]*Table1[[#This Row],[Quantity]]</f>
        <v>49.75</v>
      </c>
      <c r="N1882" t="str">
        <f>VLOOKUP(Table1[[#This Row],[Customer ID]],Customers!$A$1:$I$2001,9,FALSE)</f>
        <v>No</v>
      </c>
    </row>
    <row r="1883" spans="1:14" x14ac:dyDescent="0.35">
      <c r="A1883" t="s">
        <v>3837</v>
      </c>
      <c r="B1883" s="2">
        <v>44698</v>
      </c>
      <c r="C1883" t="s">
        <v>3838</v>
      </c>
      <c r="D1883" t="s">
        <v>15</v>
      </c>
      <c r="E1883">
        <v>5</v>
      </c>
      <c r="F1883" t="str">
        <f>VLOOKUP(Table1[[#This Row],[Customer ID]],Customers!$A$1:$I$2001,2,FALSE)</f>
        <v>Joshua Campbell</v>
      </c>
      <c r="G1883" t="str">
        <f>VLOOKUP(Table1[[#This Row],[Customer ID]],Customers!$A$1:$I$2001,3,FALSE)</f>
        <v>troy78@parker.org</v>
      </c>
      <c r="H1883" t="str">
        <f>VLOOKUP(Table1[[#This Row],[Customer ID]],Customers!$A$1:$I$2001,7,FALSE)</f>
        <v>Australia</v>
      </c>
      <c r="I1883" t="str">
        <f>_xlfn.IFS(INDEX(Products!$A$1:$E$5,MATCH(Orders!$D1883,Products!$A$1:$A$5,0),MATCH(Orders!I$1,Products!$A$1:$E$1,0))="Esp","Espresso",INDEX(Products!$A$1:$E$5,MATCH(Orders!$D1883,Products!$A$1:$A$5,0),MATCH(Orders!I$1,Products!$A$1:$E$1,0))="Lat","Latte",INDEX(Products!$A$1:$E$5,MATCH(Orders!$D1883,Products!$A$1:$A$5,0),MATCH(Orders!I$1,Products!$A$1:$E$1,0))="Moc","Mocha",INDEX(Products!$A$1:$E$5,MATCH(Orders!$D1883,Products!$A$1:$A$5,0),MATCH(Orders!I$1,Products!$A$1:$E$1,0))="Am","Americano")</f>
        <v>Espresso</v>
      </c>
      <c r="J1883" t="str">
        <f>IF(INDEX(Products!$A$1:$E$5,MATCH(Orders!$D1883,Products!$A$1:$A$5,0),MATCH(Orders!J$1,Products!$A$1:$E$1,0))="M","Medium",IF(INDEX(Products!$A$1:$E$5,MATCH(Orders!$D1883,Products!$A$1:$A$5,0),MATCH(Orders!J$1,Products!$A$1:$E$1,0))="D","Dark","Light"))</f>
        <v>Medium</v>
      </c>
      <c r="K1883" s="3">
        <f>INDEX(Products!$A$1:$E$5,MATCH(Orders!$D1883,Products!$A$1:$A$5,0),MATCH(Orders!K$1,Products!$A$1:$E$1,0))</f>
        <v>1.5</v>
      </c>
      <c r="L1883" s="5">
        <f>INDEX(Products!$A$1:$E$5,MATCH(Orders!$D1883,Products!$A$1:$A$5,0),MATCH(Orders!L$1,Products!$A$1:$E$1,0))</f>
        <v>8.18</v>
      </c>
      <c r="M1883" s="5">
        <f>Table1[[#This Row],[Unit Price]]*Table1[[#This Row],[Quantity]]</f>
        <v>40.9</v>
      </c>
      <c r="N1883" t="str">
        <f>VLOOKUP(Table1[[#This Row],[Customer ID]],Customers!$A$1:$I$2001,9,FALSE)</f>
        <v>Yes</v>
      </c>
    </row>
    <row r="1884" spans="1:14" x14ac:dyDescent="0.35">
      <c r="A1884" t="s">
        <v>3839</v>
      </c>
      <c r="B1884" s="2">
        <v>44595</v>
      </c>
      <c r="C1884" t="s">
        <v>3840</v>
      </c>
      <c r="D1884" t="s">
        <v>21</v>
      </c>
      <c r="E1884">
        <v>2</v>
      </c>
      <c r="F1884" t="str">
        <f>VLOOKUP(Table1[[#This Row],[Customer ID]],Customers!$A$1:$I$2001,2,FALSE)</f>
        <v>Ms. Andrea Smith</v>
      </c>
      <c r="G1884" t="str">
        <f>VLOOKUP(Table1[[#This Row],[Customer ID]],Customers!$A$1:$I$2001,3,FALSE)</f>
        <v>jasoncain@aguilar.org</v>
      </c>
      <c r="H1884" t="str">
        <f>VLOOKUP(Table1[[#This Row],[Customer ID]],Customers!$A$1:$I$2001,7,FALSE)</f>
        <v>United States</v>
      </c>
      <c r="I1884" t="str">
        <f>_xlfn.IFS(INDEX(Products!$A$1:$E$5,MATCH(Orders!$D1884,Products!$A$1:$A$5,0),MATCH(Orders!I$1,Products!$A$1:$E$1,0))="Esp","Espresso",INDEX(Products!$A$1:$E$5,MATCH(Orders!$D1884,Products!$A$1:$A$5,0),MATCH(Orders!I$1,Products!$A$1:$E$1,0))="Lat","Latte",INDEX(Products!$A$1:$E$5,MATCH(Orders!$D1884,Products!$A$1:$A$5,0),MATCH(Orders!I$1,Products!$A$1:$E$1,0))="Moc","Mocha",INDEX(Products!$A$1:$E$5,MATCH(Orders!$D1884,Products!$A$1:$A$5,0),MATCH(Orders!I$1,Products!$A$1:$E$1,0))="Am","Americano")</f>
        <v>Latte</v>
      </c>
      <c r="J1884" t="str">
        <f>IF(INDEX(Products!$A$1:$E$5,MATCH(Orders!$D1884,Products!$A$1:$A$5,0),MATCH(Orders!J$1,Products!$A$1:$E$1,0))="M","Medium",IF(INDEX(Products!$A$1:$E$5,MATCH(Orders!$D1884,Products!$A$1:$A$5,0),MATCH(Orders!J$1,Products!$A$1:$E$1,0))="D","Dark","Light"))</f>
        <v>Dark</v>
      </c>
      <c r="K1884" s="3">
        <f>INDEX(Products!$A$1:$E$5,MATCH(Orders!$D1884,Products!$A$1:$A$5,0),MATCH(Orders!K$1,Products!$A$1:$E$1,0))</f>
        <v>2</v>
      </c>
      <c r="L1884" s="5">
        <f>INDEX(Products!$A$1:$E$5,MATCH(Orders!$D1884,Products!$A$1:$A$5,0),MATCH(Orders!L$1,Products!$A$1:$E$1,0))</f>
        <v>6.79</v>
      </c>
      <c r="M1884" s="5">
        <f>Table1[[#This Row],[Unit Price]]*Table1[[#This Row],[Quantity]]</f>
        <v>13.58</v>
      </c>
      <c r="N1884" t="str">
        <f>VLOOKUP(Table1[[#This Row],[Customer ID]],Customers!$A$1:$I$2001,9,FALSE)</f>
        <v>No</v>
      </c>
    </row>
    <row r="1885" spans="1:14" x14ac:dyDescent="0.35">
      <c r="A1885" t="s">
        <v>3841</v>
      </c>
      <c r="B1885" s="2">
        <v>45586</v>
      </c>
      <c r="C1885" t="s">
        <v>3842</v>
      </c>
      <c r="D1885" t="s">
        <v>15</v>
      </c>
      <c r="E1885">
        <v>5</v>
      </c>
      <c r="F1885" t="str">
        <f>VLOOKUP(Table1[[#This Row],[Customer ID]],Customers!$A$1:$I$2001,2,FALSE)</f>
        <v>Tamara Gutierrez</v>
      </c>
      <c r="G1885" t="str">
        <f>VLOOKUP(Table1[[#This Row],[Customer ID]],Customers!$A$1:$I$2001,3,FALSE)</f>
        <v>roberttravis@chavez.com</v>
      </c>
      <c r="H1885" t="str">
        <f>VLOOKUP(Table1[[#This Row],[Customer ID]],Customers!$A$1:$I$2001,7,FALSE)</f>
        <v>United States</v>
      </c>
      <c r="I1885" t="str">
        <f>_xlfn.IFS(INDEX(Products!$A$1:$E$5,MATCH(Orders!$D1885,Products!$A$1:$A$5,0),MATCH(Orders!I$1,Products!$A$1:$E$1,0))="Esp","Espresso",INDEX(Products!$A$1:$E$5,MATCH(Orders!$D1885,Products!$A$1:$A$5,0),MATCH(Orders!I$1,Products!$A$1:$E$1,0))="Lat","Latte",INDEX(Products!$A$1:$E$5,MATCH(Orders!$D1885,Products!$A$1:$A$5,0),MATCH(Orders!I$1,Products!$A$1:$E$1,0))="Moc","Mocha",INDEX(Products!$A$1:$E$5,MATCH(Orders!$D1885,Products!$A$1:$A$5,0),MATCH(Orders!I$1,Products!$A$1:$E$1,0))="Am","Americano")</f>
        <v>Espresso</v>
      </c>
      <c r="J1885" t="str">
        <f>IF(INDEX(Products!$A$1:$E$5,MATCH(Orders!$D1885,Products!$A$1:$A$5,0),MATCH(Orders!J$1,Products!$A$1:$E$1,0))="M","Medium",IF(INDEX(Products!$A$1:$E$5,MATCH(Orders!$D1885,Products!$A$1:$A$5,0),MATCH(Orders!J$1,Products!$A$1:$E$1,0))="D","Dark","Light"))</f>
        <v>Medium</v>
      </c>
      <c r="K1885" s="3">
        <f>INDEX(Products!$A$1:$E$5,MATCH(Orders!$D1885,Products!$A$1:$A$5,0),MATCH(Orders!K$1,Products!$A$1:$E$1,0))</f>
        <v>1.5</v>
      </c>
      <c r="L1885" s="5">
        <f>INDEX(Products!$A$1:$E$5,MATCH(Orders!$D1885,Products!$A$1:$A$5,0),MATCH(Orders!L$1,Products!$A$1:$E$1,0))</f>
        <v>8.18</v>
      </c>
      <c r="M1885" s="5">
        <f>Table1[[#This Row],[Unit Price]]*Table1[[#This Row],[Quantity]]</f>
        <v>40.9</v>
      </c>
      <c r="N1885" t="str">
        <f>VLOOKUP(Table1[[#This Row],[Customer ID]],Customers!$A$1:$I$2001,9,FALSE)</f>
        <v>Yes</v>
      </c>
    </row>
    <row r="1886" spans="1:14" x14ac:dyDescent="0.35">
      <c r="A1886" t="s">
        <v>3843</v>
      </c>
      <c r="B1886" s="2">
        <v>44835</v>
      </c>
      <c r="C1886" t="s">
        <v>3844</v>
      </c>
      <c r="D1886" t="s">
        <v>21</v>
      </c>
      <c r="E1886">
        <v>3</v>
      </c>
      <c r="F1886" t="str">
        <f>VLOOKUP(Table1[[#This Row],[Customer ID]],Customers!$A$1:$I$2001,2,FALSE)</f>
        <v>Carlos Richards</v>
      </c>
      <c r="G1886" t="str">
        <f>VLOOKUP(Table1[[#This Row],[Customer ID]],Customers!$A$1:$I$2001,3,FALSE)</f>
        <v>jamesmarshall@parks-silva.net</v>
      </c>
      <c r="H1886" t="str">
        <f>VLOOKUP(Table1[[#This Row],[Customer ID]],Customers!$A$1:$I$2001,7,FALSE)</f>
        <v>Ireland</v>
      </c>
      <c r="I1886" t="str">
        <f>_xlfn.IFS(INDEX(Products!$A$1:$E$5,MATCH(Orders!$D1886,Products!$A$1:$A$5,0),MATCH(Orders!I$1,Products!$A$1:$E$1,0))="Esp","Espresso",INDEX(Products!$A$1:$E$5,MATCH(Orders!$D1886,Products!$A$1:$A$5,0),MATCH(Orders!I$1,Products!$A$1:$E$1,0))="Lat","Latte",INDEX(Products!$A$1:$E$5,MATCH(Orders!$D1886,Products!$A$1:$A$5,0),MATCH(Orders!I$1,Products!$A$1:$E$1,0))="Moc","Mocha",INDEX(Products!$A$1:$E$5,MATCH(Orders!$D1886,Products!$A$1:$A$5,0),MATCH(Orders!I$1,Products!$A$1:$E$1,0))="Am","Americano")</f>
        <v>Latte</v>
      </c>
      <c r="J1886" t="str">
        <f>IF(INDEX(Products!$A$1:$E$5,MATCH(Orders!$D1886,Products!$A$1:$A$5,0),MATCH(Orders!J$1,Products!$A$1:$E$1,0))="M","Medium",IF(INDEX(Products!$A$1:$E$5,MATCH(Orders!$D1886,Products!$A$1:$A$5,0),MATCH(Orders!J$1,Products!$A$1:$E$1,0))="D","Dark","Light"))</f>
        <v>Dark</v>
      </c>
      <c r="K1886" s="3">
        <f>INDEX(Products!$A$1:$E$5,MATCH(Orders!$D1886,Products!$A$1:$A$5,0),MATCH(Orders!K$1,Products!$A$1:$E$1,0))</f>
        <v>2</v>
      </c>
      <c r="L1886" s="5">
        <f>INDEX(Products!$A$1:$E$5,MATCH(Orders!$D1886,Products!$A$1:$A$5,0),MATCH(Orders!L$1,Products!$A$1:$E$1,0))</f>
        <v>6.79</v>
      </c>
      <c r="M1886" s="5">
        <f>Table1[[#This Row],[Unit Price]]*Table1[[#This Row],[Quantity]]</f>
        <v>20.37</v>
      </c>
      <c r="N1886" t="str">
        <f>VLOOKUP(Table1[[#This Row],[Customer ID]],Customers!$A$1:$I$2001,9,FALSE)</f>
        <v>No</v>
      </c>
    </row>
    <row r="1887" spans="1:14" x14ac:dyDescent="0.35">
      <c r="A1887" t="s">
        <v>3846</v>
      </c>
      <c r="B1887" s="2">
        <v>45125</v>
      </c>
      <c r="C1887" t="s">
        <v>3847</v>
      </c>
      <c r="D1887" t="s">
        <v>21</v>
      </c>
      <c r="E1887">
        <v>1</v>
      </c>
      <c r="F1887" t="str">
        <f>VLOOKUP(Table1[[#This Row],[Customer ID]],Customers!$A$1:$I$2001,2,FALSE)</f>
        <v>Thomas Johnson</v>
      </c>
      <c r="G1887" t="str">
        <f>VLOOKUP(Table1[[#This Row],[Customer ID]],Customers!$A$1:$I$2001,3,FALSE)</f>
        <v>valdezhannah@gmail.com</v>
      </c>
      <c r="H1887" t="str">
        <f>VLOOKUP(Table1[[#This Row],[Customer ID]],Customers!$A$1:$I$2001,7,FALSE)</f>
        <v>Ireland</v>
      </c>
      <c r="I1887" t="str">
        <f>_xlfn.IFS(INDEX(Products!$A$1:$E$5,MATCH(Orders!$D1887,Products!$A$1:$A$5,0),MATCH(Orders!I$1,Products!$A$1:$E$1,0))="Esp","Espresso",INDEX(Products!$A$1:$E$5,MATCH(Orders!$D1887,Products!$A$1:$A$5,0),MATCH(Orders!I$1,Products!$A$1:$E$1,0))="Lat","Latte",INDEX(Products!$A$1:$E$5,MATCH(Orders!$D1887,Products!$A$1:$A$5,0),MATCH(Orders!I$1,Products!$A$1:$E$1,0))="Moc","Mocha",INDEX(Products!$A$1:$E$5,MATCH(Orders!$D1887,Products!$A$1:$A$5,0),MATCH(Orders!I$1,Products!$A$1:$E$1,0))="Am","Americano")</f>
        <v>Latte</v>
      </c>
      <c r="J1887" t="str">
        <f>IF(INDEX(Products!$A$1:$E$5,MATCH(Orders!$D1887,Products!$A$1:$A$5,0),MATCH(Orders!J$1,Products!$A$1:$E$1,0))="M","Medium",IF(INDEX(Products!$A$1:$E$5,MATCH(Orders!$D1887,Products!$A$1:$A$5,0),MATCH(Orders!J$1,Products!$A$1:$E$1,0))="D","Dark","Light"))</f>
        <v>Dark</v>
      </c>
      <c r="K1887" s="3">
        <f>INDEX(Products!$A$1:$E$5,MATCH(Orders!$D1887,Products!$A$1:$A$5,0),MATCH(Orders!K$1,Products!$A$1:$E$1,0))</f>
        <v>2</v>
      </c>
      <c r="L1887" s="5">
        <f>INDEX(Products!$A$1:$E$5,MATCH(Orders!$D1887,Products!$A$1:$A$5,0),MATCH(Orders!L$1,Products!$A$1:$E$1,0))</f>
        <v>6.79</v>
      </c>
      <c r="M1887" s="5">
        <f>Table1[[#This Row],[Unit Price]]*Table1[[#This Row],[Quantity]]</f>
        <v>6.79</v>
      </c>
      <c r="N1887" t="str">
        <f>VLOOKUP(Table1[[#This Row],[Customer ID]],Customers!$A$1:$I$2001,9,FALSE)</f>
        <v>No</v>
      </c>
    </row>
    <row r="1888" spans="1:14" x14ac:dyDescent="0.35">
      <c r="A1888" t="s">
        <v>3849</v>
      </c>
      <c r="B1888" s="2">
        <v>45516</v>
      </c>
      <c r="C1888" t="s">
        <v>3850</v>
      </c>
      <c r="D1888" t="s">
        <v>30</v>
      </c>
      <c r="E1888">
        <v>2</v>
      </c>
      <c r="F1888" t="str">
        <f>VLOOKUP(Table1[[#This Row],[Customer ID]],Customers!$A$1:$I$2001,2,FALSE)</f>
        <v>Victoria Rogers</v>
      </c>
      <c r="G1888" t="str">
        <f>VLOOKUP(Table1[[#This Row],[Customer ID]],Customers!$A$1:$I$2001,3,FALSE)</f>
        <v>obush@yahoo.com</v>
      </c>
      <c r="H1888" t="str">
        <f>VLOOKUP(Table1[[#This Row],[Customer ID]],Customers!$A$1:$I$2001,7,FALSE)</f>
        <v>United States</v>
      </c>
      <c r="I1888" t="str">
        <f>_xlfn.IFS(INDEX(Products!$A$1:$E$5,MATCH(Orders!$D1888,Products!$A$1:$A$5,0),MATCH(Orders!I$1,Products!$A$1:$E$1,0))="Esp","Espresso",INDEX(Products!$A$1:$E$5,MATCH(Orders!$D1888,Products!$A$1:$A$5,0),MATCH(Orders!I$1,Products!$A$1:$E$1,0))="Lat","Latte",INDEX(Products!$A$1:$E$5,MATCH(Orders!$D1888,Products!$A$1:$A$5,0),MATCH(Orders!I$1,Products!$A$1:$E$1,0))="Moc","Mocha",INDEX(Products!$A$1:$E$5,MATCH(Orders!$D1888,Products!$A$1:$A$5,0),MATCH(Orders!I$1,Products!$A$1:$E$1,0))="Am","Americano")</f>
        <v>Mocha</v>
      </c>
      <c r="J1888" t="str">
        <f>IF(INDEX(Products!$A$1:$E$5,MATCH(Orders!$D1888,Products!$A$1:$A$5,0),MATCH(Orders!J$1,Products!$A$1:$E$1,0))="M","Medium",IF(INDEX(Products!$A$1:$E$5,MATCH(Orders!$D1888,Products!$A$1:$A$5,0),MATCH(Orders!J$1,Products!$A$1:$E$1,0))="D","Dark","Light"))</f>
        <v>Medium</v>
      </c>
      <c r="K1888" s="3">
        <f>INDEX(Products!$A$1:$E$5,MATCH(Orders!$D1888,Products!$A$1:$A$5,0),MATCH(Orders!K$1,Products!$A$1:$E$1,0))</f>
        <v>2</v>
      </c>
      <c r="L1888" s="5">
        <f>INDEX(Products!$A$1:$E$5,MATCH(Orders!$D1888,Products!$A$1:$A$5,0),MATCH(Orders!L$1,Products!$A$1:$E$1,0))</f>
        <v>5.35</v>
      </c>
      <c r="M1888" s="5">
        <f>Table1[[#This Row],[Unit Price]]*Table1[[#This Row],[Quantity]]</f>
        <v>10.7</v>
      </c>
      <c r="N1888" t="str">
        <f>VLOOKUP(Table1[[#This Row],[Customer ID]],Customers!$A$1:$I$2001,9,FALSE)</f>
        <v>Yes</v>
      </c>
    </row>
    <row r="1889" spans="1:14" x14ac:dyDescent="0.35">
      <c r="A1889" t="s">
        <v>3851</v>
      </c>
      <c r="B1889" s="2">
        <v>44535</v>
      </c>
      <c r="C1889" t="s">
        <v>3852</v>
      </c>
      <c r="D1889" t="s">
        <v>30</v>
      </c>
      <c r="E1889">
        <v>5</v>
      </c>
      <c r="F1889" t="str">
        <f>VLOOKUP(Table1[[#This Row],[Customer ID]],Customers!$A$1:$I$2001,2,FALSE)</f>
        <v>Margaret Warren</v>
      </c>
      <c r="G1889" t="str">
        <f>VLOOKUP(Table1[[#This Row],[Customer ID]],Customers!$A$1:$I$2001,3,FALSE)</f>
        <v>gjohnson@bennett.info</v>
      </c>
      <c r="H1889" t="str">
        <f>VLOOKUP(Table1[[#This Row],[Customer ID]],Customers!$A$1:$I$2001,7,FALSE)</f>
        <v>Australia</v>
      </c>
      <c r="I1889" t="str">
        <f>_xlfn.IFS(INDEX(Products!$A$1:$E$5,MATCH(Orders!$D1889,Products!$A$1:$A$5,0),MATCH(Orders!I$1,Products!$A$1:$E$1,0))="Esp","Espresso",INDEX(Products!$A$1:$E$5,MATCH(Orders!$D1889,Products!$A$1:$A$5,0),MATCH(Orders!I$1,Products!$A$1:$E$1,0))="Lat","Latte",INDEX(Products!$A$1:$E$5,MATCH(Orders!$D1889,Products!$A$1:$A$5,0),MATCH(Orders!I$1,Products!$A$1:$E$1,0))="Moc","Mocha",INDEX(Products!$A$1:$E$5,MATCH(Orders!$D1889,Products!$A$1:$A$5,0),MATCH(Orders!I$1,Products!$A$1:$E$1,0))="Am","Americano")</f>
        <v>Mocha</v>
      </c>
      <c r="J1889" t="str">
        <f>IF(INDEX(Products!$A$1:$E$5,MATCH(Orders!$D1889,Products!$A$1:$A$5,0),MATCH(Orders!J$1,Products!$A$1:$E$1,0))="M","Medium",IF(INDEX(Products!$A$1:$E$5,MATCH(Orders!$D1889,Products!$A$1:$A$5,0),MATCH(Orders!J$1,Products!$A$1:$E$1,0))="D","Dark","Light"))</f>
        <v>Medium</v>
      </c>
      <c r="K1889" s="3">
        <f>INDEX(Products!$A$1:$E$5,MATCH(Orders!$D1889,Products!$A$1:$A$5,0),MATCH(Orders!K$1,Products!$A$1:$E$1,0))</f>
        <v>2</v>
      </c>
      <c r="L1889" s="5">
        <f>INDEX(Products!$A$1:$E$5,MATCH(Orders!$D1889,Products!$A$1:$A$5,0),MATCH(Orders!L$1,Products!$A$1:$E$1,0))</f>
        <v>5.35</v>
      </c>
      <c r="M1889" s="5">
        <f>Table1[[#This Row],[Unit Price]]*Table1[[#This Row],[Quantity]]</f>
        <v>26.75</v>
      </c>
      <c r="N1889" t="str">
        <f>VLOOKUP(Table1[[#This Row],[Customer ID]],Customers!$A$1:$I$2001,9,FALSE)</f>
        <v>No</v>
      </c>
    </row>
    <row r="1890" spans="1:14" x14ac:dyDescent="0.35">
      <c r="A1890" t="s">
        <v>3853</v>
      </c>
      <c r="B1890" s="2">
        <v>44697</v>
      </c>
      <c r="C1890" t="s">
        <v>3854</v>
      </c>
      <c r="D1890" t="s">
        <v>15</v>
      </c>
      <c r="E1890">
        <v>4</v>
      </c>
      <c r="F1890" t="str">
        <f>VLOOKUP(Table1[[#This Row],[Customer ID]],Customers!$A$1:$I$2001,2,FALSE)</f>
        <v>Karen Olson</v>
      </c>
      <c r="G1890" t="str">
        <f>VLOOKUP(Table1[[#This Row],[Customer ID]],Customers!$A$1:$I$2001,3,FALSE)</f>
        <v>jessica83@carlson-garcia.biz</v>
      </c>
      <c r="H1890" t="str">
        <f>VLOOKUP(Table1[[#This Row],[Customer ID]],Customers!$A$1:$I$2001,7,FALSE)</f>
        <v>Canada</v>
      </c>
      <c r="I1890" t="str">
        <f>_xlfn.IFS(INDEX(Products!$A$1:$E$5,MATCH(Orders!$D1890,Products!$A$1:$A$5,0),MATCH(Orders!I$1,Products!$A$1:$E$1,0))="Esp","Espresso",INDEX(Products!$A$1:$E$5,MATCH(Orders!$D1890,Products!$A$1:$A$5,0),MATCH(Orders!I$1,Products!$A$1:$E$1,0))="Lat","Latte",INDEX(Products!$A$1:$E$5,MATCH(Orders!$D1890,Products!$A$1:$A$5,0),MATCH(Orders!I$1,Products!$A$1:$E$1,0))="Moc","Mocha",INDEX(Products!$A$1:$E$5,MATCH(Orders!$D1890,Products!$A$1:$A$5,0),MATCH(Orders!I$1,Products!$A$1:$E$1,0))="Am","Americano")</f>
        <v>Espresso</v>
      </c>
      <c r="J1890" t="str">
        <f>IF(INDEX(Products!$A$1:$E$5,MATCH(Orders!$D1890,Products!$A$1:$A$5,0),MATCH(Orders!J$1,Products!$A$1:$E$1,0))="M","Medium",IF(INDEX(Products!$A$1:$E$5,MATCH(Orders!$D1890,Products!$A$1:$A$5,0),MATCH(Orders!J$1,Products!$A$1:$E$1,0))="D","Dark","Light"))</f>
        <v>Medium</v>
      </c>
      <c r="K1890" s="3">
        <f>INDEX(Products!$A$1:$E$5,MATCH(Orders!$D1890,Products!$A$1:$A$5,0),MATCH(Orders!K$1,Products!$A$1:$E$1,0))</f>
        <v>1.5</v>
      </c>
      <c r="L1890" s="5">
        <f>INDEX(Products!$A$1:$E$5,MATCH(Orders!$D1890,Products!$A$1:$A$5,0),MATCH(Orders!L$1,Products!$A$1:$E$1,0))</f>
        <v>8.18</v>
      </c>
      <c r="M1890" s="5">
        <f>Table1[[#This Row],[Unit Price]]*Table1[[#This Row],[Quantity]]</f>
        <v>32.72</v>
      </c>
      <c r="N1890" t="str">
        <f>VLOOKUP(Table1[[#This Row],[Customer ID]],Customers!$A$1:$I$2001,9,FALSE)</f>
        <v>Yes</v>
      </c>
    </row>
    <row r="1891" spans="1:14" x14ac:dyDescent="0.35">
      <c r="A1891" t="s">
        <v>3855</v>
      </c>
      <c r="B1891" s="2">
        <v>45310</v>
      </c>
      <c r="C1891" t="s">
        <v>3856</v>
      </c>
      <c r="D1891" t="s">
        <v>15</v>
      </c>
      <c r="E1891">
        <v>2</v>
      </c>
      <c r="F1891" t="str">
        <f>VLOOKUP(Table1[[#This Row],[Customer ID]],Customers!$A$1:$I$2001,2,FALSE)</f>
        <v>Peter Duarte</v>
      </c>
      <c r="G1891" t="str">
        <f>VLOOKUP(Table1[[#This Row],[Customer ID]],Customers!$A$1:$I$2001,3,FALSE)</f>
        <v>fowlerjorge@hotmail.com</v>
      </c>
      <c r="H1891" t="str">
        <f>VLOOKUP(Table1[[#This Row],[Customer ID]],Customers!$A$1:$I$2001,7,FALSE)</f>
        <v>Ireland</v>
      </c>
      <c r="I1891" t="str">
        <f>_xlfn.IFS(INDEX(Products!$A$1:$E$5,MATCH(Orders!$D1891,Products!$A$1:$A$5,0),MATCH(Orders!I$1,Products!$A$1:$E$1,0))="Esp","Espresso",INDEX(Products!$A$1:$E$5,MATCH(Orders!$D1891,Products!$A$1:$A$5,0),MATCH(Orders!I$1,Products!$A$1:$E$1,0))="Lat","Latte",INDEX(Products!$A$1:$E$5,MATCH(Orders!$D1891,Products!$A$1:$A$5,0),MATCH(Orders!I$1,Products!$A$1:$E$1,0))="Moc","Mocha",INDEX(Products!$A$1:$E$5,MATCH(Orders!$D1891,Products!$A$1:$A$5,0),MATCH(Orders!I$1,Products!$A$1:$E$1,0))="Am","Americano")</f>
        <v>Espresso</v>
      </c>
      <c r="J1891" t="str">
        <f>IF(INDEX(Products!$A$1:$E$5,MATCH(Orders!$D1891,Products!$A$1:$A$5,0),MATCH(Orders!J$1,Products!$A$1:$E$1,0))="M","Medium",IF(INDEX(Products!$A$1:$E$5,MATCH(Orders!$D1891,Products!$A$1:$A$5,0),MATCH(Orders!J$1,Products!$A$1:$E$1,0))="D","Dark","Light"))</f>
        <v>Medium</v>
      </c>
      <c r="K1891" s="3">
        <f>INDEX(Products!$A$1:$E$5,MATCH(Orders!$D1891,Products!$A$1:$A$5,0),MATCH(Orders!K$1,Products!$A$1:$E$1,0))</f>
        <v>1.5</v>
      </c>
      <c r="L1891" s="5">
        <f>INDEX(Products!$A$1:$E$5,MATCH(Orders!$D1891,Products!$A$1:$A$5,0),MATCH(Orders!L$1,Products!$A$1:$E$1,0))</f>
        <v>8.18</v>
      </c>
      <c r="M1891" s="5">
        <f>Table1[[#This Row],[Unit Price]]*Table1[[#This Row],[Quantity]]</f>
        <v>16.36</v>
      </c>
      <c r="N1891" t="str">
        <f>VLOOKUP(Table1[[#This Row],[Customer ID]],Customers!$A$1:$I$2001,9,FALSE)</f>
        <v>Yes</v>
      </c>
    </row>
    <row r="1892" spans="1:14" x14ac:dyDescent="0.35">
      <c r="A1892" t="s">
        <v>3857</v>
      </c>
      <c r="B1892" s="2">
        <v>44668</v>
      </c>
      <c r="C1892" t="s">
        <v>3858</v>
      </c>
      <c r="D1892" t="s">
        <v>30</v>
      </c>
      <c r="E1892">
        <v>2</v>
      </c>
      <c r="F1892" t="str">
        <f>VLOOKUP(Table1[[#This Row],[Customer ID]],Customers!$A$1:$I$2001,2,FALSE)</f>
        <v>Stacy Baker</v>
      </c>
      <c r="G1892" t="str">
        <f>VLOOKUP(Table1[[#This Row],[Customer ID]],Customers!$A$1:$I$2001,3,FALSE)</f>
        <v>wayne37@bowen.com</v>
      </c>
      <c r="H1892" t="str">
        <f>VLOOKUP(Table1[[#This Row],[Customer ID]],Customers!$A$1:$I$2001,7,FALSE)</f>
        <v>United Kingdom</v>
      </c>
      <c r="I1892" t="str">
        <f>_xlfn.IFS(INDEX(Products!$A$1:$E$5,MATCH(Orders!$D1892,Products!$A$1:$A$5,0),MATCH(Orders!I$1,Products!$A$1:$E$1,0))="Esp","Espresso",INDEX(Products!$A$1:$E$5,MATCH(Orders!$D1892,Products!$A$1:$A$5,0),MATCH(Orders!I$1,Products!$A$1:$E$1,0))="Lat","Latte",INDEX(Products!$A$1:$E$5,MATCH(Orders!$D1892,Products!$A$1:$A$5,0),MATCH(Orders!I$1,Products!$A$1:$E$1,0))="Moc","Mocha",INDEX(Products!$A$1:$E$5,MATCH(Orders!$D1892,Products!$A$1:$A$5,0),MATCH(Orders!I$1,Products!$A$1:$E$1,0))="Am","Americano")</f>
        <v>Mocha</v>
      </c>
      <c r="J1892" t="str">
        <f>IF(INDEX(Products!$A$1:$E$5,MATCH(Orders!$D1892,Products!$A$1:$A$5,0),MATCH(Orders!J$1,Products!$A$1:$E$1,0))="M","Medium",IF(INDEX(Products!$A$1:$E$5,MATCH(Orders!$D1892,Products!$A$1:$A$5,0),MATCH(Orders!J$1,Products!$A$1:$E$1,0))="D","Dark","Light"))</f>
        <v>Medium</v>
      </c>
      <c r="K1892" s="3">
        <f>INDEX(Products!$A$1:$E$5,MATCH(Orders!$D1892,Products!$A$1:$A$5,0),MATCH(Orders!K$1,Products!$A$1:$E$1,0))</f>
        <v>2</v>
      </c>
      <c r="L1892" s="5">
        <f>INDEX(Products!$A$1:$E$5,MATCH(Orders!$D1892,Products!$A$1:$A$5,0),MATCH(Orders!L$1,Products!$A$1:$E$1,0))</f>
        <v>5.35</v>
      </c>
      <c r="M1892" s="5">
        <f>Table1[[#This Row],[Unit Price]]*Table1[[#This Row],[Quantity]]</f>
        <v>10.7</v>
      </c>
      <c r="N1892" t="str">
        <f>VLOOKUP(Table1[[#This Row],[Customer ID]],Customers!$A$1:$I$2001,9,FALSE)</f>
        <v>No</v>
      </c>
    </row>
    <row r="1893" spans="1:14" x14ac:dyDescent="0.35">
      <c r="A1893" t="s">
        <v>3859</v>
      </c>
      <c r="B1893" s="2">
        <v>45438</v>
      </c>
      <c r="C1893" t="s">
        <v>3860</v>
      </c>
      <c r="D1893" t="s">
        <v>21</v>
      </c>
      <c r="E1893">
        <v>2</v>
      </c>
      <c r="F1893" t="str">
        <f>VLOOKUP(Table1[[#This Row],[Customer ID]],Customers!$A$1:$I$2001,2,FALSE)</f>
        <v>Sarah Bond</v>
      </c>
      <c r="G1893" t="str">
        <f>VLOOKUP(Table1[[#This Row],[Customer ID]],Customers!$A$1:$I$2001,3,FALSE)</f>
        <v>churchdavid@hart.com</v>
      </c>
      <c r="H1893" t="str">
        <f>VLOOKUP(Table1[[#This Row],[Customer ID]],Customers!$A$1:$I$2001,7,FALSE)</f>
        <v>Australia</v>
      </c>
      <c r="I1893" t="str">
        <f>_xlfn.IFS(INDEX(Products!$A$1:$E$5,MATCH(Orders!$D1893,Products!$A$1:$A$5,0),MATCH(Orders!I$1,Products!$A$1:$E$1,0))="Esp","Espresso",INDEX(Products!$A$1:$E$5,MATCH(Orders!$D1893,Products!$A$1:$A$5,0),MATCH(Orders!I$1,Products!$A$1:$E$1,0))="Lat","Latte",INDEX(Products!$A$1:$E$5,MATCH(Orders!$D1893,Products!$A$1:$A$5,0),MATCH(Orders!I$1,Products!$A$1:$E$1,0))="Moc","Mocha",INDEX(Products!$A$1:$E$5,MATCH(Orders!$D1893,Products!$A$1:$A$5,0),MATCH(Orders!I$1,Products!$A$1:$E$1,0))="Am","Americano")</f>
        <v>Latte</v>
      </c>
      <c r="J1893" t="str">
        <f>IF(INDEX(Products!$A$1:$E$5,MATCH(Orders!$D1893,Products!$A$1:$A$5,0),MATCH(Orders!J$1,Products!$A$1:$E$1,0))="M","Medium",IF(INDEX(Products!$A$1:$E$5,MATCH(Orders!$D1893,Products!$A$1:$A$5,0),MATCH(Orders!J$1,Products!$A$1:$E$1,0))="D","Dark","Light"))</f>
        <v>Dark</v>
      </c>
      <c r="K1893" s="3">
        <f>INDEX(Products!$A$1:$E$5,MATCH(Orders!$D1893,Products!$A$1:$A$5,0),MATCH(Orders!K$1,Products!$A$1:$E$1,0))</f>
        <v>2</v>
      </c>
      <c r="L1893" s="5">
        <f>INDEX(Products!$A$1:$E$5,MATCH(Orders!$D1893,Products!$A$1:$A$5,0),MATCH(Orders!L$1,Products!$A$1:$E$1,0))</f>
        <v>6.79</v>
      </c>
      <c r="M1893" s="5">
        <f>Table1[[#This Row],[Unit Price]]*Table1[[#This Row],[Quantity]]</f>
        <v>13.58</v>
      </c>
      <c r="N1893" t="str">
        <f>VLOOKUP(Table1[[#This Row],[Customer ID]],Customers!$A$1:$I$2001,9,FALSE)</f>
        <v>No</v>
      </c>
    </row>
    <row r="1894" spans="1:14" x14ac:dyDescent="0.35">
      <c r="A1894" t="s">
        <v>3861</v>
      </c>
      <c r="B1894" s="2">
        <v>45364</v>
      </c>
      <c r="C1894" t="s">
        <v>3862</v>
      </c>
      <c r="D1894" t="s">
        <v>30</v>
      </c>
      <c r="E1894">
        <v>4</v>
      </c>
      <c r="F1894" t="str">
        <f>VLOOKUP(Table1[[#This Row],[Customer ID]],Customers!$A$1:$I$2001,2,FALSE)</f>
        <v>Sandra Bender</v>
      </c>
      <c r="G1894" t="str">
        <f>VLOOKUP(Table1[[#This Row],[Customer ID]],Customers!$A$1:$I$2001,3,FALSE)</f>
        <v>nicholesmith@palmer-leonard.com</v>
      </c>
      <c r="H1894" t="str">
        <f>VLOOKUP(Table1[[#This Row],[Customer ID]],Customers!$A$1:$I$2001,7,FALSE)</f>
        <v>United States</v>
      </c>
      <c r="I1894" t="str">
        <f>_xlfn.IFS(INDEX(Products!$A$1:$E$5,MATCH(Orders!$D1894,Products!$A$1:$A$5,0),MATCH(Orders!I$1,Products!$A$1:$E$1,0))="Esp","Espresso",INDEX(Products!$A$1:$E$5,MATCH(Orders!$D1894,Products!$A$1:$A$5,0),MATCH(Orders!I$1,Products!$A$1:$E$1,0))="Lat","Latte",INDEX(Products!$A$1:$E$5,MATCH(Orders!$D1894,Products!$A$1:$A$5,0),MATCH(Orders!I$1,Products!$A$1:$E$1,0))="Moc","Mocha",INDEX(Products!$A$1:$E$5,MATCH(Orders!$D1894,Products!$A$1:$A$5,0),MATCH(Orders!I$1,Products!$A$1:$E$1,0))="Am","Americano")</f>
        <v>Mocha</v>
      </c>
      <c r="J1894" t="str">
        <f>IF(INDEX(Products!$A$1:$E$5,MATCH(Orders!$D1894,Products!$A$1:$A$5,0),MATCH(Orders!J$1,Products!$A$1:$E$1,0))="M","Medium",IF(INDEX(Products!$A$1:$E$5,MATCH(Orders!$D1894,Products!$A$1:$A$5,0),MATCH(Orders!J$1,Products!$A$1:$E$1,0))="D","Dark","Light"))</f>
        <v>Medium</v>
      </c>
      <c r="K1894" s="3">
        <f>INDEX(Products!$A$1:$E$5,MATCH(Orders!$D1894,Products!$A$1:$A$5,0),MATCH(Orders!K$1,Products!$A$1:$E$1,0))</f>
        <v>2</v>
      </c>
      <c r="L1894" s="5">
        <f>INDEX(Products!$A$1:$E$5,MATCH(Orders!$D1894,Products!$A$1:$A$5,0),MATCH(Orders!L$1,Products!$A$1:$E$1,0))</f>
        <v>5.35</v>
      </c>
      <c r="M1894" s="5">
        <f>Table1[[#This Row],[Unit Price]]*Table1[[#This Row],[Quantity]]</f>
        <v>21.4</v>
      </c>
      <c r="N1894" t="str">
        <f>VLOOKUP(Table1[[#This Row],[Customer ID]],Customers!$A$1:$I$2001,9,FALSE)</f>
        <v>Yes</v>
      </c>
    </row>
    <row r="1895" spans="1:14" x14ac:dyDescent="0.35">
      <c r="A1895" t="s">
        <v>3863</v>
      </c>
      <c r="B1895" s="2">
        <v>44734</v>
      </c>
      <c r="C1895" t="s">
        <v>3864</v>
      </c>
      <c r="D1895" t="s">
        <v>40</v>
      </c>
      <c r="E1895">
        <v>3</v>
      </c>
      <c r="F1895" t="str">
        <f>VLOOKUP(Table1[[#This Row],[Customer ID]],Customers!$A$1:$I$2001,2,FALSE)</f>
        <v>Nicole Webb</v>
      </c>
      <c r="G1895" t="str">
        <f>VLOOKUP(Table1[[#This Row],[Customer ID]],Customers!$A$1:$I$2001,3,FALSE)</f>
        <v>brittanyzavala@gmail.com</v>
      </c>
      <c r="H1895" t="str">
        <f>VLOOKUP(Table1[[#This Row],[Customer ID]],Customers!$A$1:$I$2001,7,FALSE)</f>
        <v>Australia</v>
      </c>
      <c r="I1895" t="str">
        <f>_xlfn.IFS(INDEX(Products!$A$1:$E$5,MATCH(Orders!$D1895,Products!$A$1:$A$5,0),MATCH(Orders!I$1,Products!$A$1:$E$1,0))="Esp","Espresso",INDEX(Products!$A$1:$E$5,MATCH(Orders!$D1895,Products!$A$1:$A$5,0),MATCH(Orders!I$1,Products!$A$1:$E$1,0))="Lat","Latte",INDEX(Products!$A$1:$E$5,MATCH(Orders!$D1895,Products!$A$1:$A$5,0),MATCH(Orders!I$1,Products!$A$1:$E$1,0))="Moc","Mocha",INDEX(Products!$A$1:$E$5,MATCH(Orders!$D1895,Products!$A$1:$A$5,0),MATCH(Orders!I$1,Products!$A$1:$E$1,0))="Am","Americano")</f>
        <v>Americano</v>
      </c>
      <c r="J1895" t="str">
        <f>IF(INDEX(Products!$A$1:$E$5,MATCH(Orders!$D1895,Products!$A$1:$A$5,0),MATCH(Orders!J$1,Products!$A$1:$E$1,0))="M","Medium",IF(INDEX(Products!$A$1:$E$5,MATCH(Orders!$D1895,Products!$A$1:$A$5,0),MATCH(Orders!J$1,Products!$A$1:$E$1,0))="D","Dark","Light"))</f>
        <v>Light</v>
      </c>
      <c r="K1895" s="3">
        <f>INDEX(Products!$A$1:$E$5,MATCH(Orders!$D1895,Products!$A$1:$A$5,0),MATCH(Orders!K$1,Products!$A$1:$E$1,0))</f>
        <v>1</v>
      </c>
      <c r="L1895" s="5">
        <f>INDEX(Products!$A$1:$E$5,MATCH(Orders!$D1895,Products!$A$1:$A$5,0),MATCH(Orders!L$1,Products!$A$1:$E$1,0))</f>
        <v>9.9499999999999993</v>
      </c>
      <c r="M1895" s="5">
        <f>Table1[[#This Row],[Unit Price]]*Table1[[#This Row],[Quantity]]</f>
        <v>29.849999999999998</v>
      </c>
      <c r="N1895" t="str">
        <f>VLOOKUP(Table1[[#This Row],[Customer ID]],Customers!$A$1:$I$2001,9,FALSE)</f>
        <v>No</v>
      </c>
    </row>
    <row r="1896" spans="1:14" x14ac:dyDescent="0.35">
      <c r="A1896" t="s">
        <v>3865</v>
      </c>
      <c r="B1896" s="2">
        <v>45066</v>
      </c>
      <c r="C1896" t="s">
        <v>3866</v>
      </c>
      <c r="D1896" t="s">
        <v>30</v>
      </c>
      <c r="E1896">
        <v>3</v>
      </c>
      <c r="F1896" t="str">
        <f>VLOOKUP(Table1[[#This Row],[Customer ID]],Customers!$A$1:$I$2001,2,FALSE)</f>
        <v>Paul Ford</v>
      </c>
      <c r="G1896" t="str">
        <f>VLOOKUP(Table1[[#This Row],[Customer ID]],Customers!$A$1:$I$2001,3,FALSE)</f>
        <v>leonardchristian@gmail.com</v>
      </c>
      <c r="H1896" t="str">
        <f>VLOOKUP(Table1[[#This Row],[Customer ID]],Customers!$A$1:$I$2001,7,FALSE)</f>
        <v>Canada</v>
      </c>
      <c r="I1896" t="str">
        <f>_xlfn.IFS(INDEX(Products!$A$1:$E$5,MATCH(Orders!$D1896,Products!$A$1:$A$5,0),MATCH(Orders!I$1,Products!$A$1:$E$1,0))="Esp","Espresso",INDEX(Products!$A$1:$E$5,MATCH(Orders!$D1896,Products!$A$1:$A$5,0),MATCH(Orders!I$1,Products!$A$1:$E$1,0))="Lat","Latte",INDEX(Products!$A$1:$E$5,MATCH(Orders!$D1896,Products!$A$1:$A$5,0),MATCH(Orders!I$1,Products!$A$1:$E$1,0))="Moc","Mocha",INDEX(Products!$A$1:$E$5,MATCH(Orders!$D1896,Products!$A$1:$A$5,0),MATCH(Orders!I$1,Products!$A$1:$E$1,0))="Am","Americano")</f>
        <v>Mocha</v>
      </c>
      <c r="J1896" t="str">
        <f>IF(INDEX(Products!$A$1:$E$5,MATCH(Orders!$D1896,Products!$A$1:$A$5,0),MATCH(Orders!J$1,Products!$A$1:$E$1,0))="M","Medium",IF(INDEX(Products!$A$1:$E$5,MATCH(Orders!$D1896,Products!$A$1:$A$5,0),MATCH(Orders!J$1,Products!$A$1:$E$1,0))="D","Dark","Light"))</f>
        <v>Medium</v>
      </c>
      <c r="K1896" s="3">
        <f>INDEX(Products!$A$1:$E$5,MATCH(Orders!$D1896,Products!$A$1:$A$5,0),MATCH(Orders!K$1,Products!$A$1:$E$1,0))</f>
        <v>2</v>
      </c>
      <c r="L1896" s="5">
        <f>INDEX(Products!$A$1:$E$5,MATCH(Orders!$D1896,Products!$A$1:$A$5,0),MATCH(Orders!L$1,Products!$A$1:$E$1,0))</f>
        <v>5.35</v>
      </c>
      <c r="M1896" s="5">
        <f>Table1[[#This Row],[Unit Price]]*Table1[[#This Row],[Quantity]]</f>
        <v>16.049999999999997</v>
      </c>
      <c r="N1896" t="str">
        <f>VLOOKUP(Table1[[#This Row],[Customer ID]],Customers!$A$1:$I$2001,9,FALSE)</f>
        <v>No</v>
      </c>
    </row>
    <row r="1897" spans="1:14" x14ac:dyDescent="0.35">
      <c r="A1897" t="s">
        <v>3867</v>
      </c>
      <c r="B1897" s="2">
        <v>45548</v>
      </c>
      <c r="C1897" t="s">
        <v>3868</v>
      </c>
      <c r="D1897" t="s">
        <v>21</v>
      </c>
      <c r="E1897">
        <v>2</v>
      </c>
      <c r="F1897" t="str">
        <f>VLOOKUP(Table1[[#This Row],[Customer ID]],Customers!$A$1:$I$2001,2,FALSE)</f>
        <v>Tony Hanna</v>
      </c>
      <c r="G1897" t="str">
        <f>VLOOKUP(Table1[[#This Row],[Customer ID]],Customers!$A$1:$I$2001,3,FALSE)</f>
        <v>joshua04@castillo-waters.info</v>
      </c>
      <c r="H1897" t="str">
        <f>VLOOKUP(Table1[[#This Row],[Customer ID]],Customers!$A$1:$I$2001,7,FALSE)</f>
        <v>Australia</v>
      </c>
      <c r="I1897" t="str">
        <f>_xlfn.IFS(INDEX(Products!$A$1:$E$5,MATCH(Orders!$D1897,Products!$A$1:$A$5,0),MATCH(Orders!I$1,Products!$A$1:$E$1,0))="Esp","Espresso",INDEX(Products!$A$1:$E$5,MATCH(Orders!$D1897,Products!$A$1:$A$5,0),MATCH(Orders!I$1,Products!$A$1:$E$1,0))="Lat","Latte",INDEX(Products!$A$1:$E$5,MATCH(Orders!$D1897,Products!$A$1:$A$5,0),MATCH(Orders!I$1,Products!$A$1:$E$1,0))="Moc","Mocha",INDEX(Products!$A$1:$E$5,MATCH(Orders!$D1897,Products!$A$1:$A$5,0),MATCH(Orders!I$1,Products!$A$1:$E$1,0))="Am","Americano")</f>
        <v>Latte</v>
      </c>
      <c r="J1897" t="str">
        <f>IF(INDEX(Products!$A$1:$E$5,MATCH(Orders!$D1897,Products!$A$1:$A$5,0),MATCH(Orders!J$1,Products!$A$1:$E$1,0))="M","Medium",IF(INDEX(Products!$A$1:$E$5,MATCH(Orders!$D1897,Products!$A$1:$A$5,0),MATCH(Orders!J$1,Products!$A$1:$E$1,0))="D","Dark","Light"))</f>
        <v>Dark</v>
      </c>
      <c r="K1897" s="3">
        <f>INDEX(Products!$A$1:$E$5,MATCH(Orders!$D1897,Products!$A$1:$A$5,0),MATCH(Orders!K$1,Products!$A$1:$E$1,0))</f>
        <v>2</v>
      </c>
      <c r="L1897" s="5">
        <f>INDEX(Products!$A$1:$E$5,MATCH(Orders!$D1897,Products!$A$1:$A$5,0),MATCH(Orders!L$1,Products!$A$1:$E$1,0))</f>
        <v>6.79</v>
      </c>
      <c r="M1897" s="5">
        <f>Table1[[#This Row],[Unit Price]]*Table1[[#This Row],[Quantity]]</f>
        <v>13.58</v>
      </c>
      <c r="N1897" t="str">
        <f>VLOOKUP(Table1[[#This Row],[Customer ID]],Customers!$A$1:$I$2001,9,FALSE)</f>
        <v>Yes</v>
      </c>
    </row>
    <row r="1898" spans="1:14" x14ac:dyDescent="0.35">
      <c r="A1898" t="s">
        <v>3869</v>
      </c>
      <c r="B1898" s="2">
        <v>45511</v>
      </c>
      <c r="C1898" t="s">
        <v>3870</v>
      </c>
      <c r="D1898" t="s">
        <v>40</v>
      </c>
      <c r="E1898">
        <v>3</v>
      </c>
      <c r="F1898" t="str">
        <f>VLOOKUP(Table1[[#This Row],[Customer ID]],Customers!$A$1:$I$2001,2,FALSE)</f>
        <v>Rebecca Giles</v>
      </c>
      <c r="G1898" t="str">
        <f>VLOOKUP(Table1[[#This Row],[Customer ID]],Customers!$A$1:$I$2001,3,FALSE)</f>
        <v>philipsingleton@yahoo.com</v>
      </c>
      <c r="H1898" t="str">
        <f>VLOOKUP(Table1[[#This Row],[Customer ID]],Customers!$A$1:$I$2001,7,FALSE)</f>
        <v>Canada</v>
      </c>
      <c r="I1898" t="str">
        <f>_xlfn.IFS(INDEX(Products!$A$1:$E$5,MATCH(Orders!$D1898,Products!$A$1:$A$5,0),MATCH(Orders!I$1,Products!$A$1:$E$1,0))="Esp","Espresso",INDEX(Products!$A$1:$E$5,MATCH(Orders!$D1898,Products!$A$1:$A$5,0),MATCH(Orders!I$1,Products!$A$1:$E$1,0))="Lat","Latte",INDEX(Products!$A$1:$E$5,MATCH(Orders!$D1898,Products!$A$1:$A$5,0),MATCH(Orders!I$1,Products!$A$1:$E$1,0))="Moc","Mocha",INDEX(Products!$A$1:$E$5,MATCH(Orders!$D1898,Products!$A$1:$A$5,0),MATCH(Orders!I$1,Products!$A$1:$E$1,0))="Am","Americano")</f>
        <v>Americano</v>
      </c>
      <c r="J1898" t="str">
        <f>IF(INDEX(Products!$A$1:$E$5,MATCH(Orders!$D1898,Products!$A$1:$A$5,0),MATCH(Orders!J$1,Products!$A$1:$E$1,0))="M","Medium",IF(INDEX(Products!$A$1:$E$5,MATCH(Orders!$D1898,Products!$A$1:$A$5,0),MATCH(Orders!J$1,Products!$A$1:$E$1,0))="D","Dark","Light"))</f>
        <v>Light</v>
      </c>
      <c r="K1898" s="3">
        <f>INDEX(Products!$A$1:$E$5,MATCH(Orders!$D1898,Products!$A$1:$A$5,0),MATCH(Orders!K$1,Products!$A$1:$E$1,0))</f>
        <v>1</v>
      </c>
      <c r="L1898" s="5">
        <f>INDEX(Products!$A$1:$E$5,MATCH(Orders!$D1898,Products!$A$1:$A$5,0),MATCH(Orders!L$1,Products!$A$1:$E$1,0))</f>
        <v>9.9499999999999993</v>
      </c>
      <c r="M1898" s="5">
        <f>Table1[[#This Row],[Unit Price]]*Table1[[#This Row],[Quantity]]</f>
        <v>29.849999999999998</v>
      </c>
      <c r="N1898" t="str">
        <f>VLOOKUP(Table1[[#This Row],[Customer ID]],Customers!$A$1:$I$2001,9,FALSE)</f>
        <v>No</v>
      </c>
    </row>
    <row r="1899" spans="1:14" x14ac:dyDescent="0.35">
      <c r="A1899" t="s">
        <v>3871</v>
      </c>
      <c r="B1899" s="2">
        <v>44508</v>
      </c>
      <c r="C1899" t="s">
        <v>3872</v>
      </c>
      <c r="D1899" t="s">
        <v>30</v>
      </c>
      <c r="E1899">
        <v>5</v>
      </c>
      <c r="F1899" t="str">
        <f>VLOOKUP(Table1[[#This Row],[Customer ID]],Customers!$A$1:$I$2001,2,FALSE)</f>
        <v>Mitchell Short</v>
      </c>
      <c r="G1899" t="str">
        <f>VLOOKUP(Table1[[#This Row],[Customer ID]],Customers!$A$1:$I$2001,3,FALSE)</f>
        <v>edwardstyrone@martinez.net</v>
      </c>
      <c r="H1899" t="str">
        <f>VLOOKUP(Table1[[#This Row],[Customer ID]],Customers!$A$1:$I$2001,7,FALSE)</f>
        <v>United States</v>
      </c>
      <c r="I1899" t="str">
        <f>_xlfn.IFS(INDEX(Products!$A$1:$E$5,MATCH(Orders!$D1899,Products!$A$1:$A$5,0),MATCH(Orders!I$1,Products!$A$1:$E$1,0))="Esp","Espresso",INDEX(Products!$A$1:$E$5,MATCH(Orders!$D1899,Products!$A$1:$A$5,0),MATCH(Orders!I$1,Products!$A$1:$E$1,0))="Lat","Latte",INDEX(Products!$A$1:$E$5,MATCH(Orders!$D1899,Products!$A$1:$A$5,0),MATCH(Orders!I$1,Products!$A$1:$E$1,0))="Moc","Mocha",INDEX(Products!$A$1:$E$5,MATCH(Orders!$D1899,Products!$A$1:$A$5,0),MATCH(Orders!I$1,Products!$A$1:$E$1,0))="Am","Americano")</f>
        <v>Mocha</v>
      </c>
      <c r="J1899" t="str">
        <f>IF(INDEX(Products!$A$1:$E$5,MATCH(Orders!$D1899,Products!$A$1:$A$5,0),MATCH(Orders!J$1,Products!$A$1:$E$1,0))="M","Medium",IF(INDEX(Products!$A$1:$E$5,MATCH(Orders!$D1899,Products!$A$1:$A$5,0),MATCH(Orders!J$1,Products!$A$1:$E$1,0))="D","Dark","Light"))</f>
        <v>Medium</v>
      </c>
      <c r="K1899" s="3">
        <f>INDEX(Products!$A$1:$E$5,MATCH(Orders!$D1899,Products!$A$1:$A$5,0),MATCH(Orders!K$1,Products!$A$1:$E$1,0))</f>
        <v>2</v>
      </c>
      <c r="L1899" s="5">
        <f>INDEX(Products!$A$1:$E$5,MATCH(Orders!$D1899,Products!$A$1:$A$5,0),MATCH(Orders!L$1,Products!$A$1:$E$1,0))</f>
        <v>5.35</v>
      </c>
      <c r="M1899" s="5">
        <f>Table1[[#This Row],[Unit Price]]*Table1[[#This Row],[Quantity]]</f>
        <v>26.75</v>
      </c>
      <c r="N1899" t="str">
        <f>VLOOKUP(Table1[[#This Row],[Customer ID]],Customers!$A$1:$I$2001,9,FALSE)</f>
        <v>No</v>
      </c>
    </row>
    <row r="1900" spans="1:14" x14ac:dyDescent="0.35">
      <c r="A1900" t="s">
        <v>3873</v>
      </c>
      <c r="B1900" s="2">
        <v>45217</v>
      </c>
      <c r="C1900" t="s">
        <v>3874</v>
      </c>
      <c r="D1900" t="s">
        <v>30</v>
      </c>
      <c r="E1900">
        <v>3</v>
      </c>
      <c r="F1900" t="str">
        <f>VLOOKUP(Table1[[#This Row],[Customer ID]],Customers!$A$1:$I$2001,2,FALSE)</f>
        <v>Paul Johnson</v>
      </c>
      <c r="G1900" t="str">
        <f>VLOOKUP(Table1[[#This Row],[Customer ID]],Customers!$A$1:$I$2001,3,FALSE)</f>
        <v>murrayjennifer@hotmail.com</v>
      </c>
      <c r="H1900" t="str">
        <f>VLOOKUP(Table1[[#This Row],[Customer ID]],Customers!$A$1:$I$2001,7,FALSE)</f>
        <v>Canada</v>
      </c>
      <c r="I1900" t="str">
        <f>_xlfn.IFS(INDEX(Products!$A$1:$E$5,MATCH(Orders!$D1900,Products!$A$1:$A$5,0),MATCH(Orders!I$1,Products!$A$1:$E$1,0))="Esp","Espresso",INDEX(Products!$A$1:$E$5,MATCH(Orders!$D1900,Products!$A$1:$A$5,0),MATCH(Orders!I$1,Products!$A$1:$E$1,0))="Lat","Latte",INDEX(Products!$A$1:$E$5,MATCH(Orders!$D1900,Products!$A$1:$A$5,0),MATCH(Orders!I$1,Products!$A$1:$E$1,0))="Moc","Mocha",INDEX(Products!$A$1:$E$5,MATCH(Orders!$D1900,Products!$A$1:$A$5,0),MATCH(Orders!I$1,Products!$A$1:$E$1,0))="Am","Americano")</f>
        <v>Mocha</v>
      </c>
      <c r="J1900" t="str">
        <f>IF(INDEX(Products!$A$1:$E$5,MATCH(Orders!$D1900,Products!$A$1:$A$5,0),MATCH(Orders!J$1,Products!$A$1:$E$1,0))="M","Medium",IF(INDEX(Products!$A$1:$E$5,MATCH(Orders!$D1900,Products!$A$1:$A$5,0),MATCH(Orders!J$1,Products!$A$1:$E$1,0))="D","Dark","Light"))</f>
        <v>Medium</v>
      </c>
      <c r="K1900" s="3">
        <f>INDEX(Products!$A$1:$E$5,MATCH(Orders!$D1900,Products!$A$1:$A$5,0),MATCH(Orders!K$1,Products!$A$1:$E$1,0))</f>
        <v>2</v>
      </c>
      <c r="L1900" s="5">
        <f>INDEX(Products!$A$1:$E$5,MATCH(Orders!$D1900,Products!$A$1:$A$5,0),MATCH(Orders!L$1,Products!$A$1:$E$1,0))</f>
        <v>5.35</v>
      </c>
      <c r="M1900" s="5">
        <f>Table1[[#This Row],[Unit Price]]*Table1[[#This Row],[Quantity]]</f>
        <v>16.049999999999997</v>
      </c>
      <c r="N1900" t="str">
        <f>VLOOKUP(Table1[[#This Row],[Customer ID]],Customers!$A$1:$I$2001,9,FALSE)</f>
        <v>No</v>
      </c>
    </row>
    <row r="1901" spans="1:14" x14ac:dyDescent="0.35">
      <c r="A1901" t="s">
        <v>3875</v>
      </c>
      <c r="B1901" s="2">
        <v>45423</v>
      </c>
      <c r="C1901" t="s">
        <v>3876</v>
      </c>
      <c r="D1901" t="s">
        <v>40</v>
      </c>
      <c r="E1901">
        <v>5</v>
      </c>
      <c r="F1901" t="str">
        <f>VLOOKUP(Table1[[#This Row],[Customer ID]],Customers!$A$1:$I$2001,2,FALSE)</f>
        <v>Morgan Wade</v>
      </c>
      <c r="G1901" t="str">
        <f>VLOOKUP(Table1[[#This Row],[Customer ID]],Customers!$A$1:$I$2001,3,FALSE)</f>
        <v>hodgesshawn@taylor-weeks.biz</v>
      </c>
      <c r="H1901" t="str">
        <f>VLOOKUP(Table1[[#This Row],[Customer ID]],Customers!$A$1:$I$2001,7,FALSE)</f>
        <v>Canada</v>
      </c>
      <c r="I1901" t="str">
        <f>_xlfn.IFS(INDEX(Products!$A$1:$E$5,MATCH(Orders!$D1901,Products!$A$1:$A$5,0),MATCH(Orders!I$1,Products!$A$1:$E$1,0))="Esp","Espresso",INDEX(Products!$A$1:$E$5,MATCH(Orders!$D1901,Products!$A$1:$A$5,0),MATCH(Orders!I$1,Products!$A$1:$E$1,0))="Lat","Latte",INDEX(Products!$A$1:$E$5,MATCH(Orders!$D1901,Products!$A$1:$A$5,0),MATCH(Orders!I$1,Products!$A$1:$E$1,0))="Moc","Mocha",INDEX(Products!$A$1:$E$5,MATCH(Orders!$D1901,Products!$A$1:$A$5,0),MATCH(Orders!I$1,Products!$A$1:$E$1,0))="Am","Americano")</f>
        <v>Americano</v>
      </c>
      <c r="J1901" t="str">
        <f>IF(INDEX(Products!$A$1:$E$5,MATCH(Orders!$D1901,Products!$A$1:$A$5,0),MATCH(Orders!J$1,Products!$A$1:$E$1,0))="M","Medium",IF(INDEX(Products!$A$1:$E$5,MATCH(Orders!$D1901,Products!$A$1:$A$5,0),MATCH(Orders!J$1,Products!$A$1:$E$1,0))="D","Dark","Light"))</f>
        <v>Light</v>
      </c>
      <c r="K1901" s="3">
        <f>INDEX(Products!$A$1:$E$5,MATCH(Orders!$D1901,Products!$A$1:$A$5,0),MATCH(Orders!K$1,Products!$A$1:$E$1,0))</f>
        <v>1</v>
      </c>
      <c r="L1901" s="5">
        <f>INDEX(Products!$A$1:$E$5,MATCH(Orders!$D1901,Products!$A$1:$A$5,0),MATCH(Orders!L$1,Products!$A$1:$E$1,0))</f>
        <v>9.9499999999999993</v>
      </c>
      <c r="M1901" s="5">
        <f>Table1[[#This Row],[Unit Price]]*Table1[[#This Row],[Quantity]]</f>
        <v>49.75</v>
      </c>
      <c r="N1901" t="str">
        <f>VLOOKUP(Table1[[#This Row],[Customer ID]],Customers!$A$1:$I$2001,9,FALSE)</f>
        <v>No</v>
      </c>
    </row>
    <row r="1902" spans="1:14" x14ac:dyDescent="0.35">
      <c r="A1902" t="s">
        <v>3877</v>
      </c>
      <c r="B1902" s="2">
        <v>44899</v>
      </c>
      <c r="C1902" t="s">
        <v>3878</v>
      </c>
      <c r="D1902" t="s">
        <v>21</v>
      </c>
      <c r="E1902">
        <v>5</v>
      </c>
      <c r="F1902" t="str">
        <f>VLOOKUP(Table1[[#This Row],[Customer ID]],Customers!$A$1:$I$2001,2,FALSE)</f>
        <v>Amanda White</v>
      </c>
      <c r="G1902" t="str">
        <f>VLOOKUP(Table1[[#This Row],[Customer ID]],Customers!$A$1:$I$2001,3,FALSE)</f>
        <v>george27@foster.com</v>
      </c>
      <c r="H1902" t="str">
        <f>VLOOKUP(Table1[[#This Row],[Customer ID]],Customers!$A$1:$I$2001,7,FALSE)</f>
        <v>Australia</v>
      </c>
      <c r="I1902" t="str">
        <f>_xlfn.IFS(INDEX(Products!$A$1:$E$5,MATCH(Orders!$D1902,Products!$A$1:$A$5,0),MATCH(Orders!I$1,Products!$A$1:$E$1,0))="Esp","Espresso",INDEX(Products!$A$1:$E$5,MATCH(Orders!$D1902,Products!$A$1:$A$5,0),MATCH(Orders!I$1,Products!$A$1:$E$1,0))="Lat","Latte",INDEX(Products!$A$1:$E$5,MATCH(Orders!$D1902,Products!$A$1:$A$5,0),MATCH(Orders!I$1,Products!$A$1:$E$1,0))="Moc","Mocha",INDEX(Products!$A$1:$E$5,MATCH(Orders!$D1902,Products!$A$1:$A$5,0),MATCH(Orders!I$1,Products!$A$1:$E$1,0))="Am","Americano")</f>
        <v>Latte</v>
      </c>
      <c r="J1902" t="str">
        <f>IF(INDEX(Products!$A$1:$E$5,MATCH(Orders!$D1902,Products!$A$1:$A$5,0),MATCH(Orders!J$1,Products!$A$1:$E$1,0))="M","Medium",IF(INDEX(Products!$A$1:$E$5,MATCH(Orders!$D1902,Products!$A$1:$A$5,0),MATCH(Orders!J$1,Products!$A$1:$E$1,0))="D","Dark","Light"))</f>
        <v>Dark</v>
      </c>
      <c r="K1902" s="3">
        <f>INDEX(Products!$A$1:$E$5,MATCH(Orders!$D1902,Products!$A$1:$A$5,0),MATCH(Orders!K$1,Products!$A$1:$E$1,0))</f>
        <v>2</v>
      </c>
      <c r="L1902" s="5">
        <f>INDEX(Products!$A$1:$E$5,MATCH(Orders!$D1902,Products!$A$1:$A$5,0),MATCH(Orders!L$1,Products!$A$1:$E$1,0))</f>
        <v>6.79</v>
      </c>
      <c r="M1902" s="5">
        <f>Table1[[#This Row],[Unit Price]]*Table1[[#This Row],[Quantity]]</f>
        <v>33.950000000000003</v>
      </c>
      <c r="N1902" t="str">
        <f>VLOOKUP(Table1[[#This Row],[Customer ID]],Customers!$A$1:$I$2001,9,FALSE)</f>
        <v>Yes</v>
      </c>
    </row>
    <row r="1903" spans="1:14" x14ac:dyDescent="0.35">
      <c r="A1903" t="s">
        <v>3879</v>
      </c>
      <c r="B1903" s="2">
        <v>44976</v>
      </c>
      <c r="C1903" t="s">
        <v>3880</v>
      </c>
      <c r="D1903" t="s">
        <v>21</v>
      </c>
      <c r="E1903">
        <v>5</v>
      </c>
      <c r="F1903" t="str">
        <f>VLOOKUP(Table1[[#This Row],[Customer ID]],Customers!$A$1:$I$2001,2,FALSE)</f>
        <v>Monique Sandoval</v>
      </c>
      <c r="G1903" t="str">
        <f>VLOOKUP(Table1[[#This Row],[Customer ID]],Customers!$A$1:$I$2001,3,FALSE)</f>
        <v>browningleslie@burgess.com</v>
      </c>
      <c r="H1903" t="str">
        <f>VLOOKUP(Table1[[#This Row],[Customer ID]],Customers!$A$1:$I$2001,7,FALSE)</f>
        <v>Australia</v>
      </c>
      <c r="I1903" t="str">
        <f>_xlfn.IFS(INDEX(Products!$A$1:$E$5,MATCH(Orders!$D1903,Products!$A$1:$A$5,0),MATCH(Orders!I$1,Products!$A$1:$E$1,0))="Esp","Espresso",INDEX(Products!$A$1:$E$5,MATCH(Orders!$D1903,Products!$A$1:$A$5,0),MATCH(Orders!I$1,Products!$A$1:$E$1,0))="Lat","Latte",INDEX(Products!$A$1:$E$5,MATCH(Orders!$D1903,Products!$A$1:$A$5,0),MATCH(Orders!I$1,Products!$A$1:$E$1,0))="Moc","Mocha",INDEX(Products!$A$1:$E$5,MATCH(Orders!$D1903,Products!$A$1:$A$5,0),MATCH(Orders!I$1,Products!$A$1:$E$1,0))="Am","Americano")</f>
        <v>Latte</v>
      </c>
      <c r="J1903" t="str">
        <f>IF(INDEX(Products!$A$1:$E$5,MATCH(Orders!$D1903,Products!$A$1:$A$5,0),MATCH(Orders!J$1,Products!$A$1:$E$1,0))="M","Medium",IF(INDEX(Products!$A$1:$E$5,MATCH(Orders!$D1903,Products!$A$1:$A$5,0),MATCH(Orders!J$1,Products!$A$1:$E$1,0))="D","Dark","Light"))</f>
        <v>Dark</v>
      </c>
      <c r="K1903" s="3">
        <f>INDEX(Products!$A$1:$E$5,MATCH(Orders!$D1903,Products!$A$1:$A$5,0),MATCH(Orders!K$1,Products!$A$1:$E$1,0))</f>
        <v>2</v>
      </c>
      <c r="L1903" s="5">
        <f>INDEX(Products!$A$1:$E$5,MATCH(Orders!$D1903,Products!$A$1:$A$5,0),MATCH(Orders!L$1,Products!$A$1:$E$1,0))</f>
        <v>6.79</v>
      </c>
      <c r="M1903" s="5">
        <f>Table1[[#This Row],[Unit Price]]*Table1[[#This Row],[Quantity]]</f>
        <v>33.950000000000003</v>
      </c>
      <c r="N1903" t="str">
        <f>VLOOKUP(Table1[[#This Row],[Customer ID]],Customers!$A$1:$I$2001,9,FALSE)</f>
        <v>Yes</v>
      </c>
    </row>
    <row r="1904" spans="1:14" x14ac:dyDescent="0.35">
      <c r="A1904" t="s">
        <v>3881</v>
      </c>
      <c r="B1904" s="2">
        <v>44975</v>
      </c>
      <c r="C1904" t="s">
        <v>3882</v>
      </c>
      <c r="D1904" t="s">
        <v>30</v>
      </c>
      <c r="E1904">
        <v>5</v>
      </c>
      <c r="F1904" t="str">
        <f>VLOOKUP(Table1[[#This Row],[Customer ID]],Customers!$A$1:$I$2001,2,FALSE)</f>
        <v>Lauren Dawson</v>
      </c>
      <c r="G1904" t="str">
        <f>VLOOKUP(Table1[[#This Row],[Customer ID]],Customers!$A$1:$I$2001,3,FALSE)</f>
        <v>johnaguilar@hotmail.com</v>
      </c>
      <c r="H1904" t="str">
        <f>VLOOKUP(Table1[[#This Row],[Customer ID]],Customers!$A$1:$I$2001,7,FALSE)</f>
        <v>United States</v>
      </c>
      <c r="I1904" t="str">
        <f>_xlfn.IFS(INDEX(Products!$A$1:$E$5,MATCH(Orders!$D1904,Products!$A$1:$A$5,0),MATCH(Orders!I$1,Products!$A$1:$E$1,0))="Esp","Espresso",INDEX(Products!$A$1:$E$5,MATCH(Orders!$D1904,Products!$A$1:$A$5,0),MATCH(Orders!I$1,Products!$A$1:$E$1,0))="Lat","Latte",INDEX(Products!$A$1:$E$5,MATCH(Orders!$D1904,Products!$A$1:$A$5,0),MATCH(Orders!I$1,Products!$A$1:$E$1,0))="Moc","Mocha",INDEX(Products!$A$1:$E$5,MATCH(Orders!$D1904,Products!$A$1:$A$5,0),MATCH(Orders!I$1,Products!$A$1:$E$1,0))="Am","Americano")</f>
        <v>Mocha</v>
      </c>
      <c r="J1904" t="str">
        <f>IF(INDEX(Products!$A$1:$E$5,MATCH(Orders!$D1904,Products!$A$1:$A$5,0),MATCH(Orders!J$1,Products!$A$1:$E$1,0))="M","Medium",IF(INDEX(Products!$A$1:$E$5,MATCH(Orders!$D1904,Products!$A$1:$A$5,0),MATCH(Orders!J$1,Products!$A$1:$E$1,0))="D","Dark","Light"))</f>
        <v>Medium</v>
      </c>
      <c r="K1904" s="3">
        <f>INDEX(Products!$A$1:$E$5,MATCH(Orders!$D1904,Products!$A$1:$A$5,0),MATCH(Orders!K$1,Products!$A$1:$E$1,0))</f>
        <v>2</v>
      </c>
      <c r="L1904" s="5">
        <f>INDEX(Products!$A$1:$E$5,MATCH(Orders!$D1904,Products!$A$1:$A$5,0),MATCH(Orders!L$1,Products!$A$1:$E$1,0))</f>
        <v>5.35</v>
      </c>
      <c r="M1904" s="5">
        <f>Table1[[#This Row],[Unit Price]]*Table1[[#This Row],[Quantity]]</f>
        <v>26.75</v>
      </c>
      <c r="N1904" t="str">
        <f>VLOOKUP(Table1[[#This Row],[Customer ID]],Customers!$A$1:$I$2001,9,FALSE)</f>
        <v>No</v>
      </c>
    </row>
    <row r="1905" spans="1:14" x14ac:dyDescent="0.35">
      <c r="A1905" t="s">
        <v>3883</v>
      </c>
      <c r="B1905" s="2">
        <v>45010</v>
      </c>
      <c r="C1905" t="s">
        <v>3884</v>
      </c>
      <c r="D1905" t="s">
        <v>15</v>
      </c>
      <c r="E1905">
        <v>1</v>
      </c>
      <c r="F1905" t="str">
        <f>VLOOKUP(Table1[[#This Row],[Customer ID]],Customers!$A$1:$I$2001,2,FALSE)</f>
        <v>Kimberly Price</v>
      </c>
      <c r="G1905" t="str">
        <f>VLOOKUP(Table1[[#This Row],[Customer ID]],Customers!$A$1:$I$2001,3,FALSE)</f>
        <v>jason60@coleman-wiley.com</v>
      </c>
      <c r="H1905" t="str">
        <f>VLOOKUP(Table1[[#This Row],[Customer ID]],Customers!$A$1:$I$2001,7,FALSE)</f>
        <v>Ireland</v>
      </c>
      <c r="I1905" t="str">
        <f>_xlfn.IFS(INDEX(Products!$A$1:$E$5,MATCH(Orders!$D1905,Products!$A$1:$A$5,0),MATCH(Orders!I$1,Products!$A$1:$E$1,0))="Esp","Espresso",INDEX(Products!$A$1:$E$5,MATCH(Orders!$D1905,Products!$A$1:$A$5,0),MATCH(Orders!I$1,Products!$A$1:$E$1,0))="Lat","Latte",INDEX(Products!$A$1:$E$5,MATCH(Orders!$D1905,Products!$A$1:$A$5,0),MATCH(Orders!I$1,Products!$A$1:$E$1,0))="Moc","Mocha",INDEX(Products!$A$1:$E$5,MATCH(Orders!$D1905,Products!$A$1:$A$5,0),MATCH(Orders!I$1,Products!$A$1:$E$1,0))="Am","Americano")</f>
        <v>Espresso</v>
      </c>
      <c r="J1905" t="str">
        <f>IF(INDEX(Products!$A$1:$E$5,MATCH(Orders!$D1905,Products!$A$1:$A$5,0),MATCH(Orders!J$1,Products!$A$1:$E$1,0))="M","Medium",IF(INDEX(Products!$A$1:$E$5,MATCH(Orders!$D1905,Products!$A$1:$A$5,0),MATCH(Orders!J$1,Products!$A$1:$E$1,0))="D","Dark","Light"))</f>
        <v>Medium</v>
      </c>
      <c r="K1905" s="3">
        <f>INDEX(Products!$A$1:$E$5,MATCH(Orders!$D1905,Products!$A$1:$A$5,0),MATCH(Orders!K$1,Products!$A$1:$E$1,0))</f>
        <v>1.5</v>
      </c>
      <c r="L1905" s="5">
        <f>INDEX(Products!$A$1:$E$5,MATCH(Orders!$D1905,Products!$A$1:$A$5,0),MATCH(Orders!L$1,Products!$A$1:$E$1,0))</f>
        <v>8.18</v>
      </c>
      <c r="M1905" s="5">
        <f>Table1[[#This Row],[Unit Price]]*Table1[[#This Row],[Quantity]]</f>
        <v>8.18</v>
      </c>
      <c r="N1905" t="str">
        <f>VLOOKUP(Table1[[#This Row],[Customer ID]],Customers!$A$1:$I$2001,9,FALSE)</f>
        <v>No</v>
      </c>
    </row>
    <row r="1906" spans="1:14" x14ac:dyDescent="0.35">
      <c r="A1906" t="s">
        <v>3885</v>
      </c>
      <c r="B1906" s="2">
        <v>44849</v>
      </c>
      <c r="C1906" t="s">
        <v>3886</v>
      </c>
      <c r="D1906" t="s">
        <v>15</v>
      </c>
      <c r="E1906">
        <v>3</v>
      </c>
      <c r="F1906" t="str">
        <f>VLOOKUP(Table1[[#This Row],[Customer ID]],Customers!$A$1:$I$2001,2,FALSE)</f>
        <v>Amanda Vargas DDS</v>
      </c>
      <c r="G1906" t="str">
        <f>VLOOKUP(Table1[[#This Row],[Customer ID]],Customers!$A$1:$I$2001,3,FALSE)</f>
        <v>michael63@yahoo.com</v>
      </c>
      <c r="H1906" t="str">
        <f>VLOOKUP(Table1[[#This Row],[Customer ID]],Customers!$A$1:$I$2001,7,FALSE)</f>
        <v>United States</v>
      </c>
      <c r="I1906" t="str">
        <f>_xlfn.IFS(INDEX(Products!$A$1:$E$5,MATCH(Orders!$D1906,Products!$A$1:$A$5,0),MATCH(Orders!I$1,Products!$A$1:$E$1,0))="Esp","Espresso",INDEX(Products!$A$1:$E$5,MATCH(Orders!$D1906,Products!$A$1:$A$5,0),MATCH(Orders!I$1,Products!$A$1:$E$1,0))="Lat","Latte",INDEX(Products!$A$1:$E$5,MATCH(Orders!$D1906,Products!$A$1:$A$5,0),MATCH(Orders!I$1,Products!$A$1:$E$1,0))="Moc","Mocha",INDEX(Products!$A$1:$E$5,MATCH(Orders!$D1906,Products!$A$1:$A$5,0),MATCH(Orders!I$1,Products!$A$1:$E$1,0))="Am","Americano")</f>
        <v>Espresso</v>
      </c>
      <c r="J1906" t="str">
        <f>IF(INDEX(Products!$A$1:$E$5,MATCH(Orders!$D1906,Products!$A$1:$A$5,0),MATCH(Orders!J$1,Products!$A$1:$E$1,0))="M","Medium",IF(INDEX(Products!$A$1:$E$5,MATCH(Orders!$D1906,Products!$A$1:$A$5,0),MATCH(Orders!J$1,Products!$A$1:$E$1,0))="D","Dark","Light"))</f>
        <v>Medium</v>
      </c>
      <c r="K1906" s="3">
        <f>INDEX(Products!$A$1:$E$5,MATCH(Orders!$D1906,Products!$A$1:$A$5,0),MATCH(Orders!K$1,Products!$A$1:$E$1,0))</f>
        <v>1.5</v>
      </c>
      <c r="L1906" s="5">
        <f>INDEX(Products!$A$1:$E$5,MATCH(Orders!$D1906,Products!$A$1:$A$5,0),MATCH(Orders!L$1,Products!$A$1:$E$1,0))</f>
        <v>8.18</v>
      </c>
      <c r="M1906" s="5">
        <f>Table1[[#This Row],[Unit Price]]*Table1[[#This Row],[Quantity]]</f>
        <v>24.54</v>
      </c>
      <c r="N1906" t="str">
        <f>VLOOKUP(Table1[[#This Row],[Customer ID]],Customers!$A$1:$I$2001,9,FALSE)</f>
        <v>No</v>
      </c>
    </row>
    <row r="1907" spans="1:14" x14ac:dyDescent="0.35">
      <c r="A1907" t="s">
        <v>3887</v>
      </c>
      <c r="B1907" s="2">
        <v>44688</v>
      </c>
      <c r="C1907" t="s">
        <v>3888</v>
      </c>
      <c r="D1907" t="s">
        <v>40</v>
      </c>
      <c r="E1907">
        <v>3</v>
      </c>
      <c r="F1907" t="str">
        <f>VLOOKUP(Table1[[#This Row],[Customer ID]],Customers!$A$1:$I$2001,2,FALSE)</f>
        <v>Alice Brown</v>
      </c>
      <c r="G1907" t="str">
        <f>VLOOKUP(Table1[[#This Row],[Customer ID]],Customers!$A$1:$I$2001,3,FALSE)</f>
        <v>lporter@nunez.info</v>
      </c>
      <c r="H1907" t="str">
        <f>VLOOKUP(Table1[[#This Row],[Customer ID]],Customers!$A$1:$I$2001,7,FALSE)</f>
        <v>United States</v>
      </c>
      <c r="I1907" t="str">
        <f>_xlfn.IFS(INDEX(Products!$A$1:$E$5,MATCH(Orders!$D1907,Products!$A$1:$A$5,0),MATCH(Orders!I$1,Products!$A$1:$E$1,0))="Esp","Espresso",INDEX(Products!$A$1:$E$5,MATCH(Orders!$D1907,Products!$A$1:$A$5,0),MATCH(Orders!I$1,Products!$A$1:$E$1,0))="Lat","Latte",INDEX(Products!$A$1:$E$5,MATCH(Orders!$D1907,Products!$A$1:$A$5,0),MATCH(Orders!I$1,Products!$A$1:$E$1,0))="Moc","Mocha",INDEX(Products!$A$1:$E$5,MATCH(Orders!$D1907,Products!$A$1:$A$5,0),MATCH(Orders!I$1,Products!$A$1:$E$1,0))="Am","Americano")</f>
        <v>Americano</v>
      </c>
      <c r="J1907" t="str">
        <f>IF(INDEX(Products!$A$1:$E$5,MATCH(Orders!$D1907,Products!$A$1:$A$5,0),MATCH(Orders!J$1,Products!$A$1:$E$1,0))="M","Medium",IF(INDEX(Products!$A$1:$E$5,MATCH(Orders!$D1907,Products!$A$1:$A$5,0),MATCH(Orders!J$1,Products!$A$1:$E$1,0))="D","Dark","Light"))</f>
        <v>Light</v>
      </c>
      <c r="K1907" s="3">
        <f>INDEX(Products!$A$1:$E$5,MATCH(Orders!$D1907,Products!$A$1:$A$5,0),MATCH(Orders!K$1,Products!$A$1:$E$1,0))</f>
        <v>1</v>
      </c>
      <c r="L1907" s="5">
        <f>INDEX(Products!$A$1:$E$5,MATCH(Orders!$D1907,Products!$A$1:$A$5,0),MATCH(Orders!L$1,Products!$A$1:$E$1,0))</f>
        <v>9.9499999999999993</v>
      </c>
      <c r="M1907" s="5">
        <f>Table1[[#This Row],[Unit Price]]*Table1[[#This Row],[Quantity]]</f>
        <v>29.849999999999998</v>
      </c>
      <c r="N1907" t="str">
        <f>VLOOKUP(Table1[[#This Row],[Customer ID]],Customers!$A$1:$I$2001,9,FALSE)</f>
        <v>Yes</v>
      </c>
    </row>
    <row r="1908" spans="1:14" x14ac:dyDescent="0.35">
      <c r="A1908" t="s">
        <v>3889</v>
      </c>
      <c r="B1908" s="2">
        <v>44935</v>
      </c>
      <c r="C1908" t="s">
        <v>3890</v>
      </c>
      <c r="D1908" t="s">
        <v>30</v>
      </c>
      <c r="E1908">
        <v>1</v>
      </c>
      <c r="F1908" t="str">
        <f>VLOOKUP(Table1[[#This Row],[Customer ID]],Customers!$A$1:$I$2001,2,FALSE)</f>
        <v>Barry Patel</v>
      </c>
      <c r="G1908" t="str">
        <f>VLOOKUP(Table1[[#This Row],[Customer ID]],Customers!$A$1:$I$2001,3,FALSE)</f>
        <v>uochoa@gmail.com</v>
      </c>
      <c r="H1908" t="str">
        <f>VLOOKUP(Table1[[#This Row],[Customer ID]],Customers!$A$1:$I$2001,7,FALSE)</f>
        <v>Ireland</v>
      </c>
      <c r="I1908" t="str">
        <f>_xlfn.IFS(INDEX(Products!$A$1:$E$5,MATCH(Orders!$D1908,Products!$A$1:$A$5,0),MATCH(Orders!I$1,Products!$A$1:$E$1,0))="Esp","Espresso",INDEX(Products!$A$1:$E$5,MATCH(Orders!$D1908,Products!$A$1:$A$5,0),MATCH(Orders!I$1,Products!$A$1:$E$1,0))="Lat","Latte",INDEX(Products!$A$1:$E$5,MATCH(Orders!$D1908,Products!$A$1:$A$5,0),MATCH(Orders!I$1,Products!$A$1:$E$1,0))="Moc","Mocha",INDEX(Products!$A$1:$E$5,MATCH(Orders!$D1908,Products!$A$1:$A$5,0),MATCH(Orders!I$1,Products!$A$1:$E$1,0))="Am","Americano")</f>
        <v>Mocha</v>
      </c>
      <c r="J1908" t="str">
        <f>IF(INDEX(Products!$A$1:$E$5,MATCH(Orders!$D1908,Products!$A$1:$A$5,0),MATCH(Orders!J$1,Products!$A$1:$E$1,0))="M","Medium",IF(INDEX(Products!$A$1:$E$5,MATCH(Orders!$D1908,Products!$A$1:$A$5,0),MATCH(Orders!J$1,Products!$A$1:$E$1,0))="D","Dark","Light"))</f>
        <v>Medium</v>
      </c>
      <c r="K1908" s="3">
        <f>INDEX(Products!$A$1:$E$5,MATCH(Orders!$D1908,Products!$A$1:$A$5,0),MATCH(Orders!K$1,Products!$A$1:$E$1,0))</f>
        <v>2</v>
      </c>
      <c r="L1908" s="5">
        <f>INDEX(Products!$A$1:$E$5,MATCH(Orders!$D1908,Products!$A$1:$A$5,0),MATCH(Orders!L$1,Products!$A$1:$E$1,0))</f>
        <v>5.35</v>
      </c>
      <c r="M1908" s="5">
        <f>Table1[[#This Row],[Unit Price]]*Table1[[#This Row],[Quantity]]</f>
        <v>5.35</v>
      </c>
      <c r="N1908" t="str">
        <f>VLOOKUP(Table1[[#This Row],[Customer ID]],Customers!$A$1:$I$2001,9,FALSE)</f>
        <v>No</v>
      </c>
    </row>
    <row r="1909" spans="1:14" x14ac:dyDescent="0.35">
      <c r="A1909" t="s">
        <v>3891</v>
      </c>
      <c r="B1909" s="2">
        <v>45195</v>
      </c>
      <c r="C1909" t="s">
        <v>3892</v>
      </c>
      <c r="D1909" t="s">
        <v>30</v>
      </c>
      <c r="E1909">
        <v>1</v>
      </c>
      <c r="F1909" t="str">
        <f>VLOOKUP(Table1[[#This Row],[Customer ID]],Customers!$A$1:$I$2001,2,FALSE)</f>
        <v>Jonathan Moses</v>
      </c>
      <c r="G1909" t="str">
        <f>VLOOKUP(Table1[[#This Row],[Customer ID]],Customers!$A$1:$I$2001,3,FALSE)</f>
        <v>tfrench@cox.com</v>
      </c>
      <c r="H1909" t="str">
        <f>VLOOKUP(Table1[[#This Row],[Customer ID]],Customers!$A$1:$I$2001,7,FALSE)</f>
        <v>Canada</v>
      </c>
      <c r="I1909" t="str">
        <f>_xlfn.IFS(INDEX(Products!$A$1:$E$5,MATCH(Orders!$D1909,Products!$A$1:$A$5,0),MATCH(Orders!I$1,Products!$A$1:$E$1,0))="Esp","Espresso",INDEX(Products!$A$1:$E$5,MATCH(Orders!$D1909,Products!$A$1:$A$5,0),MATCH(Orders!I$1,Products!$A$1:$E$1,0))="Lat","Latte",INDEX(Products!$A$1:$E$5,MATCH(Orders!$D1909,Products!$A$1:$A$5,0),MATCH(Orders!I$1,Products!$A$1:$E$1,0))="Moc","Mocha",INDEX(Products!$A$1:$E$5,MATCH(Orders!$D1909,Products!$A$1:$A$5,0),MATCH(Orders!I$1,Products!$A$1:$E$1,0))="Am","Americano")</f>
        <v>Mocha</v>
      </c>
      <c r="J1909" t="str">
        <f>IF(INDEX(Products!$A$1:$E$5,MATCH(Orders!$D1909,Products!$A$1:$A$5,0),MATCH(Orders!J$1,Products!$A$1:$E$1,0))="M","Medium",IF(INDEX(Products!$A$1:$E$5,MATCH(Orders!$D1909,Products!$A$1:$A$5,0),MATCH(Orders!J$1,Products!$A$1:$E$1,0))="D","Dark","Light"))</f>
        <v>Medium</v>
      </c>
      <c r="K1909" s="3">
        <f>INDEX(Products!$A$1:$E$5,MATCH(Orders!$D1909,Products!$A$1:$A$5,0),MATCH(Orders!K$1,Products!$A$1:$E$1,0))</f>
        <v>2</v>
      </c>
      <c r="L1909" s="5">
        <f>INDEX(Products!$A$1:$E$5,MATCH(Orders!$D1909,Products!$A$1:$A$5,0),MATCH(Orders!L$1,Products!$A$1:$E$1,0))</f>
        <v>5.35</v>
      </c>
      <c r="M1909" s="5">
        <f>Table1[[#This Row],[Unit Price]]*Table1[[#This Row],[Quantity]]</f>
        <v>5.35</v>
      </c>
      <c r="N1909" t="str">
        <f>VLOOKUP(Table1[[#This Row],[Customer ID]],Customers!$A$1:$I$2001,9,FALSE)</f>
        <v>No</v>
      </c>
    </row>
    <row r="1910" spans="1:14" x14ac:dyDescent="0.35">
      <c r="A1910" t="s">
        <v>3893</v>
      </c>
      <c r="B1910" s="2">
        <v>44534</v>
      </c>
      <c r="C1910" t="s">
        <v>3894</v>
      </c>
      <c r="D1910" t="s">
        <v>40</v>
      </c>
      <c r="E1910">
        <v>5</v>
      </c>
      <c r="F1910" t="str">
        <f>VLOOKUP(Table1[[#This Row],[Customer ID]],Customers!$A$1:$I$2001,2,FALSE)</f>
        <v>Gina Brady</v>
      </c>
      <c r="G1910" t="str">
        <f>VLOOKUP(Table1[[#This Row],[Customer ID]],Customers!$A$1:$I$2001,3,FALSE)</f>
        <v>yolandawalker@valencia-suarez.com</v>
      </c>
      <c r="H1910" t="str">
        <f>VLOOKUP(Table1[[#This Row],[Customer ID]],Customers!$A$1:$I$2001,7,FALSE)</f>
        <v>Australia</v>
      </c>
      <c r="I1910" t="str">
        <f>_xlfn.IFS(INDEX(Products!$A$1:$E$5,MATCH(Orders!$D1910,Products!$A$1:$A$5,0),MATCH(Orders!I$1,Products!$A$1:$E$1,0))="Esp","Espresso",INDEX(Products!$A$1:$E$5,MATCH(Orders!$D1910,Products!$A$1:$A$5,0),MATCH(Orders!I$1,Products!$A$1:$E$1,0))="Lat","Latte",INDEX(Products!$A$1:$E$5,MATCH(Orders!$D1910,Products!$A$1:$A$5,0),MATCH(Orders!I$1,Products!$A$1:$E$1,0))="Moc","Mocha",INDEX(Products!$A$1:$E$5,MATCH(Orders!$D1910,Products!$A$1:$A$5,0),MATCH(Orders!I$1,Products!$A$1:$E$1,0))="Am","Americano")</f>
        <v>Americano</v>
      </c>
      <c r="J1910" t="str">
        <f>IF(INDEX(Products!$A$1:$E$5,MATCH(Orders!$D1910,Products!$A$1:$A$5,0),MATCH(Orders!J$1,Products!$A$1:$E$1,0))="M","Medium",IF(INDEX(Products!$A$1:$E$5,MATCH(Orders!$D1910,Products!$A$1:$A$5,0),MATCH(Orders!J$1,Products!$A$1:$E$1,0))="D","Dark","Light"))</f>
        <v>Light</v>
      </c>
      <c r="K1910" s="3">
        <f>INDEX(Products!$A$1:$E$5,MATCH(Orders!$D1910,Products!$A$1:$A$5,0),MATCH(Orders!K$1,Products!$A$1:$E$1,0))</f>
        <v>1</v>
      </c>
      <c r="L1910" s="5">
        <f>INDEX(Products!$A$1:$E$5,MATCH(Orders!$D1910,Products!$A$1:$A$5,0),MATCH(Orders!L$1,Products!$A$1:$E$1,0))</f>
        <v>9.9499999999999993</v>
      </c>
      <c r="M1910" s="5">
        <f>Table1[[#This Row],[Unit Price]]*Table1[[#This Row],[Quantity]]</f>
        <v>49.75</v>
      </c>
      <c r="N1910" t="str">
        <f>VLOOKUP(Table1[[#This Row],[Customer ID]],Customers!$A$1:$I$2001,9,FALSE)</f>
        <v>No</v>
      </c>
    </row>
    <row r="1911" spans="1:14" x14ac:dyDescent="0.35">
      <c r="A1911" t="s">
        <v>3895</v>
      </c>
      <c r="B1911" s="2">
        <v>45101</v>
      </c>
      <c r="C1911" t="s">
        <v>3896</v>
      </c>
      <c r="D1911" t="s">
        <v>40</v>
      </c>
      <c r="E1911">
        <v>4</v>
      </c>
      <c r="F1911" t="str">
        <f>VLOOKUP(Table1[[#This Row],[Customer ID]],Customers!$A$1:$I$2001,2,FALSE)</f>
        <v>Barry Snow</v>
      </c>
      <c r="G1911" t="str">
        <f>VLOOKUP(Table1[[#This Row],[Customer ID]],Customers!$A$1:$I$2001,3,FALSE)</f>
        <v>patrickowens@love-ochoa.com</v>
      </c>
      <c r="H1911" t="str">
        <f>VLOOKUP(Table1[[#This Row],[Customer ID]],Customers!$A$1:$I$2001,7,FALSE)</f>
        <v>Australia</v>
      </c>
      <c r="I1911" t="str">
        <f>_xlfn.IFS(INDEX(Products!$A$1:$E$5,MATCH(Orders!$D1911,Products!$A$1:$A$5,0),MATCH(Orders!I$1,Products!$A$1:$E$1,0))="Esp","Espresso",INDEX(Products!$A$1:$E$5,MATCH(Orders!$D1911,Products!$A$1:$A$5,0),MATCH(Orders!I$1,Products!$A$1:$E$1,0))="Lat","Latte",INDEX(Products!$A$1:$E$5,MATCH(Orders!$D1911,Products!$A$1:$A$5,0),MATCH(Orders!I$1,Products!$A$1:$E$1,0))="Moc","Mocha",INDEX(Products!$A$1:$E$5,MATCH(Orders!$D1911,Products!$A$1:$A$5,0),MATCH(Orders!I$1,Products!$A$1:$E$1,0))="Am","Americano")</f>
        <v>Americano</v>
      </c>
      <c r="J1911" t="str">
        <f>IF(INDEX(Products!$A$1:$E$5,MATCH(Orders!$D1911,Products!$A$1:$A$5,0),MATCH(Orders!J$1,Products!$A$1:$E$1,0))="M","Medium",IF(INDEX(Products!$A$1:$E$5,MATCH(Orders!$D1911,Products!$A$1:$A$5,0),MATCH(Orders!J$1,Products!$A$1:$E$1,0))="D","Dark","Light"))</f>
        <v>Light</v>
      </c>
      <c r="K1911" s="3">
        <f>INDEX(Products!$A$1:$E$5,MATCH(Orders!$D1911,Products!$A$1:$A$5,0),MATCH(Orders!K$1,Products!$A$1:$E$1,0))</f>
        <v>1</v>
      </c>
      <c r="L1911" s="5">
        <f>INDEX(Products!$A$1:$E$5,MATCH(Orders!$D1911,Products!$A$1:$A$5,0),MATCH(Orders!L$1,Products!$A$1:$E$1,0))</f>
        <v>9.9499999999999993</v>
      </c>
      <c r="M1911" s="5">
        <f>Table1[[#This Row],[Unit Price]]*Table1[[#This Row],[Quantity]]</f>
        <v>39.799999999999997</v>
      </c>
      <c r="N1911" t="str">
        <f>VLOOKUP(Table1[[#This Row],[Customer ID]],Customers!$A$1:$I$2001,9,FALSE)</f>
        <v>Yes</v>
      </c>
    </row>
    <row r="1912" spans="1:14" x14ac:dyDescent="0.35">
      <c r="A1912" t="s">
        <v>3897</v>
      </c>
      <c r="B1912" s="2">
        <v>45511</v>
      </c>
      <c r="C1912" t="s">
        <v>3898</v>
      </c>
      <c r="D1912" t="s">
        <v>30</v>
      </c>
      <c r="E1912">
        <v>5</v>
      </c>
      <c r="F1912" t="str">
        <f>VLOOKUP(Table1[[#This Row],[Customer ID]],Customers!$A$1:$I$2001,2,FALSE)</f>
        <v>Rita Scott</v>
      </c>
      <c r="G1912" t="str">
        <f>VLOOKUP(Table1[[#This Row],[Customer ID]],Customers!$A$1:$I$2001,3,FALSE)</f>
        <v>michellejohnson@navarro-baldwin.com</v>
      </c>
      <c r="H1912" t="str">
        <f>VLOOKUP(Table1[[#This Row],[Customer ID]],Customers!$A$1:$I$2001,7,FALSE)</f>
        <v>Canada</v>
      </c>
      <c r="I1912" t="str">
        <f>_xlfn.IFS(INDEX(Products!$A$1:$E$5,MATCH(Orders!$D1912,Products!$A$1:$A$5,0),MATCH(Orders!I$1,Products!$A$1:$E$1,0))="Esp","Espresso",INDEX(Products!$A$1:$E$5,MATCH(Orders!$D1912,Products!$A$1:$A$5,0),MATCH(Orders!I$1,Products!$A$1:$E$1,0))="Lat","Latte",INDEX(Products!$A$1:$E$5,MATCH(Orders!$D1912,Products!$A$1:$A$5,0),MATCH(Orders!I$1,Products!$A$1:$E$1,0))="Moc","Mocha",INDEX(Products!$A$1:$E$5,MATCH(Orders!$D1912,Products!$A$1:$A$5,0),MATCH(Orders!I$1,Products!$A$1:$E$1,0))="Am","Americano")</f>
        <v>Mocha</v>
      </c>
      <c r="J1912" t="str">
        <f>IF(INDEX(Products!$A$1:$E$5,MATCH(Orders!$D1912,Products!$A$1:$A$5,0),MATCH(Orders!J$1,Products!$A$1:$E$1,0))="M","Medium",IF(INDEX(Products!$A$1:$E$5,MATCH(Orders!$D1912,Products!$A$1:$A$5,0),MATCH(Orders!J$1,Products!$A$1:$E$1,0))="D","Dark","Light"))</f>
        <v>Medium</v>
      </c>
      <c r="K1912" s="3">
        <f>INDEX(Products!$A$1:$E$5,MATCH(Orders!$D1912,Products!$A$1:$A$5,0),MATCH(Orders!K$1,Products!$A$1:$E$1,0))</f>
        <v>2</v>
      </c>
      <c r="L1912" s="5">
        <f>INDEX(Products!$A$1:$E$5,MATCH(Orders!$D1912,Products!$A$1:$A$5,0),MATCH(Orders!L$1,Products!$A$1:$E$1,0))</f>
        <v>5.35</v>
      </c>
      <c r="M1912" s="5">
        <f>Table1[[#This Row],[Unit Price]]*Table1[[#This Row],[Quantity]]</f>
        <v>26.75</v>
      </c>
      <c r="N1912" t="str">
        <f>VLOOKUP(Table1[[#This Row],[Customer ID]],Customers!$A$1:$I$2001,9,FALSE)</f>
        <v>No</v>
      </c>
    </row>
    <row r="1913" spans="1:14" x14ac:dyDescent="0.35">
      <c r="A1913" t="s">
        <v>3899</v>
      </c>
      <c r="B1913" s="2">
        <v>44549</v>
      </c>
      <c r="C1913" t="s">
        <v>3900</v>
      </c>
      <c r="D1913" t="s">
        <v>40</v>
      </c>
      <c r="E1913">
        <v>5</v>
      </c>
      <c r="F1913" t="str">
        <f>VLOOKUP(Table1[[#This Row],[Customer ID]],Customers!$A$1:$I$2001,2,FALSE)</f>
        <v>Justin Gregory</v>
      </c>
      <c r="G1913" t="str">
        <f>VLOOKUP(Table1[[#This Row],[Customer ID]],Customers!$A$1:$I$2001,3,FALSE)</f>
        <v>allencourtney@gmail.com</v>
      </c>
      <c r="H1913" t="str">
        <f>VLOOKUP(Table1[[#This Row],[Customer ID]],Customers!$A$1:$I$2001,7,FALSE)</f>
        <v>Australia</v>
      </c>
      <c r="I1913" t="str">
        <f>_xlfn.IFS(INDEX(Products!$A$1:$E$5,MATCH(Orders!$D1913,Products!$A$1:$A$5,0),MATCH(Orders!I$1,Products!$A$1:$E$1,0))="Esp","Espresso",INDEX(Products!$A$1:$E$5,MATCH(Orders!$D1913,Products!$A$1:$A$5,0),MATCH(Orders!I$1,Products!$A$1:$E$1,0))="Lat","Latte",INDEX(Products!$A$1:$E$5,MATCH(Orders!$D1913,Products!$A$1:$A$5,0),MATCH(Orders!I$1,Products!$A$1:$E$1,0))="Moc","Mocha",INDEX(Products!$A$1:$E$5,MATCH(Orders!$D1913,Products!$A$1:$A$5,0),MATCH(Orders!I$1,Products!$A$1:$E$1,0))="Am","Americano")</f>
        <v>Americano</v>
      </c>
      <c r="J1913" t="str">
        <f>IF(INDEX(Products!$A$1:$E$5,MATCH(Orders!$D1913,Products!$A$1:$A$5,0),MATCH(Orders!J$1,Products!$A$1:$E$1,0))="M","Medium",IF(INDEX(Products!$A$1:$E$5,MATCH(Orders!$D1913,Products!$A$1:$A$5,0),MATCH(Orders!J$1,Products!$A$1:$E$1,0))="D","Dark","Light"))</f>
        <v>Light</v>
      </c>
      <c r="K1913" s="3">
        <f>INDEX(Products!$A$1:$E$5,MATCH(Orders!$D1913,Products!$A$1:$A$5,0),MATCH(Orders!K$1,Products!$A$1:$E$1,0))</f>
        <v>1</v>
      </c>
      <c r="L1913" s="5">
        <f>INDEX(Products!$A$1:$E$5,MATCH(Orders!$D1913,Products!$A$1:$A$5,0),MATCH(Orders!L$1,Products!$A$1:$E$1,0))</f>
        <v>9.9499999999999993</v>
      </c>
      <c r="M1913" s="5">
        <f>Table1[[#This Row],[Unit Price]]*Table1[[#This Row],[Quantity]]</f>
        <v>49.75</v>
      </c>
      <c r="N1913" t="str">
        <f>VLOOKUP(Table1[[#This Row],[Customer ID]],Customers!$A$1:$I$2001,9,FALSE)</f>
        <v>Yes</v>
      </c>
    </row>
    <row r="1914" spans="1:14" x14ac:dyDescent="0.35">
      <c r="A1914" t="s">
        <v>3901</v>
      </c>
      <c r="B1914" s="2">
        <v>45257</v>
      </c>
      <c r="C1914" t="s">
        <v>3902</v>
      </c>
      <c r="D1914" t="s">
        <v>40</v>
      </c>
      <c r="E1914">
        <v>3</v>
      </c>
      <c r="F1914" t="str">
        <f>VLOOKUP(Table1[[#This Row],[Customer ID]],Customers!$A$1:$I$2001,2,FALSE)</f>
        <v>Anthony Porter</v>
      </c>
      <c r="G1914" t="str">
        <f>VLOOKUP(Table1[[#This Row],[Customer ID]],Customers!$A$1:$I$2001,3,FALSE)</f>
        <v>boydjohn@allen.com</v>
      </c>
      <c r="H1914" t="str">
        <f>VLOOKUP(Table1[[#This Row],[Customer ID]],Customers!$A$1:$I$2001,7,FALSE)</f>
        <v>Australia</v>
      </c>
      <c r="I1914" t="str">
        <f>_xlfn.IFS(INDEX(Products!$A$1:$E$5,MATCH(Orders!$D1914,Products!$A$1:$A$5,0),MATCH(Orders!I$1,Products!$A$1:$E$1,0))="Esp","Espresso",INDEX(Products!$A$1:$E$5,MATCH(Orders!$D1914,Products!$A$1:$A$5,0),MATCH(Orders!I$1,Products!$A$1:$E$1,0))="Lat","Latte",INDEX(Products!$A$1:$E$5,MATCH(Orders!$D1914,Products!$A$1:$A$5,0),MATCH(Orders!I$1,Products!$A$1:$E$1,0))="Moc","Mocha",INDEX(Products!$A$1:$E$5,MATCH(Orders!$D1914,Products!$A$1:$A$5,0),MATCH(Orders!I$1,Products!$A$1:$E$1,0))="Am","Americano")</f>
        <v>Americano</v>
      </c>
      <c r="J1914" t="str">
        <f>IF(INDEX(Products!$A$1:$E$5,MATCH(Orders!$D1914,Products!$A$1:$A$5,0),MATCH(Orders!J$1,Products!$A$1:$E$1,0))="M","Medium",IF(INDEX(Products!$A$1:$E$5,MATCH(Orders!$D1914,Products!$A$1:$A$5,0),MATCH(Orders!J$1,Products!$A$1:$E$1,0))="D","Dark","Light"))</f>
        <v>Light</v>
      </c>
      <c r="K1914" s="3">
        <f>INDEX(Products!$A$1:$E$5,MATCH(Orders!$D1914,Products!$A$1:$A$5,0),MATCH(Orders!K$1,Products!$A$1:$E$1,0))</f>
        <v>1</v>
      </c>
      <c r="L1914" s="5">
        <f>INDEX(Products!$A$1:$E$5,MATCH(Orders!$D1914,Products!$A$1:$A$5,0),MATCH(Orders!L$1,Products!$A$1:$E$1,0))</f>
        <v>9.9499999999999993</v>
      </c>
      <c r="M1914" s="5">
        <f>Table1[[#This Row],[Unit Price]]*Table1[[#This Row],[Quantity]]</f>
        <v>29.849999999999998</v>
      </c>
      <c r="N1914" t="str">
        <f>VLOOKUP(Table1[[#This Row],[Customer ID]],Customers!$A$1:$I$2001,9,FALSE)</f>
        <v>Yes</v>
      </c>
    </row>
    <row r="1915" spans="1:14" x14ac:dyDescent="0.35">
      <c r="A1915" t="s">
        <v>3903</v>
      </c>
      <c r="B1915" s="2">
        <v>45406</v>
      </c>
      <c r="C1915" t="s">
        <v>3904</v>
      </c>
      <c r="D1915" t="s">
        <v>30</v>
      </c>
      <c r="E1915">
        <v>4</v>
      </c>
      <c r="F1915" t="str">
        <f>VLOOKUP(Table1[[#This Row],[Customer ID]],Customers!$A$1:$I$2001,2,FALSE)</f>
        <v>Scott Jones</v>
      </c>
      <c r="G1915" t="str">
        <f>VLOOKUP(Table1[[#This Row],[Customer ID]],Customers!$A$1:$I$2001,3,FALSE)</f>
        <v>kfleming@gmail.com</v>
      </c>
      <c r="H1915" t="str">
        <f>VLOOKUP(Table1[[#This Row],[Customer ID]],Customers!$A$1:$I$2001,7,FALSE)</f>
        <v>Ireland</v>
      </c>
      <c r="I1915" t="str">
        <f>_xlfn.IFS(INDEX(Products!$A$1:$E$5,MATCH(Orders!$D1915,Products!$A$1:$A$5,0),MATCH(Orders!I$1,Products!$A$1:$E$1,0))="Esp","Espresso",INDEX(Products!$A$1:$E$5,MATCH(Orders!$D1915,Products!$A$1:$A$5,0),MATCH(Orders!I$1,Products!$A$1:$E$1,0))="Lat","Latte",INDEX(Products!$A$1:$E$5,MATCH(Orders!$D1915,Products!$A$1:$A$5,0),MATCH(Orders!I$1,Products!$A$1:$E$1,0))="Moc","Mocha",INDEX(Products!$A$1:$E$5,MATCH(Orders!$D1915,Products!$A$1:$A$5,0),MATCH(Orders!I$1,Products!$A$1:$E$1,0))="Am","Americano")</f>
        <v>Mocha</v>
      </c>
      <c r="J1915" t="str">
        <f>IF(INDEX(Products!$A$1:$E$5,MATCH(Orders!$D1915,Products!$A$1:$A$5,0),MATCH(Orders!J$1,Products!$A$1:$E$1,0))="M","Medium",IF(INDEX(Products!$A$1:$E$5,MATCH(Orders!$D1915,Products!$A$1:$A$5,0),MATCH(Orders!J$1,Products!$A$1:$E$1,0))="D","Dark","Light"))</f>
        <v>Medium</v>
      </c>
      <c r="K1915" s="3">
        <f>INDEX(Products!$A$1:$E$5,MATCH(Orders!$D1915,Products!$A$1:$A$5,0),MATCH(Orders!K$1,Products!$A$1:$E$1,0))</f>
        <v>2</v>
      </c>
      <c r="L1915" s="5">
        <f>INDEX(Products!$A$1:$E$5,MATCH(Orders!$D1915,Products!$A$1:$A$5,0),MATCH(Orders!L$1,Products!$A$1:$E$1,0))</f>
        <v>5.35</v>
      </c>
      <c r="M1915" s="5">
        <f>Table1[[#This Row],[Unit Price]]*Table1[[#This Row],[Quantity]]</f>
        <v>21.4</v>
      </c>
      <c r="N1915" t="str">
        <f>VLOOKUP(Table1[[#This Row],[Customer ID]],Customers!$A$1:$I$2001,9,FALSE)</f>
        <v>Yes</v>
      </c>
    </row>
    <row r="1916" spans="1:14" x14ac:dyDescent="0.35">
      <c r="A1916" t="s">
        <v>3905</v>
      </c>
      <c r="B1916" s="2">
        <v>44763</v>
      </c>
      <c r="C1916" t="s">
        <v>3906</v>
      </c>
      <c r="D1916" t="s">
        <v>15</v>
      </c>
      <c r="E1916">
        <v>4</v>
      </c>
      <c r="F1916" t="str">
        <f>VLOOKUP(Table1[[#This Row],[Customer ID]],Customers!$A$1:$I$2001,2,FALSE)</f>
        <v>Leonard Ramirez</v>
      </c>
      <c r="G1916" t="str">
        <f>VLOOKUP(Table1[[#This Row],[Customer ID]],Customers!$A$1:$I$2001,3,FALSE)</f>
        <v>kellydurham@hotmail.com</v>
      </c>
      <c r="H1916" t="str">
        <f>VLOOKUP(Table1[[#This Row],[Customer ID]],Customers!$A$1:$I$2001,7,FALSE)</f>
        <v>Canada</v>
      </c>
      <c r="I1916" t="str">
        <f>_xlfn.IFS(INDEX(Products!$A$1:$E$5,MATCH(Orders!$D1916,Products!$A$1:$A$5,0),MATCH(Orders!I$1,Products!$A$1:$E$1,0))="Esp","Espresso",INDEX(Products!$A$1:$E$5,MATCH(Orders!$D1916,Products!$A$1:$A$5,0),MATCH(Orders!I$1,Products!$A$1:$E$1,0))="Lat","Latte",INDEX(Products!$A$1:$E$5,MATCH(Orders!$D1916,Products!$A$1:$A$5,0),MATCH(Orders!I$1,Products!$A$1:$E$1,0))="Moc","Mocha",INDEX(Products!$A$1:$E$5,MATCH(Orders!$D1916,Products!$A$1:$A$5,0),MATCH(Orders!I$1,Products!$A$1:$E$1,0))="Am","Americano")</f>
        <v>Espresso</v>
      </c>
      <c r="J1916" t="str">
        <f>IF(INDEX(Products!$A$1:$E$5,MATCH(Orders!$D1916,Products!$A$1:$A$5,0),MATCH(Orders!J$1,Products!$A$1:$E$1,0))="M","Medium",IF(INDEX(Products!$A$1:$E$5,MATCH(Orders!$D1916,Products!$A$1:$A$5,0),MATCH(Orders!J$1,Products!$A$1:$E$1,0))="D","Dark","Light"))</f>
        <v>Medium</v>
      </c>
      <c r="K1916" s="3">
        <f>INDEX(Products!$A$1:$E$5,MATCH(Orders!$D1916,Products!$A$1:$A$5,0),MATCH(Orders!K$1,Products!$A$1:$E$1,0))</f>
        <v>1.5</v>
      </c>
      <c r="L1916" s="5">
        <f>INDEX(Products!$A$1:$E$5,MATCH(Orders!$D1916,Products!$A$1:$A$5,0),MATCH(Orders!L$1,Products!$A$1:$E$1,0))</f>
        <v>8.18</v>
      </c>
      <c r="M1916" s="5">
        <f>Table1[[#This Row],[Unit Price]]*Table1[[#This Row],[Quantity]]</f>
        <v>32.72</v>
      </c>
      <c r="N1916" t="str">
        <f>VLOOKUP(Table1[[#This Row],[Customer ID]],Customers!$A$1:$I$2001,9,FALSE)</f>
        <v>Yes</v>
      </c>
    </row>
    <row r="1917" spans="1:14" x14ac:dyDescent="0.35">
      <c r="A1917" t="s">
        <v>3907</v>
      </c>
      <c r="B1917" s="2">
        <v>45382</v>
      </c>
      <c r="C1917" t="s">
        <v>3908</v>
      </c>
      <c r="D1917" t="s">
        <v>21</v>
      </c>
      <c r="E1917">
        <v>3</v>
      </c>
      <c r="F1917" t="str">
        <f>VLOOKUP(Table1[[#This Row],[Customer ID]],Customers!$A$1:$I$2001,2,FALSE)</f>
        <v>Emily Carpenter</v>
      </c>
      <c r="G1917" t="str">
        <f>VLOOKUP(Table1[[#This Row],[Customer ID]],Customers!$A$1:$I$2001,3,FALSE)</f>
        <v>ufoley@yahoo.com</v>
      </c>
      <c r="H1917" t="str">
        <f>VLOOKUP(Table1[[#This Row],[Customer ID]],Customers!$A$1:$I$2001,7,FALSE)</f>
        <v>Canada</v>
      </c>
      <c r="I1917" t="str">
        <f>_xlfn.IFS(INDEX(Products!$A$1:$E$5,MATCH(Orders!$D1917,Products!$A$1:$A$5,0),MATCH(Orders!I$1,Products!$A$1:$E$1,0))="Esp","Espresso",INDEX(Products!$A$1:$E$5,MATCH(Orders!$D1917,Products!$A$1:$A$5,0),MATCH(Orders!I$1,Products!$A$1:$E$1,0))="Lat","Latte",INDEX(Products!$A$1:$E$5,MATCH(Orders!$D1917,Products!$A$1:$A$5,0),MATCH(Orders!I$1,Products!$A$1:$E$1,0))="Moc","Mocha",INDEX(Products!$A$1:$E$5,MATCH(Orders!$D1917,Products!$A$1:$A$5,0),MATCH(Orders!I$1,Products!$A$1:$E$1,0))="Am","Americano")</f>
        <v>Latte</v>
      </c>
      <c r="J1917" t="str">
        <f>IF(INDEX(Products!$A$1:$E$5,MATCH(Orders!$D1917,Products!$A$1:$A$5,0),MATCH(Orders!J$1,Products!$A$1:$E$1,0))="M","Medium",IF(INDEX(Products!$A$1:$E$5,MATCH(Orders!$D1917,Products!$A$1:$A$5,0),MATCH(Orders!J$1,Products!$A$1:$E$1,0))="D","Dark","Light"))</f>
        <v>Dark</v>
      </c>
      <c r="K1917" s="3">
        <f>INDEX(Products!$A$1:$E$5,MATCH(Orders!$D1917,Products!$A$1:$A$5,0),MATCH(Orders!K$1,Products!$A$1:$E$1,0))</f>
        <v>2</v>
      </c>
      <c r="L1917" s="5">
        <f>INDEX(Products!$A$1:$E$5,MATCH(Orders!$D1917,Products!$A$1:$A$5,0),MATCH(Orders!L$1,Products!$A$1:$E$1,0))</f>
        <v>6.79</v>
      </c>
      <c r="M1917" s="5">
        <f>Table1[[#This Row],[Unit Price]]*Table1[[#This Row],[Quantity]]</f>
        <v>20.37</v>
      </c>
      <c r="N1917" t="str">
        <f>VLOOKUP(Table1[[#This Row],[Customer ID]],Customers!$A$1:$I$2001,9,FALSE)</f>
        <v>Yes</v>
      </c>
    </row>
    <row r="1918" spans="1:14" x14ac:dyDescent="0.35">
      <c r="A1918" t="s">
        <v>3910</v>
      </c>
      <c r="B1918" s="2">
        <v>44521</v>
      </c>
      <c r="C1918" t="s">
        <v>3911</v>
      </c>
      <c r="D1918" t="s">
        <v>21</v>
      </c>
      <c r="E1918">
        <v>4</v>
      </c>
      <c r="F1918" t="str">
        <f>VLOOKUP(Table1[[#This Row],[Customer ID]],Customers!$A$1:$I$2001,2,FALSE)</f>
        <v>Brandon Quinn</v>
      </c>
      <c r="G1918" t="str">
        <f>VLOOKUP(Table1[[#This Row],[Customer ID]],Customers!$A$1:$I$2001,3,FALSE)</f>
        <v>kimberlybailey@gmail.com</v>
      </c>
      <c r="H1918" t="str">
        <f>VLOOKUP(Table1[[#This Row],[Customer ID]],Customers!$A$1:$I$2001,7,FALSE)</f>
        <v>Ireland</v>
      </c>
      <c r="I1918" t="str">
        <f>_xlfn.IFS(INDEX(Products!$A$1:$E$5,MATCH(Orders!$D1918,Products!$A$1:$A$5,0),MATCH(Orders!I$1,Products!$A$1:$E$1,0))="Esp","Espresso",INDEX(Products!$A$1:$E$5,MATCH(Orders!$D1918,Products!$A$1:$A$5,0),MATCH(Orders!I$1,Products!$A$1:$E$1,0))="Lat","Latte",INDEX(Products!$A$1:$E$5,MATCH(Orders!$D1918,Products!$A$1:$A$5,0),MATCH(Orders!I$1,Products!$A$1:$E$1,0))="Moc","Mocha",INDEX(Products!$A$1:$E$5,MATCH(Orders!$D1918,Products!$A$1:$A$5,0),MATCH(Orders!I$1,Products!$A$1:$E$1,0))="Am","Americano")</f>
        <v>Latte</v>
      </c>
      <c r="J1918" t="str">
        <f>IF(INDEX(Products!$A$1:$E$5,MATCH(Orders!$D1918,Products!$A$1:$A$5,0),MATCH(Orders!J$1,Products!$A$1:$E$1,0))="M","Medium",IF(INDEX(Products!$A$1:$E$5,MATCH(Orders!$D1918,Products!$A$1:$A$5,0),MATCH(Orders!J$1,Products!$A$1:$E$1,0))="D","Dark","Light"))</f>
        <v>Dark</v>
      </c>
      <c r="K1918" s="3">
        <f>INDEX(Products!$A$1:$E$5,MATCH(Orders!$D1918,Products!$A$1:$A$5,0),MATCH(Orders!K$1,Products!$A$1:$E$1,0))</f>
        <v>2</v>
      </c>
      <c r="L1918" s="5">
        <f>INDEX(Products!$A$1:$E$5,MATCH(Orders!$D1918,Products!$A$1:$A$5,0),MATCH(Orders!L$1,Products!$A$1:$E$1,0))</f>
        <v>6.79</v>
      </c>
      <c r="M1918" s="5">
        <f>Table1[[#This Row],[Unit Price]]*Table1[[#This Row],[Quantity]]</f>
        <v>27.16</v>
      </c>
      <c r="N1918" t="str">
        <f>VLOOKUP(Table1[[#This Row],[Customer ID]],Customers!$A$1:$I$2001,9,FALSE)</f>
        <v>Yes</v>
      </c>
    </row>
    <row r="1919" spans="1:14" x14ac:dyDescent="0.35">
      <c r="A1919" t="s">
        <v>3912</v>
      </c>
      <c r="B1919" s="2">
        <v>45441</v>
      </c>
      <c r="C1919" t="s">
        <v>3913</v>
      </c>
      <c r="D1919" t="s">
        <v>40</v>
      </c>
      <c r="E1919">
        <v>5</v>
      </c>
      <c r="F1919" t="str">
        <f>VLOOKUP(Table1[[#This Row],[Customer ID]],Customers!$A$1:$I$2001,2,FALSE)</f>
        <v>Carolyn Roberts</v>
      </c>
      <c r="G1919" t="str">
        <f>VLOOKUP(Table1[[#This Row],[Customer ID]],Customers!$A$1:$I$2001,3,FALSE)</f>
        <v>upatrick@hotmail.com</v>
      </c>
      <c r="H1919" t="str">
        <f>VLOOKUP(Table1[[#This Row],[Customer ID]],Customers!$A$1:$I$2001,7,FALSE)</f>
        <v>Canada</v>
      </c>
      <c r="I1919" t="str">
        <f>_xlfn.IFS(INDEX(Products!$A$1:$E$5,MATCH(Orders!$D1919,Products!$A$1:$A$5,0),MATCH(Orders!I$1,Products!$A$1:$E$1,0))="Esp","Espresso",INDEX(Products!$A$1:$E$5,MATCH(Orders!$D1919,Products!$A$1:$A$5,0),MATCH(Orders!I$1,Products!$A$1:$E$1,0))="Lat","Latte",INDEX(Products!$A$1:$E$5,MATCH(Orders!$D1919,Products!$A$1:$A$5,0),MATCH(Orders!I$1,Products!$A$1:$E$1,0))="Moc","Mocha",INDEX(Products!$A$1:$E$5,MATCH(Orders!$D1919,Products!$A$1:$A$5,0),MATCH(Orders!I$1,Products!$A$1:$E$1,0))="Am","Americano")</f>
        <v>Americano</v>
      </c>
      <c r="J1919" t="str">
        <f>IF(INDEX(Products!$A$1:$E$5,MATCH(Orders!$D1919,Products!$A$1:$A$5,0),MATCH(Orders!J$1,Products!$A$1:$E$1,0))="M","Medium",IF(INDEX(Products!$A$1:$E$5,MATCH(Orders!$D1919,Products!$A$1:$A$5,0),MATCH(Orders!J$1,Products!$A$1:$E$1,0))="D","Dark","Light"))</f>
        <v>Light</v>
      </c>
      <c r="K1919" s="3">
        <f>INDEX(Products!$A$1:$E$5,MATCH(Orders!$D1919,Products!$A$1:$A$5,0),MATCH(Orders!K$1,Products!$A$1:$E$1,0))</f>
        <v>1</v>
      </c>
      <c r="L1919" s="5">
        <f>INDEX(Products!$A$1:$E$5,MATCH(Orders!$D1919,Products!$A$1:$A$5,0),MATCH(Orders!L$1,Products!$A$1:$E$1,0))</f>
        <v>9.9499999999999993</v>
      </c>
      <c r="M1919" s="5">
        <f>Table1[[#This Row],[Unit Price]]*Table1[[#This Row],[Quantity]]</f>
        <v>49.75</v>
      </c>
      <c r="N1919" t="str">
        <f>VLOOKUP(Table1[[#This Row],[Customer ID]],Customers!$A$1:$I$2001,9,FALSE)</f>
        <v>No</v>
      </c>
    </row>
    <row r="1920" spans="1:14" x14ac:dyDescent="0.35">
      <c r="A1920" t="s">
        <v>3914</v>
      </c>
      <c r="B1920" s="2">
        <v>45344</v>
      </c>
      <c r="C1920" t="s">
        <v>3915</v>
      </c>
      <c r="D1920" t="s">
        <v>15</v>
      </c>
      <c r="E1920">
        <v>2</v>
      </c>
      <c r="F1920" t="str">
        <f>VLOOKUP(Table1[[#This Row],[Customer ID]],Customers!$A$1:$I$2001,2,FALSE)</f>
        <v>Lori Nelson</v>
      </c>
      <c r="G1920" t="str">
        <f>VLOOKUP(Table1[[#This Row],[Customer ID]],Customers!$A$1:$I$2001,3,FALSE)</f>
        <v>reginald89@dougherty.com</v>
      </c>
      <c r="H1920" t="str">
        <f>VLOOKUP(Table1[[#This Row],[Customer ID]],Customers!$A$1:$I$2001,7,FALSE)</f>
        <v>Ireland</v>
      </c>
      <c r="I1920" t="str">
        <f>_xlfn.IFS(INDEX(Products!$A$1:$E$5,MATCH(Orders!$D1920,Products!$A$1:$A$5,0),MATCH(Orders!I$1,Products!$A$1:$E$1,0))="Esp","Espresso",INDEX(Products!$A$1:$E$5,MATCH(Orders!$D1920,Products!$A$1:$A$5,0),MATCH(Orders!I$1,Products!$A$1:$E$1,0))="Lat","Latte",INDEX(Products!$A$1:$E$5,MATCH(Orders!$D1920,Products!$A$1:$A$5,0),MATCH(Orders!I$1,Products!$A$1:$E$1,0))="Moc","Mocha",INDEX(Products!$A$1:$E$5,MATCH(Orders!$D1920,Products!$A$1:$A$5,0),MATCH(Orders!I$1,Products!$A$1:$E$1,0))="Am","Americano")</f>
        <v>Espresso</v>
      </c>
      <c r="J1920" t="str">
        <f>IF(INDEX(Products!$A$1:$E$5,MATCH(Orders!$D1920,Products!$A$1:$A$5,0),MATCH(Orders!J$1,Products!$A$1:$E$1,0))="M","Medium",IF(INDEX(Products!$A$1:$E$5,MATCH(Orders!$D1920,Products!$A$1:$A$5,0),MATCH(Orders!J$1,Products!$A$1:$E$1,0))="D","Dark","Light"))</f>
        <v>Medium</v>
      </c>
      <c r="K1920" s="3">
        <f>INDEX(Products!$A$1:$E$5,MATCH(Orders!$D1920,Products!$A$1:$A$5,0),MATCH(Orders!K$1,Products!$A$1:$E$1,0))</f>
        <v>1.5</v>
      </c>
      <c r="L1920" s="5">
        <f>INDEX(Products!$A$1:$E$5,MATCH(Orders!$D1920,Products!$A$1:$A$5,0),MATCH(Orders!L$1,Products!$A$1:$E$1,0))</f>
        <v>8.18</v>
      </c>
      <c r="M1920" s="5">
        <f>Table1[[#This Row],[Unit Price]]*Table1[[#This Row],[Quantity]]</f>
        <v>16.36</v>
      </c>
      <c r="N1920" t="str">
        <f>VLOOKUP(Table1[[#This Row],[Customer ID]],Customers!$A$1:$I$2001,9,FALSE)</f>
        <v>Yes</v>
      </c>
    </row>
    <row r="1921" spans="1:14" x14ac:dyDescent="0.35">
      <c r="A1921" t="s">
        <v>3916</v>
      </c>
      <c r="B1921" s="2">
        <v>44969</v>
      </c>
      <c r="C1921" t="s">
        <v>3917</v>
      </c>
      <c r="D1921" t="s">
        <v>15</v>
      </c>
      <c r="E1921">
        <v>5</v>
      </c>
      <c r="F1921" t="str">
        <f>VLOOKUP(Table1[[#This Row],[Customer ID]],Customers!$A$1:$I$2001,2,FALSE)</f>
        <v>Mariah Boyer</v>
      </c>
      <c r="G1921" t="str">
        <f>VLOOKUP(Table1[[#This Row],[Customer ID]],Customers!$A$1:$I$2001,3,FALSE)</f>
        <v>mccallmatthew@gmail.com</v>
      </c>
      <c r="H1921" t="str">
        <f>VLOOKUP(Table1[[#This Row],[Customer ID]],Customers!$A$1:$I$2001,7,FALSE)</f>
        <v>Ireland</v>
      </c>
      <c r="I1921" t="str">
        <f>_xlfn.IFS(INDEX(Products!$A$1:$E$5,MATCH(Orders!$D1921,Products!$A$1:$A$5,0),MATCH(Orders!I$1,Products!$A$1:$E$1,0))="Esp","Espresso",INDEX(Products!$A$1:$E$5,MATCH(Orders!$D1921,Products!$A$1:$A$5,0),MATCH(Orders!I$1,Products!$A$1:$E$1,0))="Lat","Latte",INDEX(Products!$A$1:$E$5,MATCH(Orders!$D1921,Products!$A$1:$A$5,0),MATCH(Orders!I$1,Products!$A$1:$E$1,0))="Moc","Mocha",INDEX(Products!$A$1:$E$5,MATCH(Orders!$D1921,Products!$A$1:$A$5,0),MATCH(Orders!I$1,Products!$A$1:$E$1,0))="Am","Americano")</f>
        <v>Espresso</v>
      </c>
      <c r="J1921" t="str">
        <f>IF(INDEX(Products!$A$1:$E$5,MATCH(Orders!$D1921,Products!$A$1:$A$5,0),MATCH(Orders!J$1,Products!$A$1:$E$1,0))="M","Medium",IF(INDEX(Products!$A$1:$E$5,MATCH(Orders!$D1921,Products!$A$1:$A$5,0),MATCH(Orders!J$1,Products!$A$1:$E$1,0))="D","Dark","Light"))</f>
        <v>Medium</v>
      </c>
      <c r="K1921" s="3">
        <f>INDEX(Products!$A$1:$E$5,MATCH(Orders!$D1921,Products!$A$1:$A$5,0),MATCH(Orders!K$1,Products!$A$1:$E$1,0))</f>
        <v>1.5</v>
      </c>
      <c r="L1921" s="5">
        <f>INDEX(Products!$A$1:$E$5,MATCH(Orders!$D1921,Products!$A$1:$A$5,0),MATCH(Orders!L$1,Products!$A$1:$E$1,0))</f>
        <v>8.18</v>
      </c>
      <c r="M1921" s="5">
        <f>Table1[[#This Row],[Unit Price]]*Table1[[#This Row],[Quantity]]</f>
        <v>40.9</v>
      </c>
      <c r="N1921" t="str">
        <f>VLOOKUP(Table1[[#This Row],[Customer ID]],Customers!$A$1:$I$2001,9,FALSE)</f>
        <v>No</v>
      </c>
    </row>
    <row r="1922" spans="1:14" x14ac:dyDescent="0.35">
      <c r="A1922" t="s">
        <v>3918</v>
      </c>
      <c r="B1922" s="2">
        <v>45116</v>
      </c>
      <c r="C1922" t="s">
        <v>3919</v>
      </c>
      <c r="D1922" t="s">
        <v>15</v>
      </c>
      <c r="E1922">
        <v>2</v>
      </c>
      <c r="F1922" t="str">
        <f>VLOOKUP(Table1[[#This Row],[Customer ID]],Customers!$A$1:$I$2001,2,FALSE)</f>
        <v>Jamie Johnson</v>
      </c>
      <c r="G1922" t="str">
        <f>VLOOKUP(Table1[[#This Row],[Customer ID]],Customers!$A$1:$I$2001,3,FALSE)</f>
        <v>lsellers@yahoo.com</v>
      </c>
      <c r="H1922" t="str">
        <f>VLOOKUP(Table1[[#This Row],[Customer ID]],Customers!$A$1:$I$2001,7,FALSE)</f>
        <v>Ireland</v>
      </c>
      <c r="I1922" t="str">
        <f>_xlfn.IFS(INDEX(Products!$A$1:$E$5,MATCH(Orders!$D1922,Products!$A$1:$A$5,0),MATCH(Orders!I$1,Products!$A$1:$E$1,0))="Esp","Espresso",INDEX(Products!$A$1:$E$5,MATCH(Orders!$D1922,Products!$A$1:$A$5,0),MATCH(Orders!I$1,Products!$A$1:$E$1,0))="Lat","Latte",INDEX(Products!$A$1:$E$5,MATCH(Orders!$D1922,Products!$A$1:$A$5,0),MATCH(Orders!I$1,Products!$A$1:$E$1,0))="Moc","Mocha",INDEX(Products!$A$1:$E$5,MATCH(Orders!$D1922,Products!$A$1:$A$5,0),MATCH(Orders!I$1,Products!$A$1:$E$1,0))="Am","Americano")</f>
        <v>Espresso</v>
      </c>
      <c r="J1922" t="str">
        <f>IF(INDEX(Products!$A$1:$E$5,MATCH(Orders!$D1922,Products!$A$1:$A$5,0),MATCH(Orders!J$1,Products!$A$1:$E$1,0))="M","Medium",IF(INDEX(Products!$A$1:$E$5,MATCH(Orders!$D1922,Products!$A$1:$A$5,0),MATCH(Orders!J$1,Products!$A$1:$E$1,0))="D","Dark","Light"))</f>
        <v>Medium</v>
      </c>
      <c r="K1922" s="3">
        <f>INDEX(Products!$A$1:$E$5,MATCH(Orders!$D1922,Products!$A$1:$A$5,0),MATCH(Orders!K$1,Products!$A$1:$E$1,0))</f>
        <v>1.5</v>
      </c>
      <c r="L1922" s="5">
        <f>INDEX(Products!$A$1:$E$5,MATCH(Orders!$D1922,Products!$A$1:$A$5,0),MATCH(Orders!L$1,Products!$A$1:$E$1,0))</f>
        <v>8.18</v>
      </c>
      <c r="M1922" s="5">
        <f>Table1[[#This Row],[Unit Price]]*Table1[[#This Row],[Quantity]]</f>
        <v>16.36</v>
      </c>
      <c r="N1922" t="str">
        <f>VLOOKUP(Table1[[#This Row],[Customer ID]],Customers!$A$1:$I$2001,9,FALSE)</f>
        <v>Yes</v>
      </c>
    </row>
    <row r="1923" spans="1:14" x14ac:dyDescent="0.35">
      <c r="A1923" t="s">
        <v>3920</v>
      </c>
      <c r="B1923" s="2">
        <v>45381</v>
      </c>
      <c r="C1923" t="s">
        <v>3921</v>
      </c>
      <c r="D1923" t="s">
        <v>40</v>
      </c>
      <c r="E1923">
        <v>2</v>
      </c>
      <c r="F1923" t="str">
        <f>VLOOKUP(Table1[[#This Row],[Customer ID]],Customers!$A$1:$I$2001,2,FALSE)</f>
        <v>David Nguyen</v>
      </c>
      <c r="G1923" t="str">
        <f>VLOOKUP(Table1[[#This Row],[Customer ID]],Customers!$A$1:$I$2001,3,FALSE)</f>
        <v>carlaryan@gmail.com</v>
      </c>
      <c r="H1923" t="str">
        <f>VLOOKUP(Table1[[#This Row],[Customer ID]],Customers!$A$1:$I$2001,7,FALSE)</f>
        <v>Ireland</v>
      </c>
      <c r="I1923" t="str">
        <f>_xlfn.IFS(INDEX(Products!$A$1:$E$5,MATCH(Orders!$D1923,Products!$A$1:$A$5,0),MATCH(Orders!I$1,Products!$A$1:$E$1,0))="Esp","Espresso",INDEX(Products!$A$1:$E$5,MATCH(Orders!$D1923,Products!$A$1:$A$5,0),MATCH(Orders!I$1,Products!$A$1:$E$1,0))="Lat","Latte",INDEX(Products!$A$1:$E$5,MATCH(Orders!$D1923,Products!$A$1:$A$5,0),MATCH(Orders!I$1,Products!$A$1:$E$1,0))="Moc","Mocha",INDEX(Products!$A$1:$E$5,MATCH(Orders!$D1923,Products!$A$1:$A$5,0),MATCH(Orders!I$1,Products!$A$1:$E$1,0))="Am","Americano")</f>
        <v>Americano</v>
      </c>
      <c r="J1923" t="str">
        <f>IF(INDEX(Products!$A$1:$E$5,MATCH(Orders!$D1923,Products!$A$1:$A$5,0),MATCH(Orders!J$1,Products!$A$1:$E$1,0))="M","Medium",IF(INDEX(Products!$A$1:$E$5,MATCH(Orders!$D1923,Products!$A$1:$A$5,0),MATCH(Orders!J$1,Products!$A$1:$E$1,0))="D","Dark","Light"))</f>
        <v>Light</v>
      </c>
      <c r="K1923" s="3">
        <f>INDEX(Products!$A$1:$E$5,MATCH(Orders!$D1923,Products!$A$1:$A$5,0),MATCH(Orders!K$1,Products!$A$1:$E$1,0))</f>
        <v>1</v>
      </c>
      <c r="L1923" s="5">
        <f>INDEX(Products!$A$1:$E$5,MATCH(Orders!$D1923,Products!$A$1:$A$5,0),MATCH(Orders!L$1,Products!$A$1:$E$1,0))</f>
        <v>9.9499999999999993</v>
      </c>
      <c r="M1923" s="5">
        <f>Table1[[#This Row],[Unit Price]]*Table1[[#This Row],[Quantity]]</f>
        <v>19.899999999999999</v>
      </c>
      <c r="N1923" t="str">
        <f>VLOOKUP(Table1[[#This Row],[Customer ID]],Customers!$A$1:$I$2001,9,FALSE)</f>
        <v>Yes</v>
      </c>
    </row>
    <row r="1924" spans="1:14" x14ac:dyDescent="0.35">
      <c r="A1924" t="s">
        <v>3922</v>
      </c>
      <c r="B1924" s="2">
        <v>44917</v>
      </c>
      <c r="C1924" t="s">
        <v>3923</v>
      </c>
      <c r="D1924" t="s">
        <v>30</v>
      </c>
      <c r="E1924">
        <v>4</v>
      </c>
      <c r="F1924" t="str">
        <f>VLOOKUP(Table1[[#This Row],[Customer ID]],Customers!$A$1:$I$2001,2,FALSE)</f>
        <v>Sarah Carrillo</v>
      </c>
      <c r="G1924" t="str">
        <f>VLOOKUP(Table1[[#This Row],[Customer ID]],Customers!$A$1:$I$2001,3,FALSE)</f>
        <v>stephenhenderson@clarke-charles.com</v>
      </c>
      <c r="H1924" t="str">
        <f>VLOOKUP(Table1[[#This Row],[Customer ID]],Customers!$A$1:$I$2001,7,FALSE)</f>
        <v>Australia</v>
      </c>
      <c r="I1924" t="str">
        <f>_xlfn.IFS(INDEX(Products!$A$1:$E$5,MATCH(Orders!$D1924,Products!$A$1:$A$5,0),MATCH(Orders!I$1,Products!$A$1:$E$1,0))="Esp","Espresso",INDEX(Products!$A$1:$E$5,MATCH(Orders!$D1924,Products!$A$1:$A$5,0),MATCH(Orders!I$1,Products!$A$1:$E$1,0))="Lat","Latte",INDEX(Products!$A$1:$E$5,MATCH(Orders!$D1924,Products!$A$1:$A$5,0),MATCH(Orders!I$1,Products!$A$1:$E$1,0))="Moc","Mocha",INDEX(Products!$A$1:$E$5,MATCH(Orders!$D1924,Products!$A$1:$A$5,0),MATCH(Orders!I$1,Products!$A$1:$E$1,0))="Am","Americano")</f>
        <v>Mocha</v>
      </c>
      <c r="J1924" t="str">
        <f>IF(INDEX(Products!$A$1:$E$5,MATCH(Orders!$D1924,Products!$A$1:$A$5,0),MATCH(Orders!J$1,Products!$A$1:$E$1,0))="M","Medium",IF(INDEX(Products!$A$1:$E$5,MATCH(Orders!$D1924,Products!$A$1:$A$5,0),MATCH(Orders!J$1,Products!$A$1:$E$1,0))="D","Dark","Light"))</f>
        <v>Medium</v>
      </c>
      <c r="K1924" s="3">
        <f>INDEX(Products!$A$1:$E$5,MATCH(Orders!$D1924,Products!$A$1:$A$5,0),MATCH(Orders!K$1,Products!$A$1:$E$1,0))</f>
        <v>2</v>
      </c>
      <c r="L1924" s="5">
        <f>INDEX(Products!$A$1:$E$5,MATCH(Orders!$D1924,Products!$A$1:$A$5,0),MATCH(Orders!L$1,Products!$A$1:$E$1,0))</f>
        <v>5.35</v>
      </c>
      <c r="M1924" s="5">
        <f>Table1[[#This Row],[Unit Price]]*Table1[[#This Row],[Quantity]]</f>
        <v>21.4</v>
      </c>
      <c r="N1924" t="str">
        <f>VLOOKUP(Table1[[#This Row],[Customer ID]],Customers!$A$1:$I$2001,9,FALSE)</f>
        <v>Yes</v>
      </c>
    </row>
    <row r="1925" spans="1:14" x14ac:dyDescent="0.35">
      <c r="A1925" t="s">
        <v>3924</v>
      </c>
      <c r="B1925" s="2">
        <v>44516</v>
      </c>
      <c r="C1925" t="s">
        <v>3925</v>
      </c>
      <c r="D1925" t="s">
        <v>30</v>
      </c>
      <c r="E1925">
        <v>1</v>
      </c>
      <c r="F1925" t="str">
        <f>VLOOKUP(Table1[[#This Row],[Customer ID]],Customers!$A$1:$I$2001,2,FALSE)</f>
        <v>William Thomas</v>
      </c>
      <c r="G1925" t="str">
        <f>VLOOKUP(Table1[[#This Row],[Customer ID]],Customers!$A$1:$I$2001,3,FALSE)</f>
        <v>joseprice@gmail.com</v>
      </c>
      <c r="H1925" t="str">
        <f>VLOOKUP(Table1[[#This Row],[Customer ID]],Customers!$A$1:$I$2001,7,FALSE)</f>
        <v>Australia</v>
      </c>
      <c r="I1925" t="str">
        <f>_xlfn.IFS(INDEX(Products!$A$1:$E$5,MATCH(Orders!$D1925,Products!$A$1:$A$5,0),MATCH(Orders!I$1,Products!$A$1:$E$1,0))="Esp","Espresso",INDEX(Products!$A$1:$E$5,MATCH(Orders!$D1925,Products!$A$1:$A$5,0),MATCH(Orders!I$1,Products!$A$1:$E$1,0))="Lat","Latte",INDEX(Products!$A$1:$E$5,MATCH(Orders!$D1925,Products!$A$1:$A$5,0),MATCH(Orders!I$1,Products!$A$1:$E$1,0))="Moc","Mocha",INDEX(Products!$A$1:$E$5,MATCH(Orders!$D1925,Products!$A$1:$A$5,0),MATCH(Orders!I$1,Products!$A$1:$E$1,0))="Am","Americano")</f>
        <v>Mocha</v>
      </c>
      <c r="J1925" t="str">
        <f>IF(INDEX(Products!$A$1:$E$5,MATCH(Orders!$D1925,Products!$A$1:$A$5,0),MATCH(Orders!J$1,Products!$A$1:$E$1,0))="M","Medium",IF(INDEX(Products!$A$1:$E$5,MATCH(Orders!$D1925,Products!$A$1:$A$5,0),MATCH(Orders!J$1,Products!$A$1:$E$1,0))="D","Dark","Light"))</f>
        <v>Medium</v>
      </c>
      <c r="K1925" s="3">
        <f>INDEX(Products!$A$1:$E$5,MATCH(Orders!$D1925,Products!$A$1:$A$5,0),MATCH(Orders!K$1,Products!$A$1:$E$1,0))</f>
        <v>2</v>
      </c>
      <c r="L1925" s="5">
        <f>INDEX(Products!$A$1:$E$5,MATCH(Orders!$D1925,Products!$A$1:$A$5,0),MATCH(Orders!L$1,Products!$A$1:$E$1,0))</f>
        <v>5.35</v>
      </c>
      <c r="M1925" s="5">
        <f>Table1[[#This Row],[Unit Price]]*Table1[[#This Row],[Quantity]]</f>
        <v>5.35</v>
      </c>
      <c r="N1925" t="str">
        <f>VLOOKUP(Table1[[#This Row],[Customer ID]],Customers!$A$1:$I$2001,9,FALSE)</f>
        <v>Yes</v>
      </c>
    </row>
    <row r="1926" spans="1:14" x14ac:dyDescent="0.35">
      <c r="A1926" t="s">
        <v>3926</v>
      </c>
      <c r="B1926" s="2">
        <v>44550</v>
      </c>
      <c r="C1926" t="s">
        <v>3927</v>
      </c>
      <c r="D1926" t="s">
        <v>15</v>
      </c>
      <c r="E1926">
        <v>3</v>
      </c>
      <c r="F1926" t="str">
        <f>VLOOKUP(Table1[[#This Row],[Customer ID]],Customers!$A$1:$I$2001,2,FALSE)</f>
        <v>Heather Cunningham</v>
      </c>
      <c r="G1926" t="str">
        <f>VLOOKUP(Table1[[#This Row],[Customer ID]],Customers!$A$1:$I$2001,3,FALSE)</f>
        <v>robert50@hotmail.com</v>
      </c>
      <c r="H1926" t="str">
        <f>VLOOKUP(Table1[[#This Row],[Customer ID]],Customers!$A$1:$I$2001,7,FALSE)</f>
        <v>Canada</v>
      </c>
      <c r="I1926" t="str">
        <f>_xlfn.IFS(INDEX(Products!$A$1:$E$5,MATCH(Orders!$D1926,Products!$A$1:$A$5,0),MATCH(Orders!I$1,Products!$A$1:$E$1,0))="Esp","Espresso",INDEX(Products!$A$1:$E$5,MATCH(Orders!$D1926,Products!$A$1:$A$5,0),MATCH(Orders!I$1,Products!$A$1:$E$1,0))="Lat","Latte",INDEX(Products!$A$1:$E$5,MATCH(Orders!$D1926,Products!$A$1:$A$5,0),MATCH(Orders!I$1,Products!$A$1:$E$1,0))="Moc","Mocha",INDEX(Products!$A$1:$E$5,MATCH(Orders!$D1926,Products!$A$1:$A$5,0),MATCH(Orders!I$1,Products!$A$1:$E$1,0))="Am","Americano")</f>
        <v>Espresso</v>
      </c>
      <c r="J1926" t="str">
        <f>IF(INDEX(Products!$A$1:$E$5,MATCH(Orders!$D1926,Products!$A$1:$A$5,0),MATCH(Orders!J$1,Products!$A$1:$E$1,0))="M","Medium",IF(INDEX(Products!$A$1:$E$5,MATCH(Orders!$D1926,Products!$A$1:$A$5,0),MATCH(Orders!J$1,Products!$A$1:$E$1,0))="D","Dark","Light"))</f>
        <v>Medium</v>
      </c>
      <c r="K1926" s="3">
        <f>INDEX(Products!$A$1:$E$5,MATCH(Orders!$D1926,Products!$A$1:$A$5,0),MATCH(Orders!K$1,Products!$A$1:$E$1,0))</f>
        <v>1.5</v>
      </c>
      <c r="L1926" s="5">
        <f>INDEX(Products!$A$1:$E$5,MATCH(Orders!$D1926,Products!$A$1:$A$5,0),MATCH(Orders!L$1,Products!$A$1:$E$1,0))</f>
        <v>8.18</v>
      </c>
      <c r="M1926" s="5">
        <f>Table1[[#This Row],[Unit Price]]*Table1[[#This Row],[Quantity]]</f>
        <v>24.54</v>
      </c>
      <c r="N1926" t="str">
        <f>VLOOKUP(Table1[[#This Row],[Customer ID]],Customers!$A$1:$I$2001,9,FALSE)</f>
        <v>Yes</v>
      </c>
    </row>
    <row r="1927" spans="1:14" x14ac:dyDescent="0.35">
      <c r="A1927" t="s">
        <v>3928</v>
      </c>
      <c r="B1927" s="2">
        <v>44646</v>
      </c>
      <c r="C1927" t="s">
        <v>3929</v>
      </c>
      <c r="D1927" t="s">
        <v>30</v>
      </c>
      <c r="E1927">
        <v>1</v>
      </c>
      <c r="F1927" t="str">
        <f>VLOOKUP(Table1[[#This Row],[Customer ID]],Customers!$A$1:$I$2001,2,FALSE)</f>
        <v>Julie Carter</v>
      </c>
      <c r="G1927" t="str">
        <f>VLOOKUP(Table1[[#This Row],[Customer ID]],Customers!$A$1:$I$2001,3,FALSE)</f>
        <v>catherinehartman@adkins.com</v>
      </c>
      <c r="H1927" t="str">
        <f>VLOOKUP(Table1[[#This Row],[Customer ID]],Customers!$A$1:$I$2001,7,FALSE)</f>
        <v>United States</v>
      </c>
      <c r="I1927" t="str">
        <f>_xlfn.IFS(INDEX(Products!$A$1:$E$5,MATCH(Orders!$D1927,Products!$A$1:$A$5,0),MATCH(Orders!I$1,Products!$A$1:$E$1,0))="Esp","Espresso",INDEX(Products!$A$1:$E$5,MATCH(Orders!$D1927,Products!$A$1:$A$5,0),MATCH(Orders!I$1,Products!$A$1:$E$1,0))="Lat","Latte",INDEX(Products!$A$1:$E$5,MATCH(Orders!$D1927,Products!$A$1:$A$5,0),MATCH(Orders!I$1,Products!$A$1:$E$1,0))="Moc","Mocha",INDEX(Products!$A$1:$E$5,MATCH(Orders!$D1927,Products!$A$1:$A$5,0),MATCH(Orders!I$1,Products!$A$1:$E$1,0))="Am","Americano")</f>
        <v>Mocha</v>
      </c>
      <c r="J1927" t="str">
        <f>IF(INDEX(Products!$A$1:$E$5,MATCH(Orders!$D1927,Products!$A$1:$A$5,0),MATCH(Orders!J$1,Products!$A$1:$E$1,0))="M","Medium",IF(INDEX(Products!$A$1:$E$5,MATCH(Orders!$D1927,Products!$A$1:$A$5,0),MATCH(Orders!J$1,Products!$A$1:$E$1,0))="D","Dark","Light"))</f>
        <v>Medium</v>
      </c>
      <c r="K1927" s="3">
        <f>INDEX(Products!$A$1:$E$5,MATCH(Orders!$D1927,Products!$A$1:$A$5,0),MATCH(Orders!K$1,Products!$A$1:$E$1,0))</f>
        <v>2</v>
      </c>
      <c r="L1927" s="5">
        <f>INDEX(Products!$A$1:$E$5,MATCH(Orders!$D1927,Products!$A$1:$A$5,0),MATCH(Orders!L$1,Products!$A$1:$E$1,0))</f>
        <v>5.35</v>
      </c>
      <c r="M1927" s="5">
        <f>Table1[[#This Row],[Unit Price]]*Table1[[#This Row],[Quantity]]</f>
        <v>5.35</v>
      </c>
      <c r="N1927" t="str">
        <f>VLOOKUP(Table1[[#This Row],[Customer ID]],Customers!$A$1:$I$2001,9,FALSE)</f>
        <v>No</v>
      </c>
    </row>
    <row r="1928" spans="1:14" x14ac:dyDescent="0.35">
      <c r="A1928" t="s">
        <v>3930</v>
      </c>
      <c r="B1928" s="2">
        <v>45329</v>
      </c>
      <c r="C1928" t="s">
        <v>3931</v>
      </c>
      <c r="D1928" t="s">
        <v>30</v>
      </c>
      <c r="E1928">
        <v>2</v>
      </c>
      <c r="F1928" t="str">
        <f>VLOOKUP(Table1[[#This Row],[Customer ID]],Customers!$A$1:$I$2001,2,FALSE)</f>
        <v>Michelle Murphy</v>
      </c>
      <c r="G1928" t="str">
        <f>VLOOKUP(Table1[[#This Row],[Customer ID]],Customers!$A$1:$I$2001,3,FALSE)</f>
        <v>sherri03@hotmail.com</v>
      </c>
      <c r="H1928" t="str">
        <f>VLOOKUP(Table1[[#This Row],[Customer ID]],Customers!$A$1:$I$2001,7,FALSE)</f>
        <v>United Kingdom</v>
      </c>
      <c r="I1928" t="str">
        <f>_xlfn.IFS(INDEX(Products!$A$1:$E$5,MATCH(Orders!$D1928,Products!$A$1:$A$5,0),MATCH(Orders!I$1,Products!$A$1:$E$1,0))="Esp","Espresso",INDEX(Products!$A$1:$E$5,MATCH(Orders!$D1928,Products!$A$1:$A$5,0),MATCH(Orders!I$1,Products!$A$1:$E$1,0))="Lat","Latte",INDEX(Products!$A$1:$E$5,MATCH(Orders!$D1928,Products!$A$1:$A$5,0),MATCH(Orders!I$1,Products!$A$1:$E$1,0))="Moc","Mocha",INDEX(Products!$A$1:$E$5,MATCH(Orders!$D1928,Products!$A$1:$A$5,0),MATCH(Orders!I$1,Products!$A$1:$E$1,0))="Am","Americano")</f>
        <v>Mocha</v>
      </c>
      <c r="J1928" t="str">
        <f>IF(INDEX(Products!$A$1:$E$5,MATCH(Orders!$D1928,Products!$A$1:$A$5,0),MATCH(Orders!J$1,Products!$A$1:$E$1,0))="M","Medium",IF(INDEX(Products!$A$1:$E$5,MATCH(Orders!$D1928,Products!$A$1:$A$5,0),MATCH(Orders!J$1,Products!$A$1:$E$1,0))="D","Dark","Light"))</f>
        <v>Medium</v>
      </c>
      <c r="K1928" s="3">
        <f>INDEX(Products!$A$1:$E$5,MATCH(Orders!$D1928,Products!$A$1:$A$5,0),MATCH(Orders!K$1,Products!$A$1:$E$1,0))</f>
        <v>2</v>
      </c>
      <c r="L1928" s="5">
        <f>INDEX(Products!$A$1:$E$5,MATCH(Orders!$D1928,Products!$A$1:$A$5,0),MATCH(Orders!L$1,Products!$A$1:$E$1,0))</f>
        <v>5.35</v>
      </c>
      <c r="M1928" s="5">
        <f>Table1[[#This Row],[Unit Price]]*Table1[[#This Row],[Quantity]]</f>
        <v>10.7</v>
      </c>
      <c r="N1928" t="str">
        <f>VLOOKUP(Table1[[#This Row],[Customer ID]],Customers!$A$1:$I$2001,9,FALSE)</f>
        <v>No</v>
      </c>
    </row>
    <row r="1929" spans="1:14" x14ac:dyDescent="0.35">
      <c r="A1929" t="s">
        <v>3932</v>
      </c>
      <c r="B1929" s="2">
        <v>45356</v>
      </c>
      <c r="C1929" t="s">
        <v>3933</v>
      </c>
      <c r="D1929" t="s">
        <v>15</v>
      </c>
      <c r="E1929">
        <v>3</v>
      </c>
      <c r="F1929" t="str">
        <f>VLOOKUP(Table1[[#This Row],[Customer ID]],Customers!$A$1:$I$2001,2,FALSE)</f>
        <v>Andrea Sanford</v>
      </c>
      <c r="G1929" t="str">
        <f>VLOOKUP(Table1[[#This Row],[Customer ID]],Customers!$A$1:$I$2001,3,FALSE)</f>
        <v>anthonymccarthy@gmail.com</v>
      </c>
      <c r="H1929" t="str">
        <f>VLOOKUP(Table1[[#This Row],[Customer ID]],Customers!$A$1:$I$2001,7,FALSE)</f>
        <v>United Kingdom</v>
      </c>
      <c r="I1929" t="str">
        <f>_xlfn.IFS(INDEX(Products!$A$1:$E$5,MATCH(Orders!$D1929,Products!$A$1:$A$5,0),MATCH(Orders!I$1,Products!$A$1:$E$1,0))="Esp","Espresso",INDEX(Products!$A$1:$E$5,MATCH(Orders!$D1929,Products!$A$1:$A$5,0),MATCH(Orders!I$1,Products!$A$1:$E$1,0))="Lat","Latte",INDEX(Products!$A$1:$E$5,MATCH(Orders!$D1929,Products!$A$1:$A$5,0),MATCH(Orders!I$1,Products!$A$1:$E$1,0))="Moc","Mocha",INDEX(Products!$A$1:$E$5,MATCH(Orders!$D1929,Products!$A$1:$A$5,0),MATCH(Orders!I$1,Products!$A$1:$E$1,0))="Am","Americano")</f>
        <v>Espresso</v>
      </c>
      <c r="J1929" t="str">
        <f>IF(INDEX(Products!$A$1:$E$5,MATCH(Orders!$D1929,Products!$A$1:$A$5,0),MATCH(Orders!J$1,Products!$A$1:$E$1,0))="M","Medium",IF(INDEX(Products!$A$1:$E$5,MATCH(Orders!$D1929,Products!$A$1:$A$5,0),MATCH(Orders!J$1,Products!$A$1:$E$1,0))="D","Dark","Light"))</f>
        <v>Medium</v>
      </c>
      <c r="K1929" s="3">
        <f>INDEX(Products!$A$1:$E$5,MATCH(Orders!$D1929,Products!$A$1:$A$5,0),MATCH(Orders!K$1,Products!$A$1:$E$1,0))</f>
        <v>1.5</v>
      </c>
      <c r="L1929" s="5">
        <f>INDEX(Products!$A$1:$E$5,MATCH(Orders!$D1929,Products!$A$1:$A$5,0),MATCH(Orders!L$1,Products!$A$1:$E$1,0))</f>
        <v>8.18</v>
      </c>
      <c r="M1929" s="5">
        <f>Table1[[#This Row],[Unit Price]]*Table1[[#This Row],[Quantity]]</f>
        <v>24.54</v>
      </c>
      <c r="N1929" t="str">
        <f>VLOOKUP(Table1[[#This Row],[Customer ID]],Customers!$A$1:$I$2001,9,FALSE)</f>
        <v>No</v>
      </c>
    </row>
    <row r="1930" spans="1:14" x14ac:dyDescent="0.35">
      <c r="A1930" t="s">
        <v>3934</v>
      </c>
      <c r="B1930" s="2">
        <v>44899</v>
      </c>
      <c r="C1930" t="s">
        <v>3935</v>
      </c>
      <c r="D1930" t="s">
        <v>40</v>
      </c>
      <c r="E1930">
        <v>1</v>
      </c>
      <c r="F1930" t="str">
        <f>VLOOKUP(Table1[[#This Row],[Customer ID]],Customers!$A$1:$I$2001,2,FALSE)</f>
        <v>Brandon Hernandez</v>
      </c>
      <c r="G1930" t="str">
        <f>VLOOKUP(Table1[[#This Row],[Customer ID]],Customers!$A$1:$I$2001,3,FALSE)</f>
        <v>ellissamantha@gmail.com</v>
      </c>
      <c r="H1930" t="str">
        <f>VLOOKUP(Table1[[#This Row],[Customer ID]],Customers!$A$1:$I$2001,7,FALSE)</f>
        <v>United States</v>
      </c>
      <c r="I1930" t="str">
        <f>_xlfn.IFS(INDEX(Products!$A$1:$E$5,MATCH(Orders!$D1930,Products!$A$1:$A$5,0),MATCH(Orders!I$1,Products!$A$1:$E$1,0))="Esp","Espresso",INDEX(Products!$A$1:$E$5,MATCH(Orders!$D1930,Products!$A$1:$A$5,0),MATCH(Orders!I$1,Products!$A$1:$E$1,0))="Lat","Latte",INDEX(Products!$A$1:$E$5,MATCH(Orders!$D1930,Products!$A$1:$A$5,0),MATCH(Orders!I$1,Products!$A$1:$E$1,0))="Moc","Mocha",INDEX(Products!$A$1:$E$5,MATCH(Orders!$D1930,Products!$A$1:$A$5,0),MATCH(Orders!I$1,Products!$A$1:$E$1,0))="Am","Americano")</f>
        <v>Americano</v>
      </c>
      <c r="J1930" t="str">
        <f>IF(INDEX(Products!$A$1:$E$5,MATCH(Orders!$D1930,Products!$A$1:$A$5,0),MATCH(Orders!J$1,Products!$A$1:$E$1,0))="M","Medium",IF(INDEX(Products!$A$1:$E$5,MATCH(Orders!$D1930,Products!$A$1:$A$5,0),MATCH(Orders!J$1,Products!$A$1:$E$1,0))="D","Dark","Light"))</f>
        <v>Light</v>
      </c>
      <c r="K1930" s="3">
        <f>INDEX(Products!$A$1:$E$5,MATCH(Orders!$D1930,Products!$A$1:$A$5,0),MATCH(Orders!K$1,Products!$A$1:$E$1,0))</f>
        <v>1</v>
      </c>
      <c r="L1930" s="5">
        <f>INDEX(Products!$A$1:$E$5,MATCH(Orders!$D1930,Products!$A$1:$A$5,0),MATCH(Orders!L$1,Products!$A$1:$E$1,0))</f>
        <v>9.9499999999999993</v>
      </c>
      <c r="M1930" s="5">
        <f>Table1[[#This Row],[Unit Price]]*Table1[[#This Row],[Quantity]]</f>
        <v>9.9499999999999993</v>
      </c>
      <c r="N1930" t="str">
        <f>VLOOKUP(Table1[[#This Row],[Customer ID]],Customers!$A$1:$I$2001,9,FALSE)</f>
        <v>No</v>
      </c>
    </row>
    <row r="1931" spans="1:14" x14ac:dyDescent="0.35">
      <c r="A1931" t="s">
        <v>3936</v>
      </c>
      <c r="B1931" s="2">
        <v>45506</v>
      </c>
      <c r="C1931" t="s">
        <v>3937</v>
      </c>
      <c r="D1931" t="s">
        <v>21</v>
      </c>
      <c r="E1931">
        <v>1</v>
      </c>
      <c r="F1931" t="str">
        <f>VLOOKUP(Table1[[#This Row],[Customer ID]],Customers!$A$1:$I$2001,2,FALSE)</f>
        <v>Michael Robinson</v>
      </c>
      <c r="G1931" t="str">
        <f>VLOOKUP(Table1[[#This Row],[Customer ID]],Customers!$A$1:$I$2001,3,FALSE)</f>
        <v>rsaunders@yahoo.com</v>
      </c>
      <c r="H1931" t="str">
        <f>VLOOKUP(Table1[[#This Row],[Customer ID]],Customers!$A$1:$I$2001,7,FALSE)</f>
        <v>Australia</v>
      </c>
      <c r="I1931" t="str">
        <f>_xlfn.IFS(INDEX(Products!$A$1:$E$5,MATCH(Orders!$D1931,Products!$A$1:$A$5,0),MATCH(Orders!I$1,Products!$A$1:$E$1,0))="Esp","Espresso",INDEX(Products!$A$1:$E$5,MATCH(Orders!$D1931,Products!$A$1:$A$5,0),MATCH(Orders!I$1,Products!$A$1:$E$1,0))="Lat","Latte",INDEX(Products!$A$1:$E$5,MATCH(Orders!$D1931,Products!$A$1:$A$5,0),MATCH(Orders!I$1,Products!$A$1:$E$1,0))="Moc","Mocha",INDEX(Products!$A$1:$E$5,MATCH(Orders!$D1931,Products!$A$1:$A$5,0),MATCH(Orders!I$1,Products!$A$1:$E$1,0))="Am","Americano")</f>
        <v>Latte</v>
      </c>
      <c r="J1931" t="str">
        <f>IF(INDEX(Products!$A$1:$E$5,MATCH(Orders!$D1931,Products!$A$1:$A$5,0),MATCH(Orders!J$1,Products!$A$1:$E$1,0))="M","Medium",IF(INDEX(Products!$A$1:$E$5,MATCH(Orders!$D1931,Products!$A$1:$A$5,0),MATCH(Orders!J$1,Products!$A$1:$E$1,0))="D","Dark","Light"))</f>
        <v>Dark</v>
      </c>
      <c r="K1931" s="3">
        <f>INDEX(Products!$A$1:$E$5,MATCH(Orders!$D1931,Products!$A$1:$A$5,0),MATCH(Orders!K$1,Products!$A$1:$E$1,0))</f>
        <v>2</v>
      </c>
      <c r="L1931" s="5">
        <f>INDEX(Products!$A$1:$E$5,MATCH(Orders!$D1931,Products!$A$1:$A$5,0),MATCH(Orders!L$1,Products!$A$1:$E$1,0))</f>
        <v>6.79</v>
      </c>
      <c r="M1931" s="5">
        <f>Table1[[#This Row],[Unit Price]]*Table1[[#This Row],[Quantity]]</f>
        <v>6.79</v>
      </c>
      <c r="N1931" t="str">
        <f>VLOOKUP(Table1[[#This Row],[Customer ID]],Customers!$A$1:$I$2001,9,FALSE)</f>
        <v>Yes</v>
      </c>
    </row>
    <row r="1932" spans="1:14" x14ac:dyDescent="0.35">
      <c r="A1932" t="s">
        <v>3938</v>
      </c>
      <c r="B1932" s="2">
        <v>45441</v>
      </c>
      <c r="C1932" t="s">
        <v>3939</v>
      </c>
      <c r="D1932" t="s">
        <v>15</v>
      </c>
      <c r="E1932">
        <v>4</v>
      </c>
      <c r="F1932" t="str">
        <f>VLOOKUP(Table1[[#This Row],[Customer ID]],Customers!$A$1:$I$2001,2,FALSE)</f>
        <v>Matthew Robinson</v>
      </c>
      <c r="G1932" t="str">
        <f>VLOOKUP(Table1[[#This Row],[Customer ID]],Customers!$A$1:$I$2001,3,FALSE)</f>
        <v>yolandabernard@smith-lynch.info</v>
      </c>
      <c r="H1932" t="str">
        <f>VLOOKUP(Table1[[#This Row],[Customer ID]],Customers!$A$1:$I$2001,7,FALSE)</f>
        <v>Australia</v>
      </c>
      <c r="I1932" t="str">
        <f>_xlfn.IFS(INDEX(Products!$A$1:$E$5,MATCH(Orders!$D1932,Products!$A$1:$A$5,0),MATCH(Orders!I$1,Products!$A$1:$E$1,0))="Esp","Espresso",INDEX(Products!$A$1:$E$5,MATCH(Orders!$D1932,Products!$A$1:$A$5,0),MATCH(Orders!I$1,Products!$A$1:$E$1,0))="Lat","Latte",INDEX(Products!$A$1:$E$5,MATCH(Orders!$D1932,Products!$A$1:$A$5,0),MATCH(Orders!I$1,Products!$A$1:$E$1,0))="Moc","Mocha",INDEX(Products!$A$1:$E$5,MATCH(Orders!$D1932,Products!$A$1:$A$5,0),MATCH(Orders!I$1,Products!$A$1:$E$1,0))="Am","Americano")</f>
        <v>Espresso</v>
      </c>
      <c r="J1932" t="str">
        <f>IF(INDEX(Products!$A$1:$E$5,MATCH(Orders!$D1932,Products!$A$1:$A$5,0),MATCH(Orders!J$1,Products!$A$1:$E$1,0))="M","Medium",IF(INDEX(Products!$A$1:$E$5,MATCH(Orders!$D1932,Products!$A$1:$A$5,0),MATCH(Orders!J$1,Products!$A$1:$E$1,0))="D","Dark","Light"))</f>
        <v>Medium</v>
      </c>
      <c r="K1932" s="3">
        <f>INDEX(Products!$A$1:$E$5,MATCH(Orders!$D1932,Products!$A$1:$A$5,0),MATCH(Orders!K$1,Products!$A$1:$E$1,0))</f>
        <v>1.5</v>
      </c>
      <c r="L1932" s="5">
        <f>INDEX(Products!$A$1:$E$5,MATCH(Orders!$D1932,Products!$A$1:$A$5,0),MATCH(Orders!L$1,Products!$A$1:$E$1,0))</f>
        <v>8.18</v>
      </c>
      <c r="M1932" s="5">
        <f>Table1[[#This Row],[Unit Price]]*Table1[[#This Row],[Quantity]]</f>
        <v>32.72</v>
      </c>
      <c r="N1932" t="str">
        <f>VLOOKUP(Table1[[#This Row],[Customer ID]],Customers!$A$1:$I$2001,9,FALSE)</f>
        <v>Yes</v>
      </c>
    </row>
    <row r="1933" spans="1:14" x14ac:dyDescent="0.35">
      <c r="A1933" t="s">
        <v>3940</v>
      </c>
      <c r="B1933" s="2">
        <v>45018</v>
      </c>
      <c r="C1933" t="s">
        <v>3941</v>
      </c>
      <c r="D1933" t="s">
        <v>15</v>
      </c>
      <c r="E1933">
        <v>4</v>
      </c>
      <c r="F1933" t="str">
        <f>VLOOKUP(Table1[[#This Row],[Customer ID]],Customers!$A$1:$I$2001,2,FALSE)</f>
        <v>Jessica Baker</v>
      </c>
      <c r="G1933" t="str">
        <f>VLOOKUP(Table1[[#This Row],[Customer ID]],Customers!$A$1:$I$2001,3,FALSE)</f>
        <v>george43@yahoo.com</v>
      </c>
      <c r="H1933" t="str">
        <f>VLOOKUP(Table1[[#This Row],[Customer ID]],Customers!$A$1:$I$2001,7,FALSE)</f>
        <v>Ireland</v>
      </c>
      <c r="I1933" t="str">
        <f>_xlfn.IFS(INDEX(Products!$A$1:$E$5,MATCH(Orders!$D1933,Products!$A$1:$A$5,0),MATCH(Orders!I$1,Products!$A$1:$E$1,0))="Esp","Espresso",INDEX(Products!$A$1:$E$5,MATCH(Orders!$D1933,Products!$A$1:$A$5,0),MATCH(Orders!I$1,Products!$A$1:$E$1,0))="Lat","Latte",INDEX(Products!$A$1:$E$5,MATCH(Orders!$D1933,Products!$A$1:$A$5,0),MATCH(Orders!I$1,Products!$A$1:$E$1,0))="Moc","Mocha",INDEX(Products!$A$1:$E$5,MATCH(Orders!$D1933,Products!$A$1:$A$5,0),MATCH(Orders!I$1,Products!$A$1:$E$1,0))="Am","Americano")</f>
        <v>Espresso</v>
      </c>
      <c r="J1933" t="str">
        <f>IF(INDEX(Products!$A$1:$E$5,MATCH(Orders!$D1933,Products!$A$1:$A$5,0),MATCH(Orders!J$1,Products!$A$1:$E$1,0))="M","Medium",IF(INDEX(Products!$A$1:$E$5,MATCH(Orders!$D1933,Products!$A$1:$A$5,0),MATCH(Orders!J$1,Products!$A$1:$E$1,0))="D","Dark","Light"))</f>
        <v>Medium</v>
      </c>
      <c r="K1933" s="3">
        <f>INDEX(Products!$A$1:$E$5,MATCH(Orders!$D1933,Products!$A$1:$A$5,0),MATCH(Orders!K$1,Products!$A$1:$E$1,0))</f>
        <v>1.5</v>
      </c>
      <c r="L1933" s="5">
        <f>INDEX(Products!$A$1:$E$5,MATCH(Orders!$D1933,Products!$A$1:$A$5,0),MATCH(Orders!L$1,Products!$A$1:$E$1,0))</f>
        <v>8.18</v>
      </c>
      <c r="M1933" s="5">
        <f>Table1[[#This Row],[Unit Price]]*Table1[[#This Row],[Quantity]]</f>
        <v>32.72</v>
      </c>
      <c r="N1933" t="str">
        <f>VLOOKUP(Table1[[#This Row],[Customer ID]],Customers!$A$1:$I$2001,9,FALSE)</f>
        <v>Yes</v>
      </c>
    </row>
    <row r="1934" spans="1:14" x14ac:dyDescent="0.35">
      <c r="A1934" t="s">
        <v>3942</v>
      </c>
      <c r="B1934" s="2">
        <v>44789</v>
      </c>
      <c r="C1934" t="s">
        <v>3943</v>
      </c>
      <c r="D1934" t="s">
        <v>30</v>
      </c>
      <c r="E1934">
        <v>2</v>
      </c>
      <c r="F1934" t="str">
        <f>VLOOKUP(Table1[[#This Row],[Customer ID]],Customers!$A$1:$I$2001,2,FALSE)</f>
        <v>Lisa Morrow</v>
      </c>
      <c r="G1934" t="str">
        <f>VLOOKUP(Table1[[#This Row],[Customer ID]],Customers!$A$1:$I$2001,3,FALSE)</f>
        <v>davistammy@greene.com</v>
      </c>
      <c r="H1934" t="str">
        <f>VLOOKUP(Table1[[#This Row],[Customer ID]],Customers!$A$1:$I$2001,7,FALSE)</f>
        <v>Australia</v>
      </c>
      <c r="I1934" t="str">
        <f>_xlfn.IFS(INDEX(Products!$A$1:$E$5,MATCH(Orders!$D1934,Products!$A$1:$A$5,0),MATCH(Orders!I$1,Products!$A$1:$E$1,0))="Esp","Espresso",INDEX(Products!$A$1:$E$5,MATCH(Orders!$D1934,Products!$A$1:$A$5,0),MATCH(Orders!I$1,Products!$A$1:$E$1,0))="Lat","Latte",INDEX(Products!$A$1:$E$5,MATCH(Orders!$D1934,Products!$A$1:$A$5,0),MATCH(Orders!I$1,Products!$A$1:$E$1,0))="Moc","Mocha",INDEX(Products!$A$1:$E$5,MATCH(Orders!$D1934,Products!$A$1:$A$5,0),MATCH(Orders!I$1,Products!$A$1:$E$1,0))="Am","Americano")</f>
        <v>Mocha</v>
      </c>
      <c r="J1934" t="str">
        <f>IF(INDEX(Products!$A$1:$E$5,MATCH(Orders!$D1934,Products!$A$1:$A$5,0),MATCH(Orders!J$1,Products!$A$1:$E$1,0))="M","Medium",IF(INDEX(Products!$A$1:$E$5,MATCH(Orders!$D1934,Products!$A$1:$A$5,0),MATCH(Orders!J$1,Products!$A$1:$E$1,0))="D","Dark","Light"))</f>
        <v>Medium</v>
      </c>
      <c r="K1934" s="3">
        <f>INDEX(Products!$A$1:$E$5,MATCH(Orders!$D1934,Products!$A$1:$A$5,0),MATCH(Orders!K$1,Products!$A$1:$E$1,0))</f>
        <v>2</v>
      </c>
      <c r="L1934" s="5">
        <f>INDEX(Products!$A$1:$E$5,MATCH(Orders!$D1934,Products!$A$1:$A$5,0),MATCH(Orders!L$1,Products!$A$1:$E$1,0))</f>
        <v>5.35</v>
      </c>
      <c r="M1934" s="5">
        <f>Table1[[#This Row],[Unit Price]]*Table1[[#This Row],[Quantity]]</f>
        <v>10.7</v>
      </c>
      <c r="N1934" t="str">
        <f>VLOOKUP(Table1[[#This Row],[Customer ID]],Customers!$A$1:$I$2001,9,FALSE)</f>
        <v>No</v>
      </c>
    </row>
    <row r="1935" spans="1:14" x14ac:dyDescent="0.35">
      <c r="A1935" t="s">
        <v>3944</v>
      </c>
      <c r="B1935" s="2">
        <v>45179</v>
      </c>
      <c r="C1935" t="s">
        <v>3945</v>
      </c>
      <c r="D1935" t="s">
        <v>15</v>
      </c>
      <c r="E1935">
        <v>4</v>
      </c>
      <c r="F1935" t="str">
        <f>VLOOKUP(Table1[[#This Row],[Customer ID]],Customers!$A$1:$I$2001,2,FALSE)</f>
        <v>Erin Mendez</v>
      </c>
      <c r="G1935" t="str">
        <f>VLOOKUP(Table1[[#This Row],[Customer ID]],Customers!$A$1:$I$2001,3,FALSE)</f>
        <v>sherrimonroe@lopez-conner.com</v>
      </c>
      <c r="H1935" t="str">
        <f>VLOOKUP(Table1[[#This Row],[Customer ID]],Customers!$A$1:$I$2001,7,FALSE)</f>
        <v>Ireland</v>
      </c>
      <c r="I1935" t="str">
        <f>_xlfn.IFS(INDEX(Products!$A$1:$E$5,MATCH(Orders!$D1935,Products!$A$1:$A$5,0),MATCH(Orders!I$1,Products!$A$1:$E$1,0))="Esp","Espresso",INDEX(Products!$A$1:$E$5,MATCH(Orders!$D1935,Products!$A$1:$A$5,0),MATCH(Orders!I$1,Products!$A$1:$E$1,0))="Lat","Latte",INDEX(Products!$A$1:$E$5,MATCH(Orders!$D1935,Products!$A$1:$A$5,0),MATCH(Orders!I$1,Products!$A$1:$E$1,0))="Moc","Mocha",INDEX(Products!$A$1:$E$5,MATCH(Orders!$D1935,Products!$A$1:$A$5,0),MATCH(Orders!I$1,Products!$A$1:$E$1,0))="Am","Americano")</f>
        <v>Espresso</v>
      </c>
      <c r="J1935" t="str">
        <f>IF(INDEX(Products!$A$1:$E$5,MATCH(Orders!$D1935,Products!$A$1:$A$5,0),MATCH(Orders!J$1,Products!$A$1:$E$1,0))="M","Medium",IF(INDEX(Products!$A$1:$E$5,MATCH(Orders!$D1935,Products!$A$1:$A$5,0),MATCH(Orders!J$1,Products!$A$1:$E$1,0))="D","Dark","Light"))</f>
        <v>Medium</v>
      </c>
      <c r="K1935" s="3">
        <f>INDEX(Products!$A$1:$E$5,MATCH(Orders!$D1935,Products!$A$1:$A$5,0),MATCH(Orders!K$1,Products!$A$1:$E$1,0))</f>
        <v>1.5</v>
      </c>
      <c r="L1935" s="5">
        <f>INDEX(Products!$A$1:$E$5,MATCH(Orders!$D1935,Products!$A$1:$A$5,0),MATCH(Orders!L$1,Products!$A$1:$E$1,0))</f>
        <v>8.18</v>
      </c>
      <c r="M1935" s="5">
        <f>Table1[[#This Row],[Unit Price]]*Table1[[#This Row],[Quantity]]</f>
        <v>32.72</v>
      </c>
      <c r="N1935" t="str">
        <f>VLOOKUP(Table1[[#This Row],[Customer ID]],Customers!$A$1:$I$2001,9,FALSE)</f>
        <v>Yes</v>
      </c>
    </row>
    <row r="1936" spans="1:14" x14ac:dyDescent="0.35">
      <c r="A1936" t="s">
        <v>3946</v>
      </c>
      <c r="B1936" s="2">
        <v>44614</v>
      </c>
      <c r="C1936" t="s">
        <v>3947</v>
      </c>
      <c r="D1936" t="s">
        <v>30</v>
      </c>
      <c r="E1936">
        <v>4</v>
      </c>
      <c r="F1936" t="str">
        <f>VLOOKUP(Table1[[#This Row],[Customer ID]],Customers!$A$1:$I$2001,2,FALSE)</f>
        <v>Edwin Williams</v>
      </c>
      <c r="G1936" t="str">
        <f>VLOOKUP(Table1[[#This Row],[Customer ID]],Customers!$A$1:$I$2001,3,FALSE)</f>
        <v>jacobsallen@williams.org</v>
      </c>
      <c r="H1936" t="str">
        <f>VLOOKUP(Table1[[#This Row],[Customer ID]],Customers!$A$1:$I$2001,7,FALSE)</f>
        <v>Australia</v>
      </c>
      <c r="I1936" t="str">
        <f>_xlfn.IFS(INDEX(Products!$A$1:$E$5,MATCH(Orders!$D1936,Products!$A$1:$A$5,0),MATCH(Orders!I$1,Products!$A$1:$E$1,0))="Esp","Espresso",INDEX(Products!$A$1:$E$5,MATCH(Orders!$D1936,Products!$A$1:$A$5,0),MATCH(Orders!I$1,Products!$A$1:$E$1,0))="Lat","Latte",INDEX(Products!$A$1:$E$5,MATCH(Orders!$D1936,Products!$A$1:$A$5,0),MATCH(Orders!I$1,Products!$A$1:$E$1,0))="Moc","Mocha",INDEX(Products!$A$1:$E$5,MATCH(Orders!$D1936,Products!$A$1:$A$5,0),MATCH(Orders!I$1,Products!$A$1:$E$1,0))="Am","Americano")</f>
        <v>Mocha</v>
      </c>
      <c r="J1936" t="str">
        <f>IF(INDEX(Products!$A$1:$E$5,MATCH(Orders!$D1936,Products!$A$1:$A$5,0),MATCH(Orders!J$1,Products!$A$1:$E$1,0))="M","Medium",IF(INDEX(Products!$A$1:$E$5,MATCH(Orders!$D1936,Products!$A$1:$A$5,0),MATCH(Orders!J$1,Products!$A$1:$E$1,0))="D","Dark","Light"))</f>
        <v>Medium</v>
      </c>
      <c r="K1936" s="3">
        <f>INDEX(Products!$A$1:$E$5,MATCH(Orders!$D1936,Products!$A$1:$A$5,0),MATCH(Orders!K$1,Products!$A$1:$E$1,0))</f>
        <v>2</v>
      </c>
      <c r="L1936" s="5">
        <f>INDEX(Products!$A$1:$E$5,MATCH(Orders!$D1936,Products!$A$1:$A$5,0),MATCH(Orders!L$1,Products!$A$1:$E$1,0))</f>
        <v>5.35</v>
      </c>
      <c r="M1936" s="5">
        <f>Table1[[#This Row],[Unit Price]]*Table1[[#This Row],[Quantity]]</f>
        <v>21.4</v>
      </c>
      <c r="N1936" t="str">
        <f>VLOOKUP(Table1[[#This Row],[Customer ID]],Customers!$A$1:$I$2001,9,FALSE)</f>
        <v>No</v>
      </c>
    </row>
    <row r="1937" spans="1:14" x14ac:dyDescent="0.35">
      <c r="A1937" t="s">
        <v>3949</v>
      </c>
      <c r="B1937" s="2">
        <v>45203</v>
      </c>
      <c r="C1937" t="s">
        <v>3950</v>
      </c>
      <c r="D1937" t="s">
        <v>15</v>
      </c>
      <c r="E1937">
        <v>5</v>
      </c>
      <c r="F1937" t="str">
        <f>VLOOKUP(Table1[[#This Row],[Customer ID]],Customers!$A$1:$I$2001,2,FALSE)</f>
        <v>James Reese</v>
      </c>
      <c r="G1937" t="str">
        <f>VLOOKUP(Table1[[#This Row],[Customer ID]],Customers!$A$1:$I$2001,3,FALSE)</f>
        <v>valenciadavid@anderson.com</v>
      </c>
      <c r="H1937" t="str">
        <f>VLOOKUP(Table1[[#This Row],[Customer ID]],Customers!$A$1:$I$2001,7,FALSE)</f>
        <v>United Kingdom</v>
      </c>
      <c r="I1937" t="str">
        <f>_xlfn.IFS(INDEX(Products!$A$1:$E$5,MATCH(Orders!$D1937,Products!$A$1:$A$5,0),MATCH(Orders!I$1,Products!$A$1:$E$1,0))="Esp","Espresso",INDEX(Products!$A$1:$E$5,MATCH(Orders!$D1937,Products!$A$1:$A$5,0),MATCH(Orders!I$1,Products!$A$1:$E$1,0))="Lat","Latte",INDEX(Products!$A$1:$E$5,MATCH(Orders!$D1937,Products!$A$1:$A$5,0),MATCH(Orders!I$1,Products!$A$1:$E$1,0))="Moc","Mocha",INDEX(Products!$A$1:$E$5,MATCH(Orders!$D1937,Products!$A$1:$A$5,0),MATCH(Orders!I$1,Products!$A$1:$E$1,0))="Am","Americano")</f>
        <v>Espresso</v>
      </c>
      <c r="J1937" t="str">
        <f>IF(INDEX(Products!$A$1:$E$5,MATCH(Orders!$D1937,Products!$A$1:$A$5,0),MATCH(Orders!J$1,Products!$A$1:$E$1,0))="M","Medium",IF(INDEX(Products!$A$1:$E$5,MATCH(Orders!$D1937,Products!$A$1:$A$5,0),MATCH(Orders!J$1,Products!$A$1:$E$1,0))="D","Dark","Light"))</f>
        <v>Medium</v>
      </c>
      <c r="K1937" s="3">
        <f>INDEX(Products!$A$1:$E$5,MATCH(Orders!$D1937,Products!$A$1:$A$5,0),MATCH(Orders!K$1,Products!$A$1:$E$1,0))</f>
        <v>1.5</v>
      </c>
      <c r="L1937" s="5">
        <f>INDEX(Products!$A$1:$E$5,MATCH(Orders!$D1937,Products!$A$1:$A$5,0),MATCH(Orders!L$1,Products!$A$1:$E$1,0))</f>
        <v>8.18</v>
      </c>
      <c r="M1937" s="5">
        <f>Table1[[#This Row],[Unit Price]]*Table1[[#This Row],[Quantity]]</f>
        <v>40.9</v>
      </c>
      <c r="N1937" t="str">
        <f>VLOOKUP(Table1[[#This Row],[Customer ID]],Customers!$A$1:$I$2001,9,FALSE)</f>
        <v>Yes</v>
      </c>
    </row>
    <row r="1938" spans="1:14" x14ac:dyDescent="0.35">
      <c r="A1938" t="s">
        <v>3951</v>
      </c>
      <c r="B1938" s="2">
        <v>45192</v>
      </c>
      <c r="C1938" t="s">
        <v>3952</v>
      </c>
      <c r="D1938" t="s">
        <v>15</v>
      </c>
      <c r="E1938">
        <v>4</v>
      </c>
      <c r="F1938" t="str">
        <f>VLOOKUP(Table1[[#This Row],[Customer ID]],Customers!$A$1:$I$2001,2,FALSE)</f>
        <v>Jenny Taylor</v>
      </c>
      <c r="G1938" t="str">
        <f>VLOOKUP(Table1[[#This Row],[Customer ID]],Customers!$A$1:$I$2001,3,FALSE)</f>
        <v>james17@yahoo.com</v>
      </c>
      <c r="H1938" t="str">
        <f>VLOOKUP(Table1[[#This Row],[Customer ID]],Customers!$A$1:$I$2001,7,FALSE)</f>
        <v>United Kingdom</v>
      </c>
      <c r="I1938" t="str">
        <f>_xlfn.IFS(INDEX(Products!$A$1:$E$5,MATCH(Orders!$D1938,Products!$A$1:$A$5,0),MATCH(Orders!I$1,Products!$A$1:$E$1,0))="Esp","Espresso",INDEX(Products!$A$1:$E$5,MATCH(Orders!$D1938,Products!$A$1:$A$5,0),MATCH(Orders!I$1,Products!$A$1:$E$1,0))="Lat","Latte",INDEX(Products!$A$1:$E$5,MATCH(Orders!$D1938,Products!$A$1:$A$5,0),MATCH(Orders!I$1,Products!$A$1:$E$1,0))="Moc","Mocha",INDEX(Products!$A$1:$E$5,MATCH(Orders!$D1938,Products!$A$1:$A$5,0),MATCH(Orders!I$1,Products!$A$1:$E$1,0))="Am","Americano")</f>
        <v>Espresso</v>
      </c>
      <c r="J1938" t="str">
        <f>IF(INDEX(Products!$A$1:$E$5,MATCH(Orders!$D1938,Products!$A$1:$A$5,0),MATCH(Orders!J$1,Products!$A$1:$E$1,0))="M","Medium",IF(INDEX(Products!$A$1:$E$5,MATCH(Orders!$D1938,Products!$A$1:$A$5,0),MATCH(Orders!J$1,Products!$A$1:$E$1,0))="D","Dark","Light"))</f>
        <v>Medium</v>
      </c>
      <c r="K1938" s="3">
        <f>INDEX(Products!$A$1:$E$5,MATCH(Orders!$D1938,Products!$A$1:$A$5,0),MATCH(Orders!K$1,Products!$A$1:$E$1,0))</f>
        <v>1.5</v>
      </c>
      <c r="L1938" s="5">
        <f>INDEX(Products!$A$1:$E$5,MATCH(Orders!$D1938,Products!$A$1:$A$5,0),MATCH(Orders!L$1,Products!$A$1:$E$1,0))</f>
        <v>8.18</v>
      </c>
      <c r="M1938" s="5">
        <f>Table1[[#This Row],[Unit Price]]*Table1[[#This Row],[Quantity]]</f>
        <v>32.72</v>
      </c>
      <c r="N1938" t="str">
        <f>VLOOKUP(Table1[[#This Row],[Customer ID]],Customers!$A$1:$I$2001,9,FALSE)</f>
        <v>No</v>
      </c>
    </row>
    <row r="1939" spans="1:14" x14ac:dyDescent="0.35">
      <c r="A1939" t="s">
        <v>3953</v>
      </c>
      <c r="B1939" s="2">
        <v>45546</v>
      </c>
      <c r="C1939" t="s">
        <v>3954</v>
      </c>
      <c r="D1939" t="s">
        <v>15</v>
      </c>
      <c r="E1939">
        <v>3</v>
      </c>
      <c r="F1939" t="str">
        <f>VLOOKUP(Table1[[#This Row],[Customer ID]],Customers!$A$1:$I$2001,2,FALSE)</f>
        <v>Aimee Barrett</v>
      </c>
      <c r="G1939" t="str">
        <f>VLOOKUP(Table1[[#This Row],[Customer ID]],Customers!$A$1:$I$2001,3,FALSE)</f>
        <v>cookkathleen@rodriguez.com</v>
      </c>
      <c r="H1939" t="str">
        <f>VLOOKUP(Table1[[#This Row],[Customer ID]],Customers!$A$1:$I$2001,7,FALSE)</f>
        <v>United States</v>
      </c>
      <c r="I1939" t="str">
        <f>_xlfn.IFS(INDEX(Products!$A$1:$E$5,MATCH(Orders!$D1939,Products!$A$1:$A$5,0),MATCH(Orders!I$1,Products!$A$1:$E$1,0))="Esp","Espresso",INDEX(Products!$A$1:$E$5,MATCH(Orders!$D1939,Products!$A$1:$A$5,0),MATCH(Orders!I$1,Products!$A$1:$E$1,0))="Lat","Latte",INDEX(Products!$A$1:$E$5,MATCH(Orders!$D1939,Products!$A$1:$A$5,0),MATCH(Orders!I$1,Products!$A$1:$E$1,0))="Moc","Mocha",INDEX(Products!$A$1:$E$5,MATCH(Orders!$D1939,Products!$A$1:$A$5,0),MATCH(Orders!I$1,Products!$A$1:$E$1,0))="Am","Americano")</f>
        <v>Espresso</v>
      </c>
      <c r="J1939" t="str">
        <f>IF(INDEX(Products!$A$1:$E$5,MATCH(Orders!$D1939,Products!$A$1:$A$5,0),MATCH(Orders!J$1,Products!$A$1:$E$1,0))="M","Medium",IF(INDEX(Products!$A$1:$E$5,MATCH(Orders!$D1939,Products!$A$1:$A$5,0),MATCH(Orders!J$1,Products!$A$1:$E$1,0))="D","Dark","Light"))</f>
        <v>Medium</v>
      </c>
      <c r="K1939" s="3">
        <f>INDEX(Products!$A$1:$E$5,MATCH(Orders!$D1939,Products!$A$1:$A$5,0),MATCH(Orders!K$1,Products!$A$1:$E$1,0))</f>
        <v>1.5</v>
      </c>
      <c r="L1939" s="5">
        <f>INDEX(Products!$A$1:$E$5,MATCH(Orders!$D1939,Products!$A$1:$A$5,0),MATCH(Orders!L$1,Products!$A$1:$E$1,0))</f>
        <v>8.18</v>
      </c>
      <c r="M1939" s="5">
        <f>Table1[[#This Row],[Unit Price]]*Table1[[#This Row],[Quantity]]</f>
        <v>24.54</v>
      </c>
      <c r="N1939" t="str">
        <f>VLOOKUP(Table1[[#This Row],[Customer ID]],Customers!$A$1:$I$2001,9,FALSE)</f>
        <v>Yes</v>
      </c>
    </row>
    <row r="1940" spans="1:14" x14ac:dyDescent="0.35">
      <c r="A1940" t="s">
        <v>3955</v>
      </c>
      <c r="B1940" s="2">
        <v>44789</v>
      </c>
      <c r="C1940" t="s">
        <v>3956</v>
      </c>
      <c r="D1940" t="s">
        <v>30</v>
      </c>
      <c r="E1940">
        <v>2</v>
      </c>
      <c r="F1940" t="str">
        <f>VLOOKUP(Table1[[#This Row],[Customer ID]],Customers!$A$1:$I$2001,2,FALSE)</f>
        <v>Nicholas Mckenzie</v>
      </c>
      <c r="G1940" t="str">
        <f>VLOOKUP(Table1[[#This Row],[Customer ID]],Customers!$A$1:$I$2001,3,FALSE)</f>
        <v>jlewis@price-sandoval.org</v>
      </c>
      <c r="H1940" t="str">
        <f>VLOOKUP(Table1[[#This Row],[Customer ID]],Customers!$A$1:$I$2001,7,FALSE)</f>
        <v>United Kingdom</v>
      </c>
      <c r="I1940" t="str">
        <f>_xlfn.IFS(INDEX(Products!$A$1:$E$5,MATCH(Orders!$D1940,Products!$A$1:$A$5,0),MATCH(Orders!I$1,Products!$A$1:$E$1,0))="Esp","Espresso",INDEX(Products!$A$1:$E$5,MATCH(Orders!$D1940,Products!$A$1:$A$5,0),MATCH(Orders!I$1,Products!$A$1:$E$1,0))="Lat","Latte",INDEX(Products!$A$1:$E$5,MATCH(Orders!$D1940,Products!$A$1:$A$5,0),MATCH(Orders!I$1,Products!$A$1:$E$1,0))="Moc","Mocha",INDEX(Products!$A$1:$E$5,MATCH(Orders!$D1940,Products!$A$1:$A$5,0),MATCH(Orders!I$1,Products!$A$1:$E$1,0))="Am","Americano")</f>
        <v>Mocha</v>
      </c>
      <c r="J1940" t="str">
        <f>IF(INDEX(Products!$A$1:$E$5,MATCH(Orders!$D1940,Products!$A$1:$A$5,0),MATCH(Orders!J$1,Products!$A$1:$E$1,0))="M","Medium",IF(INDEX(Products!$A$1:$E$5,MATCH(Orders!$D1940,Products!$A$1:$A$5,0),MATCH(Orders!J$1,Products!$A$1:$E$1,0))="D","Dark","Light"))</f>
        <v>Medium</v>
      </c>
      <c r="K1940" s="3">
        <f>INDEX(Products!$A$1:$E$5,MATCH(Orders!$D1940,Products!$A$1:$A$5,0),MATCH(Orders!K$1,Products!$A$1:$E$1,0))</f>
        <v>2</v>
      </c>
      <c r="L1940" s="5">
        <f>INDEX(Products!$A$1:$E$5,MATCH(Orders!$D1940,Products!$A$1:$A$5,0),MATCH(Orders!L$1,Products!$A$1:$E$1,0))</f>
        <v>5.35</v>
      </c>
      <c r="M1940" s="5">
        <f>Table1[[#This Row],[Unit Price]]*Table1[[#This Row],[Quantity]]</f>
        <v>10.7</v>
      </c>
      <c r="N1940" t="str">
        <f>VLOOKUP(Table1[[#This Row],[Customer ID]],Customers!$A$1:$I$2001,9,FALSE)</f>
        <v>Yes</v>
      </c>
    </row>
    <row r="1941" spans="1:14" x14ac:dyDescent="0.35">
      <c r="A1941" t="s">
        <v>3957</v>
      </c>
      <c r="B1941" s="2">
        <v>44547</v>
      </c>
      <c r="C1941" t="s">
        <v>3958</v>
      </c>
      <c r="D1941" t="s">
        <v>21</v>
      </c>
      <c r="E1941">
        <v>4</v>
      </c>
      <c r="F1941" t="str">
        <f>VLOOKUP(Table1[[#This Row],[Customer ID]],Customers!$A$1:$I$2001,2,FALSE)</f>
        <v>Kristin Graham</v>
      </c>
      <c r="G1941" t="str">
        <f>VLOOKUP(Table1[[#This Row],[Customer ID]],Customers!$A$1:$I$2001,3,FALSE)</f>
        <v>hgreen@hotmail.com</v>
      </c>
      <c r="H1941" t="str">
        <f>VLOOKUP(Table1[[#This Row],[Customer ID]],Customers!$A$1:$I$2001,7,FALSE)</f>
        <v>Canada</v>
      </c>
      <c r="I1941" t="str">
        <f>_xlfn.IFS(INDEX(Products!$A$1:$E$5,MATCH(Orders!$D1941,Products!$A$1:$A$5,0),MATCH(Orders!I$1,Products!$A$1:$E$1,0))="Esp","Espresso",INDEX(Products!$A$1:$E$5,MATCH(Orders!$D1941,Products!$A$1:$A$5,0),MATCH(Orders!I$1,Products!$A$1:$E$1,0))="Lat","Latte",INDEX(Products!$A$1:$E$5,MATCH(Orders!$D1941,Products!$A$1:$A$5,0),MATCH(Orders!I$1,Products!$A$1:$E$1,0))="Moc","Mocha",INDEX(Products!$A$1:$E$5,MATCH(Orders!$D1941,Products!$A$1:$A$5,0),MATCH(Orders!I$1,Products!$A$1:$E$1,0))="Am","Americano")</f>
        <v>Latte</v>
      </c>
      <c r="J1941" t="str">
        <f>IF(INDEX(Products!$A$1:$E$5,MATCH(Orders!$D1941,Products!$A$1:$A$5,0),MATCH(Orders!J$1,Products!$A$1:$E$1,0))="M","Medium",IF(INDEX(Products!$A$1:$E$5,MATCH(Orders!$D1941,Products!$A$1:$A$5,0),MATCH(Orders!J$1,Products!$A$1:$E$1,0))="D","Dark","Light"))</f>
        <v>Dark</v>
      </c>
      <c r="K1941" s="3">
        <f>INDEX(Products!$A$1:$E$5,MATCH(Orders!$D1941,Products!$A$1:$A$5,0),MATCH(Orders!K$1,Products!$A$1:$E$1,0))</f>
        <v>2</v>
      </c>
      <c r="L1941" s="5">
        <f>INDEX(Products!$A$1:$E$5,MATCH(Orders!$D1941,Products!$A$1:$A$5,0),MATCH(Orders!L$1,Products!$A$1:$E$1,0))</f>
        <v>6.79</v>
      </c>
      <c r="M1941" s="5">
        <f>Table1[[#This Row],[Unit Price]]*Table1[[#This Row],[Quantity]]</f>
        <v>27.16</v>
      </c>
      <c r="N1941" t="str">
        <f>VLOOKUP(Table1[[#This Row],[Customer ID]],Customers!$A$1:$I$2001,9,FALSE)</f>
        <v>Yes</v>
      </c>
    </row>
    <row r="1942" spans="1:14" x14ac:dyDescent="0.35">
      <c r="A1942" t="s">
        <v>3959</v>
      </c>
      <c r="B1942" s="2">
        <v>45520</v>
      </c>
      <c r="C1942" t="s">
        <v>3960</v>
      </c>
      <c r="D1942" t="s">
        <v>15</v>
      </c>
      <c r="E1942">
        <v>4</v>
      </c>
      <c r="F1942" t="str">
        <f>VLOOKUP(Table1[[#This Row],[Customer ID]],Customers!$A$1:$I$2001,2,FALSE)</f>
        <v>William Chang</v>
      </c>
      <c r="G1942" t="str">
        <f>VLOOKUP(Table1[[#This Row],[Customer ID]],Customers!$A$1:$I$2001,3,FALSE)</f>
        <v>chad69@cabrera.com</v>
      </c>
      <c r="H1942" t="str">
        <f>VLOOKUP(Table1[[#This Row],[Customer ID]],Customers!$A$1:$I$2001,7,FALSE)</f>
        <v>Australia</v>
      </c>
      <c r="I1942" t="str">
        <f>_xlfn.IFS(INDEX(Products!$A$1:$E$5,MATCH(Orders!$D1942,Products!$A$1:$A$5,0),MATCH(Orders!I$1,Products!$A$1:$E$1,0))="Esp","Espresso",INDEX(Products!$A$1:$E$5,MATCH(Orders!$D1942,Products!$A$1:$A$5,0),MATCH(Orders!I$1,Products!$A$1:$E$1,0))="Lat","Latte",INDEX(Products!$A$1:$E$5,MATCH(Orders!$D1942,Products!$A$1:$A$5,0),MATCH(Orders!I$1,Products!$A$1:$E$1,0))="Moc","Mocha",INDEX(Products!$A$1:$E$5,MATCH(Orders!$D1942,Products!$A$1:$A$5,0),MATCH(Orders!I$1,Products!$A$1:$E$1,0))="Am","Americano")</f>
        <v>Espresso</v>
      </c>
      <c r="J1942" t="str">
        <f>IF(INDEX(Products!$A$1:$E$5,MATCH(Orders!$D1942,Products!$A$1:$A$5,0),MATCH(Orders!J$1,Products!$A$1:$E$1,0))="M","Medium",IF(INDEX(Products!$A$1:$E$5,MATCH(Orders!$D1942,Products!$A$1:$A$5,0),MATCH(Orders!J$1,Products!$A$1:$E$1,0))="D","Dark","Light"))</f>
        <v>Medium</v>
      </c>
      <c r="K1942" s="3">
        <f>INDEX(Products!$A$1:$E$5,MATCH(Orders!$D1942,Products!$A$1:$A$5,0),MATCH(Orders!K$1,Products!$A$1:$E$1,0))</f>
        <v>1.5</v>
      </c>
      <c r="L1942" s="5">
        <f>INDEX(Products!$A$1:$E$5,MATCH(Orders!$D1942,Products!$A$1:$A$5,0),MATCH(Orders!L$1,Products!$A$1:$E$1,0))</f>
        <v>8.18</v>
      </c>
      <c r="M1942" s="5">
        <f>Table1[[#This Row],[Unit Price]]*Table1[[#This Row],[Quantity]]</f>
        <v>32.72</v>
      </c>
      <c r="N1942" t="str">
        <f>VLOOKUP(Table1[[#This Row],[Customer ID]],Customers!$A$1:$I$2001,9,FALSE)</f>
        <v>Yes</v>
      </c>
    </row>
    <row r="1943" spans="1:14" x14ac:dyDescent="0.35">
      <c r="A1943" t="s">
        <v>3961</v>
      </c>
      <c r="B1943" s="2">
        <v>44780</v>
      </c>
      <c r="C1943" t="s">
        <v>3962</v>
      </c>
      <c r="D1943" t="s">
        <v>40</v>
      </c>
      <c r="E1943">
        <v>4</v>
      </c>
      <c r="F1943" t="str">
        <f>VLOOKUP(Table1[[#This Row],[Customer ID]],Customers!$A$1:$I$2001,2,FALSE)</f>
        <v>Julie Patterson</v>
      </c>
      <c r="G1943" t="str">
        <f>VLOOKUP(Table1[[#This Row],[Customer ID]],Customers!$A$1:$I$2001,3,FALSE)</f>
        <v>daniel13@sharp.com</v>
      </c>
      <c r="H1943" t="str">
        <f>VLOOKUP(Table1[[#This Row],[Customer ID]],Customers!$A$1:$I$2001,7,FALSE)</f>
        <v>United States</v>
      </c>
      <c r="I1943" t="str">
        <f>_xlfn.IFS(INDEX(Products!$A$1:$E$5,MATCH(Orders!$D1943,Products!$A$1:$A$5,0),MATCH(Orders!I$1,Products!$A$1:$E$1,0))="Esp","Espresso",INDEX(Products!$A$1:$E$5,MATCH(Orders!$D1943,Products!$A$1:$A$5,0),MATCH(Orders!I$1,Products!$A$1:$E$1,0))="Lat","Latte",INDEX(Products!$A$1:$E$5,MATCH(Orders!$D1943,Products!$A$1:$A$5,0),MATCH(Orders!I$1,Products!$A$1:$E$1,0))="Moc","Mocha",INDEX(Products!$A$1:$E$5,MATCH(Orders!$D1943,Products!$A$1:$A$5,0),MATCH(Orders!I$1,Products!$A$1:$E$1,0))="Am","Americano")</f>
        <v>Americano</v>
      </c>
      <c r="J1943" t="str">
        <f>IF(INDEX(Products!$A$1:$E$5,MATCH(Orders!$D1943,Products!$A$1:$A$5,0),MATCH(Orders!J$1,Products!$A$1:$E$1,0))="M","Medium",IF(INDEX(Products!$A$1:$E$5,MATCH(Orders!$D1943,Products!$A$1:$A$5,0),MATCH(Orders!J$1,Products!$A$1:$E$1,0))="D","Dark","Light"))</f>
        <v>Light</v>
      </c>
      <c r="K1943" s="3">
        <f>INDEX(Products!$A$1:$E$5,MATCH(Orders!$D1943,Products!$A$1:$A$5,0),MATCH(Orders!K$1,Products!$A$1:$E$1,0))</f>
        <v>1</v>
      </c>
      <c r="L1943" s="5">
        <f>INDEX(Products!$A$1:$E$5,MATCH(Orders!$D1943,Products!$A$1:$A$5,0),MATCH(Orders!L$1,Products!$A$1:$E$1,0))</f>
        <v>9.9499999999999993</v>
      </c>
      <c r="M1943" s="5">
        <f>Table1[[#This Row],[Unit Price]]*Table1[[#This Row],[Quantity]]</f>
        <v>39.799999999999997</v>
      </c>
      <c r="N1943" t="str">
        <f>VLOOKUP(Table1[[#This Row],[Customer ID]],Customers!$A$1:$I$2001,9,FALSE)</f>
        <v>Yes</v>
      </c>
    </row>
    <row r="1944" spans="1:14" x14ac:dyDescent="0.35">
      <c r="A1944" t="s">
        <v>3964</v>
      </c>
      <c r="B1944" s="2">
        <v>45475</v>
      </c>
      <c r="C1944" t="s">
        <v>3965</v>
      </c>
      <c r="D1944" t="s">
        <v>30</v>
      </c>
      <c r="E1944">
        <v>4</v>
      </c>
      <c r="F1944" t="str">
        <f>VLOOKUP(Table1[[#This Row],[Customer ID]],Customers!$A$1:$I$2001,2,FALSE)</f>
        <v>Rachel Finley</v>
      </c>
      <c r="G1944" t="str">
        <f>VLOOKUP(Table1[[#This Row],[Customer ID]],Customers!$A$1:$I$2001,3,FALSE)</f>
        <v>garciabrittany@yahoo.com</v>
      </c>
      <c r="H1944" t="str">
        <f>VLOOKUP(Table1[[#This Row],[Customer ID]],Customers!$A$1:$I$2001,7,FALSE)</f>
        <v>United States</v>
      </c>
      <c r="I1944" t="str">
        <f>_xlfn.IFS(INDEX(Products!$A$1:$E$5,MATCH(Orders!$D1944,Products!$A$1:$A$5,0),MATCH(Orders!I$1,Products!$A$1:$E$1,0))="Esp","Espresso",INDEX(Products!$A$1:$E$5,MATCH(Orders!$D1944,Products!$A$1:$A$5,0),MATCH(Orders!I$1,Products!$A$1:$E$1,0))="Lat","Latte",INDEX(Products!$A$1:$E$5,MATCH(Orders!$D1944,Products!$A$1:$A$5,0),MATCH(Orders!I$1,Products!$A$1:$E$1,0))="Moc","Mocha",INDEX(Products!$A$1:$E$5,MATCH(Orders!$D1944,Products!$A$1:$A$5,0),MATCH(Orders!I$1,Products!$A$1:$E$1,0))="Am","Americano")</f>
        <v>Mocha</v>
      </c>
      <c r="J1944" t="str">
        <f>IF(INDEX(Products!$A$1:$E$5,MATCH(Orders!$D1944,Products!$A$1:$A$5,0),MATCH(Orders!J$1,Products!$A$1:$E$1,0))="M","Medium",IF(INDEX(Products!$A$1:$E$5,MATCH(Orders!$D1944,Products!$A$1:$A$5,0),MATCH(Orders!J$1,Products!$A$1:$E$1,0))="D","Dark","Light"))</f>
        <v>Medium</v>
      </c>
      <c r="K1944" s="3">
        <f>INDEX(Products!$A$1:$E$5,MATCH(Orders!$D1944,Products!$A$1:$A$5,0),MATCH(Orders!K$1,Products!$A$1:$E$1,0))</f>
        <v>2</v>
      </c>
      <c r="L1944" s="5">
        <f>INDEX(Products!$A$1:$E$5,MATCH(Orders!$D1944,Products!$A$1:$A$5,0),MATCH(Orders!L$1,Products!$A$1:$E$1,0))</f>
        <v>5.35</v>
      </c>
      <c r="M1944" s="5">
        <f>Table1[[#This Row],[Unit Price]]*Table1[[#This Row],[Quantity]]</f>
        <v>21.4</v>
      </c>
      <c r="N1944" t="str">
        <f>VLOOKUP(Table1[[#This Row],[Customer ID]],Customers!$A$1:$I$2001,9,FALSE)</f>
        <v>No</v>
      </c>
    </row>
    <row r="1945" spans="1:14" x14ac:dyDescent="0.35">
      <c r="A1945" t="s">
        <v>3966</v>
      </c>
      <c r="B1945" s="2">
        <v>45024</v>
      </c>
      <c r="C1945" t="s">
        <v>3967</v>
      </c>
      <c r="D1945" t="s">
        <v>21</v>
      </c>
      <c r="E1945">
        <v>1</v>
      </c>
      <c r="F1945" t="str">
        <f>VLOOKUP(Table1[[#This Row],[Customer ID]],Customers!$A$1:$I$2001,2,FALSE)</f>
        <v>Derrick Bradley</v>
      </c>
      <c r="G1945" t="str">
        <f>VLOOKUP(Table1[[#This Row],[Customer ID]],Customers!$A$1:$I$2001,3,FALSE)</f>
        <v>andrewsamy@smith.org</v>
      </c>
      <c r="H1945" t="str">
        <f>VLOOKUP(Table1[[#This Row],[Customer ID]],Customers!$A$1:$I$2001,7,FALSE)</f>
        <v>Canada</v>
      </c>
      <c r="I1945" t="str">
        <f>_xlfn.IFS(INDEX(Products!$A$1:$E$5,MATCH(Orders!$D1945,Products!$A$1:$A$5,0),MATCH(Orders!I$1,Products!$A$1:$E$1,0))="Esp","Espresso",INDEX(Products!$A$1:$E$5,MATCH(Orders!$D1945,Products!$A$1:$A$5,0),MATCH(Orders!I$1,Products!$A$1:$E$1,0))="Lat","Latte",INDEX(Products!$A$1:$E$5,MATCH(Orders!$D1945,Products!$A$1:$A$5,0),MATCH(Orders!I$1,Products!$A$1:$E$1,0))="Moc","Mocha",INDEX(Products!$A$1:$E$5,MATCH(Orders!$D1945,Products!$A$1:$A$5,0),MATCH(Orders!I$1,Products!$A$1:$E$1,0))="Am","Americano")</f>
        <v>Latte</v>
      </c>
      <c r="J1945" t="str">
        <f>IF(INDEX(Products!$A$1:$E$5,MATCH(Orders!$D1945,Products!$A$1:$A$5,0),MATCH(Orders!J$1,Products!$A$1:$E$1,0))="M","Medium",IF(INDEX(Products!$A$1:$E$5,MATCH(Orders!$D1945,Products!$A$1:$A$5,0),MATCH(Orders!J$1,Products!$A$1:$E$1,0))="D","Dark","Light"))</f>
        <v>Dark</v>
      </c>
      <c r="K1945" s="3">
        <f>INDEX(Products!$A$1:$E$5,MATCH(Orders!$D1945,Products!$A$1:$A$5,0),MATCH(Orders!K$1,Products!$A$1:$E$1,0))</f>
        <v>2</v>
      </c>
      <c r="L1945" s="5">
        <f>INDEX(Products!$A$1:$E$5,MATCH(Orders!$D1945,Products!$A$1:$A$5,0),MATCH(Orders!L$1,Products!$A$1:$E$1,0))</f>
        <v>6.79</v>
      </c>
      <c r="M1945" s="5">
        <f>Table1[[#This Row],[Unit Price]]*Table1[[#This Row],[Quantity]]</f>
        <v>6.79</v>
      </c>
      <c r="N1945" t="str">
        <f>VLOOKUP(Table1[[#This Row],[Customer ID]],Customers!$A$1:$I$2001,9,FALSE)</f>
        <v>Yes</v>
      </c>
    </row>
    <row r="1946" spans="1:14" x14ac:dyDescent="0.35">
      <c r="A1946" t="s">
        <v>3968</v>
      </c>
      <c r="B1946" s="2">
        <v>44601</v>
      </c>
      <c r="C1946" t="s">
        <v>3969</v>
      </c>
      <c r="D1946" t="s">
        <v>21</v>
      </c>
      <c r="E1946">
        <v>5</v>
      </c>
      <c r="F1946" t="str">
        <f>VLOOKUP(Table1[[#This Row],[Customer ID]],Customers!$A$1:$I$2001,2,FALSE)</f>
        <v>Isabel Sanders</v>
      </c>
      <c r="G1946" t="str">
        <f>VLOOKUP(Table1[[#This Row],[Customer ID]],Customers!$A$1:$I$2001,3,FALSE)</f>
        <v>moonchristine@gill.org</v>
      </c>
      <c r="H1946" t="str">
        <f>VLOOKUP(Table1[[#This Row],[Customer ID]],Customers!$A$1:$I$2001,7,FALSE)</f>
        <v>United Kingdom</v>
      </c>
      <c r="I1946" t="str">
        <f>_xlfn.IFS(INDEX(Products!$A$1:$E$5,MATCH(Orders!$D1946,Products!$A$1:$A$5,0),MATCH(Orders!I$1,Products!$A$1:$E$1,0))="Esp","Espresso",INDEX(Products!$A$1:$E$5,MATCH(Orders!$D1946,Products!$A$1:$A$5,0),MATCH(Orders!I$1,Products!$A$1:$E$1,0))="Lat","Latte",INDEX(Products!$A$1:$E$5,MATCH(Orders!$D1946,Products!$A$1:$A$5,0),MATCH(Orders!I$1,Products!$A$1:$E$1,0))="Moc","Mocha",INDEX(Products!$A$1:$E$5,MATCH(Orders!$D1946,Products!$A$1:$A$5,0),MATCH(Orders!I$1,Products!$A$1:$E$1,0))="Am","Americano")</f>
        <v>Latte</v>
      </c>
      <c r="J1946" t="str">
        <f>IF(INDEX(Products!$A$1:$E$5,MATCH(Orders!$D1946,Products!$A$1:$A$5,0),MATCH(Orders!J$1,Products!$A$1:$E$1,0))="M","Medium",IF(INDEX(Products!$A$1:$E$5,MATCH(Orders!$D1946,Products!$A$1:$A$5,0),MATCH(Orders!J$1,Products!$A$1:$E$1,0))="D","Dark","Light"))</f>
        <v>Dark</v>
      </c>
      <c r="K1946" s="3">
        <f>INDEX(Products!$A$1:$E$5,MATCH(Orders!$D1946,Products!$A$1:$A$5,0),MATCH(Orders!K$1,Products!$A$1:$E$1,0))</f>
        <v>2</v>
      </c>
      <c r="L1946" s="5">
        <f>INDEX(Products!$A$1:$E$5,MATCH(Orders!$D1946,Products!$A$1:$A$5,0),MATCH(Orders!L$1,Products!$A$1:$E$1,0))</f>
        <v>6.79</v>
      </c>
      <c r="M1946" s="5">
        <f>Table1[[#This Row],[Unit Price]]*Table1[[#This Row],[Quantity]]</f>
        <v>33.950000000000003</v>
      </c>
      <c r="N1946" t="str">
        <f>VLOOKUP(Table1[[#This Row],[Customer ID]],Customers!$A$1:$I$2001,9,FALSE)</f>
        <v>No</v>
      </c>
    </row>
    <row r="1947" spans="1:14" x14ac:dyDescent="0.35">
      <c r="A1947" t="s">
        <v>3970</v>
      </c>
      <c r="B1947" s="2">
        <v>44676</v>
      </c>
      <c r="C1947" t="s">
        <v>3971</v>
      </c>
      <c r="D1947" t="s">
        <v>21</v>
      </c>
      <c r="E1947">
        <v>5</v>
      </c>
      <c r="F1947" t="str">
        <f>VLOOKUP(Table1[[#This Row],[Customer ID]],Customers!$A$1:$I$2001,2,FALSE)</f>
        <v>William Burke</v>
      </c>
      <c r="G1947" t="str">
        <f>VLOOKUP(Table1[[#This Row],[Customer ID]],Customers!$A$1:$I$2001,3,FALSE)</f>
        <v>erinparks@gmail.com</v>
      </c>
      <c r="H1947" t="str">
        <f>VLOOKUP(Table1[[#This Row],[Customer ID]],Customers!$A$1:$I$2001,7,FALSE)</f>
        <v>United Kingdom</v>
      </c>
      <c r="I1947" t="str">
        <f>_xlfn.IFS(INDEX(Products!$A$1:$E$5,MATCH(Orders!$D1947,Products!$A$1:$A$5,0),MATCH(Orders!I$1,Products!$A$1:$E$1,0))="Esp","Espresso",INDEX(Products!$A$1:$E$5,MATCH(Orders!$D1947,Products!$A$1:$A$5,0),MATCH(Orders!I$1,Products!$A$1:$E$1,0))="Lat","Latte",INDEX(Products!$A$1:$E$5,MATCH(Orders!$D1947,Products!$A$1:$A$5,0),MATCH(Orders!I$1,Products!$A$1:$E$1,0))="Moc","Mocha",INDEX(Products!$A$1:$E$5,MATCH(Orders!$D1947,Products!$A$1:$A$5,0),MATCH(Orders!I$1,Products!$A$1:$E$1,0))="Am","Americano")</f>
        <v>Latte</v>
      </c>
      <c r="J1947" t="str">
        <f>IF(INDEX(Products!$A$1:$E$5,MATCH(Orders!$D1947,Products!$A$1:$A$5,0),MATCH(Orders!J$1,Products!$A$1:$E$1,0))="M","Medium",IF(INDEX(Products!$A$1:$E$5,MATCH(Orders!$D1947,Products!$A$1:$A$5,0),MATCH(Orders!J$1,Products!$A$1:$E$1,0))="D","Dark","Light"))</f>
        <v>Dark</v>
      </c>
      <c r="K1947" s="3">
        <f>INDEX(Products!$A$1:$E$5,MATCH(Orders!$D1947,Products!$A$1:$A$5,0),MATCH(Orders!K$1,Products!$A$1:$E$1,0))</f>
        <v>2</v>
      </c>
      <c r="L1947" s="5">
        <f>INDEX(Products!$A$1:$E$5,MATCH(Orders!$D1947,Products!$A$1:$A$5,0),MATCH(Orders!L$1,Products!$A$1:$E$1,0))</f>
        <v>6.79</v>
      </c>
      <c r="M1947" s="5">
        <f>Table1[[#This Row],[Unit Price]]*Table1[[#This Row],[Quantity]]</f>
        <v>33.950000000000003</v>
      </c>
      <c r="N1947" t="str">
        <f>VLOOKUP(Table1[[#This Row],[Customer ID]],Customers!$A$1:$I$2001,9,FALSE)</f>
        <v>No</v>
      </c>
    </row>
    <row r="1948" spans="1:14" x14ac:dyDescent="0.35">
      <c r="A1948" t="s">
        <v>3972</v>
      </c>
      <c r="B1948" s="2">
        <v>45130</v>
      </c>
      <c r="C1948" t="s">
        <v>3973</v>
      </c>
      <c r="D1948" t="s">
        <v>30</v>
      </c>
      <c r="E1948">
        <v>1</v>
      </c>
      <c r="F1948" t="str">
        <f>VLOOKUP(Table1[[#This Row],[Customer ID]],Customers!$A$1:$I$2001,2,FALSE)</f>
        <v>Deanna Thompson</v>
      </c>
      <c r="G1948" t="str">
        <f>VLOOKUP(Table1[[#This Row],[Customer ID]],Customers!$A$1:$I$2001,3,FALSE)</f>
        <v>anthonytorres@hotmail.com</v>
      </c>
      <c r="H1948" t="str">
        <f>VLOOKUP(Table1[[#This Row],[Customer ID]],Customers!$A$1:$I$2001,7,FALSE)</f>
        <v>Canada</v>
      </c>
      <c r="I1948" t="str">
        <f>_xlfn.IFS(INDEX(Products!$A$1:$E$5,MATCH(Orders!$D1948,Products!$A$1:$A$5,0),MATCH(Orders!I$1,Products!$A$1:$E$1,0))="Esp","Espresso",INDEX(Products!$A$1:$E$5,MATCH(Orders!$D1948,Products!$A$1:$A$5,0),MATCH(Orders!I$1,Products!$A$1:$E$1,0))="Lat","Latte",INDEX(Products!$A$1:$E$5,MATCH(Orders!$D1948,Products!$A$1:$A$5,0),MATCH(Orders!I$1,Products!$A$1:$E$1,0))="Moc","Mocha",INDEX(Products!$A$1:$E$5,MATCH(Orders!$D1948,Products!$A$1:$A$5,0),MATCH(Orders!I$1,Products!$A$1:$E$1,0))="Am","Americano")</f>
        <v>Mocha</v>
      </c>
      <c r="J1948" t="str">
        <f>IF(INDEX(Products!$A$1:$E$5,MATCH(Orders!$D1948,Products!$A$1:$A$5,0),MATCH(Orders!J$1,Products!$A$1:$E$1,0))="M","Medium",IF(INDEX(Products!$A$1:$E$5,MATCH(Orders!$D1948,Products!$A$1:$A$5,0),MATCH(Orders!J$1,Products!$A$1:$E$1,0))="D","Dark","Light"))</f>
        <v>Medium</v>
      </c>
      <c r="K1948" s="3">
        <f>INDEX(Products!$A$1:$E$5,MATCH(Orders!$D1948,Products!$A$1:$A$5,0),MATCH(Orders!K$1,Products!$A$1:$E$1,0))</f>
        <v>2</v>
      </c>
      <c r="L1948" s="5">
        <f>INDEX(Products!$A$1:$E$5,MATCH(Orders!$D1948,Products!$A$1:$A$5,0),MATCH(Orders!L$1,Products!$A$1:$E$1,0))</f>
        <v>5.35</v>
      </c>
      <c r="M1948" s="5">
        <f>Table1[[#This Row],[Unit Price]]*Table1[[#This Row],[Quantity]]</f>
        <v>5.35</v>
      </c>
      <c r="N1948" t="str">
        <f>VLOOKUP(Table1[[#This Row],[Customer ID]],Customers!$A$1:$I$2001,9,FALSE)</f>
        <v>No</v>
      </c>
    </row>
    <row r="1949" spans="1:14" x14ac:dyDescent="0.35">
      <c r="A1949" t="s">
        <v>3974</v>
      </c>
      <c r="B1949" s="2">
        <v>45292</v>
      </c>
      <c r="C1949" t="s">
        <v>3975</v>
      </c>
      <c r="D1949" t="s">
        <v>21</v>
      </c>
      <c r="E1949">
        <v>3</v>
      </c>
      <c r="F1949" t="str">
        <f>VLOOKUP(Table1[[#This Row],[Customer ID]],Customers!$A$1:$I$2001,2,FALSE)</f>
        <v>Francisco Stafford</v>
      </c>
      <c r="G1949" t="str">
        <f>VLOOKUP(Table1[[#This Row],[Customer ID]],Customers!$A$1:$I$2001,3,FALSE)</f>
        <v>andrewbrown@barajas.com</v>
      </c>
      <c r="H1949" t="str">
        <f>VLOOKUP(Table1[[#This Row],[Customer ID]],Customers!$A$1:$I$2001,7,FALSE)</f>
        <v>United Kingdom</v>
      </c>
      <c r="I1949" t="str">
        <f>_xlfn.IFS(INDEX(Products!$A$1:$E$5,MATCH(Orders!$D1949,Products!$A$1:$A$5,0),MATCH(Orders!I$1,Products!$A$1:$E$1,0))="Esp","Espresso",INDEX(Products!$A$1:$E$5,MATCH(Orders!$D1949,Products!$A$1:$A$5,0),MATCH(Orders!I$1,Products!$A$1:$E$1,0))="Lat","Latte",INDEX(Products!$A$1:$E$5,MATCH(Orders!$D1949,Products!$A$1:$A$5,0),MATCH(Orders!I$1,Products!$A$1:$E$1,0))="Moc","Mocha",INDEX(Products!$A$1:$E$5,MATCH(Orders!$D1949,Products!$A$1:$A$5,0),MATCH(Orders!I$1,Products!$A$1:$E$1,0))="Am","Americano")</f>
        <v>Latte</v>
      </c>
      <c r="J1949" t="str">
        <f>IF(INDEX(Products!$A$1:$E$5,MATCH(Orders!$D1949,Products!$A$1:$A$5,0),MATCH(Orders!J$1,Products!$A$1:$E$1,0))="M","Medium",IF(INDEX(Products!$A$1:$E$5,MATCH(Orders!$D1949,Products!$A$1:$A$5,0),MATCH(Orders!J$1,Products!$A$1:$E$1,0))="D","Dark","Light"))</f>
        <v>Dark</v>
      </c>
      <c r="K1949" s="3">
        <f>INDEX(Products!$A$1:$E$5,MATCH(Orders!$D1949,Products!$A$1:$A$5,0),MATCH(Orders!K$1,Products!$A$1:$E$1,0))</f>
        <v>2</v>
      </c>
      <c r="L1949" s="5">
        <f>INDEX(Products!$A$1:$E$5,MATCH(Orders!$D1949,Products!$A$1:$A$5,0),MATCH(Orders!L$1,Products!$A$1:$E$1,0))</f>
        <v>6.79</v>
      </c>
      <c r="M1949" s="5">
        <f>Table1[[#This Row],[Unit Price]]*Table1[[#This Row],[Quantity]]</f>
        <v>20.37</v>
      </c>
      <c r="N1949" t="str">
        <f>VLOOKUP(Table1[[#This Row],[Customer ID]],Customers!$A$1:$I$2001,9,FALSE)</f>
        <v>No</v>
      </c>
    </row>
    <row r="1950" spans="1:14" x14ac:dyDescent="0.35">
      <c r="A1950" t="s">
        <v>3976</v>
      </c>
      <c r="B1950" s="2">
        <v>45522</v>
      </c>
      <c r="C1950" t="s">
        <v>3977</v>
      </c>
      <c r="D1950" t="s">
        <v>15</v>
      </c>
      <c r="E1950">
        <v>3</v>
      </c>
      <c r="F1950" t="str">
        <f>VLOOKUP(Table1[[#This Row],[Customer ID]],Customers!$A$1:$I$2001,2,FALSE)</f>
        <v>Karen Stone</v>
      </c>
      <c r="G1950" t="str">
        <f>VLOOKUP(Table1[[#This Row],[Customer ID]],Customers!$A$1:$I$2001,3,FALSE)</f>
        <v>nelsonjessica@hotmail.com</v>
      </c>
      <c r="H1950" t="str">
        <f>VLOOKUP(Table1[[#This Row],[Customer ID]],Customers!$A$1:$I$2001,7,FALSE)</f>
        <v>United Kingdom</v>
      </c>
      <c r="I1950" t="str">
        <f>_xlfn.IFS(INDEX(Products!$A$1:$E$5,MATCH(Orders!$D1950,Products!$A$1:$A$5,0),MATCH(Orders!I$1,Products!$A$1:$E$1,0))="Esp","Espresso",INDEX(Products!$A$1:$E$5,MATCH(Orders!$D1950,Products!$A$1:$A$5,0),MATCH(Orders!I$1,Products!$A$1:$E$1,0))="Lat","Latte",INDEX(Products!$A$1:$E$5,MATCH(Orders!$D1950,Products!$A$1:$A$5,0),MATCH(Orders!I$1,Products!$A$1:$E$1,0))="Moc","Mocha",INDEX(Products!$A$1:$E$5,MATCH(Orders!$D1950,Products!$A$1:$A$5,0),MATCH(Orders!I$1,Products!$A$1:$E$1,0))="Am","Americano")</f>
        <v>Espresso</v>
      </c>
      <c r="J1950" t="str">
        <f>IF(INDEX(Products!$A$1:$E$5,MATCH(Orders!$D1950,Products!$A$1:$A$5,0),MATCH(Orders!J$1,Products!$A$1:$E$1,0))="M","Medium",IF(INDEX(Products!$A$1:$E$5,MATCH(Orders!$D1950,Products!$A$1:$A$5,0),MATCH(Orders!J$1,Products!$A$1:$E$1,0))="D","Dark","Light"))</f>
        <v>Medium</v>
      </c>
      <c r="K1950" s="3">
        <f>INDEX(Products!$A$1:$E$5,MATCH(Orders!$D1950,Products!$A$1:$A$5,0),MATCH(Orders!K$1,Products!$A$1:$E$1,0))</f>
        <v>1.5</v>
      </c>
      <c r="L1950" s="5">
        <f>INDEX(Products!$A$1:$E$5,MATCH(Orders!$D1950,Products!$A$1:$A$5,0),MATCH(Orders!L$1,Products!$A$1:$E$1,0))</f>
        <v>8.18</v>
      </c>
      <c r="M1950" s="5">
        <f>Table1[[#This Row],[Unit Price]]*Table1[[#This Row],[Quantity]]</f>
        <v>24.54</v>
      </c>
      <c r="N1950" t="str">
        <f>VLOOKUP(Table1[[#This Row],[Customer ID]],Customers!$A$1:$I$2001,9,FALSE)</f>
        <v>Yes</v>
      </c>
    </row>
    <row r="1951" spans="1:14" x14ac:dyDescent="0.35">
      <c r="A1951" t="s">
        <v>3978</v>
      </c>
      <c r="B1951" s="2">
        <v>44609</v>
      </c>
      <c r="C1951" t="s">
        <v>3979</v>
      </c>
      <c r="D1951" t="s">
        <v>15</v>
      </c>
      <c r="E1951">
        <v>5</v>
      </c>
      <c r="F1951" t="str">
        <f>VLOOKUP(Table1[[#This Row],[Customer ID]],Customers!$A$1:$I$2001,2,FALSE)</f>
        <v>Linda Jimenez</v>
      </c>
      <c r="G1951" t="str">
        <f>VLOOKUP(Table1[[#This Row],[Customer ID]],Customers!$A$1:$I$2001,3,FALSE)</f>
        <v>langfrances@gmail.com</v>
      </c>
      <c r="H1951" t="str">
        <f>VLOOKUP(Table1[[#This Row],[Customer ID]],Customers!$A$1:$I$2001,7,FALSE)</f>
        <v>Canada</v>
      </c>
      <c r="I1951" t="str">
        <f>_xlfn.IFS(INDEX(Products!$A$1:$E$5,MATCH(Orders!$D1951,Products!$A$1:$A$5,0),MATCH(Orders!I$1,Products!$A$1:$E$1,0))="Esp","Espresso",INDEX(Products!$A$1:$E$5,MATCH(Orders!$D1951,Products!$A$1:$A$5,0),MATCH(Orders!I$1,Products!$A$1:$E$1,0))="Lat","Latte",INDEX(Products!$A$1:$E$5,MATCH(Orders!$D1951,Products!$A$1:$A$5,0),MATCH(Orders!I$1,Products!$A$1:$E$1,0))="Moc","Mocha",INDEX(Products!$A$1:$E$5,MATCH(Orders!$D1951,Products!$A$1:$A$5,0),MATCH(Orders!I$1,Products!$A$1:$E$1,0))="Am","Americano")</f>
        <v>Espresso</v>
      </c>
      <c r="J1951" t="str">
        <f>IF(INDEX(Products!$A$1:$E$5,MATCH(Orders!$D1951,Products!$A$1:$A$5,0),MATCH(Orders!J$1,Products!$A$1:$E$1,0))="M","Medium",IF(INDEX(Products!$A$1:$E$5,MATCH(Orders!$D1951,Products!$A$1:$A$5,0),MATCH(Orders!J$1,Products!$A$1:$E$1,0))="D","Dark","Light"))</f>
        <v>Medium</v>
      </c>
      <c r="K1951" s="3">
        <f>INDEX(Products!$A$1:$E$5,MATCH(Orders!$D1951,Products!$A$1:$A$5,0),MATCH(Orders!K$1,Products!$A$1:$E$1,0))</f>
        <v>1.5</v>
      </c>
      <c r="L1951" s="5">
        <f>INDEX(Products!$A$1:$E$5,MATCH(Orders!$D1951,Products!$A$1:$A$5,0),MATCH(Orders!L$1,Products!$A$1:$E$1,0))</f>
        <v>8.18</v>
      </c>
      <c r="M1951" s="5">
        <f>Table1[[#This Row],[Unit Price]]*Table1[[#This Row],[Quantity]]</f>
        <v>40.9</v>
      </c>
      <c r="N1951" t="str">
        <f>VLOOKUP(Table1[[#This Row],[Customer ID]],Customers!$A$1:$I$2001,9,FALSE)</f>
        <v>Yes</v>
      </c>
    </row>
    <row r="1952" spans="1:14" x14ac:dyDescent="0.35">
      <c r="A1952" t="s">
        <v>3980</v>
      </c>
      <c r="B1952" s="2">
        <v>44953</v>
      </c>
      <c r="C1952" t="s">
        <v>3981</v>
      </c>
      <c r="D1952" t="s">
        <v>21</v>
      </c>
      <c r="E1952">
        <v>4</v>
      </c>
      <c r="F1952" t="str">
        <f>VLOOKUP(Table1[[#This Row],[Customer ID]],Customers!$A$1:$I$2001,2,FALSE)</f>
        <v>David Estrada</v>
      </c>
      <c r="G1952" t="str">
        <f>VLOOKUP(Table1[[#This Row],[Customer ID]],Customers!$A$1:$I$2001,3,FALSE)</f>
        <v>wangamber@hotmail.com</v>
      </c>
      <c r="H1952" t="str">
        <f>VLOOKUP(Table1[[#This Row],[Customer ID]],Customers!$A$1:$I$2001,7,FALSE)</f>
        <v>Ireland</v>
      </c>
      <c r="I1952" t="str">
        <f>_xlfn.IFS(INDEX(Products!$A$1:$E$5,MATCH(Orders!$D1952,Products!$A$1:$A$5,0),MATCH(Orders!I$1,Products!$A$1:$E$1,0))="Esp","Espresso",INDEX(Products!$A$1:$E$5,MATCH(Orders!$D1952,Products!$A$1:$A$5,0),MATCH(Orders!I$1,Products!$A$1:$E$1,0))="Lat","Latte",INDEX(Products!$A$1:$E$5,MATCH(Orders!$D1952,Products!$A$1:$A$5,0),MATCH(Orders!I$1,Products!$A$1:$E$1,0))="Moc","Mocha",INDEX(Products!$A$1:$E$5,MATCH(Orders!$D1952,Products!$A$1:$A$5,0),MATCH(Orders!I$1,Products!$A$1:$E$1,0))="Am","Americano")</f>
        <v>Latte</v>
      </c>
      <c r="J1952" t="str">
        <f>IF(INDEX(Products!$A$1:$E$5,MATCH(Orders!$D1952,Products!$A$1:$A$5,0),MATCH(Orders!J$1,Products!$A$1:$E$1,0))="M","Medium",IF(INDEX(Products!$A$1:$E$5,MATCH(Orders!$D1952,Products!$A$1:$A$5,0),MATCH(Orders!J$1,Products!$A$1:$E$1,0))="D","Dark","Light"))</f>
        <v>Dark</v>
      </c>
      <c r="K1952" s="3">
        <f>INDEX(Products!$A$1:$E$5,MATCH(Orders!$D1952,Products!$A$1:$A$5,0),MATCH(Orders!K$1,Products!$A$1:$E$1,0))</f>
        <v>2</v>
      </c>
      <c r="L1952" s="5">
        <f>INDEX(Products!$A$1:$E$5,MATCH(Orders!$D1952,Products!$A$1:$A$5,0),MATCH(Orders!L$1,Products!$A$1:$E$1,0))</f>
        <v>6.79</v>
      </c>
      <c r="M1952" s="5">
        <f>Table1[[#This Row],[Unit Price]]*Table1[[#This Row],[Quantity]]</f>
        <v>27.16</v>
      </c>
      <c r="N1952" t="str">
        <f>VLOOKUP(Table1[[#This Row],[Customer ID]],Customers!$A$1:$I$2001,9,FALSE)</f>
        <v>Yes</v>
      </c>
    </row>
    <row r="1953" spans="1:14" x14ac:dyDescent="0.35">
      <c r="A1953" t="s">
        <v>3982</v>
      </c>
      <c r="B1953" s="2">
        <v>45372</v>
      </c>
      <c r="C1953" t="s">
        <v>3983</v>
      </c>
      <c r="D1953" t="s">
        <v>15</v>
      </c>
      <c r="E1953">
        <v>1</v>
      </c>
      <c r="F1953" t="str">
        <f>VLOOKUP(Table1[[#This Row],[Customer ID]],Customers!$A$1:$I$2001,2,FALSE)</f>
        <v>Matthew Allen</v>
      </c>
      <c r="G1953" t="str">
        <f>VLOOKUP(Table1[[#This Row],[Customer ID]],Customers!$A$1:$I$2001,3,FALSE)</f>
        <v>dpalmer@stein.com</v>
      </c>
      <c r="H1953" t="str">
        <f>VLOOKUP(Table1[[#This Row],[Customer ID]],Customers!$A$1:$I$2001,7,FALSE)</f>
        <v>United Kingdom</v>
      </c>
      <c r="I1953" t="str">
        <f>_xlfn.IFS(INDEX(Products!$A$1:$E$5,MATCH(Orders!$D1953,Products!$A$1:$A$5,0),MATCH(Orders!I$1,Products!$A$1:$E$1,0))="Esp","Espresso",INDEX(Products!$A$1:$E$5,MATCH(Orders!$D1953,Products!$A$1:$A$5,0),MATCH(Orders!I$1,Products!$A$1:$E$1,0))="Lat","Latte",INDEX(Products!$A$1:$E$5,MATCH(Orders!$D1953,Products!$A$1:$A$5,0),MATCH(Orders!I$1,Products!$A$1:$E$1,0))="Moc","Mocha",INDEX(Products!$A$1:$E$5,MATCH(Orders!$D1953,Products!$A$1:$A$5,0),MATCH(Orders!I$1,Products!$A$1:$E$1,0))="Am","Americano")</f>
        <v>Espresso</v>
      </c>
      <c r="J1953" t="str">
        <f>IF(INDEX(Products!$A$1:$E$5,MATCH(Orders!$D1953,Products!$A$1:$A$5,0),MATCH(Orders!J$1,Products!$A$1:$E$1,0))="M","Medium",IF(INDEX(Products!$A$1:$E$5,MATCH(Orders!$D1953,Products!$A$1:$A$5,0),MATCH(Orders!J$1,Products!$A$1:$E$1,0))="D","Dark","Light"))</f>
        <v>Medium</v>
      </c>
      <c r="K1953" s="3">
        <f>INDEX(Products!$A$1:$E$5,MATCH(Orders!$D1953,Products!$A$1:$A$5,0),MATCH(Orders!K$1,Products!$A$1:$E$1,0))</f>
        <v>1.5</v>
      </c>
      <c r="L1953" s="5">
        <f>INDEX(Products!$A$1:$E$5,MATCH(Orders!$D1953,Products!$A$1:$A$5,0),MATCH(Orders!L$1,Products!$A$1:$E$1,0))</f>
        <v>8.18</v>
      </c>
      <c r="M1953" s="5">
        <f>Table1[[#This Row],[Unit Price]]*Table1[[#This Row],[Quantity]]</f>
        <v>8.18</v>
      </c>
      <c r="N1953" t="str">
        <f>VLOOKUP(Table1[[#This Row],[Customer ID]],Customers!$A$1:$I$2001,9,FALSE)</f>
        <v>No</v>
      </c>
    </row>
    <row r="1954" spans="1:14" x14ac:dyDescent="0.35">
      <c r="A1954" t="s">
        <v>3984</v>
      </c>
      <c r="B1954" s="2">
        <v>44968</v>
      </c>
      <c r="C1954" t="s">
        <v>3985</v>
      </c>
      <c r="D1954" t="s">
        <v>15</v>
      </c>
      <c r="E1954">
        <v>2</v>
      </c>
      <c r="F1954" t="str">
        <f>VLOOKUP(Table1[[#This Row],[Customer ID]],Customers!$A$1:$I$2001,2,FALSE)</f>
        <v>Christine Wilkinson</v>
      </c>
      <c r="G1954" t="str">
        <f>VLOOKUP(Table1[[#This Row],[Customer ID]],Customers!$A$1:$I$2001,3,FALSE)</f>
        <v>tray@smith-jackson.com</v>
      </c>
      <c r="H1954" t="str">
        <f>VLOOKUP(Table1[[#This Row],[Customer ID]],Customers!$A$1:$I$2001,7,FALSE)</f>
        <v>Canada</v>
      </c>
      <c r="I1954" t="str">
        <f>_xlfn.IFS(INDEX(Products!$A$1:$E$5,MATCH(Orders!$D1954,Products!$A$1:$A$5,0),MATCH(Orders!I$1,Products!$A$1:$E$1,0))="Esp","Espresso",INDEX(Products!$A$1:$E$5,MATCH(Orders!$D1954,Products!$A$1:$A$5,0),MATCH(Orders!I$1,Products!$A$1:$E$1,0))="Lat","Latte",INDEX(Products!$A$1:$E$5,MATCH(Orders!$D1954,Products!$A$1:$A$5,0),MATCH(Orders!I$1,Products!$A$1:$E$1,0))="Moc","Mocha",INDEX(Products!$A$1:$E$5,MATCH(Orders!$D1954,Products!$A$1:$A$5,0),MATCH(Orders!I$1,Products!$A$1:$E$1,0))="Am","Americano")</f>
        <v>Espresso</v>
      </c>
      <c r="J1954" t="str">
        <f>IF(INDEX(Products!$A$1:$E$5,MATCH(Orders!$D1954,Products!$A$1:$A$5,0),MATCH(Orders!J$1,Products!$A$1:$E$1,0))="M","Medium",IF(INDEX(Products!$A$1:$E$5,MATCH(Orders!$D1954,Products!$A$1:$A$5,0),MATCH(Orders!J$1,Products!$A$1:$E$1,0))="D","Dark","Light"))</f>
        <v>Medium</v>
      </c>
      <c r="K1954" s="3">
        <f>INDEX(Products!$A$1:$E$5,MATCH(Orders!$D1954,Products!$A$1:$A$5,0),MATCH(Orders!K$1,Products!$A$1:$E$1,0))</f>
        <v>1.5</v>
      </c>
      <c r="L1954" s="5">
        <f>INDEX(Products!$A$1:$E$5,MATCH(Orders!$D1954,Products!$A$1:$A$5,0),MATCH(Orders!L$1,Products!$A$1:$E$1,0))</f>
        <v>8.18</v>
      </c>
      <c r="M1954" s="5">
        <f>Table1[[#This Row],[Unit Price]]*Table1[[#This Row],[Quantity]]</f>
        <v>16.36</v>
      </c>
      <c r="N1954" t="str">
        <f>VLOOKUP(Table1[[#This Row],[Customer ID]],Customers!$A$1:$I$2001,9,FALSE)</f>
        <v>No</v>
      </c>
    </row>
    <row r="1955" spans="1:14" x14ac:dyDescent="0.35">
      <c r="A1955" t="s">
        <v>3986</v>
      </c>
      <c r="B1955" s="2">
        <v>44676</v>
      </c>
      <c r="C1955" t="s">
        <v>3987</v>
      </c>
      <c r="D1955" t="s">
        <v>30</v>
      </c>
      <c r="E1955">
        <v>2</v>
      </c>
      <c r="F1955" t="str">
        <f>VLOOKUP(Table1[[#This Row],[Customer ID]],Customers!$A$1:$I$2001,2,FALSE)</f>
        <v>Erica Tanner</v>
      </c>
      <c r="G1955" t="str">
        <f>VLOOKUP(Table1[[#This Row],[Customer ID]],Customers!$A$1:$I$2001,3,FALSE)</f>
        <v>myoung@gmail.com</v>
      </c>
      <c r="H1955" t="str">
        <f>VLOOKUP(Table1[[#This Row],[Customer ID]],Customers!$A$1:$I$2001,7,FALSE)</f>
        <v>Ireland</v>
      </c>
      <c r="I1955" t="str">
        <f>_xlfn.IFS(INDEX(Products!$A$1:$E$5,MATCH(Orders!$D1955,Products!$A$1:$A$5,0),MATCH(Orders!I$1,Products!$A$1:$E$1,0))="Esp","Espresso",INDEX(Products!$A$1:$E$5,MATCH(Orders!$D1955,Products!$A$1:$A$5,0),MATCH(Orders!I$1,Products!$A$1:$E$1,0))="Lat","Latte",INDEX(Products!$A$1:$E$5,MATCH(Orders!$D1955,Products!$A$1:$A$5,0),MATCH(Orders!I$1,Products!$A$1:$E$1,0))="Moc","Mocha",INDEX(Products!$A$1:$E$5,MATCH(Orders!$D1955,Products!$A$1:$A$5,0),MATCH(Orders!I$1,Products!$A$1:$E$1,0))="Am","Americano")</f>
        <v>Mocha</v>
      </c>
      <c r="J1955" t="str">
        <f>IF(INDEX(Products!$A$1:$E$5,MATCH(Orders!$D1955,Products!$A$1:$A$5,0),MATCH(Orders!J$1,Products!$A$1:$E$1,0))="M","Medium",IF(INDEX(Products!$A$1:$E$5,MATCH(Orders!$D1955,Products!$A$1:$A$5,0),MATCH(Orders!J$1,Products!$A$1:$E$1,0))="D","Dark","Light"))</f>
        <v>Medium</v>
      </c>
      <c r="K1955" s="3">
        <f>INDEX(Products!$A$1:$E$5,MATCH(Orders!$D1955,Products!$A$1:$A$5,0),MATCH(Orders!K$1,Products!$A$1:$E$1,0))</f>
        <v>2</v>
      </c>
      <c r="L1955" s="5">
        <f>INDEX(Products!$A$1:$E$5,MATCH(Orders!$D1955,Products!$A$1:$A$5,0),MATCH(Orders!L$1,Products!$A$1:$E$1,0))</f>
        <v>5.35</v>
      </c>
      <c r="M1955" s="5">
        <f>Table1[[#This Row],[Unit Price]]*Table1[[#This Row],[Quantity]]</f>
        <v>10.7</v>
      </c>
      <c r="N1955" t="str">
        <f>VLOOKUP(Table1[[#This Row],[Customer ID]],Customers!$A$1:$I$2001,9,FALSE)</f>
        <v>No</v>
      </c>
    </row>
    <row r="1956" spans="1:14" x14ac:dyDescent="0.35">
      <c r="A1956" t="s">
        <v>3988</v>
      </c>
      <c r="B1956" s="2">
        <v>44929</v>
      </c>
      <c r="C1956" t="s">
        <v>3989</v>
      </c>
      <c r="D1956" t="s">
        <v>40</v>
      </c>
      <c r="E1956">
        <v>1</v>
      </c>
      <c r="F1956" t="str">
        <f>VLOOKUP(Table1[[#This Row],[Customer ID]],Customers!$A$1:$I$2001,2,FALSE)</f>
        <v>Deborah Le</v>
      </c>
      <c r="G1956" t="str">
        <f>VLOOKUP(Table1[[#This Row],[Customer ID]],Customers!$A$1:$I$2001,3,FALSE)</f>
        <v>sharonwood@hotmail.com</v>
      </c>
      <c r="H1956" t="str">
        <f>VLOOKUP(Table1[[#This Row],[Customer ID]],Customers!$A$1:$I$2001,7,FALSE)</f>
        <v>Ireland</v>
      </c>
      <c r="I1956" t="str">
        <f>_xlfn.IFS(INDEX(Products!$A$1:$E$5,MATCH(Orders!$D1956,Products!$A$1:$A$5,0),MATCH(Orders!I$1,Products!$A$1:$E$1,0))="Esp","Espresso",INDEX(Products!$A$1:$E$5,MATCH(Orders!$D1956,Products!$A$1:$A$5,0),MATCH(Orders!I$1,Products!$A$1:$E$1,0))="Lat","Latte",INDEX(Products!$A$1:$E$5,MATCH(Orders!$D1956,Products!$A$1:$A$5,0),MATCH(Orders!I$1,Products!$A$1:$E$1,0))="Moc","Mocha",INDEX(Products!$A$1:$E$5,MATCH(Orders!$D1956,Products!$A$1:$A$5,0),MATCH(Orders!I$1,Products!$A$1:$E$1,0))="Am","Americano")</f>
        <v>Americano</v>
      </c>
      <c r="J1956" t="str">
        <f>IF(INDEX(Products!$A$1:$E$5,MATCH(Orders!$D1956,Products!$A$1:$A$5,0),MATCH(Orders!J$1,Products!$A$1:$E$1,0))="M","Medium",IF(INDEX(Products!$A$1:$E$5,MATCH(Orders!$D1956,Products!$A$1:$A$5,0),MATCH(Orders!J$1,Products!$A$1:$E$1,0))="D","Dark","Light"))</f>
        <v>Light</v>
      </c>
      <c r="K1956" s="3">
        <f>INDEX(Products!$A$1:$E$5,MATCH(Orders!$D1956,Products!$A$1:$A$5,0),MATCH(Orders!K$1,Products!$A$1:$E$1,0))</f>
        <v>1</v>
      </c>
      <c r="L1956" s="5">
        <f>INDEX(Products!$A$1:$E$5,MATCH(Orders!$D1956,Products!$A$1:$A$5,0),MATCH(Orders!L$1,Products!$A$1:$E$1,0))</f>
        <v>9.9499999999999993</v>
      </c>
      <c r="M1956" s="5">
        <f>Table1[[#This Row],[Unit Price]]*Table1[[#This Row],[Quantity]]</f>
        <v>9.9499999999999993</v>
      </c>
      <c r="N1956" t="str">
        <f>VLOOKUP(Table1[[#This Row],[Customer ID]],Customers!$A$1:$I$2001,9,FALSE)</f>
        <v>No</v>
      </c>
    </row>
    <row r="1957" spans="1:14" x14ac:dyDescent="0.35">
      <c r="A1957" t="s">
        <v>3990</v>
      </c>
      <c r="B1957" s="2">
        <v>44604</v>
      </c>
      <c r="C1957" t="s">
        <v>3991</v>
      </c>
      <c r="D1957" t="s">
        <v>30</v>
      </c>
      <c r="E1957">
        <v>5</v>
      </c>
      <c r="F1957" t="str">
        <f>VLOOKUP(Table1[[#This Row],[Customer ID]],Customers!$A$1:$I$2001,2,FALSE)</f>
        <v>Angelica Mills</v>
      </c>
      <c r="G1957" t="str">
        <f>VLOOKUP(Table1[[#This Row],[Customer ID]],Customers!$A$1:$I$2001,3,FALSE)</f>
        <v>john61@brown.com</v>
      </c>
      <c r="H1957" t="str">
        <f>VLOOKUP(Table1[[#This Row],[Customer ID]],Customers!$A$1:$I$2001,7,FALSE)</f>
        <v>Australia</v>
      </c>
      <c r="I1957" t="str">
        <f>_xlfn.IFS(INDEX(Products!$A$1:$E$5,MATCH(Orders!$D1957,Products!$A$1:$A$5,0),MATCH(Orders!I$1,Products!$A$1:$E$1,0))="Esp","Espresso",INDEX(Products!$A$1:$E$5,MATCH(Orders!$D1957,Products!$A$1:$A$5,0),MATCH(Orders!I$1,Products!$A$1:$E$1,0))="Lat","Latte",INDEX(Products!$A$1:$E$5,MATCH(Orders!$D1957,Products!$A$1:$A$5,0),MATCH(Orders!I$1,Products!$A$1:$E$1,0))="Moc","Mocha",INDEX(Products!$A$1:$E$5,MATCH(Orders!$D1957,Products!$A$1:$A$5,0),MATCH(Orders!I$1,Products!$A$1:$E$1,0))="Am","Americano")</f>
        <v>Mocha</v>
      </c>
      <c r="J1957" t="str">
        <f>IF(INDEX(Products!$A$1:$E$5,MATCH(Orders!$D1957,Products!$A$1:$A$5,0),MATCH(Orders!J$1,Products!$A$1:$E$1,0))="M","Medium",IF(INDEX(Products!$A$1:$E$5,MATCH(Orders!$D1957,Products!$A$1:$A$5,0),MATCH(Orders!J$1,Products!$A$1:$E$1,0))="D","Dark","Light"))</f>
        <v>Medium</v>
      </c>
      <c r="K1957" s="3">
        <f>INDEX(Products!$A$1:$E$5,MATCH(Orders!$D1957,Products!$A$1:$A$5,0),MATCH(Orders!K$1,Products!$A$1:$E$1,0))</f>
        <v>2</v>
      </c>
      <c r="L1957" s="5">
        <f>INDEX(Products!$A$1:$E$5,MATCH(Orders!$D1957,Products!$A$1:$A$5,0),MATCH(Orders!L$1,Products!$A$1:$E$1,0))</f>
        <v>5.35</v>
      </c>
      <c r="M1957" s="5">
        <f>Table1[[#This Row],[Unit Price]]*Table1[[#This Row],[Quantity]]</f>
        <v>26.75</v>
      </c>
      <c r="N1957" t="str">
        <f>VLOOKUP(Table1[[#This Row],[Customer ID]],Customers!$A$1:$I$2001,9,FALSE)</f>
        <v>No</v>
      </c>
    </row>
    <row r="1958" spans="1:14" x14ac:dyDescent="0.35">
      <c r="A1958" t="s">
        <v>3992</v>
      </c>
      <c r="B1958" s="2">
        <v>45420</v>
      </c>
      <c r="C1958" t="s">
        <v>3993</v>
      </c>
      <c r="D1958" t="s">
        <v>30</v>
      </c>
      <c r="E1958">
        <v>5</v>
      </c>
      <c r="F1958" t="str">
        <f>VLOOKUP(Table1[[#This Row],[Customer ID]],Customers!$A$1:$I$2001,2,FALSE)</f>
        <v>Melissa Merritt</v>
      </c>
      <c r="G1958" t="str">
        <f>VLOOKUP(Table1[[#This Row],[Customer ID]],Customers!$A$1:$I$2001,3,FALSE)</f>
        <v>maxwell60@yahoo.com</v>
      </c>
      <c r="H1958" t="str">
        <f>VLOOKUP(Table1[[#This Row],[Customer ID]],Customers!$A$1:$I$2001,7,FALSE)</f>
        <v>United States</v>
      </c>
      <c r="I1958" t="str">
        <f>_xlfn.IFS(INDEX(Products!$A$1:$E$5,MATCH(Orders!$D1958,Products!$A$1:$A$5,0),MATCH(Orders!I$1,Products!$A$1:$E$1,0))="Esp","Espresso",INDEX(Products!$A$1:$E$5,MATCH(Orders!$D1958,Products!$A$1:$A$5,0),MATCH(Orders!I$1,Products!$A$1:$E$1,0))="Lat","Latte",INDEX(Products!$A$1:$E$5,MATCH(Orders!$D1958,Products!$A$1:$A$5,0),MATCH(Orders!I$1,Products!$A$1:$E$1,0))="Moc","Mocha",INDEX(Products!$A$1:$E$5,MATCH(Orders!$D1958,Products!$A$1:$A$5,0),MATCH(Orders!I$1,Products!$A$1:$E$1,0))="Am","Americano")</f>
        <v>Mocha</v>
      </c>
      <c r="J1958" t="str">
        <f>IF(INDEX(Products!$A$1:$E$5,MATCH(Orders!$D1958,Products!$A$1:$A$5,0),MATCH(Orders!J$1,Products!$A$1:$E$1,0))="M","Medium",IF(INDEX(Products!$A$1:$E$5,MATCH(Orders!$D1958,Products!$A$1:$A$5,0),MATCH(Orders!J$1,Products!$A$1:$E$1,0))="D","Dark","Light"))</f>
        <v>Medium</v>
      </c>
      <c r="K1958" s="3">
        <f>INDEX(Products!$A$1:$E$5,MATCH(Orders!$D1958,Products!$A$1:$A$5,0),MATCH(Orders!K$1,Products!$A$1:$E$1,0))</f>
        <v>2</v>
      </c>
      <c r="L1958" s="5">
        <f>INDEX(Products!$A$1:$E$5,MATCH(Orders!$D1958,Products!$A$1:$A$5,0),MATCH(Orders!L$1,Products!$A$1:$E$1,0))</f>
        <v>5.35</v>
      </c>
      <c r="M1958" s="5">
        <f>Table1[[#This Row],[Unit Price]]*Table1[[#This Row],[Quantity]]</f>
        <v>26.75</v>
      </c>
      <c r="N1958" t="str">
        <f>VLOOKUP(Table1[[#This Row],[Customer ID]],Customers!$A$1:$I$2001,9,FALSE)</f>
        <v>Yes</v>
      </c>
    </row>
    <row r="1959" spans="1:14" x14ac:dyDescent="0.35">
      <c r="A1959" t="s">
        <v>3994</v>
      </c>
      <c r="B1959" s="2">
        <v>45528</v>
      </c>
      <c r="C1959" t="s">
        <v>3995</v>
      </c>
      <c r="D1959" t="s">
        <v>21</v>
      </c>
      <c r="E1959">
        <v>4</v>
      </c>
      <c r="F1959" t="str">
        <f>VLOOKUP(Table1[[#This Row],[Customer ID]],Customers!$A$1:$I$2001,2,FALSE)</f>
        <v>Caitlin Armstrong</v>
      </c>
      <c r="G1959" t="str">
        <f>VLOOKUP(Table1[[#This Row],[Customer ID]],Customers!$A$1:$I$2001,3,FALSE)</f>
        <v>kelly91@bailey-garcia.biz</v>
      </c>
      <c r="H1959" t="str">
        <f>VLOOKUP(Table1[[#This Row],[Customer ID]],Customers!$A$1:$I$2001,7,FALSE)</f>
        <v>United States</v>
      </c>
      <c r="I1959" t="str">
        <f>_xlfn.IFS(INDEX(Products!$A$1:$E$5,MATCH(Orders!$D1959,Products!$A$1:$A$5,0),MATCH(Orders!I$1,Products!$A$1:$E$1,0))="Esp","Espresso",INDEX(Products!$A$1:$E$5,MATCH(Orders!$D1959,Products!$A$1:$A$5,0),MATCH(Orders!I$1,Products!$A$1:$E$1,0))="Lat","Latte",INDEX(Products!$A$1:$E$5,MATCH(Orders!$D1959,Products!$A$1:$A$5,0),MATCH(Orders!I$1,Products!$A$1:$E$1,0))="Moc","Mocha",INDEX(Products!$A$1:$E$5,MATCH(Orders!$D1959,Products!$A$1:$A$5,0),MATCH(Orders!I$1,Products!$A$1:$E$1,0))="Am","Americano")</f>
        <v>Latte</v>
      </c>
      <c r="J1959" t="str">
        <f>IF(INDEX(Products!$A$1:$E$5,MATCH(Orders!$D1959,Products!$A$1:$A$5,0),MATCH(Orders!J$1,Products!$A$1:$E$1,0))="M","Medium",IF(INDEX(Products!$A$1:$E$5,MATCH(Orders!$D1959,Products!$A$1:$A$5,0),MATCH(Orders!J$1,Products!$A$1:$E$1,0))="D","Dark","Light"))</f>
        <v>Dark</v>
      </c>
      <c r="K1959" s="3">
        <f>INDEX(Products!$A$1:$E$5,MATCH(Orders!$D1959,Products!$A$1:$A$5,0),MATCH(Orders!K$1,Products!$A$1:$E$1,0))</f>
        <v>2</v>
      </c>
      <c r="L1959" s="5">
        <f>INDEX(Products!$A$1:$E$5,MATCH(Orders!$D1959,Products!$A$1:$A$5,0),MATCH(Orders!L$1,Products!$A$1:$E$1,0))</f>
        <v>6.79</v>
      </c>
      <c r="M1959" s="5">
        <f>Table1[[#This Row],[Unit Price]]*Table1[[#This Row],[Quantity]]</f>
        <v>27.16</v>
      </c>
      <c r="N1959" t="str">
        <f>VLOOKUP(Table1[[#This Row],[Customer ID]],Customers!$A$1:$I$2001,9,FALSE)</f>
        <v>No</v>
      </c>
    </row>
    <row r="1960" spans="1:14" x14ac:dyDescent="0.35">
      <c r="A1960" t="s">
        <v>3996</v>
      </c>
      <c r="B1960" s="2">
        <v>44524</v>
      </c>
      <c r="C1960" t="s">
        <v>3997</v>
      </c>
      <c r="D1960" t="s">
        <v>21</v>
      </c>
      <c r="E1960">
        <v>2</v>
      </c>
      <c r="F1960" t="str">
        <f>VLOOKUP(Table1[[#This Row],[Customer ID]],Customers!$A$1:$I$2001,2,FALSE)</f>
        <v>Angela Mills</v>
      </c>
      <c r="G1960" t="str">
        <f>VLOOKUP(Table1[[#This Row],[Customer ID]],Customers!$A$1:$I$2001,3,FALSE)</f>
        <v>greed@gmail.com</v>
      </c>
      <c r="H1960" t="str">
        <f>VLOOKUP(Table1[[#This Row],[Customer ID]],Customers!$A$1:$I$2001,7,FALSE)</f>
        <v>Australia</v>
      </c>
      <c r="I1960" t="str">
        <f>_xlfn.IFS(INDEX(Products!$A$1:$E$5,MATCH(Orders!$D1960,Products!$A$1:$A$5,0),MATCH(Orders!I$1,Products!$A$1:$E$1,0))="Esp","Espresso",INDEX(Products!$A$1:$E$5,MATCH(Orders!$D1960,Products!$A$1:$A$5,0),MATCH(Orders!I$1,Products!$A$1:$E$1,0))="Lat","Latte",INDEX(Products!$A$1:$E$5,MATCH(Orders!$D1960,Products!$A$1:$A$5,0),MATCH(Orders!I$1,Products!$A$1:$E$1,0))="Moc","Mocha",INDEX(Products!$A$1:$E$5,MATCH(Orders!$D1960,Products!$A$1:$A$5,0),MATCH(Orders!I$1,Products!$A$1:$E$1,0))="Am","Americano")</f>
        <v>Latte</v>
      </c>
      <c r="J1960" t="str">
        <f>IF(INDEX(Products!$A$1:$E$5,MATCH(Orders!$D1960,Products!$A$1:$A$5,0),MATCH(Orders!J$1,Products!$A$1:$E$1,0))="M","Medium",IF(INDEX(Products!$A$1:$E$5,MATCH(Orders!$D1960,Products!$A$1:$A$5,0),MATCH(Orders!J$1,Products!$A$1:$E$1,0))="D","Dark","Light"))</f>
        <v>Dark</v>
      </c>
      <c r="K1960" s="3">
        <f>INDEX(Products!$A$1:$E$5,MATCH(Orders!$D1960,Products!$A$1:$A$5,0),MATCH(Orders!K$1,Products!$A$1:$E$1,0))</f>
        <v>2</v>
      </c>
      <c r="L1960" s="5">
        <f>INDEX(Products!$A$1:$E$5,MATCH(Orders!$D1960,Products!$A$1:$A$5,0),MATCH(Orders!L$1,Products!$A$1:$E$1,0))</f>
        <v>6.79</v>
      </c>
      <c r="M1960" s="5">
        <f>Table1[[#This Row],[Unit Price]]*Table1[[#This Row],[Quantity]]</f>
        <v>13.58</v>
      </c>
      <c r="N1960" t="str">
        <f>VLOOKUP(Table1[[#This Row],[Customer ID]],Customers!$A$1:$I$2001,9,FALSE)</f>
        <v>Yes</v>
      </c>
    </row>
    <row r="1961" spans="1:14" x14ac:dyDescent="0.35">
      <c r="A1961" t="s">
        <v>3998</v>
      </c>
      <c r="B1961" s="2">
        <v>44853</v>
      </c>
      <c r="C1961" t="s">
        <v>3999</v>
      </c>
      <c r="D1961" t="s">
        <v>30</v>
      </c>
      <c r="E1961">
        <v>5</v>
      </c>
      <c r="F1961" t="str">
        <f>VLOOKUP(Table1[[#This Row],[Customer ID]],Customers!$A$1:$I$2001,2,FALSE)</f>
        <v>Janice Walker</v>
      </c>
      <c r="G1961" t="str">
        <f>VLOOKUP(Table1[[#This Row],[Customer ID]],Customers!$A$1:$I$2001,3,FALSE)</f>
        <v>lorileblanc@lynch.com</v>
      </c>
      <c r="H1961" t="str">
        <f>VLOOKUP(Table1[[#This Row],[Customer ID]],Customers!$A$1:$I$2001,7,FALSE)</f>
        <v>Ireland</v>
      </c>
      <c r="I1961" t="str">
        <f>_xlfn.IFS(INDEX(Products!$A$1:$E$5,MATCH(Orders!$D1961,Products!$A$1:$A$5,0),MATCH(Orders!I$1,Products!$A$1:$E$1,0))="Esp","Espresso",INDEX(Products!$A$1:$E$5,MATCH(Orders!$D1961,Products!$A$1:$A$5,0),MATCH(Orders!I$1,Products!$A$1:$E$1,0))="Lat","Latte",INDEX(Products!$A$1:$E$5,MATCH(Orders!$D1961,Products!$A$1:$A$5,0),MATCH(Orders!I$1,Products!$A$1:$E$1,0))="Moc","Mocha",INDEX(Products!$A$1:$E$5,MATCH(Orders!$D1961,Products!$A$1:$A$5,0),MATCH(Orders!I$1,Products!$A$1:$E$1,0))="Am","Americano")</f>
        <v>Mocha</v>
      </c>
      <c r="J1961" t="str">
        <f>IF(INDEX(Products!$A$1:$E$5,MATCH(Orders!$D1961,Products!$A$1:$A$5,0),MATCH(Orders!J$1,Products!$A$1:$E$1,0))="M","Medium",IF(INDEX(Products!$A$1:$E$5,MATCH(Orders!$D1961,Products!$A$1:$A$5,0),MATCH(Orders!J$1,Products!$A$1:$E$1,0))="D","Dark","Light"))</f>
        <v>Medium</v>
      </c>
      <c r="K1961" s="3">
        <f>INDEX(Products!$A$1:$E$5,MATCH(Orders!$D1961,Products!$A$1:$A$5,0),MATCH(Orders!K$1,Products!$A$1:$E$1,0))</f>
        <v>2</v>
      </c>
      <c r="L1961" s="5">
        <f>INDEX(Products!$A$1:$E$5,MATCH(Orders!$D1961,Products!$A$1:$A$5,0),MATCH(Orders!L$1,Products!$A$1:$E$1,0))</f>
        <v>5.35</v>
      </c>
      <c r="M1961" s="5">
        <f>Table1[[#This Row],[Unit Price]]*Table1[[#This Row],[Quantity]]</f>
        <v>26.75</v>
      </c>
      <c r="N1961" t="str">
        <f>VLOOKUP(Table1[[#This Row],[Customer ID]],Customers!$A$1:$I$2001,9,FALSE)</f>
        <v>No</v>
      </c>
    </row>
    <row r="1962" spans="1:14" x14ac:dyDescent="0.35">
      <c r="A1962" t="s">
        <v>4000</v>
      </c>
      <c r="B1962" s="2">
        <v>45011</v>
      </c>
      <c r="C1962" t="s">
        <v>4001</v>
      </c>
      <c r="D1962" t="s">
        <v>15</v>
      </c>
      <c r="E1962">
        <v>3</v>
      </c>
      <c r="F1962" t="str">
        <f>VLOOKUP(Table1[[#This Row],[Customer ID]],Customers!$A$1:$I$2001,2,FALSE)</f>
        <v>Luke Martinez</v>
      </c>
      <c r="G1962" t="str">
        <f>VLOOKUP(Table1[[#This Row],[Customer ID]],Customers!$A$1:$I$2001,3,FALSE)</f>
        <v>emilyacosta@jackson-bowers.com</v>
      </c>
      <c r="H1962" t="str">
        <f>VLOOKUP(Table1[[#This Row],[Customer ID]],Customers!$A$1:$I$2001,7,FALSE)</f>
        <v>United Kingdom</v>
      </c>
      <c r="I1962" t="str">
        <f>_xlfn.IFS(INDEX(Products!$A$1:$E$5,MATCH(Orders!$D1962,Products!$A$1:$A$5,0),MATCH(Orders!I$1,Products!$A$1:$E$1,0))="Esp","Espresso",INDEX(Products!$A$1:$E$5,MATCH(Orders!$D1962,Products!$A$1:$A$5,0),MATCH(Orders!I$1,Products!$A$1:$E$1,0))="Lat","Latte",INDEX(Products!$A$1:$E$5,MATCH(Orders!$D1962,Products!$A$1:$A$5,0),MATCH(Orders!I$1,Products!$A$1:$E$1,0))="Moc","Mocha",INDEX(Products!$A$1:$E$5,MATCH(Orders!$D1962,Products!$A$1:$A$5,0),MATCH(Orders!I$1,Products!$A$1:$E$1,0))="Am","Americano")</f>
        <v>Espresso</v>
      </c>
      <c r="J1962" t="str">
        <f>IF(INDEX(Products!$A$1:$E$5,MATCH(Orders!$D1962,Products!$A$1:$A$5,0),MATCH(Orders!J$1,Products!$A$1:$E$1,0))="M","Medium",IF(INDEX(Products!$A$1:$E$5,MATCH(Orders!$D1962,Products!$A$1:$A$5,0),MATCH(Orders!J$1,Products!$A$1:$E$1,0))="D","Dark","Light"))</f>
        <v>Medium</v>
      </c>
      <c r="K1962" s="3">
        <f>INDEX(Products!$A$1:$E$5,MATCH(Orders!$D1962,Products!$A$1:$A$5,0),MATCH(Orders!K$1,Products!$A$1:$E$1,0))</f>
        <v>1.5</v>
      </c>
      <c r="L1962" s="5">
        <f>INDEX(Products!$A$1:$E$5,MATCH(Orders!$D1962,Products!$A$1:$A$5,0),MATCH(Orders!L$1,Products!$A$1:$E$1,0))</f>
        <v>8.18</v>
      </c>
      <c r="M1962" s="5">
        <f>Table1[[#This Row],[Unit Price]]*Table1[[#This Row],[Quantity]]</f>
        <v>24.54</v>
      </c>
      <c r="N1962" t="str">
        <f>VLOOKUP(Table1[[#This Row],[Customer ID]],Customers!$A$1:$I$2001,9,FALSE)</f>
        <v>No</v>
      </c>
    </row>
    <row r="1963" spans="1:14" x14ac:dyDescent="0.35">
      <c r="A1963" t="s">
        <v>4002</v>
      </c>
      <c r="B1963" s="2">
        <v>45200</v>
      </c>
      <c r="C1963" t="s">
        <v>4003</v>
      </c>
      <c r="D1963" t="s">
        <v>15</v>
      </c>
      <c r="E1963">
        <v>5</v>
      </c>
      <c r="F1963" t="str">
        <f>VLOOKUP(Table1[[#This Row],[Customer ID]],Customers!$A$1:$I$2001,2,FALSE)</f>
        <v>Rachel Orr</v>
      </c>
      <c r="G1963" t="str">
        <f>VLOOKUP(Table1[[#This Row],[Customer ID]],Customers!$A$1:$I$2001,3,FALSE)</f>
        <v>joel59@gmail.com</v>
      </c>
      <c r="H1963" t="str">
        <f>VLOOKUP(Table1[[#This Row],[Customer ID]],Customers!$A$1:$I$2001,7,FALSE)</f>
        <v>United Kingdom</v>
      </c>
      <c r="I1963" t="str">
        <f>_xlfn.IFS(INDEX(Products!$A$1:$E$5,MATCH(Orders!$D1963,Products!$A$1:$A$5,0),MATCH(Orders!I$1,Products!$A$1:$E$1,0))="Esp","Espresso",INDEX(Products!$A$1:$E$5,MATCH(Orders!$D1963,Products!$A$1:$A$5,0),MATCH(Orders!I$1,Products!$A$1:$E$1,0))="Lat","Latte",INDEX(Products!$A$1:$E$5,MATCH(Orders!$D1963,Products!$A$1:$A$5,0),MATCH(Orders!I$1,Products!$A$1:$E$1,0))="Moc","Mocha",INDEX(Products!$A$1:$E$5,MATCH(Orders!$D1963,Products!$A$1:$A$5,0),MATCH(Orders!I$1,Products!$A$1:$E$1,0))="Am","Americano")</f>
        <v>Espresso</v>
      </c>
      <c r="J1963" t="str">
        <f>IF(INDEX(Products!$A$1:$E$5,MATCH(Orders!$D1963,Products!$A$1:$A$5,0),MATCH(Orders!J$1,Products!$A$1:$E$1,0))="M","Medium",IF(INDEX(Products!$A$1:$E$5,MATCH(Orders!$D1963,Products!$A$1:$A$5,0),MATCH(Orders!J$1,Products!$A$1:$E$1,0))="D","Dark","Light"))</f>
        <v>Medium</v>
      </c>
      <c r="K1963" s="3">
        <f>INDEX(Products!$A$1:$E$5,MATCH(Orders!$D1963,Products!$A$1:$A$5,0),MATCH(Orders!K$1,Products!$A$1:$E$1,0))</f>
        <v>1.5</v>
      </c>
      <c r="L1963" s="5">
        <f>INDEX(Products!$A$1:$E$5,MATCH(Orders!$D1963,Products!$A$1:$A$5,0),MATCH(Orders!L$1,Products!$A$1:$E$1,0))</f>
        <v>8.18</v>
      </c>
      <c r="M1963" s="5">
        <f>Table1[[#This Row],[Unit Price]]*Table1[[#This Row],[Quantity]]</f>
        <v>40.9</v>
      </c>
      <c r="N1963" t="str">
        <f>VLOOKUP(Table1[[#This Row],[Customer ID]],Customers!$A$1:$I$2001,9,FALSE)</f>
        <v>Yes</v>
      </c>
    </row>
    <row r="1964" spans="1:14" x14ac:dyDescent="0.35">
      <c r="A1964" t="s">
        <v>4004</v>
      </c>
      <c r="B1964" s="2">
        <v>45422</v>
      </c>
      <c r="C1964" t="s">
        <v>4005</v>
      </c>
      <c r="D1964" t="s">
        <v>30</v>
      </c>
      <c r="E1964">
        <v>3</v>
      </c>
      <c r="F1964" t="str">
        <f>VLOOKUP(Table1[[#This Row],[Customer ID]],Customers!$A$1:$I$2001,2,FALSE)</f>
        <v>Billy Santiago MD</v>
      </c>
      <c r="G1964" t="str">
        <f>VLOOKUP(Table1[[#This Row],[Customer ID]],Customers!$A$1:$I$2001,3,FALSE)</f>
        <v>andrewallen@marshall.com</v>
      </c>
      <c r="H1964" t="str">
        <f>VLOOKUP(Table1[[#This Row],[Customer ID]],Customers!$A$1:$I$2001,7,FALSE)</f>
        <v>Australia</v>
      </c>
      <c r="I1964" t="str">
        <f>_xlfn.IFS(INDEX(Products!$A$1:$E$5,MATCH(Orders!$D1964,Products!$A$1:$A$5,0),MATCH(Orders!I$1,Products!$A$1:$E$1,0))="Esp","Espresso",INDEX(Products!$A$1:$E$5,MATCH(Orders!$D1964,Products!$A$1:$A$5,0),MATCH(Orders!I$1,Products!$A$1:$E$1,0))="Lat","Latte",INDEX(Products!$A$1:$E$5,MATCH(Orders!$D1964,Products!$A$1:$A$5,0),MATCH(Orders!I$1,Products!$A$1:$E$1,0))="Moc","Mocha",INDEX(Products!$A$1:$E$5,MATCH(Orders!$D1964,Products!$A$1:$A$5,0),MATCH(Orders!I$1,Products!$A$1:$E$1,0))="Am","Americano")</f>
        <v>Mocha</v>
      </c>
      <c r="J1964" t="str">
        <f>IF(INDEX(Products!$A$1:$E$5,MATCH(Orders!$D1964,Products!$A$1:$A$5,0),MATCH(Orders!J$1,Products!$A$1:$E$1,0))="M","Medium",IF(INDEX(Products!$A$1:$E$5,MATCH(Orders!$D1964,Products!$A$1:$A$5,0),MATCH(Orders!J$1,Products!$A$1:$E$1,0))="D","Dark","Light"))</f>
        <v>Medium</v>
      </c>
      <c r="K1964" s="3">
        <f>INDEX(Products!$A$1:$E$5,MATCH(Orders!$D1964,Products!$A$1:$A$5,0),MATCH(Orders!K$1,Products!$A$1:$E$1,0))</f>
        <v>2</v>
      </c>
      <c r="L1964" s="5">
        <f>INDEX(Products!$A$1:$E$5,MATCH(Orders!$D1964,Products!$A$1:$A$5,0),MATCH(Orders!L$1,Products!$A$1:$E$1,0))</f>
        <v>5.35</v>
      </c>
      <c r="M1964" s="5">
        <f>Table1[[#This Row],[Unit Price]]*Table1[[#This Row],[Quantity]]</f>
        <v>16.049999999999997</v>
      </c>
      <c r="N1964" t="str">
        <f>VLOOKUP(Table1[[#This Row],[Customer ID]],Customers!$A$1:$I$2001,9,FALSE)</f>
        <v>No</v>
      </c>
    </row>
    <row r="1965" spans="1:14" x14ac:dyDescent="0.35">
      <c r="A1965" t="s">
        <v>4006</v>
      </c>
      <c r="B1965" s="2">
        <v>44592</v>
      </c>
      <c r="C1965" t="s">
        <v>4007</v>
      </c>
      <c r="D1965" t="s">
        <v>30</v>
      </c>
      <c r="E1965">
        <v>4</v>
      </c>
      <c r="F1965" t="str">
        <f>VLOOKUP(Table1[[#This Row],[Customer ID]],Customers!$A$1:$I$2001,2,FALSE)</f>
        <v>Heather Ward</v>
      </c>
      <c r="G1965" t="str">
        <f>VLOOKUP(Table1[[#This Row],[Customer ID]],Customers!$A$1:$I$2001,3,FALSE)</f>
        <v>icarroll@duffy.com</v>
      </c>
      <c r="H1965" t="str">
        <f>VLOOKUP(Table1[[#This Row],[Customer ID]],Customers!$A$1:$I$2001,7,FALSE)</f>
        <v>Canada</v>
      </c>
      <c r="I1965" t="str">
        <f>_xlfn.IFS(INDEX(Products!$A$1:$E$5,MATCH(Orders!$D1965,Products!$A$1:$A$5,0),MATCH(Orders!I$1,Products!$A$1:$E$1,0))="Esp","Espresso",INDEX(Products!$A$1:$E$5,MATCH(Orders!$D1965,Products!$A$1:$A$5,0),MATCH(Orders!I$1,Products!$A$1:$E$1,0))="Lat","Latte",INDEX(Products!$A$1:$E$5,MATCH(Orders!$D1965,Products!$A$1:$A$5,0),MATCH(Orders!I$1,Products!$A$1:$E$1,0))="Moc","Mocha",INDEX(Products!$A$1:$E$5,MATCH(Orders!$D1965,Products!$A$1:$A$5,0),MATCH(Orders!I$1,Products!$A$1:$E$1,0))="Am","Americano")</f>
        <v>Mocha</v>
      </c>
      <c r="J1965" t="str">
        <f>IF(INDEX(Products!$A$1:$E$5,MATCH(Orders!$D1965,Products!$A$1:$A$5,0),MATCH(Orders!J$1,Products!$A$1:$E$1,0))="M","Medium",IF(INDEX(Products!$A$1:$E$5,MATCH(Orders!$D1965,Products!$A$1:$A$5,0),MATCH(Orders!J$1,Products!$A$1:$E$1,0))="D","Dark","Light"))</f>
        <v>Medium</v>
      </c>
      <c r="K1965" s="3">
        <f>INDEX(Products!$A$1:$E$5,MATCH(Orders!$D1965,Products!$A$1:$A$5,0),MATCH(Orders!K$1,Products!$A$1:$E$1,0))</f>
        <v>2</v>
      </c>
      <c r="L1965" s="5">
        <f>INDEX(Products!$A$1:$E$5,MATCH(Orders!$D1965,Products!$A$1:$A$5,0),MATCH(Orders!L$1,Products!$A$1:$E$1,0))</f>
        <v>5.35</v>
      </c>
      <c r="M1965" s="5">
        <f>Table1[[#This Row],[Unit Price]]*Table1[[#This Row],[Quantity]]</f>
        <v>21.4</v>
      </c>
      <c r="N1965" t="str">
        <f>VLOOKUP(Table1[[#This Row],[Customer ID]],Customers!$A$1:$I$2001,9,FALSE)</f>
        <v>Yes</v>
      </c>
    </row>
    <row r="1966" spans="1:14" x14ac:dyDescent="0.35">
      <c r="A1966" t="s">
        <v>4008</v>
      </c>
      <c r="B1966" s="2">
        <v>44697</v>
      </c>
      <c r="C1966" t="s">
        <v>4009</v>
      </c>
      <c r="D1966" t="s">
        <v>21</v>
      </c>
      <c r="E1966">
        <v>2</v>
      </c>
      <c r="F1966" t="str">
        <f>VLOOKUP(Table1[[#This Row],[Customer ID]],Customers!$A$1:$I$2001,2,FALSE)</f>
        <v>Gloria Mccormick</v>
      </c>
      <c r="G1966" t="str">
        <f>VLOOKUP(Table1[[#This Row],[Customer ID]],Customers!$A$1:$I$2001,3,FALSE)</f>
        <v>lguzman@sweeney.info</v>
      </c>
      <c r="H1966" t="str">
        <f>VLOOKUP(Table1[[#This Row],[Customer ID]],Customers!$A$1:$I$2001,7,FALSE)</f>
        <v>Canada</v>
      </c>
      <c r="I1966" t="str">
        <f>_xlfn.IFS(INDEX(Products!$A$1:$E$5,MATCH(Orders!$D1966,Products!$A$1:$A$5,0),MATCH(Orders!I$1,Products!$A$1:$E$1,0))="Esp","Espresso",INDEX(Products!$A$1:$E$5,MATCH(Orders!$D1966,Products!$A$1:$A$5,0),MATCH(Orders!I$1,Products!$A$1:$E$1,0))="Lat","Latte",INDEX(Products!$A$1:$E$5,MATCH(Orders!$D1966,Products!$A$1:$A$5,0),MATCH(Orders!I$1,Products!$A$1:$E$1,0))="Moc","Mocha",INDEX(Products!$A$1:$E$5,MATCH(Orders!$D1966,Products!$A$1:$A$5,0),MATCH(Orders!I$1,Products!$A$1:$E$1,0))="Am","Americano")</f>
        <v>Latte</v>
      </c>
      <c r="J1966" t="str">
        <f>IF(INDEX(Products!$A$1:$E$5,MATCH(Orders!$D1966,Products!$A$1:$A$5,0),MATCH(Orders!J$1,Products!$A$1:$E$1,0))="M","Medium",IF(INDEX(Products!$A$1:$E$5,MATCH(Orders!$D1966,Products!$A$1:$A$5,0),MATCH(Orders!J$1,Products!$A$1:$E$1,0))="D","Dark","Light"))</f>
        <v>Dark</v>
      </c>
      <c r="K1966" s="3">
        <f>INDEX(Products!$A$1:$E$5,MATCH(Orders!$D1966,Products!$A$1:$A$5,0),MATCH(Orders!K$1,Products!$A$1:$E$1,0))</f>
        <v>2</v>
      </c>
      <c r="L1966" s="5">
        <f>INDEX(Products!$A$1:$E$5,MATCH(Orders!$D1966,Products!$A$1:$A$5,0),MATCH(Orders!L$1,Products!$A$1:$E$1,0))</f>
        <v>6.79</v>
      </c>
      <c r="M1966" s="5">
        <f>Table1[[#This Row],[Unit Price]]*Table1[[#This Row],[Quantity]]</f>
        <v>13.58</v>
      </c>
      <c r="N1966" t="str">
        <f>VLOOKUP(Table1[[#This Row],[Customer ID]],Customers!$A$1:$I$2001,9,FALSE)</f>
        <v>No</v>
      </c>
    </row>
    <row r="1967" spans="1:14" x14ac:dyDescent="0.35">
      <c r="A1967" t="s">
        <v>4010</v>
      </c>
      <c r="B1967" s="2">
        <v>44546</v>
      </c>
      <c r="C1967" t="s">
        <v>4011</v>
      </c>
      <c r="D1967" t="s">
        <v>21</v>
      </c>
      <c r="E1967">
        <v>4</v>
      </c>
      <c r="F1967" t="str">
        <f>VLOOKUP(Table1[[#This Row],[Customer ID]],Customers!$A$1:$I$2001,2,FALSE)</f>
        <v>Donald Mueller</v>
      </c>
      <c r="G1967" t="str">
        <f>VLOOKUP(Table1[[#This Row],[Customer ID]],Customers!$A$1:$I$2001,3,FALSE)</f>
        <v>sandrawelch@griffin-miranda.info</v>
      </c>
      <c r="H1967" t="str">
        <f>VLOOKUP(Table1[[#This Row],[Customer ID]],Customers!$A$1:$I$2001,7,FALSE)</f>
        <v>United Kingdom</v>
      </c>
      <c r="I1967" t="str">
        <f>_xlfn.IFS(INDEX(Products!$A$1:$E$5,MATCH(Orders!$D1967,Products!$A$1:$A$5,0),MATCH(Orders!I$1,Products!$A$1:$E$1,0))="Esp","Espresso",INDEX(Products!$A$1:$E$5,MATCH(Orders!$D1967,Products!$A$1:$A$5,0),MATCH(Orders!I$1,Products!$A$1:$E$1,0))="Lat","Latte",INDEX(Products!$A$1:$E$5,MATCH(Orders!$D1967,Products!$A$1:$A$5,0),MATCH(Orders!I$1,Products!$A$1:$E$1,0))="Moc","Mocha",INDEX(Products!$A$1:$E$5,MATCH(Orders!$D1967,Products!$A$1:$A$5,0),MATCH(Orders!I$1,Products!$A$1:$E$1,0))="Am","Americano")</f>
        <v>Latte</v>
      </c>
      <c r="J1967" t="str">
        <f>IF(INDEX(Products!$A$1:$E$5,MATCH(Orders!$D1967,Products!$A$1:$A$5,0),MATCH(Orders!J$1,Products!$A$1:$E$1,0))="M","Medium",IF(INDEX(Products!$A$1:$E$5,MATCH(Orders!$D1967,Products!$A$1:$A$5,0),MATCH(Orders!J$1,Products!$A$1:$E$1,0))="D","Dark","Light"))</f>
        <v>Dark</v>
      </c>
      <c r="K1967" s="3">
        <f>INDEX(Products!$A$1:$E$5,MATCH(Orders!$D1967,Products!$A$1:$A$5,0),MATCH(Orders!K$1,Products!$A$1:$E$1,0))</f>
        <v>2</v>
      </c>
      <c r="L1967" s="5">
        <f>INDEX(Products!$A$1:$E$5,MATCH(Orders!$D1967,Products!$A$1:$A$5,0),MATCH(Orders!L$1,Products!$A$1:$E$1,0))</f>
        <v>6.79</v>
      </c>
      <c r="M1967" s="5">
        <f>Table1[[#This Row],[Unit Price]]*Table1[[#This Row],[Quantity]]</f>
        <v>27.16</v>
      </c>
      <c r="N1967" t="str">
        <f>VLOOKUP(Table1[[#This Row],[Customer ID]],Customers!$A$1:$I$2001,9,FALSE)</f>
        <v>No</v>
      </c>
    </row>
    <row r="1968" spans="1:14" x14ac:dyDescent="0.35">
      <c r="A1968" t="s">
        <v>4012</v>
      </c>
      <c r="B1968" s="2">
        <v>44757</v>
      </c>
      <c r="C1968" t="s">
        <v>4013</v>
      </c>
      <c r="D1968" t="s">
        <v>15</v>
      </c>
      <c r="E1968">
        <v>2</v>
      </c>
      <c r="F1968" t="str">
        <f>VLOOKUP(Table1[[#This Row],[Customer ID]],Customers!$A$1:$I$2001,2,FALSE)</f>
        <v>Sherry Smith</v>
      </c>
      <c r="G1968" t="str">
        <f>VLOOKUP(Table1[[#This Row],[Customer ID]],Customers!$A$1:$I$2001,3,FALSE)</f>
        <v>richardsheather@gmail.com</v>
      </c>
      <c r="H1968" t="str">
        <f>VLOOKUP(Table1[[#This Row],[Customer ID]],Customers!$A$1:$I$2001,7,FALSE)</f>
        <v>Ireland</v>
      </c>
      <c r="I1968" t="str">
        <f>_xlfn.IFS(INDEX(Products!$A$1:$E$5,MATCH(Orders!$D1968,Products!$A$1:$A$5,0),MATCH(Orders!I$1,Products!$A$1:$E$1,0))="Esp","Espresso",INDEX(Products!$A$1:$E$5,MATCH(Orders!$D1968,Products!$A$1:$A$5,0),MATCH(Orders!I$1,Products!$A$1:$E$1,0))="Lat","Latte",INDEX(Products!$A$1:$E$5,MATCH(Orders!$D1968,Products!$A$1:$A$5,0),MATCH(Orders!I$1,Products!$A$1:$E$1,0))="Moc","Mocha",INDEX(Products!$A$1:$E$5,MATCH(Orders!$D1968,Products!$A$1:$A$5,0),MATCH(Orders!I$1,Products!$A$1:$E$1,0))="Am","Americano")</f>
        <v>Espresso</v>
      </c>
      <c r="J1968" t="str">
        <f>IF(INDEX(Products!$A$1:$E$5,MATCH(Orders!$D1968,Products!$A$1:$A$5,0),MATCH(Orders!J$1,Products!$A$1:$E$1,0))="M","Medium",IF(INDEX(Products!$A$1:$E$5,MATCH(Orders!$D1968,Products!$A$1:$A$5,0),MATCH(Orders!J$1,Products!$A$1:$E$1,0))="D","Dark","Light"))</f>
        <v>Medium</v>
      </c>
      <c r="K1968" s="3">
        <f>INDEX(Products!$A$1:$E$5,MATCH(Orders!$D1968,Products!$A$1:$A$5,0),MATCH(Orders!K$1,Products!$A$1:$E$1,0))</f>
        <v>1.5</v>
      </c>
      <c r="L1968" s="5">
        <f>INDEX(Products!$A$1:$E$5,MATCH(Orders!$D1968,Products!$A$1:$A$5,0),MATCH(Orders!L$1,Products!$A$1:$E$1,0))</f>
        <v>8.18</v>
      </c>
      <c r="M1968" s="5">
        <f>Table1[[#This Row],[Unit Price]]*Table1[[#This Row],[Quantity]]</f>
        <v>16.36</v>
      </c>
      <c r="N1968" t="str">
        <f>VLOOKUP(Table1[[#This Row],[Customer ID]],Customers!$A$1:$I$2001,9,FALSE)</f>
        <v>No</v>
      </c>
    </row>
    <row r="1969" spans="1:14" x14ac:dyDescent="0.35">
      <c r="A1969" t="s">
        <v>4014</v>
      </c>
      <c r="B1969" s="2">
        <v>45291</v>
      </c>
      <c r="C1969" t="s">
        <v>4015</v>
      </c>
      <c r="D1969" t="s">
        <v>30</v>
      </c>
      <c r="E1969">
        <v>5</v>
      </c>
      <c r="F1969" t="str">
        <f>VLOOKUP(Table1[[#This Row],[Customer ID]],Customers!$A$1:$I$2001,2,FALSE)</f>
        <v>Crystal White</v>
      </c>
      <c r="G1969" t="str">
        <f>VLOOKUP(Table1[[#This Row],[Customer ID]],Customers!$A$1:$I$2001,3,FALSE)</f>
        <v>savannah84@flores.com</v>
      </c>
      <c r="H1969" t="str">
        <f>VLOOKUP(Table1[[#This Row],[Customer ID]],Customers!$A$1:$I$2001,7,FALSE)</f>
        <v>United Kingdom</v>
      </c>
      <c r="I1969" t="str">
        <f>_xlfn.IFS(INDEX(Products!$A$1:$E$5,MATCH(Orders!$D1969,Products!$A$1:$A$5,0),MATCH(Orders!I$1,Products!$A$1:$E$1,0))="Esp","Espresso",INDEX(Products!$A$1:$E$5,MATCH(Orders!$D1969,Products!$A$1:$A$5,0),MATCH(Orders!I$1,Products!$A$1:$E$1,0))="Lat","Latte",INDEX(Products!$A$1:$E$5,MATCH(Orders!$D1969,Products!$A$1:$A$5,0),MATCH(Orders!I$1,Products!$A$1:$E$1,0))="Moc","Mocha",INDEX(Products!$A$1:$E$5,MATCH(Orders!$D1969,Products!$A$1:$A$5,0),MATCH(Orders!I$1,Products!$A$1:$E$1,0))="Am","Americano")</f>
        <v>Mocha</v>
      </c>
      <c r="J1969" t="str">
        <f>IF(INDEX(Products!$A$1:$E$5,MATCH(Orders!$D1969,Products!$A$1:$A$5,0),MATCH(Orders!J$1,Products!$A$1:$E$1,0))="M","Medium",IF(INDEX(Products!$A$1:$E$5,MATCH(Orders!$D1969,Products!$A$1:$A$5,0),MATCH(Orders!J$1,Products!$A$1:$E$1,0))="D","Dark","Light"))</f>
        <v>Medium</v>
      </c>
      <c r="K1969" s="3">
        <f>INDEX(Products!$A$1:$E$5,MATCH(Orders!$D1969,Products!$A$1:$A$5,0),MATCH(Orders!K$1,Products!$A$1:$E$1,0))</f>
        <v>2</v>
      </c>
      <c r="L1969" s="5">
        <f>INDEX(Products!$A$1:$E$5,MATCH(Orders!$D1969,Products!$A$1:$A$5,0),MATCH(Orders!L$1,Products!$A$1:$E$1,0))</f>
        <v>5.35</v>
      </c>
      <c r="M1969" s="5">
        <f>Table1[[#This Row],[Unit Price]]*Table1[[#This Row],[Quantity]]</f>
        <v>26.75</v>
      </c>
      <c r="N1969" t="str">
        <f>VLOOKUP(Table1[[#This Row],[Customer ID]],Customers!$A$1:$I$2001,9,FALSE)</f>
        <v>Yes</v>
      </c>
    </row>
    <row r="1970" spans="1:14" x14ac:dyDescent="0.35">
      <c r="A1970" t="s">
        <v>4016</v>
      </c>
      <c r="B1970" s="2">
        <v>45160</v>
      </c>
      <c r="C1970" t="s">
        <v>4017</v>
      </c>
      <c r="D1970" t="s">
        <v>40</v>
      </c>
      <c r="E1970">
        <v>2</v>
      </c>
      <c r="F1970" t="str">
        <f>VLOOKUP(Table1[[#This Row],[Customer ID]],Customers!$A$1:$I$2001,2,FALSE)</f>
        <v>Joseph Fleming</v>
      </c>
      <c r="G1970" t="str">
        <f>VLOOKUP(Table1[[#This Row],[Customer ID]],Customers!$A$1:$I$2001,3,FALSE)</f>
        <v>karen51@yahoo.com</v>
      </c>
      <c r="H1970" t="str">
        <f>VLOOKUP(Table1[[#This Row],[Customer ID]],Customers!$A$1:$I$2001,7,FALSE)</f>
        <v>Australia</v>
      </c>
      <c r="I1970" t="str">
        <f>_xlfn.IFS(INDEX(Products!$A$1:$E$5,MATCH(Orders!$D1970,Products!$A$1:$A$5,0),MATCH(Orders!I$1,Products!$A$1:$E$1,0))="Esp","Espresso",INDEX(Products!$A$1:$E$5,MATCH(Orders!$D1970,Products!$A$1:$A$5,0),MATCH(Orders!I$1,Products!$A$1:$E$1,0))="Lat","Latte",INDEX(Products!$A$1:$E$5,MATCH(Orders!$D1970,Products!$A$1:$A$5,0),MATCH(Orders!I$1,Products!$A$1:$E$1,0))="Moc","Mocha",INDEX(Products!$A$1:$E$5,MATCH(Orders!$D1970,Products!$A$1:$A$5,0),MATCH(Orders!I$1,Products!$A$1:$E$1,0))="Am","Americano")</f>
        <v>Americano</v>
      </c>
      <c r="J1970" t="str">
        <f>IF(INDEX(Products!$A$1:$E$5,MATCH(Orders!$D1970,Products!$A$1:$A$5,0),MATCH(Orders!J$1,Products!$A$1:$E$1,0))="M","Medium",IF(INDEX(Products!$A$1:$E$5,MATCH(Orders!$D1970,Products!$A$1:$A$5,0),MATCH(Orders!J$1,Products!$A$1:$E$1,0))="D","Dark","Light"))</f>
        <v>Light</v>
      </c>
      <c r="K1970" s="3">
        <f>INDEX(Products!$A$1:$E$5,MATCH(Orders!$D1970,Products!$A$1:$A$5,0),MATCH(Orders!K$1,Products!$A$1:$E$1,0))</f>
        <v>1</v>
      </c>
      <c r="L1970" s="5">
        <f>INDEX(Products!$A$1:$E$5,MATCH(Orders!$D1970,Products!$A$1:$A$5,0),MATCH(Orders!L$1,Products!$A$1:$E$1,0))</f>
        <v>9.9499999999999993</v>
      </c>
      <c r="M1970" s="5">
        <f>Table1[[#This Row],[Unit Price]]*Table1[[#This Row],[Quantity]]</f>
        <v>19.899999999999999</v>
      </c>
      <c r="N1970" t="str">
        <f>VLOOKUP(Table1[[#This Row],[Customer ID]],Customers!$A$1:$I$2001,9,FALSE)</f>
        <v>Yes</v>
      </c>
    </row>
    <row r="1971" spans="1:14" x14ac:dyDescent="0.35">
      <c r="A1971" t="s">
        <v>4018</v>
      </c>
      <c r="B1971" s="2">
        <v>44853</v>
      </c>
      <c r="C1971" t="s">
        <v>4019</v>
      </c>
      <c r="D1971" t="s">
        <v>21</v>
      </c>
      <c r="E1971">
        <v>2</v>
      </c>
      <c r="F1971" t="str">
        <f>VLOOKUP(Table1[[#This Row],[Customer ID]],Customers!$A$1:$I$2001,2,FALSE)</f>
        <v>Richard Carter</v>
      </c>
      <c r="G1971" t="str">
        <f>VLOOKUP(Table1[[#This Row],[Customer ID]],Customers!$A$1:$I$2001,3,FALSE)</f>
        <v>hkhan@hotmail.com</v>
      </c>
      <c r="H1971" t="str">
        <f>VLOOKUP(Table1[[#This Row],[Customer ID]],Customers!$A$1:$I$2001,7,FALSE)</f>
        <v>Australia</v>
      </c>
      <c r="I1971" t="str">
        <f>_xlfn.IFS(INDEX(Products!$A$1:$E$5,MATCH(Orders!$D1971,Products!$A$1:$A$5,0),MATCH(Orders!I$1,Products!$A$1:$E$1,0))="Esp","Espresso",INDEX(Products!$A$1:$E$5,MATCH(Orders!$D1971,Products!$A$1:$A$5,0),MATCH(Orders!I$1,Products!$A$1:$E$1,0))="Lat","Latte",INDEX(Products!$A$1:$E$5,MATCH(Orders!$D1971,Products!$A$1:$A$5,0),MATCH(Orders!I$1,Products!$A$1:$E$1,0))="Moc","Mocha",INDEX(Products!$A$1:$E$5,MATCH(Orders!$D1971,Products!$A$1:$A$5,0),MATCH(Orders!I$1,Products!$A$1:$E$1,0))="Am","Americano")</f>
        <v>Latte</v>
      </c>
      <c r="J1971" t="str">
        <f>IF(INDEX(Products!$A$1:$E$5,MATCH(Orders!$D1971,Products!$A$1:$A$5,0),MATCH(Orders!J$1,Products!$A$1:$E$1,0))="M","Medium",IF(INDEX(Products!$A$1:$E$5,MATCH(Orders!$D1971,Products!$A$1:$A$5,0),MATCH(Orders!J$1,Products!$A$1:$E$1,0))="D","Dark","Light"))</f>
        <v>Dark</v>
      </c>
      <c r="K1971" s="3">
        <f>INDEX(Products!$A$1:$E$5,MATCH(Orders!$D1971,Products!$A$1:$A$5,0),MATCH(Orders!K$1,Products!$A$1:$E$1,0))</f>
        <v>2</v>
      </c>
      <c r="L1971" s="5">
        <f>INDEX(Products!$A$1:$E$5,MATCH(Orders!$D1971,Products!$A$1:$A$5,0),MATCH(Orders!L$1,Products!$A$1:$E$1,0))</f>
        <v>6.79</v>
      </c>
      <c r="M1971" s="5">
        <f>Table1[[#This Row],[Unit Price]]*Table1[[#This Row],[Quantity]]</f>
        <v>13.58</v>
      </c>
      <c r="N1971" t="str">
        <f>VLOOKUP(Table1[[#This Row],[Customer ID]],Customers!$A$1:$I$2001,9,FALSE)</f>
        <v>No</v>
      </c>
    </row>
    <row r="1972" spans="1:14" x14ac:dyDescent="0.35">
      <c r="A1972" t="s">
        <v>4020</v>
      </c>
      <c r="B1972" s="2">
        <v>44712</v>
      </c>
      <c r="C1972" t="s">
        <v>4021</v>
      </c>
      <c r="D1972" t="s">
        <v>21</v>
      </c>
      <c r="E1972">
        <v>4</v>
      </c>
      <c r="F1972" t="str">
        <f>VLOOKUP(Table1[[#This Row],[Customer ID]],Customers!$A$1:$I$2001,2,FALSE)</f>
        <v>Nicole Gallagher</v>
      </c>
      <c r="G1972" t="str">
        <f>VLOOKUP(Table1[[#This Row],[Customer ID]],Customers!$A$1:$I$2001,3,FALSE)</f>
        <v>kristinewalker@freeman-weaver.info</v>
      </c>
      <c r="H1972" t="str">
        <f>VLOOKUP(Table1[[#This Row],[Customer ID]],Customers!$A$1:$I$2001,7,FALSE)</f>
        <v>United States</v>
      </c>
      <c r="I1972" t="str">
        <f>_xlfn.IFS(INDEX(Products!$A$1:$E$5,MATCH(Orders!$D1972,Products!$A$1:$A$5,0),MATCH(Orders!I$1,Products!$A$1:$E$1,0))="Esp","Espresso",INDEX(Products!$A$1:$E$5,MATCH(Orders!$D1972,Products!$A$1:$A$5,0),MATCH(Orders!I$1,Products!$A$1:$E$1,0))="Lat","Latte",INDEX(Products!$A$1:$E$5,MATCH(Orders!$D1972,Products!$A$1:$A$5,0),MATCH(Orders!I$1,Products!$A$1:$E$1,0))="Moc","Mocha",INDEX(Products!$A$1:$E$5,MATCH(Orders!$D1972,Products!$A$1:$A$5,0),MATCH(Orders!I$1,Products!$A$1:$E$1,0))="Am","Americano")</f>
        <v>Latte</v>
      </c>
      <c r="J1972" t="str">
        <f>IF(INDEX(Products!$A$1:$E$5,MATCH(Orders!$D1972,Products!$A$1:$A$5,0),MATCH(Orders!J$1,Products!$A$1:$E$1,0))="M","Medium",IF(INDEX(Products!$A$1:$E$5,MATCH(Orders!$D1972,Products!$A$1:$A$5,0),MATCH(Orders!J$1,Products!$A$1:$E$1,0))="D","Dark","Light"))</f>
        <v>Dark</v>
      </c>
      <c r="K1972" s="3">
        <f>INDEX(Products!$A$1:$E$5,MATCH(Orders!$D1972,Products!$A$1:$A$5,0),MATCH(Orders!K$1,Products!$A$1:$E$1,0))</f>
        <v>2</v>
      </c>
      <c r="L1972" s="5">
        <f>INDEX(Products!$A$1:$E$5,MATCH(Orders!$D1972,Products!$A$1:$A$5,0),MATCH(Orders!L$1,Products!$A$1:$E$1,0))</f>
        <v>6.79</v>
      </c>
      <c r="M1972" s="5">
        <f>Table1[[#This Row],[Unit Price]]*Table1[[#This Row],[Quantity]]</f>
        <v>27.16</v>
      </c>
      <c r="N1972" t="str">
        <f>VLOOKUP(Table1[[#This Row],[Customer ID]],Customers!$A$1:$I$2001,9,FALSE)</f>
        <v>Yes</v>
      </c>
    </row>
    <row r="1973" spans="1:14" x14ac:dyDescent="0.35">
      <c r="A1973" t="s">
        <v>4022</v>
      </c>
      <c r="B1973" s="2">
        <v>44828</v>
      </c>
      <c r="C1973" t="s">
        <v>4023</v>
      </c>
      <c r="D1973" t="s">
        <v>21</v>
      </c>
      <c r="E1973">
        <v>3</v>
      </c>
      <c r="F1973" t="str">
        <f>VLOOKUP(Table1[[#This Row],[Customer ID]],Customers!$A$1:$I$2001,2,FALSE)</f>
        <v>Chad Woods</v>
      </c>
      <c r="G1973" t="str">
        <f>VLOOKUP(Table1[[#This Row],[Customer ID]],Customers!$A$1:$I$2001,3,FALSE)</f>
        <v>aavila@gmail.com</v>
      </c>
      <c r="H1973" t="str">
        <f>VLOOKUP(Table1[[#This Row],[Customer ID]],Customers!$A$1:$I$2001,7,FALSE)</f>
        <v>Ireland</v>
      </c>
      <c r="I1973" t="str">
        <f>_xlfn.IFS(INDEX(Products!$A$1:$E$5,MATCH(Orders!$D1973,Products!$A$1:$A$5,0),MATCH(Orders!I$1,Products!$A$1:$E$1,0))="Esp","Espresso",INDEX(Products!$A$1:$E$5,MATCH(Orders!$D1973,Products!$A$1:$A$5,0),MATCH(Orders!I$1,Products!$A$1:$E$1,0))="Lat","Latte",INDEX(Products!$A$1:$E$5,MATCH(Orders!$D1973,Products!$A$1:$A$5,0),MATCH(Orders!I$1,Products!$A$1:$E$1,0))="Moc","Mocha",INDEX(Products!$A$1:$E$5,MATCH(Orders!$D1973,Products!$A$1:$A$5,0),MATCH(Orders!I$1,Products!$A$1:$E$1,0))="Am","Americano")</f>
        <v>Latte</v>
      </c>
      <c r="J1973" t="str">
        <f>IF(INDEX(Products!$A$1:$E$5,MATCH(Orders!$D1973,Products!$A$1:$A$5,0),MATCH(Orders!J$1,Products!$A$1:$E$1,0))="M","Medium",IF(INDEX(Products!$A$1:$E$5,MATCH(Orders!$D1973,Products!$A$1:$A$5,0),MATCH(Orders!J$1,Products!$A$1:$E$1,0))="D","Dark","Light"))</f>
        <v>Dark</v>
      </c>
      <c r="K1973" s="3">
        <f>INDEX(Products!$A$1:$E$5,MATCH(Orders!$D1973,Products!$A$1:$A$5,0),MATCH(Orders!K$1,Products!$A$1:$E$1,0))</f>
        <v>2</v>
      </c>
      <c r="L1973" s="5">
        <f>INDEX(Products!$A$1:$E$5,MATCH(Orders!$D1973,Products!$A$1:$A$5,0),MATCH(Orders!L$1,Products!$A$1:$E$1,0))</f>
        <v>6.79</v>
      </c>
      <c r="M1973" s="5">
        <f>Table1[[#This Row],[Unit Price]]*Table1[[#This Row],[Quantity]]</f>
        <v>20.37</v>
      </c>
      <c r="N1973" t="str">
        <f>VLOOKUP(Table1[[#This Row],[Customer ID]],Customers!$A$1:$I$2001,9,FALSE)</f>
        <v>Yes</v>
      </c>
    </row>
    <row r="1974" spans="1:14" x14ac:dyDescent="0.35">
      <c r="A1974" t="s">
        <v>4024</v>
      </c>
      <c r="B1974" s="2">
        <v>44985</v>
      </c>
      <c r="C1974" t="s">
        <v>4025</v>
      </c>
      <c r="D1974" t="s">
        <v>21</v>
      </c>
      <c r="E1974">
        <v>2</v>
      </c>
      <c r="F1974" t="str">
        <f>VLOOKUP(Table1[[#This Row],[Customer ID]],Customers!$A$1:$I$2001,2,FALSE)</f>
        <v>Nicole Norman</v>
      </c>
      <c r="G1974" t="str">
        <f>VLOOKUP(Table1[[#This Row],[Customer ID]],Customers!$A$1:$I$2001,3,FALSE)</f>
        <v>wpowers@berger-jones.com</v>
      </c>
      <c r="H1974" t="str">
        <f>VLOOKUP(Table1[[#This Row],[Customer ID]],Customers!$A$1:$I$2001,7,FALSE)</f>
        <v>United Kingdom</v>
      </c>
      <c r="I1974" t="str">
        <f>_xlfn.IFS(INDEX(Products!$A$1:$E$5,MATCH(Orders!$D1974,Products!$A$1:$A$5,0),MATCH(Orders!I$1,Products!$A$1:$E$1,0))="Esp","Espresso",INDEX(Products!$A$1:$E$5,MATCH(Orders!$D1974,Products!$A$1:$A$5,0),MATCH(Orders!I$1,Products!$A$1:$E$1,0))="Lat","Latte",INDEX(Products!$A$1:$E$5,MATCH(Orders!$D1974,Products!$A$1:$A$5,0),MATCH(Orders!I$1,Products!$A$1:$E$1,0))="Moc","Mocha",INDEX(Products!$A$1:$E$5,MATCH(Orders!$D1974,Products!$A$1:$A$5,0),MATCH(Orders!I$1,Products!$A$1:$E$1,0))="Am","Americano")</f>
        <v>Latte</v>
      </c>
      <c r="J1974" t="str">
        <f>IF(INDEX(Products!$A$1:$E$5,MATCH(Orders!$D1974,Products!$A$1:$A$5,0),MATCH(Orders!J$1,Products!$A$1:$E$1,0))="M","Medium",IF(INDEX(Products!$A$1:$E$5,MATCH(Orders!$D1974,Products!$A$1:$A$5,0),MATCH(Orders!J$1,Products!$A$1:$E$1,0))="D","Dark","Light"))</f>
        <v>Dark</v>
      </c>
      <c r="K1974" s="3">
        <f>INDEX(Products!$A$1:$E$5,MATCH(Orders!$D1974,Products!$A$1:$A$5,0),MATCH(Orders!K$1,Products!$A$1:$E$1,0))</f>
        <v>2</v>
      </c>
      <c r="L1974" s="5">
        <f>INDEX(Products!$A$1:$E$5,MATCH(Orders!$D1974,Products!$A$1:$A$5,0),MATCH(Orders!L$1,Products!$A$1:$E$1,0))</f>
        <v>6.79</v>
      </c>
      <c r="M1974" s="5">
        <f>Table1[[#This Row],[Unit Price]]*Table1[[#This Row],[Quantity]]</f>
        <v>13.58</v>
      </c>
      <c r="N1974" t="str">
        <f>VLOOKUP(Table1[[#This Row],[Customer ID]],Customers!$A$1:$I$2001,9,FALSE)</f>
        <v>Yes</v>
      </c>
    </row>
    <row r="1975" spans="1:14" x14ac:dyDescent="0.35">
      <c r="A1975" t="s">
        <v>4026</v>
      </c>
      <c r="B1975" s="2">
        <v>44675</v>
      </c>
      <c r="C1975" t="s">
        <v>4027</v>
      </c>
      <c r="D1975" t="s">
        <v>30</v>
      </c>
      <c r="E1975">
        <v>2</v>
      </c>
      <c r="F1975" t="str">
        <f>VLOOKUP(Table1[[#This Row],[Customer ID]],Customers!$A$1:$I$2001,2,FALSE)</f>
        <v>Lisa Mcconnell</v>
      </c>
      <c r="G1975" t="str">
        <f>VLOOKUP(Table1[[#This Row],[Customer ID]],Customers!$A$1:$I$2001,3,FALSE)</f>
        <v>michaelkim@hotmail.com</v>
      </c>
      <c r="H1975" t="str">
        <f>VLOOKUP(Table1[[#This Row],[Customer ID]],Customers!$A$1:$I$2001,7,FALSE)</f>
        <v>Ireland</v>
      </c>
      <c r="I1975" t="str">
        <f>_xlfn.IFS(INDEX(Products!$A$1:$E$5,MATCH(Orders!$D1975,Products!$A$1:$A$5,0),MATCH(Orders!I$1,Products!$A$1:$E$1,0))="Esp","Espresso",INDEX(Products!$A$1:$E$5,MATCH(Orders!$D1975,Products!$A$1:$A$5,0),MATCH(Orders!I$1,Products!$A$1:$E$1,0))="Lat","Latte",INDEX(Products!$A$1:$E$5,MATCH(Orders!$D1975,Products!$A$1:$A$5,0),MATCH(Orders!I$1,Products!$A$1:$E$1,0))="Moc","Mocha",INDEX(Products!$A$1:$E$5,MATCH(Orders!$D1975,Products!$A$1:$A$5,0),MATCH(Orders!I$1,Products!$A$1:$E$1,0))="Am","Americano")</f>
        <v>Mocha</v>
      </c>
      <c r="J1975" t="str">
        <f>IF(INDEX(Products!$A$1:$E$5,MATCH(Orders!$D1975,Products!$A$1:$A$5,0),MATCH(Orders!J$1,Products!$A$1:$E$1,0))="M","Medium",IF(INDEX(Products!$A$1:$E$5,MATCH(Orders!$D1975,Products!$A$1:$A$5,0),MATCH(Orders!J$1,Products!$A$1:$E$1,0))="D","Dark","Light"))</f>
        <v>Medium</v>
      </c>
      <c r="K1975" s="3">
        <f>INDEX(Products!$A$1:$E$5,MATCH(Orders!$D1975,Products!$A$1:$A$5,0),MATCH(Orders!K$1,Products!$A$1:$E$1,0))</f>
        <v>2</v>
      </c>
      <c r="L1975" s="5">
        <f>INDEX(Products!$A$1:$E$5,MATCH(Orders!$D1975,Products!$A$1:$A$5,0),MATCH(Orders!L$1,Products!$A$1:$E$1,0))</f>
        <v>5.35</v>
      </c>
      <c r="M1975" s="5">
        <f>Table1[[#This Row],[Unit Price]]*Table1[[#This Row],[Quantity]]</f>
        <v>10.7</v>
      </c>
      <c r="N1975" t="str">
        <f>VLOOKUP(Table1[[#This Row],[Customer ID]],Customers!$A$1:$I$2001,9,FALSE)</f>
        <v>Yes</v>
      </c>
    </row>
    <row r="1976" spans="1:14" x14ac:dyDescent="0.35">
      <c r="A1976" t="s">
        <v>4028</v>
      </c>
      <c r="B1976" s="2">
        <v>44814</v>
      </c>
      <c r="C1976" t="s">
        <v>4029</v>
      </c>
      <c r="D1976" t="s">
        <v>21</v>
      </c>
      <c r="E1976">
        <v>1</v>
      </c>
      <c r="F1976" t="str">
        <f>VLOOKUP(Table1[[#This Row],[Customer ID]],Customers!$A$1:$I$2001,2,FALSE)</f>
        <v>Heather Alvarado</v>
      </c>
      <c r="G1976" t="str">
        <f>VLOOKUP(Table1[[#This Row],[Customer ID]],Customers!$A$1:$I$2001,3,FALSE)</f>
        <v>russell12@hotmail.com</v>
      </c>
      <c r="H1976" t="str">
        <f>VLOOKUP(Table1[[#This Row],[Customer ID]],Customers!$A$1:$I$2001,7,FALSE)</f>
        <v>Ireland</v>
      </c>
      <c r="I1976" t="str">
        <f>_xlfn.IFS(INDEX(Products!$A$1:$E$5,MATCH(Orders!$D1976,Products!$A$1:$A$5,0),MATCH(Orders!I$1,Products!$A$1:$E$1,0))="Esp","Espresso",INDEX(Products!$A$1:$E$5,MATCH(Orders!$D1976,Products!$A$1:$A$5,0),MATCH(Orders!I$1,Products!$A$1:$E$1,0))="Lat","Latte",INDEX(Products!$A$1:$E$5,MATCH(Orders!$D1976,Products!$A$1:$A$5,0),MATCH(Orders!I$1,Products!$A$1:$E$1,0))="Moc","Mocha",INDEX(Products!$A$1:$E$5,MATCH(Orders!$D1976,Products!$A$1:$A$5,0),MATCH(Orders!I$1,Products!$A$1:$E$1,0))="Am","Americano")</f>
        <v>Latte</v>
      </c>
      <c r="J1976" t="str">
        <f>IF(INDEX(Products!$A$1:$E$5,MATCH(Orders!$D1976,Products!$A$1:$A$5,0),MATCH(Orders!J$1,Products!$A$1:$E$1,0))="M","Medium",IF(INDEX(Products!$A$1:$E$5,MATCH(Orders!$D1976,Products!$A$1:$A$5,0),MATCH(Orders!J$1,Products!$A$1:$E$1,0))="D","Dark","Light"))</f>
        <v>Dark</v>
      </c>
      <c r="K1976" s="3">
        <f>INDEX(Products!$A$1:$E$5,MATCH(Orders!$D1976,Products!$A$1:$A$5,0),MATCH(Orders!K$1,Products!$A$1:$E$1,0))</f>
        <v>2</v>
      </c>
      <c r="L1976" s="5">
        <f>INDEX(Products!$A$1:$E$5,MATCH(Orders!$D1976,Products!$A$1:$A$5,0),MATCH(Orders!L$1,Products!$A$1:$E$1,0))</f>
        <v>6.79</v>
      </c>
      <c r="M1976" s="5">
        <f>Table1[[#This Row],[Unit Price]]*Table1[[#This Row],[Quantity]]</f>
        <v>6.79</v>
      </c>
      <c r="N1976" t="str">
        <f>VLOOKUP(Table1[[#This Row],[Customer ID]],Customers!$A$1:$I$2001,9,FALSE)</f>
        <v>No</v>
      </c>
    </row>
    <row r="1977" spans="1:14" x14ac:dyDescent="0.35">
      <c r="A1977" t="s">
        <v>4030</v>
      </c>
      <c r="B1977" s="2">
        <v>44947</v>
      </c>
      <c r="C1977" t="s">
        <v>4031</v>
      </c>
      <c r="D1977" t="s">
        <v>15</v>
      </c>
      <c r="E1977">
        <v>4</v>
      </c>
      <c r="F1977" t="str">
        <f>VLOOKUP(Table1[[#This Row],[Customer ID]],Customers!$A$1:$I$2001,2,FALSE)</f>
        <v>David Armstrong</v>
      </c>
      <c r="G1977" t="str">
        <f>VLOOKUP(Table1[[#This Row],[Customer ID]],Customers!$A$1:$I$2001,3,FALSE)</f>
        <v>duartejoseph@bowers.com</v>
      </c>
      <c r="H1977" t="str">
        <f>VLOOKUP(Table1[[#This Row],[Customer ID]],Customers!$A$1:$I$2001,7,FALSE)</f>
        <v>Australia</v>
      </c>
      <c r="I1977" t="str">
        <f>_xlfn.IFS(INDEX(Products!$A$1:$E$5,MATCH(Orders!$D1977,Products!$A$1:$A$5,0),MATCH(Orders!I$1,Products!$A$1:$E$1,0))="Esp","Espresso",INDEX(Products!$A$1:$E$5,MATCH(Orders!$D1977,Products!$A$1:$A$5,0),MATCH(Orders!I$1,Products!$A$1:$E$1,0))="Lat","Latte",INDEX(Products!$A$1:$E$5,MATCH(Orders!$D1977,Products!$A$1:$A$5,0),MATCH(Orders!I$1,Products!$A$1:$E$1,0))="Moc","Mocha",INDEX(Products!$A$1:$E$5,MATCH(Orders!$D1977,Products!$A$1:$A$5,0),MATCH(Orders!I$1,Products!$A$1:$E$1,0))="Am","Americano")</f>
        <v>Espresso</v>
      </c>
      <c r="J1977" t="str">
        <f>IF(INDEX(Products!$A$1:$E$5,MATCH(Orders!$D1977,Products!$A$1:$A$5,0),MATCH(Orders!J$1,Products!$A$1:$E$1,0))="M","Medium",IF(INDEX(Products!$A$1:$E$5,MATCH(Orders!$D1977,Products!$A$1:$A$5,0),MATCH(Orders!J$1,Products!$A$1:$E$1,0))="D","Dark","Light"))</f>
        <v>Medium</v>
      </c>
      <c r="K1977" s="3">
        <f>INDEX(Products!$A$1:$E$5,MATCH(Orders!$D1977,Products!$A$1:$A$5,0),MATCH(Orders!K$1,Products!$A$1:$E$1,0))</f>
        <v>1.5</v>
      </c>
      <c r="L1977" s="5">
        <f>INDEX(Products!$A$1:$E$5,MATCH(Orders!$D1977,Products!$A$1:$A$5,0),MATCH(Orders!L$1,Products!$A$1:$E$1,0))</f>
        <v>8.18</v>
      </c>
      <c r="M1977" s="5">
        <f>Table1[[#This Row],[Unit Price]]*Table1[[#This Row],[Quantity]]</f>
        <v>32.72</v>
      </c>
      <c r="N1977" t="str">
        <f>VLOOKUP(Table1[[#This Row],[Customer ID]],Customers!$A$1:$I$2001,9,FALSE)</f>
        <v>Yes</v>
      </c>
    </row>
    <row r="1978" spans="1:14" x14ac:dyDescent="0.35">
      <c r="A1978" t="s">
        <v>4032</v>
      </c>
      <c r="B1978" s="2">
        <v>45186</v>
      </c>
      <c r="C1978" t="s">
        <v>4033</v>
      </c>
      <c r="D1978" t="s">
        <v>21</v>
      </c>
      <c r="E1978">
        <v>1</v>
      </c>
      <c r="F1978" t="str">
        <f>VLOOKUP(Table1[[#This Row],[Customer ID]],Customers!$A$1:$I$2001,2,FALSE)</f>
        <v>Joel Nguyen</v>
      </c>
      <c r="G1978" t="str">
        <f>VLOOKUP(Table1[[#This Row],[Customer ID]],Customers!$A$1:$I$2001,3,FALSE)</f>
        <v>jessewilliams@cantu.info</v>
      </c>
      <c r="H1978" t="str">
        <f>VLOOKUP(Table1[[#This Row],[Customer ID]],Customers!$A$1:$I$2001,7,FALSE)</f>
        <v>United States</v>
      </c>
      <c r="I1978" t="str">
        <f>_xlfn.IFS(INDEX(Products!$A$1:$E$5,MATCH(Orders!$D1978,Products!$A$1:$A$5,0),MATCH(Orders!I$1,Products!$A$1:$E$1,0))="Esp","Espresso",INDEX(Products!$A$1:$E$5,MATCH(Orders!$D1978,Products!$A$1:$A$5,0),MATCH(Orders!I$1,Products!$A$1:$E$1,0))="Lat","Latte",INDEX(Products!$A$1:$E$5,MATCH(Orders!$D1978,Products!$A$1:$A$5,0),MATCH(Orders!I$1,Products!$A$1:$E$1,0))="Moc","Mocha",INDEX(Products!$A$1:$E$5,MATCH(Orders!$D1978,Products!$A$1:$A$5,0),MATCH(Orders!I$1,Products!$A$1:$E$1,0))="Am","Americano")</f>
        <v>Latte</v>
      </c>
      <c r="J1978" t="str">
        <f>IF(INDEX(Products!$A$1:$E$5,MATCH(Orders!$D1978,Products!$A$1:$A$5,0),MATCH(Orders!J$1,Products!$A$1:$E$1,0))="M","Medium",IF(INDEX(Products!$A$1:$E$5,MATCH(Orders!$D1978,Products!$A$1:$A$5,0),MATCH(Orders!J$1,Products!$A$1:$E$1,0))="D","Dark","Light"))</f>
        <v>Dark</v>
      </c>
      <c r="K1978" s="3">
        <f>INDEX(Products!$A$1:$E$5,MATCH(Orders!$D1978,Products!$A$1:$A$5,0),MATCH(Orders!K$1,Products!$A$1:$E$1,0))</f>
        <v>2</v>
      </c>
      <c r="L1978" s="5">
        <f>INDEX(Products!$A$1:$E$5,MATCH(Orders!$D1978,Products!$A$1:$A$5,0),MATCH(Orders!L$1,Products!$A$1:$E$1,0))</f>
        <v>6.79</v>
      </c>
      <c r="M1978" s="5">
        <f>Table1[[#This Row],[Unit Price]]*Table1[[#This Row],[Quantity]]</f>
        <v>6.79</v>
      </c>
      <c r="N1978" t="str">
        <f>VLOOKUP(Table1[[#This Row],[Customer ID]],Customers!$A$1:$I$2001,9,FALSE)</f>
        <v>No</v>
      </c>
    </row>
    <row r="1979" spans="1:14" x14ac:dyDescent="0.35">
      <c r="A1979" t="s">
        <v>4034</v>
      </c>
      <c r="B1979" s="2">
        <v>44877</v>
      </c>
      <c r="C1979" t="s">
        <v>4035</v>
      </c>
      <c r="D1979" t="s">
        <v>15</v>
      </c>
      <c r="E1979">
        <v>4</v>
      </c>
      <c r="F1979" t="str">
        <f>VLOOKUP(Table1[[#This Row],[Customer ID]],Customers!$A$1:$I$2001,2,FALSE)</f>
        <v>David Sanchez</v>
      </c>
      <c r="G1979" t="str">
        <f>VLOOKUP(Table1[[#This Row],[Customer ID]],Customers!$A$1:$I$2001,3,FALSE)</f>
        <v>sbrewer@harper-smith.info</v>
      </c>
      <c r="H1979" t="str">
        <f>VLOOKUP(Table1[[#This Row],[Customer ID]],Customers!$A$1:$I$2001,7,FALSE)</f>
        <v>Australia</v>
      </c>
      <c r="I1979" t="str">
        <f>_xlfn.IFS(INDEX(Products!$A$1:$E$5,MATCH(Orders!$D1979,Products!$A$1:$A$5,0),MATCH(Orders!I$1,Products!$A$1:$E$1,0))="Esp","Espresso",INDEX(Products!$A$1:$E$5,MATCH(Orders!$D1979,Products!$A$1:$A$5,0),MATCH(Orders!I$1,Products!$A$1:$E$1,0))="Lat","Latte",INDEX(Products!$A$1:$E$5,MATCH(Orders!$D1979,Products!$A$1:$A$5,0),MATCH(Orders!I$1,Products!$A$1:$E$1,0))="Moc","Mocha",INDEX(Products!$A$1:$E$5,MATCH(Orders!$D1979,Products!$A$1:$A$5,0),MATCH(Orders!I$1,Products!$A$1:$E$1,0))="Am","Americano")</f>
        <v>Espresso</v>
      </c>
      <c r="J1979" t="str">
        <f>IF(INDEX(Products!$A$1:$E$5,MATCH(Orders!$D1979,Products!$A$1:$A$5,0),MATCH(Orders!J$1,Products!$A$1:$E$1,0))="M","Medium",IF(INDEX(Products!$A$1:$E$5,MATCH(Orders!$D1979,Products!$A$1:$A$5,0),MATCH(Orders!J$1,Products!$A$1:$E$1,0))="D","Dark","Light"))</f>
        <v>Medium</v>
      </c>
      <c r="K1979" s="3">
        <f>INDEX(Products!$A$1:$E$5,MATCH(Orders!$D1979,Products!$A$1:$A$5,0),MATCH(Orders!K$1,Products!$A$1:$E$1,0))</f>
        <v>1.5</v>
      </c>
      <c r="L1979" s="5">
        <f>INDEX(Products!$A$1:$E$5,MATCH(Orders!$D1979,Products!$A$1:$A$5,0),MATCH(Orders!L$1,Products!$A$1:$E$1,0))</f>
        <v>8.18</v>
      </c>
      <c r="M1979" s="5">
        <f>Table1[[#This Row],[Unit Price]]*Table1[[#This Row],[Quantity]]</f>
        <v>32.72</v>
      </c>
      <c r="N1979" t="str">
        <f>VLOOKUP(Table1[[#This Row],[Customer ID]],Customers!$A$1:$I$2001,9,FALSE)</f>
        <v>Yes</v>
      </c>
    </row>
    <row r="1980" spans="1:14" x14ac:dyDescent="0.35">
      <c r="A1980" t="s">
        <v>4036</v>
      </c>
      <c r="B1980" s="2">
        <v>44831</v>
      </c>
      <c r="C1980" t="s">
        <v>4037</v>
      </c>
      <c r="D1980" t="s">
        <v>40</v>
      </c>
      <c r="E1980">
        <v>5</v>
      </c>
      <c r="F1980" t="str">
        <f>VLOOKUP(Table1[[#This Row],[Customer ID]],Customers!$A$1:$I$2001,2,FALSE)</f>
        <v>Joseph Soto</v>
      </c>
      <c r="G1980" t="str">
        <f>VLOOKUP(Table1[[#This Row],[Customer ID]],Customers!$A$1:$I$2001,3,FALSE)</f>
        <v>brittany26@barnes.info</v>
      </c>
      <c r="H1980" t="str">
        <f>VLOOKUP(Table1[[#This Row],[Customer ID]],Customers!$A$1:$I$2001,7,FALSE)</f>
        <v>Canada</v>
      </c>
      <c r="I1980" t="str">
        <f>_xlfn.IFS(INDEX(Products!$A$1:$E$5,MATCH(Orders!$D1980,Products!$A$1:$A$5,0),MATCH(Orders!I$1,Products!$A$1:$E$1,0))="Esp","Espresso",INDEX(Products!$A$1:$E$5,MATCH(Orders!$D1980,Products!$A$1:$A$5,0),MATCH(Orders!I$1,Products!$A$1:$E$1,0))="Lat","Latte",INDEX(Products!$A$1:$E$5,MATCH(Orders!$D1980,Products!$A$1:$A$5,0),MATCH(Orders!I$1,Products!$A$1:$E$1,0))="Moc","Mocha",INDEX(Products!$A$1:$E$5,MATCH(Orders!$D1980,Products!$A$1:$A$5,0),MATCH(Orders!I$1,Products!$A$1:$E$1,0))="Am","Americano")</f>
        <v>Americano</v>
      </c>
      <c r="J1980" t="str">
        <f>IF(INDEX(Products!$A$1:$E$5,MATCH(Orders!$D1980,Products!$A$1:$A$5,0),MATCH(Orders!J$1,Products!$A$1:$E$1,0))="M","Medium",IF(INDEX(Products!$A$1:$E$5,MATCH(Orders!$D1980,Products!$A$1:$A$5,0),MATCH(Orders!J$1,Products!$A$1:$E$1,0))="D","Dark","Light"))</f>
        <v>Light</v>
      </c>
      <c r="K1980" s="3">
        <f>INDEX(Products!$A$1:$E$5,MATCH(Orders!$D1980,Products!$A$1:$A$5,0),MATCH(Orders!K$1,Products!$A$1:$E$1,0))</f>
        <v>1</v>
      </c>
      <c r="L1980" s="5">
        <f>INDEX(Products!$A$1:$E$5,MATCH(Orders!$D1980,Products!$A$1:$A$5,0),MATCH(Orders!L$1,Products!$A$1:$E$1,0))</f>
        <v>9.9499999999999993</v>
      </c>
      <c r="M1980" s="5">
        <f>Table1[[#This Row],[Unit Price]]*Table1[[#This Row],[Quantity]]</f>
        <v>49.75</v>
      </c>
      <c r="N1980" t="str">
        <f>VLOOKUP(Table1[[#This Row],[Customer ID]],Customers!$A$1:$I$2001,9,FALSE)</f>
        <v>No</v>
      </c>
    </row>
    <row r="1981" spans="1:14" x14ac:dyDescent="0.35">
      <c r="A1981" t="s">
        <v>4038</v>
      </c>
      <c r="B1981" s="2">
        <v>45375</v>
      </c>
      <c r="C1981" t="s">
        <v>4039</v>
      </c>
      <c r="D1981" t="s">
        <v>21</v>
      </c>
      <c r="E1981">
        <v>4</v>
      </c>
      <c r="F1981" t="str">
        <f>VLOOKUP(Table1[[#This Row],[Customer ID]],Customers!$A$1:$I$2001,2,FALSE)</f>
        <v>Elizabeth Nelson</v>
      </c>
      <c r="G1981" t="str">
        <f>VLOOKUP(Table1[[#This Row],[Customer ID]],Customers!$A$1:$I$2001,3,FALSE)</f>
        <v>whitneyjames@gmail.com</v>
      </c>
      <c r="H1981" t="str">
        <f>VLOOKUP(Table1[[#This Row],[Customer ID]],Customers!$A$1:$I$2001,7,FALSE)</f>
        <v>Canada</v>
      </c>
      <c r="I1981" t="str">
        <f>_xlfn.IFS(INDEX(Products!$A$1:$E$5,MATCH(Orders!$D1981,Products!$A$1:$A$5,0),MATCH(Orders!I$1,Products!$A$1:$E$1,0))="Esp","Espresso",INDEX(Products!$A$1:$E$5,MATCH(Orders!$D1981,Products!$A$1:$A$5,0),MATCH(Orders!I$1,Products!$A$1:$E$1,0))="Lat","Latte",INDEX(Products!$A$1:$E$5,MATCH(Orders!$D1981,Products!$A$1:$A$5,0),MATCH(Orders!I$1,Products!$A$1:$E$1,0))="Moc","Mocha",INDEX(Products!$A$1:$E$5,MATCH(Orders!$D1981,Products!$A$1:$A$5,0),MATCH(Orders!I$1,Products!$A$1:$E$1,0))="Am","Americano")</f>
        <v>Latte</v>
      </c>
      <c r="J1981" t="str">
        <f>IF(INDEX(Products!$A$1:$E$5,MATCH(Orders!$D1981,Products!$A$1:$A$5,0),MATCH(Orders!J$1,Products!$A$1:$E$1,0))="M","Medium",IF(INDEX(Products!$A$1:$E$5,MATCH(Orders!$D1981,Products!$A$1:$A$5,0),MATCH(Orders!J$1,Products!$A$1:$E$1,0))="D","Dark","Light"))</f>
        <v>Dark</v>
      </c>
      <c r="K1981" s="3">
        <f>INDEX(Products!$A$1:$E$5,MATCH(Orders!$D1981,Products!$A$1:$A$5,0),MATCH(Orders!K$1,Products!$A$1:$E$1,0))</f>
        <v>2</v>
      </c>
      <c r="L1981" s="5">
        <f>INDEX(Products!$A$1:$E$5,MATCH(Orders!$D1981,Products!$A$1:$A$5,0),MATCH(Orders!L$1,Products!$A$1:$E$1,0))</f>
        <v>6.79</v>
      </c>
      <c r="M1981" s="5">
        <f>Table1[[#This Row],[Unit Price]]*Table1[[#This Row],[Quantity]]</f>
        <v>27.16</v>
      </c>
      <c r="N1981" t="str">
        <f>VLOOKUP(Table1[[#This Row],[Customer ID]],Customers!$A$1:$I$2001,9,FALSE)</f>
        <v>Yes</v>
      </c>
    </row>
    <row r="1982" spans="1:14" x14ac:dyDescent="0.35">
      <c r="A1982" t="s">
        <v>4040</v>
      </c>
      <c r="B1982" s="2">
        <v>45079</v>
      </c>
      <c r="C1982" t="s">
        <v>4041</v>
      </c>
      <c r="D1982" t="s">
        <v>40</v>
      </c>
      <c r="E1982">
        <v>2</v>
      </c>
      <c r="F1982" t="str">
        <f>VLOOKUP(Table1[[#This Row],[Customer ID]],Customers!$A$1:$I$2001,2,FALSE)</f>
        <v>Christina Smith</v>
      </c>
      <c r="G1982" t="str">
        <f>VLOOKUP(Table1[[#This Row],[Customer ID]],Customers!$A$1:$I$2001,3,FALSE)</f>
        <v>xvelasquez@yahoo.com</v>
      </c>
      <c r="H1982" t="str">
        <f>VLOOKUP(Table1[[#This Row],[Customer ID]],Customers!$A$1:$I$2001,7,FALSE)</f>
        <v>United Kingdom</v>
      </c>
      <c r="I1982" t="str">
        <f>_xlfn.IFS(INDEX(Products!$A$1:$E$5,MATCH(Orders!$D1982,Products!$A$1:$A$5,0),MATCH(Orders!I$1,Products!$A$1:$E$1,0))="Esp","Espresso",INDEX(Products!$A$1:$E$5,MATCH(Orders!$D1982,Products!$A$1:$A$5,0),MATCH(Orders!I$1,Products!$A$1:$E$1,0))="Lat","Latte",INDEX(Products!$A$1:$E$5,MATCH(Orders!$D1982,Products!$A$1:$A$5,0),MATCH(Orders!I$1,Products!$A$1:$E$1,0))="Moc","Mocha",INDEX(Products!$A$1:$E$5,MATCH(Orders!$D1982,Products!$A$1:$A$5,0),MATCH(Orders!I$1,Products!$A$1:$E$1,0))="Am","Americano")</f>
        <v>Americano</v>
      </c>
      <c r="J1982" t="str">
        <f>IF(INDEX(Products!$A$1:$E$5,MATCH(Orders!$D1982,Products!$A$1:$A$5,0),MATCH(Orders!J$1,Products!$A$1:$E$1,0))="M","Medium",IF(INDEX(Products!$A$1:$E$5,MATCH(Orders!$D1982,Products!$A$1:$A$5,0),MATCH(Orders!J$1,Products!$A$1:$E$1,0))="D","Dark","Light"))</f>
        <v>Light</v>
      </c>
      <c r="K1982" s="3">
        <f>INDEX(Products!$A$1:$E$5,MATCH(Orders!$D1982,Products!$A$1:$A$5,0),MATCH(Orders!K$1,Products!$A$1:$E$1,0))</f>
        <v>1</v>
      </c>
      <c r="L1982" s="5">
        <f>INDEX(Products!$A$1:$E$5,MATCH(Orders!$D1982,Products!$A$1:$A$5,0),MATCH(Orders!L$1,Products!$A$1:$E$1,0))</f>
        <v>9.9499999999999993</v>
      </c>
      <c r="M1982" s="5">
        <f>Table1[[#This Row],[Unit Price]]*Table1[[#This Row],[Quantity]]</f>
        <v>19.899999999999999</v>
      </c>
      <c r="N1982" t="str">
        <f>VLOOKUP(Table1[[#This Row],[Customer ID]],Customers!$A$1:$I$2001,9,FALSE)</f>
        <v>No</v>
      </c>
    </row>
    <row r="1983" spans="1:14" x14ac:dyDescent="0.35">
      <c r="A1983" t="s">
        <v>4042</v>
      </c>
      <c r="B1983" s="2">
        <v>45187</v>
      </c>
      <c r="C1983" t="s">
        <v>4043</v>
      </c>
      <c r="D1983" t="s">
        <v>21</v>
      </c>
      <c r="E1983">
        <v>4</v>
      </c>
      <c r="F1983" t="str">
        <f>VLOOKUP(Table1[[#This Row],[Customer ID]],Customers!$A$1:$I$2001,2,FALSE)</f>
        <v>Wendy Williams</v>
      </c>
      <c r="G1983" t="str">
        <f>VLOOKUP(Table1[[#This Row],[Customer ID]],Customers!$A$1:$I$2001,3,FALSE)</f>
        <v>lindsay95@obrien.com</v>
      </c>
      <c r="H1983" t="str">
        <f>VLOOKUP(Table1[[#This Row],[Customer ID]],Customers!$A$1:$I$2001,7,FALSE)</f>
        <v>United Kingdom</v>
      </c>
      <c r="I1983" t="str">
        <f>_xlfn.IFS(INDEX(Products!$A$1:$E$5,MATCH(Orders!$D1983,Products!$A$1:$A$5,0),MATCH(Orders!I$1,Products!$A$1:$E$1,0))="Esp","Espresso",INDEX(Products!$A$1:$E$5,MATCH(Orders!$D1983,Products!$A$1:$A$5,0),MATCH(Orders!I$1,Products!$A$1:$E$1,0))="Lat","Latte",INDEX(Products!$A$1:$E$5,MATCH(Orders!$D1983,Products!$A$1:$A$5,0),MATCH(Orders!I$1,Products!$A$1:$E$1,0))="Moc","Mocha",INDEX(Products!$A$1:$E$5,MATCH(Orders!$D1983,Products!$A$1:$A$5,0),MATCH(Orders!I$1,Products!$A$1:$E$1,0))="Am","Americano")</f>
        <v>Latte</v>
      </c>
      <c r="J1983" t="str">
        <f>IF(INDEX(Products!$A$1:$E$5,MATCH(Orders!$D1983,Products!$A$1:$A$5,0),MATCH(Orders!J$1,Products!$A$1:$E$1,0))="M","Medium",IF(INDEX(Products!$A$1:$E$5,MATCH(Orders!$D1983,Products!$A$1:$A$5,0),MATCH(Orders!J$1,Products!$A$1:$E$1,0))="D","Dark","Light"))</f>
        <v>Dark</v>
      </c>
      <c r="K1983" s="3">
        <f>INDEX(Products!$A$1:$E$5,MATCH(Orders!$D1983,Products!$A$1:$A$5,0),MATCH(Orders!K$1,Products!$A$1:$E$1,0))</f>
        <v>2</v>
      </c>
      <c r="L1983" s="5">
        <f>INDEX(Products!$A$1:$E$5,MATCH(Orders!$D1983,Products!$A$1:$A$5,0),MATCH(Orders!L$1,Products!$A$1:$E$1,0))</f>
        <v>6.79</v>
      </c>
      <c r="M1983" s="5">
        <f>Table1[[#This Row],[Unit Price]]*Table1[[#This Row],[Quantity]]</f>
        <v>27.16</v>
      </c>
      <c r="N1983" t="str">
        <f>VLOOKUP(Table1[[#This Row],[Customer ID]],Customers!$A$1:$I$2001,9,FALSE)</f>
        <v>No</v>
      </c>
    </row>
    <row r="1984" spans="1:14" x14ac:dyDescent="0.35">
      <c r="A1984" t="s">
        <v>4044</v>
      </c>
      <c r="B1984" s="2">
        <v>44987</v>
      </c>
      <c r="C1984" t="s">
        <v>4045</v>
      </c>
      <c r="D1984" t="s">
        <v>21</v>
      </c>
      <c r="E1984">
        <v>4</v>
      </c>
      <c r="F1984" t="str">
        <f>VLOOKUP(Table1[[#This Row],[Customer ID]],Customers!$A$1:$I$2001,2,FALSE)</f>
        <v>Christopher Johnson</v>
      </c>
      <c r="G1984" t="str">
        <f>VLOOKUP(Table1[[#This Row],[Customer ID]],Customers!$A$1:$I$2001,3,FALSE)</f>
        <v>mckaypaul@black.com</v>
      </c>
      <c r="H1984" t="str">
        <f>VLOOKUP(Table1[[#This Row],[Customer ID]],Customers!$A$1:$I$2001,7,FALSE)</f>
        <v>Canada</v>
      </c>
      <c r="I1984" t="str">
        <f>_xlfn.IFS(INDEX(Products!$A$1:$E$5,MATCH(Orders!$D1984,Products!$A$1:$A$5,0),MATCH(Orders!I$1,Products!$A$1:$E$1,0))="Esp","Espresso",INDEX(Products!$A$1:$E$5,MATCH(Orders!$D1984,Products!$A$1:$A$5,0),MATCH(Orders!I$1,Products!$A$1:$E$1,0))="Lat","Latte",INDEX(Products!$A$1:$E$5,MATCH(Orders!$D1984,Products!$A$1:$A$5,0),MATCH(Orders!I$1,Products!$A$1:$E$1,0))="Moc","Mocha",INDEX(Products!$A$1:$E$5,MATCH(Orders!$D1984,Products!$A$1:$A$5,0),MATCH(Orders!I$1,Products!$A$1:$E$1,0))="Am","Americano")</f>
        <v>Latte</v>
      </c>
      <c r="J1984" t="str">
        <f>IF(INDEX(Products!$A$1:$E$5,MATCH(Orders!$D1984,Products!$A$1:$A$5,0),MATCH(Orders!J$1,Products!$A$1:$E$1,0))="M","Medium",IF(INDEX(Products!$A$1:$E$5,MATCH(Orders!$D1984,Products!$A$1:$A$5,0),MATCH(Orders!J$1,Products!$A$1:$E$1,0))="D","Dark","Light"))</f>
        <v>Dark</v>
      </c>
      <c r="K1984" s="3">
        <f>INDEX(Products!$A$1:$E$5,MATCH(Orders!$D1984,Products!$A$1:$A$5,0),MATCH(Orders!K$1,Products!$A$1:$E$1,0))</f>
        <v>2</v>
      </c>
      <c r="L1984" s="5">
        <f>INDEX(Products!$A$1:$E$5,MATCH(Orders!$D1984,Products!$A$1:$A$5,0),MATCH(Orders!L$1,Products!$A$1:$E$1,0))</f>
        <v>6.79</v>
      </c>
      <c r="M1984" s="5">
        <f>Table1[[#This Row],[Unit Price]]*Table1[[#This Row],[Quantity]]</f>
        <v>27.16</v>
      </c>
      <c r="N1984" t="str">
        <f>VLOOKUP(Table1[[#This Row],[Customer ID]],Customers!$A$1:$I$2001,9,FALSE)</f>
        <v>Yes</v>
      </c>
    </row>
    <row r="1985" spans="1:14" x14ac:dyDescent="0.35">
      <c r="A1985" t="s">
        <v>4046</v>
      </c>
      <c r="B1985" s="2">
        <v>45006</v>
      </c>
      <c r="C1985" t="s">
        <v>4047</v>
      </c>
      <c r="D1985" t="s">
        <v>40</v>
      </c>
      <c r="E1985">
        <v>4</v>
      </c>
      <c r="F1985" t="str">
        <f>VLOOKUP(Table1[[#This Row],[Customer ID]],Customers!$A$1:$I$2001,2,FALSE)</f>
        <v>Curtis Sandoval</v>
      </c>
      <c r="G1985" t="str">
        <f>VLOOKUP(Table1[[#This Row],[Customer ID]],Customers!$A$1:$I$2001,3,FALSE)</f>
        <v>turnerlogan@vincent-campbell.com</v>
      </c>
      <c r="H1985" t="str">
        <f>VLOOKUP(Table1[[#This Row],[Customer ID]],Customers!$A$1:$I$2001,7,FALSE)</f>
        <v>Canada</v>
      </c>
      <c r="I1985" t="str">
        <f>_xlfn.IFS(INDEX(Products!$A$1:$E$5,MATCH(Orders!$D1985,Products!$A$1:$A$5,0),MATCH(Orders!I$1,Products!$A$1:$E$1,0))="Esp","Espresso",INDEX(Products!$A$1:$E$5,MATCH(Orders!$D1985,Products!$A$1:$A$5,0),MATCH(Orders!I$1,Products!$A$1:$E$1,0))="Lat","Latte",INDEX(Products!$A$1:$E$5,MATCH(Orders!$D1985,Products!$A$1:$A$5,0),MATCH(Orders!I$1,Products!$A$1:$E$1,0))="Moc","Mocha",INDEX(Products!$A$1:$E$5,MATCH(Orders!$D1985,Products!$A$1:$A$5,0),MATCH(Orders!I$1,Products!$A$1:$E$1,0))="Am","Americano")</f>
        <v>Americano</v>
      </c>
      <c r="J1985" t="str">
        <f>IF(INDEX(Products!$A$1:$E$5,MATCH(Orders!$D1985,Products!$A$1:$A$5,0),MATCH(Orders!J$1,Products!$A$1:$E$1,0))="M","Medium",IF(INDEX(Products!$A$1:$E$5,MATCH(Orders!$D1985,Products!$A$1:$A$5,0),MATCH(Orders!J$1,Products!$A$1:$E$1,0))="D","Dark","Light"))</f>
        <v>Light</v>
      </c>
      <c r="K1985" s="3">
        <f>INDEX(Products!$A$1:$E$5,MATCH(Orders!$D1985,Products!$A$1:$A$5,0),MATCH(Orders!K$1,Products!$A$1:$E$1,0))</f>
        <v>1</v>
      </c>
      <c r="L1985" s="5">
        <f>INDEX(Products!$A$1:$E$5,MATCH(Orders!$D1985,Products!$A$1:$A$5,0),MATCH(Orders!L$1,Products!$A$1:$E$1,0))</f>
        <v>9.9499999999999993</v>
      </c>
      <c r="M1985" s="5">
        <f>Table1[[#This Row],[Unit Price]]*Table1[[#This Row],[Quantity]]</f>
        <v>39.799999999999997</v>
      </c>
      <c r="N1985" t="str">
        <f>VLOOKUP(Table1[[#This Row],[Customer ID]],Customers!$A$1:$I$2001,9,FALSE)</f>
        <v>Yes</v>
      </c>
    </row>
    <row r="1986" spans="1:14" x14ac:dyDescent="0.35">
      <c r="A1986" t="s">
        <v>4048</v>
      </c>
      <c r="B1986" s="2">
        <v>44705</v>
      </c>
      <c r="C1986" t="s">
        <v>4049</v>
      </c>
      <c r="D1986" t="s">
        <v>30</v>
      </c>
      <c r="E1986">
        <v>4</v>
      </c>
      <c r="F1986" t="str">
        <f>VLOOKUP(Table1[[#This Row],[Customer ID]],Customers!$A$1:$I$2001,2,FALSE)</f>
        <v>Mikayla Nelson</v>
      </c>
      <c r="G1986" t="str">
        <f>VLOOKUP(Table1[[#This Row],[Customer ID]],Customers!$A$1:$I$2001,3,FALSE)</f>
        <v>andersonjessica@powers-davis.com</v>
      </c>
      <c r="H1986" t="str">
        <f>VLOOKUP(Table1[[#This Row],[Customer ID]],Customers!$A$1:$I$2001,7,FALSE)</f>
        <v>United States</v>
      </c>
      <c r="I1986" t="str">
        <f>_xlfn.IFS(INDEX(Products!$A$1:$E$5,MATCH(Orders!$D1986,Products!$A$1:$A$5,0),MATCH(Orders!I$1,Products!$A$1:$E$1,0))="Esp","Espresso",INDEX(Products!$A$1:$E$5,MATCH(Orders!$D1986,Products!$A$1:$A$5,0),MATCH(Orders!I$1,Products!$A$1:$E$1,0))="Lat","Latte",INDEX(Products!$A$1:$E$5,MATCH(Orders!$D1986,Products!$A$1:$A$5,0),MATCH(Orders!I$1,Products!$A$1:$E$1,0))="Moc","Mocha",INDEX(Products!$A$1:$E$5,MATCH(Orders!$D1986,Products!$A$1:$A$5,0),MATCH(Orders!I$1,Products!$A$1:$E$1,0))="Am","Americano")</f>
        <v>Mocha</v>
      </c>
      <c r="J1986" t="str">
        <f>IF(INDEX(Products!$A$1:$E$5,MATCH(Orders!$D1986,Products!$A$1:$A$5,0),MATCH(Orders!J$1,Products!$A$1:$E$1,0))="M","Medium",IF(INDEX(Products!$A$1:$E$5,MATCH(Orders!$D1986,Products!$A$1:$A$5,0),MATCH(Orders!J$1,Products!$A$1:$E$1,0))="D","Dark","Light"))</f>
        <v>Medium</v>
      </c>
      <c r="K1986" s="3">
        <f>INDEX(Products!$A$1:$E$5,MATCH(Orders!$D1986,Products!$A$1:$A$5,0),MATCH(Orders!K$1,Products!$A$1:$E$1,0))</f>
        <v>2</v>
      </c>
      <c r="L1986" s="5">
        <f>INDEX(Products!$A$1:$E$5,MATCH(Orders!$D1986,Products!$A$1:$A$5,0),MATCH(Orders!L$1,Products!$A$1:$E$1,0))</f>
        <v>5.35</v>
      </c>
      <c r="M1986" s="5">
        <f>Table1[[#This Row],[Unit Price]]*Table1[[#This Row],[Quantity]]</f>
        <v>21.4</v>
      </c>
      <c r="N1986" t="str">
        <f>VLOOKUP(Table1[[#This Row],[Customer ID]],Customers!$A$1:$I$2001,9,FALSE)</f>
        <v>Yes</v>
      </c>
    </row>
    <row r="1987" spans="1:14" x14ac:dyDescent="0.35">
      <c r="A1987" t="s">
        <v>4050</v>
      </c>
      <c r="B1987" s="2">
        <v>44875</v>
      </c>
      <c r="C1987" t="s">
        <v>4051</v>
      </c>
      <c r="D1987" t="s">
        <v>30</v>
      </c>
      <c r="E1987">
        <v>4</v>
      </c>
      <c r="F1987" t="str">
        <f>VLOOKUP(Table1[[#This Row],[Customer ID]],Customers!$A$1:$I$2001,2,FALSE)</f>
        <v>Kelly Brown</v>
      </c>
      <c r="G1987" t="str">
        <f>VLOOKUP(Table1[[#This Row],[Customer ID]],Customers!$A$1:$I$2001,3,FALSE)</f>
        <v>travis18@hotmail.com</v>
      </c>
      <c r="H1987" t="str">
        <f>VLOOKUP(Table1[[#This Row],[Customer ID]],Customers!$A$1:$I$2001,7,FALSE)</f>
        <v>Ireland</v>
      </c>
      <c r="I1987" t="str">
        <f>_xlfn.IFS(INDEX(Products!$A$1:$E$5,MATCH(Orders!$D1987,Products!$A$1:$A$5,0),MATCH(Orders!I$1,Products!$A$1:$E$1,0))="Esp","Espresso",INDEX(Products!$A$1:$E$5,MATCH(Orders!$D1987,Products!$A$1:$A$5,0),MATCH(Orders!I$1,Products!$A$1:$E$1,0))="Lat","Latte",INDEX(Products!$A$1:$E$5,MATCH(Orders!$D1987,Products!$A$1:$A$5,0),MATCH(Orders!I$1,Products!$A$1:$E$1,0))="Moc","Mocha",INDEX(Products!$A$1:$E$5,MATCH(Orders!$D1987,Products!$A$1:$A$5,0),MATCH(Orders!I$1,Products!$A$1:$E$1,0))="Am","Americano")</f>
        <v>Mocha</v>
      </c>
      <c r="J1987" t="str">
        <f>IF(INDEX(Products!$A$1:$E$5,MATCH(Orders!$D1987,Products!$A$1:$A$5,0),MATCH(Orders!J$1,Products!$A$1:$E$1,0))="M","Medium",IF(INDEX(Products!$A$1:$E$5,MATCH(Orders!$D1987,Products!$A$1:$A$5,0),MATCH(Orders!J$1,Products!$A$1:$E$1,0))="D","Dark","Light"))</f>
        <v>Medium</v>
      </c>
      <c r="K1987" s="3">
        <f>INDEX(Products!$A$1:$E$5,MATCH(Orders!$D1987,Products!$A$1:$A$5,0),MATCH(Orders!K$1,Products!$A$1:$E$1,0))</f>
        <v>2</v>
      </c>
      <c r="L1987" s="5">
        <f>INDEX(Products!$A$1:$E$5,MATCH(Orders!$D1987,Products!$A$1:$A$5,0),MATCH(Orders!L$1,Products!$A$1:$E$1,0))</f>
        <v>5.35</v>
      </c>
      <c r="M1987" s="5">
        <f>Table1[[#This Row],[Unit Price]]*Table1[[#This Row],[Quantity]]</f>
        <v>21.4</v>
      </c>
      <c r="N1987" t="str">
        <f>VLOOKUP(Table1[[#This Row],[Customer ID]],Customers!$A$1:$I$2001,9,FALSE)</f>
        <v>No</v>
      </c>
    </row>
    <row r="1988" spans="1:14" x14ac:dyDescent="0.35">
      <c r="A1988" t="s">
        <v>4052</v>
      </c>
      <c r="B1988" s="2">
        <v>44953</v>
      </c>
      <c r="C1988" t="s">
        <v>4053</v>
      </c>
      <c r="D1988" t="s">
        <v>30</v>
      </c>
      <c r="E1988">
        <v>3</v>
      </c>
      <c r="F1988" t="str">
        <f>VLOOKUP(Table1[[#This Row],[Customer ID]],Customers!$A$1:$I$2001,2,FALSE)</f>
        <v>Dustin Morgan</v>
      </c>
      <c r="G1988" t="str">
        <f>VLOOKUP(Table1[[#This Row],[Customer ID]],Customers!$A$1:$I$2001,3,FALSE)</f>
        <v>thomasshelley@greene-mathis.org</v>
      </c>
      <c r="H1988" t="str">
        <f>VLOOKUP(Table1[[#This Row],[Customer ID]],Customers!$A$1:$I$2001,7,FALSE)</f>
        <v>Ireland</v>
      </c>
      <c r="I1988" t="str">
        <f>_xlfn.IFS(INDEX(Products!$A$1:$E$5,MATCH(Orders!$D1988,Products!$A$1:$A$5,0),MATCH(Orders!I$1,Products!$A$1:$E$1,0))="Esp","Espresso",INDEX(Products!$A$1:$E$5,MATCH(Orders!$D1988,Products!$A$1:$A$5,0),MATCH(Orders!I$1,Products!$A$1:$E$1,0))="Lat","Latte",INDEX(Products!$A$1:$E$5,MATCH(Orders!$D1988,Products!$A$1:$A$5,0),MATCH(Orders!I$1,Products!$A$1:$E$1,0))="Moc","Mocha",INDEX(Products!$A$1:$E$5,MATCH(Orders!$D1988,Products!$A$1:$A$5,0),MATCH(Orders!I$1,Products!$A$1:$E$1,0))="Am","Americano")</f>
        <v>Mocha</v>
      </c>
      <c r="J1988" t="str">
        <f>IF(INDEX(Products!$A$1:$E$5,MATCH(Orders!$D1988,Products!$A$1:$A$5,0),MATCH(Orders!J$1,Products!$A$1:$E$1,0))="M","Medium",IF(INDEX(Products!$A$1:$E$5,MATCH(Orders!$D1988,Products!$A$1:$A$5,0),MATCH(Orders!J$1,Products!$A$1:$E$1,0))="D","Dark","Light"))</f>
        <v>Medium</v>
      </c>
      <c r="K1988" s="3">
        <f>INDEX(Products!$A$1:$E$5,MATCH(Orders!$D1988,Products!$A$1:$A$5,0),MATCH(Orders!K$1,Products!$A$1:$E$1,0))</f>
        <v>2</v>
      </c>
      <c r="L1988" s="5">
        <f>INDEX(Products!$A$1:$E$5,MATCH(Orders!$D1988,Products!$A$1:$A$5,0),MATCH(Orders!L$1,Products!$A$1:$E$1,0))</f>
        <v>5.35</v>
      </c>
      <c r="M1988" s="5">
        <f>Table1[[#This Row],[Unit Price]]*Table1[[#This Row],[Quantity]]</f>
        <v>16.049999999999997</v>
      </c>
      <c r="N1988" t="str">
        <f>VLOOKUP(Table1[[#This Row],[Customer ID]],Customers!$A$1:$I$2001,9,FALSE)</f>
        <v>No</v>
      </c>
    </row>
    <row r="1989" spans="1:14" x14ac:dyDescent="0.35">
      <c r="A1989" t="s">
        <v>4054</v>
      </c>
      <c r="B1989" s="2">
        <v>44660</v>
      </c>
      <c r="C1989" t="s">
        <v>4055</v>
      </c>
      <c r="D1989" t="s">
        <v>15</v>
      </c>
      <c r="E1989">
        <v>1</v>
      </c>
      <c r="F1989" t="str">
        <f>VLOOKUP(Table1[[#This Row],[Customer ID]],Customers!$A$1:$I$2001,2,FALSE)</f>
        <v>Joshua Hogan</v>
      </c>
      <c r="G1989" t="str">
        <f>VLOOKUP(Table1[[#This Row],[Customer ID]],Customers!$A$1:$I$2001,3,FALSE)</f>
        <v>daniel89@taylor.com</v>
      </c>
      <c r="H1989" t="str">
        <f>VLOOKUP(Table1[[#This Row],[Customer ID]],Customers!$A$1:$I$2001,7,FALSE)</f>
        <v>United Kingdom</v>
      </c>
      <c r="I1989" t="str">
        <f>_xlfn.IFS(INDEX(Products!$A$1:$E$5,MATCH(Orders!$D1989,Products!$A$1:$A$5,0),MATCH(Orders!I$1,Products!$A$1:$E$1,0))="Esp","Espresso",INDEX(Products!$A$1:$E$5,MATCH(Orders!$D1989,Products!$A$1:$A$5,0),MATCH(Orders!I$1,Products!$A$1:$E$1,0))="Lat","Latte",INDEX(Products!$A$1:$E$5,MATCH(Orders!$D1989,Products!$A$1:$A$5,0),MATCH(Orders!I$1,Products!$A$1:$E$1,0))="Moc","Mocha",INDEX(Products!$A$1:$E$5,MATCH(Orders!$D1989,Products!$A$1:$A$5,0),MATCH(Orders!I$1,Products!$A$1:$E$1,0))="Am","Americano")</f>
        <v>Espresso</v>
      </c>
      <c r="J1989" t="str">
        <f>IF(INDEX(Products!$A$1:$E$5,MATCH(Orders!$D1989,Products!$A$1:$A$5,0),MATCH(Orders!J$1,Products!$A$1:$E$1,0))="M","Medium",IF(INDEX(Products!$A$1:$E$5,MATCH(Orders!$D1989,Products!$A$1:$A$5,0),MATCH(Orders!J$1,Products!$A$1:$E$1,0))="D","Dark","Light"))</f>
        <v>Medium</v>
      </c>
      <c r="K1989" s="3">
        <f>INDEX(Products!$A$1:$E$5,MATCH(Orders!$D1989,Products!$A$1:$A$5,0),MATCH(Orders!K$1,Products!$A$1:$E$1,0))</f>
        <v>1.5</v>
      </c>
      <c r="L1989" s="5">
        <f>INDEX(Products!$A$1:$E$5,MATCH(Orders!$D1989,Products!$A$1:$A$5,0),MATCH(Orders!L$1,Products!$A$1:$E$1,0))</f>
        <v>8.18</v>
      </c>
      <c r="M1989" s="5">
        <f>Table1[[#This Row],[Unit Price]]*Table1[[#This Row],[Quantity]]</f>
        <v>8.18</v>
      </c>
      <c r="N1989" t="str">
        <f>VLOOKUP(Table1[[#This Row],[Customer ID]],Customers!$A$1:$I$2001,9,FALSE)</f>
        <v>Yes</v>
      </c>
    </row>
    <row r="1990" spans="1:14" x14ac:dyDescent="0.35">
      <c r="A1990" t="s">
        <v>4056</v>
      </c>
      <c r="B1990" s="2">
        <v>45158</v>
      </c>
      <c r="C1990" t="s">
        <v>4057</v>
      </c>
      <c r="D1990" t="s">
        <v>40</v>
      </c>
      <c r="E1990">
        <v>5</v>
      </c>
      <c r="F1990" t="str">
        <f>VLOOKUP(Table1[[#This Row],[Customer ID]],Customers!$A$1:$I$2001,2,FALSE)</f>
        <v>Lance Hamilton</v>
      </c>
      <c r="G1990" t="str">
        <f>VLOOKUP(Table1[[#This Row],[Customer ID]],Customers!$A$1:$I$2001,3,FALSE)</f>
        <v>david10@campbell-chase.com</v>
      </c>
      <c r="H1990" t="str">
        <f>VLOOKUP(Table1[[#This Row],[Customer ID]],Customers!$A$1:$I$2001,7,FALSE)</f>
        <v>United States</v>
      </c>
      <c r="I1990" t="str">
        <f>_xlfn.IFS(INDEX(Products!$A$1:$E$5,MATCH(Orders!$D1990,Products!$A$1:$A$5,0),MATCH(Orders!I$1,Products!$A$1:$E$1,0))="Esp","Espresso",INDEX(Products!$A$1:$E$5,MATCH(Orders!$D1990,Products!$A$1:$A$5,0),MATCH(Orders!I$1,Products!$A$1:$E$1,0))="Lat","Latte",INDEX(Products!$A$1:$E$5,MATCH(Orders!$D1990,Products!$A$1:$A$5,0),MATCH(Orders!I$1,Products!$A$1:$E$1,0))="Moc","Mocha",INDEX(Products!$A$1:$E$5,MATCH(Orders!$D1990,Products!$A$1:$A$5,0),MATCH(Orders!I$1,Products!$A$1:$E$1,0))="Am","Americano")</f>
        <v>Americano</v>
      </c>
      <c r="J1990" t="str">
        <f>IF(INDEX(Products!$A$1:$E$5,MATCH(Orders!$D1990,Products!$A$1:$A$5,0),MATCH(Orders!J$1,Products!$A$1:$E$1,0))="M","Medium",IF(INDEX(Products!$A$1:$E$5,MATCH(Orders!$D1990,Products!$A$1:$A$5,0),MATCH(Orders!J$1,Products!$A$1:$E$1,0))="D","Dark","Light"))</f>
        <v>Light</v>
      </c>
      <c r="K1990" s="3">
        <f>INDEX(Products!$A$1:$E$5,MATCH(Orders!$D1990,Products!$A$1:$A$5,0),MATCH(Orders!K$1,Products!$A$1:$E$1,0))</f>
        <v>1</v>
      </c>
      <c r="L1990" s="5">
        <f>INDEX(Products!$A$1:$E$5,MATCH(Orders!$D1990,Products!$A$1:$A$5,0),MATCH(Orders!L$1,Products!$A$1:$E$1,0))</f>
        <v>9.9499999999999993</v>
      </c>
      <c r="M1990" s="5">
        <f>Table1[[#This Row],[Unit Price]]*Table1[[#This Row],[Quantity]]</f>
        <v>49.75</v>
      </c>
      <c r="N1990" t="str">
        <f>VLOOKUP(Table1[[#This Row],[Customer ID]],Customers!$A$1:$I$2001,9,FALSE)</f>
        <v>No</v>
      </c>
    </row>
    <row r="1991" spans="1:14" x14ac:dyDescent="0.35">
      <c r="A1991" t="s">
        <v>4058</v>
      </c>
      <c r="B1991" s="2">
        <v>44795</v>
      </c>
      <c r="C1991" t="s">
        <v>4059</v>
      </c>
      <c r="D1991" t="s">
        <v>30</v>
      </c>
      <c r="E1991">
        <v>2</v>
      </c>
      <c r="F1991" t="str">
        <f>VLOOKUP(Table1[[#This Row],[Customer ID]],Customers!$A$1:$I$2001,2,FALSE)</f>
        <v>Katherine Fernandez MD</v>
      </c>
      <c r="G1991" t="str">
        <f>VLOOKUP(Table1[[#This Row],[Customer ID]],Customers!$A$1:$I$2001,3,FALSE)</f>
        <v>kimberlyrodriguez@gmail.com</v>
      </c>
      <c r="H1991" t="str">
        <f>VLOOKUP(Table1[[#This Row],[Customer ID]],Customers!$A$1:$I$2001,7,FALSE)</f>
        <v>Ireland</v>
      </c>
      <c r="I1991" t="str">
        <f>_xlfn.IFS(INDEX(Products!$A$1:$E$5,MATCH(Orders!$D1991,Products!$A$1:$A$5,0),MATCH(Orders!I$1,Products!$A$1:$E$1,0))="Esp","Espresso",INDEX(Products!$A$1:$E$5,MATCH(Orders!$D1991,Products!$A$1:$A$5,0),MATCH(Orders!I$1,Products!$A$1:$E$1,0))="Lat","Latte",INDEX(Products!$A$1:$E$5,MATCH(Orders!$D1991,Products!$A$1:$A$5,0),MATCH(Orders!I$1,Products!$A$1:$E$1,0))="Moc","Mocha",INDEX(Products!$A$1:$E$5,MATCH(Orders!$D1991,Products!$A$1:$A$5,0),MATCH(Orders!I$1,Products!$A$1:$E$1,0))="Am","Americano")</f>
        <v>Mocha</v>
      </c>
      <c r="J1991" t="str">
        <f>IF(INDEX(Products!$A$1:$E$5,MATCH(Orders!$D1991,Products!$A$1:$A$5,0),MATCH(Orders!J$1,Products!$A$1:$E$1,0))="M","Medium",IF(INDEX(Products!$A$1:$E$5,MATCH(Orders!$D1991,Products!$A$1:$A$5,0),MATCH(Orders!J$1,Products!$A$1:$E$1,0))="D","Dark","Light"))</f>
        <v>Medium</v>
      </c>
      <c r="K1991" s="3">
        <f>INDEX(Products!$A$1:$E$5,MATCH(Orders!$D1991,Products!$A$1:$A$5,0),MATCH(Orders!K$1,Products!$A$1:$E$1,0))</f>
        <v>2</v>
      </c>
      <c r="L1991" s="5">
        <f>INDEX(Products!$A$1:$E$5,MATCH(Orders!$D1991,Products!$A$1:$A$5,0),MATCH(Orders!L$1,Products!$A$1:$E$1,0))</f>
        <v>5.35</v>
      </c>
      <c r="M1991" s="5">
        <f>Table1[[#This Row],[Unit Price]]*Table1[[#This Row],[Quantity]]</f>
        <v>10.7</v>
      </c>
      <c r="N1991" t="str">
        <f>VLOOKUP(Table1[[#This Row],[Customer ID]],Customers!$A$1:$I$2001,9,FALSE)</f>
        <v>Yes</v>
      </c>
    </row>
    <row r="1992" spans="1:14" x14ac:dyDescent="0.35">
      <c r="A1992" t="s">
        <v>4060</v>
      </c>
      <c r="B1992" s="2">
        <v>45028</v>
      </c>
      <c r="C1992" t="s">
        <v>4061</v>
      </c>
      <c r="D1992" t="s">
        <v>15</v>
      </c>
      <c r="E1992">
        <v>5</v>
      </c>
      <c r="F1992" t="str">
        <f>VLOOKUP(Table1[[#This Row],[Customer ID]],Customers!$A$1:$I$2001,2,FALSE)</f>
        <v>Bonnie Ray</v>
      </c>
      <c r="G1992" t="str">
        <f>VLOOKUP(Table1[[#This Row],[Customer ID]],Customers!$A$1:$I$2001,3,FALSE)</f>
        <v>mariaharding@holmes.com</v>
      </c>
      <c r="H1992" t="str">
        <f>VLOOKUP(Table1[[#This Row],[Customer ID]],Customers!$A$1:$I$2001,7,FALSE)</f>
        <v>United Kingdom</v>
      </c>
      <c r="I1992" t="str">
        <f>_xlfn.IFS(INDEX(Products!$A$1:$E$5,MATCH(Orders!$D1992,Products!$A$1:$A$5,0),MATCH(Orders!I$1,Products!$A$1:$E$1,0))="Esp","Espresso",INDEX(Products!$A$1:$E$5,MATCH(Orders!$D1992,Products!$A$1:$A$5,0),MATCH(Orders!I$1,Products!$A$1:$E$1,0))="Lat","Latte",INDEX(Products!$A$1:$E$5,MATCH(Orders!$D1992,Products!$A$1:$A$5,0),MATCH(Orders!I$1,Products!$A$1:$E$1,0))="Moc","Mocha",INDEX(Products!$A$1:$E$5,MATCH(Orders!$D1992,Products!$A$1:$A$5,0),MATCH(Orders!I$1,Products!$A$1:$E$1,0))="Am","Americano")</f>
        <v>Espresso</v>
      </c>
      <c r="J1992" t="str">
        <f>IF(INDEX(Products!$A$1:$E$5,MATCH(Orders!$D1992,Products!$A$1:$A$5,0),MATCH(Orders!J$1,Products!$A$1:$E$1,0))="M","Medium",IF(INDEX(Products!$A$1:$E$5,MATCH(Orders!$D1992,Products!$A$1:$A$5,0),MATCH(Orders!J$1,Products!$A$1:$E$1,0))="D","Dark","Light"))</f>
        <v>Medium</v>
      </c>
      <c r="K1992" s="3">
        <f>INDEX(Products!$A$1:$E$5,MATCH(Orders!$D1992,Products!$A$1:$A$5,0),MATCH(Orders!K$1,Products!$A$1:$E$1,0))</f>
        <v>1.5</v>
      </c>
      <c r="L1992" s="5">
        <f>INDEX(Products!$A$1:$E$5,MATCH(Orders!$D1992,Products!$A$1:$A$5,0),MATCH(Orders!L$1,Products!$A$1:$E$1,0))</f>
        <v>8.18</v>
      </c>
      <c r="M1992" s="5">
        <f>Table1[[#This Row],[Unit Price]]*Table1[[#This Row],[Quantity]]</f>
        <v>40.9</v>
      </c>
      <c r="N1992" t="str">
        <f>VLOOKUP(Table1[[#This Row],[Customer ID]],Customers!$A$1:$I$2001,9,FALSE)</f>
        <v>Yes</v>
      </c>
    </row>
    <row r="1993" spans="1:14" x14ac:dyDescent="0.35">
      <c r="A1993" t="s">
        <v>4062</v>
      </c>
      <c r="B1993" s="2">
        <v>44585</v>
      </c>
      <c r="C1993" t="s">
        <v>4063</v>
      </c>
      <c r="D1993" t="s">
        <v>21</v>
      </c>
      <c r="E1993">
        <v>1</v>
      </c>
      <c r="F1993" t="str">
        <f>VLOOKUP(Table1[[#This Row],[Customer ID]],Customers!$A$1:$I$2001,2,FALSE)</f>
        <v>Melody Moreno</v>
      </c>
      <c r="G1993" t="str">
        <f>VLOOKUP(Table1[[#This Row],[Customer ID]],Customers!$A$1:$I$2001,3,FALSE)</f>
        <v>charles47@gmail.com</v>
      </c>
      <c r="H1993" t="str">
        <f>VLOOKUP(Table1[[#This Row],[Customer ID]],Customers!$A$1:$I$2001,7,FALSE)</f>
        <v>Canada</v>
      </c>
      <c r="I1993" t="str">
        <f>_xlfn.IFS(INDEX(Products!$A$1:$E$5,MATCH(Orders!$D1993,Products!$A$1:$A$5,0),MATCH(Orders!I$1,Products!$A$1:$E$1,0))="Esp","Espresso",INDEX(Products!$A$1:$E$5,MATCH(Orders!$D1993,Products!$A$1:$A$5,0),MATCH(Orders!I$1,Products!$A$1:$E$1,0))="Lat","Latte",INDEX(Products!$A$1:$E$5,MATCH(Orders!$D1993,Products!$A$1:$A$5,0),MATCH(Orders!I$1,Products!$A$1:$E$1,0))="Moc","Mocha",INDEX(Products!$A$1:$E$5,MATCH(Orders!$D1993,Products!$A$1:$A$5,0),MATCH(Orders!I$1,Products!$A$1:$E$1,0))="Am","Americano")</f>
        <v>Latte</v>
      </c>
      <c r="J1993" t="str">
        <f>IF(INDEX(Products!$A$1:$E$5,MATCH(Orders!$D1993,Products!$A$1:$A$5,0),MATCH(Orders!J$1,Products!$A$1:$E$1,0))="M","Medium",IF(INDEX(Products!$A$1:$E$5,MATCH(Orders!$D1993,Products!$A$1:$A$5,0),MATCH(Orders!J$1,Products!$A$1:$E$1,0))="D","Dark","Light"))</f>
        <v>Dark</v>
      </c>
      <c r="K1993" s="3">
        <f>INDEX(Products!$A$1:$E$5,MATCH(Orders!$D1993,Products!$A$1:$A$5,0),MATCH(Orders!K$1,Products!$A$1:$E$1,0))</f>
        <v>2</v>
      </c>
      <c r="L1993" s="5">
        <f>INDEX(Products!$A$1:$E$5,MATCH(Orders!$D1993,Products!$A$1:$A$5,0),MATCH(Orders!L$1,Products!$A$1:$E$1,0))</f>
        <v>6.79</v>
      </c>
      <c r="M1993" s="5">
        <f>Table1[[#This Row],[Unit Price]]*Table1[[#This Row],[Quantity]]</f>
        <v>6.79</v>
      </c>
      <c r="N1993" t="str">
        <f>VLOOKUP(Table1[[#This Row],[Customer ID]],Customers!$A$1:$I$2001,9,FALSE)</f>
        <v>No</v>
      </c>
    </row>
    <row r="1994" spans="1:14" x14ac:dyDescent="0.35">
      <c r="A1994" t="s">
        <v>4065</v>
      </c>
      <c r="B1994" s="2">
        <v>44543</v>
      </c>
      <c r="C1994" t="s">
        <v>4066</v>
      </c>
      <c r="D1994" t="s">
        <v>15</v>
      </c>
      <c r="E1994">
        <v>2</v>
      </c>
      <c r="F1994" t="str">
        <f>VLOOKUP(Table1[[#This Row],[Customer ID]],Customers!$A$1:$I$2001,2,FALSE)</f>
        <v>Jennifer Conley</v>
      </c>
      <c r="G1994" t="str">
        <f>VLOOKUP(Table1[[#This Row],[Customer ID]],Customers!$A$1:$I$2001,3,FALSE)</f>
        <v>williamsmichael@valencia-ruiz.com</v>
      </c>
      <c r="H1994" t="str">
        <f>VLOOKUP(Table1[[#This Row],[Customer ID]],Customers!$A$1:$I$2001,7,FALSE)</f>
        <v>United States</v>
      </c>
      <c r="I1994" t="str">
        <f>_xlfn.IFS(INDEX(Products!$A$1:$E$5,MATCH(Orders!$D1994,Products!$A$1:$A$5,0),MATCH(Orders!I$1,Products!$A$1:$E$1,0))="Esp","Espresso",INDEX(Products!$A$1:$E$5,MATCH(Orders!$D1994,Products!$A$1:$A$5,0),MATCH(Orders!I$1,Products!$A$1:$E$1,0))="Lat","Latte",INDEX(Products!$A$1:$E$5,MATCH(Orders!$D1994,Products!$A$1:$A$5,0),MATCH(Orders!I$1,Products!$A$1:$E$1,0))="Moc","Mocha",INDEX(Products!$A$1:$E$5,MATCH(Orders!$D1994,Products!$A$1:$A$5,0),MATCH(Orders!I$1,Products!$A$1:$E$1,0))="Am","Americano")</f>
        <v>Espresso</v>
      </c>
      <c r="J1994" t="str">
        <f>IF(INDEX(Products!$A$1:$E$5,MATCH(Orders!$D1994,Products!$A$1:$A$5,0),MATCH(Orders!J$1,Products!$A$1:$E$1,0))="M","Medium",IF(INDEX(Products!$A$1:$E$5,MATCH(Orders!$D1994,Products!$A$1:$A$5,0),MATCH(Orders!J$1,Products!$A$1:$E$1,0))="D","Dark","Light"))</f>
        <v>Medium</v>
      </c>
      <c r="K1994" s="3">
        <f>INDEX(Products!$A$1:$E$5,MATCH(Orders!$D1994,Products!$A$1:$A$5,0),MATCH(Orders!K$1,Products!$A$1:$E$1,0))</f>
        <v>1.5</v>
      </c>
      <c r="L1994" s="5">
        <f>INDEX(Products!$A$1:$E$5,MATCH(Orders!$D1994,Products!$A$1:$A$5,0),MATCH(Orders!L$1,Products!$A$1:$E$1,0))</f>
        <v>8.18</v>
      </c>
      <c r="M1994" s="5">
        <f>Table1[[#This Row],[Unit Price]]*Table1[[#This Row],[Quantity]]</f>
        <v>16.36</v>
      </c>
      <c r="N1994" t="str">
        <f>VLOOKUP(Table1[[#This Row],[Customer ID]],Customers!$A$1:$I$2001,9,FALSE)</f>
        <v>No</v>
      </c>
    </row>
    <row r="1995" spans="1:14" x14ac:dyDescent="0.35">
      <c r="A1995" t="s">
        <v>4068</v>
      </c>
      <c r="B1995" s="2">
        <v>45359</v>
      </c>
      <c r="C1995" t="s">
        <v>4069</v>
      </c>
      <c r="D1995" t="s">
        <v>40</v>
      </c>
      <c r="E1995">
        <v>3</v>
      </c>
      <c r="F1995" t="str">
        <f>VLOOKUP(Table1[[#This Row],[Customer ID]],Customers!$A$1:$I$2001,2,FALSE)</f>
        <v>Brett Lopez</v>
      </c>
      <c r="G1995" t="str">
        <f>VLOOKUP(Table1[[#This Row],[Customer ID]],Customers!$A$1:$I$2001,3,FALSE)</f>
        <v>pshaffer@gmail.com</v>
      </c>
      <c r="H1995" t="str">
        <f>VLOOKUP(Table1[[#This Row],[Customer ID]],Customers!$A$1:$I$2001,7,FALSE)</f>
        <v>Australia</v>
      </c>
      <c r="I1995" t="str">
        <f>_xlfn.IFS(INDEX(Products!$A$1:$E$5,MATCH(Orders!$D1995,Products!$A$1:$A$5,0),MATCH(Orders!I$1,Products!$A$1:$E$1,0))="Esp","Espresso",INDEX(Products!$A$1:$E$5,MATCH(Orders!$D1995,Products!$A$1:$A$5,0),MATCH(Orders!I$1,Products!$A$1:$E$1,0))="Lat","Latte",INDEX(Products!$A$1:$E$5,MATCH(Orders!$D1995,Products!$A$1:$A$5,0),MATCH(Orders!I$1,Products!$A$1:$E$1,0))="Moc","Mocha",INDEX(Products!$A$1:$E$5,MATCH(Orders!$D1995,Products!$A$1:$A$5,0),MATCH(Orders!I$1,Products!$A$1:$E$1,0))="Am","Americano")</f>
        <v>Americano</v>
      </c>
      <c r="J1995" t="str">
        <f>IF(INDEX(Products!$A$1:$E$5,MATCH(Orders!$D1995,Products!$A$1:$A$5,0),MATCH(Orders!J$1,Products!$A$1:$E$1,0))="M","Medium",IF(INDEX(Products!$A$1:$E$5,MATCH(Orders!$D1995,Products!$A$1:$A$5,0),MATCH(Orders!J$1,Products!$A$1:$E$1,0))="D","Dark","Light"))</f>
        <v>Light</v>
      </c>
      <c r="K1995" s="3">
        <f>INDEX(Products!$A$1:$E$5,MATCH(Orders!$D1995,Products!$A$1:$A$5,0),MATCH(Orders!K$1,Products!$A$1:$E$1,0))</f>
        <v>1</v>
      </c>
      <c r="L1995" s="5">
        <f>INDEX(Products!$A$1:$E$5,MATCH(Orders!$D1995,Products!$A$1:$A$5,0),MATCH(Orders!L$1,Products!$A$1:$E$1,0))</f>
        <v>9.9499999999999993</v>
      </c>
      <c r="M1995" s="5">
        <f>Table1[[#This Row],[Unit Price]]*Table1[[#This Row],[Quantity]]</f>
        <v>29.849999999999998</v>
      </c>
      <c r="N1995" t="str">
        <f>VLOOKUP(Table1[[#This Row],[Customer ID]],Customers!$A$1:$I$2001,9,FALSE)</f>
        <v>Yes</v>
      </c>
    </row>
    <row r="1996" spans="1:14" x14ac:dyDescent="0.35">
      <c r="A1996" t="s">
        <v>4070</v>
      </c>
      <c r="B1996" s="2">
        <v>45054</v>
      </c>
      <c r="C1996" t="s">
        <v>4071</v>
      </c>
      <c r="D1996" t="s">
        <v>21</v>
      </c>
      <c r="E1996">
        <v>4</v>
      </c>
      <c r="F1996" t="str">
        <f>VLOOKUP(Table1[[#This Row],[Customer ID]],Customers!$A$1:$I$2001,2,FALSE)</f>
        <v>Sue Davis</v>
      </c>
      <c r="G1996" t="str">
        <f>VLOOKUP(Table1[[#This Row],[Customer ID]],Customers!$A$1:$I$2001,3,FALSE)</f>
        <v>harrishannah@gmail.com</v>
      </c>
      <c r="H1996" t="str">
        <f>VLOOKUP(Table1[[#This Row],[Customer ID]],Customers!$A$1:$I$2001,7,FALSE)</f>
        <v>Australia</v>
      </c>
      <c r="I1996" t="str">
        <f>_xlfn.IFS(INDEX(Products!$A$1:$E$5,MATCH(Orders!$D1996,Products!$A$1:$A$5,0),MATCH(Orders!I$1,Products!$A$1:$E$1,0))="Esp","Espresso",INDEX(Products!$A$1:$E$5,MATCH(Orders!$D1996,Products!$A$1:$A$5,0),MATCH(Orders!I$1,Products!$A$1:$E$1,0))="Lat","Latte",INDEX(Products!$A$1:$E$5,MATCH(Orders!$D1996,Products!$A$1:$A$5,0),MATCH(Orders!I$1,Products!$A$1:$E$1,0))="Moc","Mocha",INDEX(Products!$A$1:$E$5,MATCH(Orders!$D1996,Products!$A$1:$A$5,0),MATCH(Orders!I$1,Products!$A$1:$E$1,0))="Am","Americano")</f>
        <v>Latte</v>
      </c>
      <c r="J1996" t="str">
        <f>IF(INDEX(Products!$A$1:$E$5,MATCH(Orders!$D1996,Products!$A$1:$A$5,0),MATCH(Orders!J$1,Products!$A$1:$E$1,0))="M","Medium",IF(INDEX(Products!$A$1:$E$5,MATCH(Orders!$D1996,Products!$A$1:$A$5,0),MATCH(Orders!J$1,Products!$A$1:$E$1,0))="D","Dark","Light"))</f>
        <v>Dark</v>
      </c>
      <c r="K1996" s="3">
        <f>INDEX(Products!$A$1:$E$5,MATCH(Orders!$D1996,Products!$A$1:$A$5,0),MATCH(Orders!K$1,Products!$A$1:$E$1,0))</f>
        <v>2</v>
      </c>
      <c r="L1996" s="5">
        <f>INDEX(Products!$A$1:$E$5,MATCH(Orders!$D1996,Products!$A$1:$A$5,0),MATCH(Orders!L$1,Products!$A$1:$E$1,0))</f>
        <v>6.79</v>
      </c>
      <c r="M1996" s="5">
        <f>Table1[[#This Row],[Unit Price]]*Table1[[#This Row],[Quantity]]</f>
        <v>27.16</v>
      </c>
      <c r="N1996" t="str">
        <f>VLOOKUP(Table1[[#This Row],[Customer ID]],Customers!$A$1:$I$2001,9,FALSE)</f>
        <v>No</v>
      </c>
    </row>
    <row r="1997" spans="1:14" x14ac:dyDescent="0.35">
      <c r="A1997" t="s">
        <v>4072</v>
      </c>
      <c r="B1997" s="2">
        <v>45200</v>
      </c>
      <c r="C1997" t="s">
        <v>4073</v>
      </c>
      <c r="D1997" t="s">
        <v>40</v>
      </c>
      <c r="E1997">
        <v>2</v>
      </c>
      <c r="F1997" t="str">
        <f>VLOOKUP(Table1[[#This Row],[Customer ID]],Customers!$A$1:$I$2001,2,FALSE)</f>
        <v>Julie Thomas MD</v>
      </c>
      <c r="G1997" t="str">
        <f>VLOOKUP(Table1[[#This Row],[Customer ID]],Customers!$A$1:$I$2001,3,FALSE)</f>
        <v>tyler84@hotmail.com</v>
      </c>
      <c r="H1997" t="str">
        <f>VLOOKUP(Table1[[#This Row],[Customer ID]],Customers!$A$1:$I$2001,7,FALSE)</f>
        <v>United Kingdom</v>
      </c>
      <c r="I1997" t="str">
        <f>_xlfn.IFS(INDEX(Products!$A$1:$E$5,MATCH(Orders!$D1997,Products!$A$1:$A$5,0),MATCH(Orders!I$1,Products!$A$1:$E$1,0))="Esp","Espresso",INDEX(Products!$A$1:$E$5,MATCH(Orders!$D1997,Products!$A$1:$A$5,0),MATCH(Orders!I$1,Products!$A$1:$E$1,0))="Lat","Latte",INDEX(Products!$A$1:$E$5,MATCH(Orders!$D1997,Products!$A$1:$A$5,0),MATCH(Orders!I$1,Products!$A$1:$E$1,0))="Moc","Mocha",INDEX(Products!$A$1:$E$5,MATCH(Orders!$D1997,Products!$A$1:$A$5,0),MATCH(Orders!I$1,Products!$A$1:$E$1,0))="Am","Americano")</f>
        <v>Americano</v>
      </c>
      <c r="J1997" t="str">
        <f>IF(INDEX(Products!$A$1:$E$5,MATCH(Orders!$D1997,Products!$A$1:$A$5,0),MATCH(Orders!J$1,Products!$A$1:$E$1,0))="M","Medium",IF(INDEX(Products!$A$1:$E$5,MATCH(Orders!$D1997,Products!$A$1:$A$5,0),MATCH(Orders!J$1,Products!$A$1:$E$1,0))="D","Dark","Light"))</f>
        <v>Light</v>
      </c>
      <c r="K1997" s="3">
        <f>INDEX(Products!$A$1:$E$5,MATCH(Orders!$D1997,Products!$A$1:$A$5,0),MATCH(Orders!K$1,Products!$A$1:$E$1,0))</f>
        <v>1</v>
      </c>
      <c r="L1997" s="5">
        <f>INDEX(Products!$A$1:$E$5,MATCH(Orders!$D1997,Products!$A$1:$A$5,0),MATCH(Orders!L$1,Products!$A$1:$E$1,0))</f>
        <v>9.9499999999999993</v>
      </c>
      <c r="M1997" s="5">
        <f>Table1[[#This Row],[Unit Price]]*Table1[[#This Row],[Quantity]]</f>
        <v>19.899999999999999</v>
      </c>
      <c r="N1997" t="str">
        <f>VLOOKUP(Table1[[#This Row],[Customer ID]],Customers!$A$1:$I$2001,9,FALSE)</f>
        <v>Yes</v>
      </c>
    </row>
    <row r="1998" spans="1:14" x14ac:dyDescent="0.35">
      <c r="A1998" t="s">
        <v>4074</v>
      </c>
      <c r="B1998" s="2">
        <v>45304</v>
      </c>
      <c r="C1998" t="s">
        <v>4075</v>
      </c>
      <c r="D1998" t="s">
        <v>21</v>
      </c>
      <c r="E1998">
        <v>3</v>
      </c>
      <c r="F1998" t="str">
        <f>VLOOKUP(Table1[[#This Row],[Customer ID]],Customers!$A$1:$I$2001,2,FALSE)</f>
        <v>Stephen Blackwell</v>
      </c>
      <c r="G1998" t="str">
        <f>VLOOKUP(Table1[[#This Row],[Customer ID]],Customers!$A$1:$I$2001,3,FALSE)</f>
        <v>christopher17@hotmail.com</v>
      </c>
      <c r="H1998" t="str">
        <f>VLOOKUP(Table1[[#This Row],[Customer ID]],Customers!$A$1:$I$2001,7,FALSE)</f>
        <v>United Kingdom</v>
      </c>
      <c r="I1998" t="str">
        <f>_xlfn.IFS(INDEX(Products!$A$1:$E$5,MATCH(Orders!$D1998,Products!$A$1:$A$5,0),MATCH(Orders!I$1,Products!$A$1:$E$1,0))="Esp","Espresso",INDEX(Products!$A$1:$E$5,MATCH(Orders!$D1998,Products!$A$1:$A$5,0),MATCH(Orders!I$1,Products!$A$1:$E$1,0))="Lat","Latte",INDEX(Products!$A$1:$E$5,MATCH(Orders!$D1998,Products!$A$1:$A$5,0),MATCH(Orders!I$1,Products!$A$1:$E$1,0))="Moc","Mocha",INDEX(Products!$A$1:$E$5,MATCH(Orders!$D1998,Products!$A$1:$A$5,0),MATCH(Orders!I$1,Products!$A$1:$E$1,0))="Am","Americano")</f>
        <v>Latte</v>
      </c>
      <c r="J1998" t="str">
        <f>IF(INDEX(Products!$A$1:$E$5,MATCH(Orders!$D1998,Products!$A$1:$A$5,0),MATCH(Orders!J$1,Products!$A$1:$E$1,0))="M","Medium",IF(INDEX(Products!$A$1:$E$5,MATCH(Orders!$D1998,Products!$A$1:$A$5,0),MATCH(Orders!J$1,Products!$A$1:$E$1,0))="D","Dark","Light"))</f>
        <v>Dark</v>
      </c>
      <c r="K1998" s="3">
        <f>INDEX(Products!$A$1:$E$5,MATCH(Orders!$D1998,Products!$A$1:$A$5,0),MATCH(Orders!K$1,Products!$A$1:$E$1,0))</f>
        <v>2</v>
      </c>
      <c r="L1998" s="5">
        <f>INDEX(Products!$A$1:$E$5,MATCH(Orders!$D1998,Products!$A$1:$A$5,0),MATCH(Orders!L$1,Products!$A$1:$E$1,0))</f>
        <v>6.79</v>
      </c>
      <c r="M1998" s="5">
        <f>Table1[[#This Row],[Unit Price]]*Table1[[#This Row],[Quantity]]</f>
        <v>20.37</v>
      </c>
      <c r="N1998" t="str">
        <f>VLOOKUP(Table1[[#This Row],[Customer ID]],Customers!$A$1:$I$2001,9,FALSE)</f>
        <v>Yes</v>
      </c>
    </row>
    <row r="1999" spans="1:14" x14ac:dyDescent="0.35">
      <c r="A1999" t="s">
        <v>4076</v>
      </c>
      <c r="B1999" s="2">
        <v>44821</v>
      </c>
      <c r="C1999" t="s">
        <v>4077</v>
      </c>
      <c r="D1999" t="s">
        <v>30</v>
      </c>
      <c r="E1999">
        <v>5</v>
      </c>
      <c r="F1999" t="str">
        <f>VLOOKUP(Table1[[#This Row],[Customer ID]],Customers!$A$1:$I$2001,2,FALSE)</f>
        <v>Matthew Robinson</v>
      </c>
      <c r="G1999" t="str">
        <f>VLOOKUP(Table1[[#This Row],[Customer ID]],Customers!$A$1:$I$2001,3,FALSE)</f>
        <v>daniel73@deleon.com</v>
      </c>
      <c r="H1999" t="str">
        <f>VLOOKUP(Table1[[#This Row],[Customer ID]],Customers!$A$1:$I$2001,7,FALSE)</f>
        <v>United States</v>
      </c>
      <c r="I1999" t="str">
        <f>_xlfn.IFS(INDEX(Products!$A$1:$E$5,MATCH(Orders!$D1999,Products!$A$1:$A$5,0),MATCH(Orders!I$1,Products!$A$1:$E$1,0))="Esp","Espresso",INDEX(Products!$A$1:$E$5,MATCH(Orders!$D1999,Products!$A$1:$A$5,0),MATCH(Orders!I$1,Products!$A$1:$E$1,0))="Lat","Latte",INDEX(Products!$A$1:$E$5,MATCH(Orders!$D1999,Products!$A$1:$A$5,0),MATCH(Orders!I$1,Products!$A$1:$E$1,0))="Moc","Mocha",INDEX(Products!$A$1:$E$5,MATCH(Orders!$D1999,Products!$A$1:$A$5,0),MATCH(Orders!I$1,Products!$A$1:$E$1,0))="Am","Americano")</f>
        <v>Mocha</v>
      </c>
      <c r="J1999" t="str">
        <f>IF(INDEX(Products!$A$1:$E$5,MATCH(Orders!$D1999,Products!$A$1:$A$5,0),MATCH(Orders!J$1,Products!$A$1:$E$1,0))="M","Medium",IF(INDEX(Products!$A$1:$E$5,MATCH(Orders!$D1999,Products!$A$1:$A$5,0),MATCH(Orders!J$1,Products!$A$1:$E$1,0))="D","Dark","Light"))</f>
        <v>Medium</v>
      </c>
      <c r="K1999" s="3">
        <f>INDEX(Products!$A$1:$E$5,MATCH(Orders!$D1999,Products!$A$1:$A$5,0),MATCH(Orders!K$1,Products!$A$1:$E$1,0))</f>
        <v>2</v>
      </c>
      <c r="L1999" s="5">
        <f>INDEX(Products!$A$1:$E$5,MATCH(Orders!$D1999,Products!$A$1:$A$5,0),MATCH(Orders!L$1,Products!$A$1:$E$1,0))</f>
        <v>5.35</v>
      </c>
      <c r="M1999" s="5">
        <f>Table1[[#This Row],[Unit Price]]*Table1[[#This Row],[Quantity]]</f>
        <v>26.75</v>
      </c>
      <c r="N1999" t="str">
        <f>VLOOKUP(Table1[[#This Row],[Customer ID]],Customers!$A$1:$I$2001,9,FALSE)</f>
        <v>Yes</v>
      </c>
    </row>
    <row r="2000" spans="1:14" x14ac:dyDescent="0.35">
      <c r="A2000" t="s">
        <v>4078</v>
      </c>
      <c r="B2000" s="2">
        <v>45076</v>
      </c>
      <c r="C2000" t="s">
        <v>4079</v>
      </c>
      <c r="D2000" t="s">
        <v>40</v>
      </c>
      <c r="E2000">
        <v>4</v>
      </c>
      <c r="F2000" t="str">
        <f>VLOOKUP(Table1[[#This Row],[Customer ID]],Customers!$A$1:$I$2001,2,FALSE)</f>
        <v>Jesus Hill</v>
      </c>
      <c r="G2000" t="str">
        <f>VLOOKUP(Table1[[#This Row],[Customer ID]],Customers!$A$1:$I$2001,3,FALSE)</f>
        <v>nicoleschaefer@lowe-castillo.biz</v>
      </c>
      <c r="H2000" t="str">
        <f>VLOOKUP(Table1[[#This Row],[Customer ID]],Customers!$A$1:$I$2001,7,FALSE)</f>
        <v>Australia</v>
      </c>
      <c r="I2000" t="str">
        <f>_xlfn.IFS(INDEX(Products!$A$1:$E$5,MATCH(Orders!$D2000,Products!$A$1:$A$5,0),MATCH(Orders!I$1,Products!$A$1:$E$1,0))="Esp","Espresso",INDEX(Products!$A$1:$E$5,MATCH(Orders!$D2000,Products!$A$1:$A$5,0),MATCH(Orders!I$1,Products!$A$1:$E$1,0))="Lat","Latte",INDEX(Products!$A$1:$E$5,MATCH(Orders!$D2000,Products!$A$1:$A$5,0),MATCH(Orders!I$1,Products!$A$1:$E$1,0))="Moc","Mocha",INDEX(Products!$A$1:$E$5,MATCH(Orders!$D2000,Products!$A$1:$A$5,0),MATCH(Orders!I$1,Products!$A$1:$E$1,0))="Am","Americano")</f>
        <v>Americano</v>
      </c>
      <c r="J2000" t="str">
        <f>IF(INDEX(Products!$A$1:$E$5,MATCH(Orders!$D2000,Products!$A$1:$A$5,0),MATCH(Orders!J$1,Products!$A$1:$E$1,0))="M","Medium",IF(INDEX(Products!$A$1:$E$5,MATCH(Orders!$D2000,Products!$A$1:$A$5,0),MATCH(Orders!J$1,Products!$A$1:$E$1,0))="D","Dark","Light"))</f>
        <v>Light</v>
      </c>
      <c r="K2000" s="3">
        <f>INDEX(Products!$A$1:$E$5,MATCH(Orders!$D2000,Products!$A$1:$A$5,0),MATCH(Orders!K$1,Products!$A$1:$E$1,0))</f>
        <v>1</v>
      </c>
      <c r="L2000" s="5">
        <f>INDEX(Products!$A$1:$E$5,MATCH(Orders!$D2000,Products!$A$1:$A$5,0),MATCH(Orders!L$1,Products!$A$1:$E$1,0))</f>
        <v>9.9499999999999993</v>
      </c>
      <c r="M2000" s="5">
        <f>Table1[[#This Row],[Unit Price]]*Table1[[#This Row],[Quantity]]</f>
        <v>39.799999999999997</v>
      </c>
      <c r="N2000" t="str">
        <f>VLOOKUP(Table1[[#This Row],[Customer ID]],Customers!$A$1:$I$2001,9,FALSE)</f>
        <v>No</v>
      </c>
    </row>
    <row r="2001" spans="1:14" x14ac:dyDescent="0.35">
      <c r="A2001" t="s">
        <v>4080</v>
      </c>
      <c r="B2001" s="2">
        <v>45218</v>
      </c>
      <c r="C2001" t="s">
        <v>4081</v>
      </c>
      <c r="D2001" t="s">
        <v>21</v>
      </c>
      <c r="E2001">
        <v>3</v>
      </c>
      <c r="F2001" t="str">
        <f>VLOOKUP(Table1[[#This Row],[Customer ID]],Customers!$A$1:$I$2001,2,FALSE)</f>
        <v>Jason Gardner</v>
      </c>
      <c r="G2001" t="str">
        <f>VLOOKUP(Table1[[#This Row],[Customer ID]],Customers!$A$1:$I$2001,3,FALSE)</f>
        <v>zfernandez@petersen.biz</v>
      </c>
      <c r="H2001" t="str">
        <f>VLOOKUP(Table1[[#This Row],[Customer ID]],Customers!$A$1:$I$2001,7,FALSE)</f>
        <v>Australia</v>
      </c>
      <c r="I2001" t="str">
        <f>_xlfn.IFS(INDEX(Products!$A$1:$E$5,MATCH(Orders!$D2001,Products!$A$1:$A$5,0),MATCH(Orders!I$1,Products!$A$1:$E$1,0))="Esp","Espresso",INDEX(Products!$A$1:$E$5,MATCH(Orders!$D2001,Products!$A$1:$A$5,0),MATCH(Orders!I$1,Products!$A$1:$E$1,0))="Lat","Latte",INDEX(Products!$A$1:$E$5,MATCH(Orders!$D2001,Products!$A$1:$A$5,0),MATCH(Orders!I$1,Products!$A$1:$E$1,0))="Moc","Mocha",INDEX(Products!$A$1:$E$5,MATCH(Orders!$D2001,Products!$A$1:$A$5,0),MATCH(Orders!I$1,Products!$A$1:$E$1,0))="Am","Americano")</f>
        <v>Latte</v>
      </c>
      <c r="J2001" t="str">
        <f>IF(INDEX(Products!$A$1:$E$5,MATCH(Orders!$D2001,Products!$A$1:$A$5,0),MATCH(Orders!J$1,Products!$A$1:$E$1,0))="M","Medium",IF(INDEX(Products!$A$1:$E$5,MATCH(Orders!$D2001,Products!$A$1:$A$5,0),MATCH(Orders!J$1,Products!$A$1:$E$1,0))="D","Dark","Light"))</f>
        <v>Dark</v>
      </c>
      <c r="K2001" s="3">
        <f>INDEX(Products!$A$1:$E$5,MATCH(Orders!$D2001,Products!$A$1:$A$5,0),MATCH(Orders!K$1,Products!$A$1:$E$1,0))</f>
        <v>2</v>
      </c>
      <c r="L2001" s="5">
        <f>INDEX(Products!$A$1:$E$5,MATCH(Orders!$D2001,Products!$A$1:$A$5,0),MATCH(Orders!L$1,Products!$A$1:$E$1,0))</f>
        <v>6.79</v>
      </c>
      <c r="M2001" s="5">
        <f>Table1[[#This Row],[Unit Price]]*Table1[[#This Row],[Quantity]]</f>
        <v>20.37</v>
      </c>
      <c r="N2001" t="str">
        <f>VLOOKUP(Table1[[#This Row],[Customer ID]],Customers!$A$1:$I$2001,9,FALSE)</f>
        <v>No</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11A92-234D-4EA3-B196-31C44239346F}">
  <dimension ref="A1:I2001"/>
  <sheetViews>
    <sheetView topLeftCell="A1981" workbookViewId="0">
      <selection activeCell="B36" sqref="B36"/>
    </sheetView>
  </sheetViews>
  <sheetFormatPr defaultRowHeight="14.5" x14ac:dyDescent="0.35"/>
  <cols>
    <col min="1" max="1" width="15.81640625" bestFit="1" customWidth="1"/>
    <col min="2" max="2" width="21.90625" bestFit="1" customWidth="1"/>
    <col min="3" max="3" width="38.6328125" bestFit="1" customWidth="1"/>
    <col min="4" max="4" width="21.90625" bestFit="1" customWidth="1"/>
    <col min="5" max="5" width="33.7265625" bestFit="1" customWidth="1"/>
    <col min="6" max="6" width="20.453125" bestFit="1" customWidth="1"/>
    <col min="7" max="7" width="14.1796875" bestFit="1" customWidth="1"/>
    <col min="8" max="8" width="8.54296875" bestFit="1" customWidth="1"/>
    <col min="9" max="9" width="11.08984375" bestFit="1" customWidth="1"/>
  </cols>
  <sheetData>
    <row r="1" spans="1:9" x14ac:dyDescent="0.35">
      <c r="A1" s="1" t="s">
        <v>2</v>
      </c>
      <c r="B1" s="1" t="s">
        <v>5</v>
      </c>
      <c r="C1" s="1" t="s">
        <v>6</v>
      </c>
      <c r="D1" s="1" t="s">
        <v>4082</v>
      </c>
      <c r="E1" s="1" t="s">
        <v>4083</v>
      </c>
      <c r="F1" s="1" t="s">
        <v>4084</v>
      </c>
      <c r="G1" s="1" t="s">
        <v>7</v>
      </c>
      <c r="H1" s="1" t="s">
        <v>4085</v>
      </c>
      <c r="I1" s="1" t="s">
        <v>4086</v>
      </c>
    </row>
    <row r="2" spans="1:9" x14ac:dyDescent="0.35">
      <c r="A2" t="s">
        <v>1535</v>
      </c>
      <c r="B2" t="s">
        <v>4087</v>
      </c>
      <c r="C2" t="s">
        <v>4088</v>
      </c>
      <c r="D2" t="s">
        <v>4089</v>
      </c>
      <c r="E2" t="s">
        <v>4090</v>
      </c>
      <c r="F2" t="s">
        <v>4091</v>
      </c>
      <c r="G2" t="s">
        <v>50</v>
      </c>
      <c r="H2">
        <v>88808</v>
      </c>
      <c r="I2" t="s">
        <v>4092</v>
      </c>
    </row>
    <row r="3" spans="1:9" x14ac:dyDescent="0.35">
      <c r="A3" t="s">
        <v>1082</v>
      </c>
      <c r="B3" t="s">
        <v>4093</v>
      </c>
      <c r="C3" t="s">
        <v>4094</v>
      </c>
      <c r="D3" t="s">
        <v>4095</v>
      </c>
      <c r="E3" t="s">
        <v>4096</v>
      </c>
      <c r="F3" t="s">
        <v>4097</v>
      </c>
      <c r="G3" t="s">
        <v>31</v>
      </c>
      <c r="H3">
        <v>98493</v>
      </c>
      <c r="I3" t="s">
        <v>4092</v>
      </c>
    </row>
    <row r="4" spans="1:9" x14ac:dyDescent="0.35">
      <c r="A4" t="s">
        <v>3418</v>
      </c>
      <c r="B4" t="s">
        <v>4098</v>
      </c>
      <c r="C4" t="s">
        <v>4099</v>
      </c>
      <c r="D4" t="s">
        <v>4100</v>
      </c>
      <c r="E4" t="s">
        <v>4101</v>
      </c>
      <c r="F4" t="s">
        <v>4102</v>
      </c>
      <c r="G4" t="s">
        <v>16</v>
      </c>
      <c r="H4">
        <v>62967</v>
      </c>
      <c r="I4" t="s">
        <v>4103</v>
      </c>
    </row>
    <row r="5" spans="1:9" x14ac:dyDescent="0.35">
      <c r="A5" t="s">
        <v>2188</v>
      </c>
      <c r="B5" t="s">
        <v>4104</v>
      </c>
      <c r="C5" t="s">
        <v>4105</v>
      </c>
      <c r="D5" t="s">
        <v>4106</v>
      </c>
      <c r="E5" t="s">
        <v>4107</v>
      </c>
      <c r="F5" t="s">
        <v>4108</v>
      </c>
      <c r="G5" t="s">
        <v>16</v>
      </c>
      <c r="H5">
        <v>42544</v>
      </c>
      <c r="I5" t="s">
        <v>4092</v>
      </c>
    </row>
    <row r="6" spans="1:9" x14ac:dyDescent="0.35">
      <c r="A6" t="s">
        <v>2120</v>
      </c>
      <c r="B6" t="s">
        <v>4109</v>
      </c>
      <c r="C6" t="s">
        <v>4110</v>
      </c>
      <c r="D6" t="s">
        <v>4111</v>
      </c>
      <c r="E6" t="s">
        <v>4112</v>
      </c>
      <c r="F6" t="s">
        <v>4113</v>
      </c>
      <c r="G6" t="s">
        <v>16</v>
      </c>
      <c r="H6">
        <v>72730</v>
      </c>
      <c r="I6" t="s">
        <v>4092</v>
      </c>
    </row>
    <row r="7" spans="1:9" x14ac:dyDescent="0.35">
      <c r="A7" t="s">
        <v>2712</v>
      </c>
      <c r="B7" t="s">
        <v>4114</v>
      </c>
      <c r="C7" t="s">
        <v>4115</v>
      </c>
      <c r="D7" t="s">
        <v>4116</v>
      </c>
      <c r="E7" t="s">
        <v>4117</v>
      </c>
      <c r="F7" t="s">
        <v>4118</v>
      </c>
      <c r="G7" t="s">
        <v>16</v>
      </c>
      <c r="H7">
        <v>59671</v>
      </c>
      <c r="I7" t="s">
        <v>4103</v>
      </c>
    </row>
    <row r="8" spans="1:9" x14ac:dyDescent="0.35">
      <c r="A8" t="s">
        <v>2850</v>
      </c>
      <c r="B8" t="s">
        <v>4119</v>
      </c>
      <c r="C8" t="s">
        <v>4120</v>
      </c>
      <c r="D8" t="s">
        <v>4121</v>
      </c>
      <c r="E8" t="s">
        <v>4122</v>
      </c>
      <c r="F8" t="s">
        <v>4123</v>
      </c>
      <c r="G8" t="s">
        <v>16</v>
      </c>
      <c r="H8">
        <v>24659</v>
      </c>
      <c r="I8" t="s">
        <v>4092</v>
      </c>
    </row>
    <row r="9" spans="1:9" x14ac:dyDescent="0.35">
      <c r="A9" t="s">
        <v>3046</v>
      </c>
      <c r="B9" t="s">
        <v>1064</v>
      </c>
      <c r="C9" t="s">
        <v>4124</v>
      </c>
      <c r="D9" t="s">
        <v>4125</v>
      </c>
      <c r="E9" t="s">
        <v>4126</v>
      </c>
      <c r="F9" t="s">
        <v>4127</v>
      </c>
      <c r="G9" t="s">
        <v>26</v>
      </c>
      <c r="H9">
        <v>98930</v>
      </c>
      <c r="I9" t="s">
        <v>4092</v>
      </c>
    </row>
    <row r="10" spans="1:9" x14ac:dyDescent="0.35">
      <c r="A10" t="s">
        <v>1609</v>
      </c>
      <c r="B10" t="s">
        <v>4128</v>
      </c>
      <c r="C10" t="s">
        <v>4129</v>
      </c>
      <c r="D10" t="s">
        <v>4130</v>
      </c>
      <c r="E10" t="s">
        <v>4131</v>
      </c>
      <c r="F10" t="s">
        <v>4132</v>
      </c>
      <c r="G10" t="s">
        <v>50</v>
      </c>
      <c r="H10">
        <v>21813</v>
      </c>
      <c r="I10" t="s">
        <v>4103</v>
      </c>
    </row>
    <row r="11" spans="1:9" x14ac:dyDescent="0.35">
      <c r="A11" t="s">
        <v>1175</v>
      </c>
      <c r="B11" t="s">
        <v>4133</v>
      </c>
      <c r="C11" t="s">
        <v>4134</v>
      </c>
      <c r="D11" t="s">
        <v>4135</v>
      </c>
      <c r="E11" t="s">
        <v>4136</v>
      </c>
      <c r="F11" t="s">
        <v>4137</v>
      </c>
      <c r="G11" t="s">
        <v>31</v>
      </c>
      <c r="H11">
        <v>30329</v>
      </c>
      <c r="I11" t="s">
        <v>4092</v>
      </c>
    </row>
    <row r="12" spans="1:9" x14ac:dyDescent="0.35">
      <c r="A12" t="s">
        <v>2184</v>
      </c>
      <c r="B12" t="s">
        <v>1577</v>
      </c>
      <c r="C12" t="s">
        <v>4138</v>
      </c>
      <c r="D12" t="s">
        <v>4139</v>
      </c>
      <c r="E12" t="s">
        <v>4140</v>
      </c>
      <c r="F12" t="s">
        <v>4141</v>
      </c>
      <c r="G12" t="s">
        <v>16</v>
      </c>
      <c r="H12">
        <v>91156</v>
      </c>
      <c r="I12" t="s">
        <v>4103</v>
      </c>
    </row>
    <row r="13" spans="1:9" x14ac:dyDescent="0.35">
      <c r="A13" t="s">
        <v>1709</v>
      </c>
      <c r="B13" t="s">
        <v>1893</v>
      </c>
      <c r="C13" t="s">
        <v>4142</v>
      </c>
      <c r="D13" t="s">
        <v>4143</v>
      </c>
      <c r="E13" t="s">
        <v>4144</v>
      </c>
      <c r="F13" t="s">
        <v>4145</v>
      </c>
      <c r="G13" t="s">
        <v>26</v>
      </c>
      <c r="H13">
        <v>40222</v>
      </c>
      <c r="I13" t="s">
        <v>4103</v>
      </c>
    </row>
    <row r="14" spans="1:9" x14ac:dyDescent="0.35">
      <c r="A14" t="s">
        <v>657</v>
      </c>
      <c r="B14" t="s">
        <v>4146</v>
      </c>
      <c r="C14" t="s">
        <v>4147</v>
      </c>
      <c r="D14" t="s">
        <v>4148</v>
      </c>
      <c r="E14" t="s">
        <v>4149</v>
      </c>
      <c r="F14" t="s">
        <v>4150</v>
      </c>
      <c r="G14" t="s">
        <v>50</v>
      </c>
      <c r="H14">
        <v>43350</v>
      </c>
      <c r="I14" t="s">
        <v>4103</v>
      </c>
    </row>
    <row r="15" spans="1:9" x14ac:dyDescent="0.35">
      <c r="A15" t="s">
        <v>930</v>
      </c>
      <c r="B15" t="s">
        <v>4151</v>
      </c>
      <c r="C15" t="s">
        <v>4152</v>
      </c>
      <c r="D15" t="s">
        <v>4153</v>
      </c>
      <c r="E15" t="s">
        <v>4154</v>
      </c>
      <c r="F15" t="s">
        <v>4155</v>
      </c>
      <c r="G15" t="s">
        <v>16</v>
      </c>
      <c r="H15">
        <v>62024</v>
      </c>
      <c r="I15" t="s">
        <v>4103</v>
      </c>
    </row>
    <row r="16" spans="1:9" x14ac:dyDescent="0.35">
      <c r="A16" t="s">
        <v>2671</v>
      </c>
      <c r="B16" t="s">
        <v>4156</v>
      </c>
      <c r="C16" t="s">
        <v>4157</v>
      </c>
      <c r="D16" t="s">
        <v>4158</v>
      </c>
      <c r="E16" t="s">
        <v>4159</v>
      </c>
      <c r="F16" t="s">
        <v>4160</v>
      </c>
      <c r="G16" t="s">
        <v>26</v>
      </c>
      <c r="H16">
        <v>18294</v>
      </c>
      <c r="I16" t="s">
        <v>4092</v>
      </c>
    </row>
    <row r="17" spans="1:9" x14ac:dyDescent="0.35">
      <c r="A17" t="s">
        <v>2224</v>
      </c>
      <c r="B17" t="s">
        <v>4161</v>
      </c>
      <c r="C17" t="s">
        <v>4162</v>
      </c>
      <c r="D17" t="s">
        <v>4163</v>
      </c>
      <c r="E17" t="s">
        <v>4164</v>
      </c>
      <c r="F17" t="s">
        <v>4165</v>
      </c>
      <c r="G17" t="s">
        <v>16</v>
      </c>
      <c r="H17">
        <v>51321</v>
      </c>
      <c r="I17" t="s">
        <v>4092</v>
      </c>
    </row>
    <row r="18" spans="1:9" x14ac:dyDescent="0.35">
      <c r="A18" t="s">
        <v>3906</v>
      </c>
      <c r="B18" t="s">
        <v>4166</v>
      </c>
      <c r="C18" t="s">
        <v>4167</v>
      </c>
      <c r="D18" t="s">
        <v>4168</v>
      </c>
      <c r="E18" t="s">
        <v>4169</v>
      </c>
      <c r="F18" t="s">
        <v>4170</v>
      </c>
      <c r="G18" t="s">
        <v>16</v>
      </c>
      <c r="H18">
        <v>68429</v>
      </c>
      <c r="I18" t="s">
        <v>4103</v>
      </c>
    </row>
    <row r="19" spans="1:9" x14ac:dyDescent="0.35">
      <c r="A19" t="s">
        <v>2936</v>
      </c>
      <c r="B19" t="s">
        <v>4171</v>
      </c>
      <c r="C19" t="s">
        <v>4172</v>
      </c>
      <c r="D19" t="s">
        <v>4173</v>
      </c>
      <c r="E19" t="s">
        <v>4174</v>
      </c>
      <c r="F19" t="s">
        <v>4175</v>
      </c>
      <c r="G19" t="s">
        <v>31</v>
      </c>
      <c r="H19">
        <v>86439</v>
      </c>
      <c r="I19" t="s">
        <v>4092</v>
      </c>
    </row>
    <row r="20" spans="1:9" x14ac:dyDescent="0.35">
      <c r="A20" t="s">
        <v>3414</v>
      </c>
      <c r="B20" t="s">
        <v>4176</v>
      </c>
      <c r="C20" t="s">
        <v>4177</v>
      </c>
      <c r="D20" t="s">
        <v>4178</v>
      </c>
      <c r="E20" t="s">
        <v>4179</v>
      </c>
      <c r="F20" t="s">
        <v>4180</v>
      </c>
      <c r="G20" t="s">
        <v>26</v>
      </c>
      <c r="H20">
        <v>94127</v>
      </c>
      <c r="I20" t="s">
        <v>4103</v>
      </c>
    </row>
    <row r="21" spans="1:9" x14ac:dyDescent="0.35">
      <c r="A21" t="s">
        <v>1635</v>
      </c>
      <c r="B21" t="s">
        <v>4181</v>
      </c>
      <c r="C21" t="s">
        <v>4182</v>
      </c>
      <c r="D21" t="s">
        <v>4183</v>
      </c>
      <c r="E21" t="s">
        <v>4184</v>
      </c>
      <c r="F21" t="s">
        <v>4185</v>
      </c>
      <c r="G21" t="s">
        <v>50</v>
      </c>
      <c r="H21">
        <v>48083</v>
      </c>
      <c r="I21" t="s">
        <v>4092</v>
      </c>
    </row>
    <row r="22" spans="1:9" x14ac:dyDescent="0.35">
      <c r="A22" t="s">
        <v>3775</v>
      </c>
      <c r="B22" t="s">
        <v>4186</v>
      </c>
      <c r="C22" t="s">
        <v>4187</v>
      </c>
      <c r="D22" t="s">
        <v>4188</v>
      </c>
      <c r="E22" t="s">
        <v>4189</v>
      </c>
      <c r="F22" t="s">
        <v>4190</v>
      </c>
      <c r="G22" t="s">
        <v>26</v>
      </c>
      <c r="H22">
        <v>6036</v>
      </c>
      <c r="I22" t="s">
        <v>4103</v>
      </c>
    </row>
    <row r="23" spans="1:9" x14ac:dyDescent="0.35">
      <c r="A23" t="s">
        <v>2134</v>
      </c>
      <c r="B23" t="s">
        <v>4191</v>
      </c>
      <c r="C23" t="s">
        <v>4192</v>
      </c>
      <c r="D23" t="s">
        <v>4193</v>
      </c>
      <c r="E23" t="s">
        <v>4194</v>
      </c>
      <c r="F23" t="s">
        <v>4195</v>
      </c>
      <c r="G23" t="s">
        <v>16</v>
      </c>
      <c r="H23">
        <v>89978</v>
      </c>
      <c r="I23" t="s">
        <v>4092</v>
      </c>
    </row>
    <row r="24" spans="1:9" x14ac:dyDescent="0.35">
      <c r="A24" t="s">
        <v>496</v>
      </c>
      <c r="B24" t="s">
        <v>4196</v>
      </c>
      <c r="C24" t="s">
        <v>4197</v>
      </c>
      <c r="D24" t="s">
        <v>4198</v>
      </c>
      <c r="E24" t="s">
        <v>4199</v>
      </c>
      <c r="F24" t="s">
        <v>4200</v>
      </c>
      <c r="G24" t="s">
        <v>26</v>
      </c>
      <c r="H24">
        <v>88078</v>
      </c>
      <c r="I24" t="s">
        <v>4103</v>
      </c>
    </row>
    <row r="25" spans="1:9" x14ac:dyDescent="0.35">
      <c r="A25" t="s">
        <v>575</v>
      </c>
      <c r="B25" t="s">
        <v>4201</v>
      </c>
      <c r="C25" t="s">
        <v>4202</v>
      </c>
      <c r="D25" t="s">
        <v>4203</v>
      </c>
      <c r="E25" t="s">
        <v>4204</v>
      </c>
      <c r="F25" t="s">
        <v>4205</v>
      </c>
      <c r="G25" t="s">
        <v>16</v>
      </c>
      <c r="H25">
        <v>24190</v>
      </c>
      <c r="I25" t="s">
        <v>4092</v>
      </c>
    </row>
    <row r="26" spans="1:9" x14ac:dyDescent="0.35">
      <c r="A26" t="s">
        <v>1086</v>
      </c>
      <c r="B26" t="s">
        <v>4206</v>
      </c>
      <c r="C26" t="s">
        <v>4207</v>
      </c>
      <c r="D26" t="s">
        <v>4208</v>
      </c>
      <c r="E26" t="s">
        <v>4209</v>
      </c>
      <c r="F26" t="s">
        <v>4210</v>
      </c>
      <c r="G26" t="s">
        <v>26</v>
      </c>
      <c r="H26">
        <v>65175</v>
      </c>
      <c r="I26" t="s">
        <v>4092</v>
      </c>
    </row>
    <row r="27" spans="1:9" x14ac:dyDescent="0.35">
      <c r="A27" t="s">
        <v>1356</v>
      </c>
      <c r="B27" t="s">
        <v>4211</v>
      </c>
      <c r="C27" t="s">
        <v>4212</v>
      </c>
      <c r="D27" t="s">
        <v>4213</v>
      </c>
      <c r="E27" t="s">
        <v>4214</v>
      </c>
      <c r="F27" t="s">
        <v>4215</v>
      </c>
      <c r="G27" t="s">
        <v>26</v>
      </c>
      <c r="H27">
        <v>25981</v>
      </c>
      <c r="I27" t="s">
        <v>4092</v>
      </c>
    </row>
    <row r="28" spans="1:9" x14ac:dyDescent="0.35">
      <c r="A28" t="s">
        <v>2657</v>
      </c>
      <c r="B28" t="s">
        <v>4216</v>
      </c>
      <c r="C28" t="s">
        <v>4217</v>
      </c>
      <c r="D28" t="s">
        <v>4218</v>
      </c>
      <c r="E28" t="s">
        <v>4219</v>
      </c>
      <c r="F28" t="s">
        <v>4220</v>
      </c>
      <c r="G28" t="s">
        <v>50</v>
      </c>
      <c r="H28">
        <v>24034</v>
      </c>
      <c r="I28" t="s">
        <v>4092</v>
      </c>
    </row>
    <row r="29" spans="1:9" x14ac:dyDescent="0.35">
      <c r="A29" t="s">
        <v>3422</v>
      </c>
      <c r="B29" t="s">
        <v>4221</v>
      </c>
      <c r="C29" t="s">
        <v>4222</v>
      </c>
      <c r="D29" t="s">
        <v>4223</v>
      </c>
      <c r="E29" t="s">
        <v>4224</v>
      </c>
      <c r="F29" t="s">
        <v>4225</v>
      </c>
      <c r="G29" t="s">
        <v>50</v>
      </c>
      <c r="H29">
        <v>92041</v>
      </c>
      <c r="I29" t="s">
        <v>4092</v>
      </c>
    </row>
    <row r="30" spans="1:9" x14ac:dyDescent="0.35">
      <c r="A30" t="s">
        <v>3890</v>
      </c>
      <c r="B30" t="s">
        <v>4226</v>
      </c>
      <c r="C30" t="s">
        <v>4227</v>
      </c>
      <c r="D30" t="s">
        <v>4228</v>
      </c>
      <c r="E30" t="s">
        <v>4229</v>
      </c>
      <c r="F30" t="s">
        <v>4230</v>
      </c>
      <c r="G30" t="s">
        <v>31</v>
      </c>
      <c r="H30">
        <v>59023</v>
      </c>
      <c r="I30" t="s">
        <v>4092</v>
      </c>
    </row>
    <row r="31" spans="1:9" x14ac:dyDescent="0.35">
      <c r="A31" t="s">
        <v>1415</v>
      </c>
      <c r="B31" t="s">
        <v>4231</v>
      </c>
      <c r="C31" t="s">
        <v>4232</v>
      </c>
      <c r="D31" t="s">
        <v>4233</v>
      </c>
      <c r="E31" t="s">
        <v>4234</v>
      </c>
      <c r="F31" t="s">
        <v>4235</v>
      </c>
      <c r="G31" t="s">
        <v>50</v>
      </c>
      <c r="H31">
        <v>61333</v>
      </c>
      <c r="I31" t="s">
        <v>4092</v>
      </c>
    </row>
    <row r="32" spans="1:9" x14ac:dyDescent="0.35">
      <c r="A32" t="s">
        <v>1053</v>
      </c>
      <c r="B32" t="s">
        <v>4236</v>
      </c>
      <c r="C32" t="s">
        <v>4237</v>
      </c>
      <c r="D32" t="s">
        <v>4238</v>
      </c>
      <c r="E32" t="s">
        <v>4239</v>
      </c>
      <c r="F32" t="s">
        <v>4240</v>
      </c>
      <c r="G32" t="s">
        <v>23</v>
      </c>
      <c r="H32">
        <v>98593</v>
      </c>
      <c r="I32" t="s">
        <v>4092</v>
      </c>
    </row>
    <row r="33" spans="1:9" x14ac:dyDescent="0.35">
      <c r="A33" t="s">
        <v>2110</v>
      </c>
      <c r="B33" t="s">
        <v>4241</v>
      </c>
      <c r="C33" t="s">
        <v>4242</v>
      </c>
      <c r="D33" t="s">
        <v>4243</v>
      </c>
      <c r="E33" t="s">
        <v>4244</v>
      </c>
      <c r="F33" t="s">
        <v>4245</v>
      </c>
      <c r="G33" t="s">
        <v>50</v>
      </c>
      <c r="H33">
        <v>53349</v>
      </c>
      <c r="I33" t="s">
        <v>4092</v>
      </c>
    </row>
    <row r="34" spans="1:9" x14ac:dyDescent="0.35">
      <c r="A34" t="s">
        <v>3388</v>
      </c>
      <c r="B34" t="s">
        <v>4246</v>
      </c>
      <c r="C34" t="s">
        <v>4247</v>
      </c>
      <c r="D34" t="s">
        <v>4248</v>
      </c>
      <c r="E34" t="s">
        <v>4249</v>
      </c>
      <c r="F34" t="s">
        <v>4250</v>
      </c>
      <c r="G34" t="s">
        <v>26</v>
      </c>
      <c r="H34">
        <v>2243</v>
      </c>
      <c r="I34" t="s">
        <v>4092</v>
      </c>
    </row>
    <row r="35" spans="1:9" x14ac:dyDescent="0.35">
      <c r="A35" t="s">
        <v>47</v>
      </c>
      <c r="B35" t="s">
        <v>4251</v>
      </c>
      <c r="C35" t="s">
        <v>4252</v>
      </c>
      <c r="D35" t="s">
        <v>4253</v>
      </c>
      <c r="E35" t="s">
        <v>4254</v>
      </c>
      <c r="F35" t="s">
        <v>4255</v>
      </c>
      <c r="G35" t="s">
        <v>31</v>
      </c>
      <c r="H35">
        <v>85557</v>
      </c>
      <c r="I35" t="s">
        <v>4103</v>
      </c>
    </row>
    <row r="36" spans="1:9" x14ac:dyDescent="0.35">
      <c r="A36" t="s">
        <v>144</v>
      </c>
      <c r="B36" t="s">
        <v>4256</v>
      </c>
      <c r="C36" t="s">
        <v>4257</v>
      </c>
      <c r="D36" t="s">
        <v>4258</v>
      </c>
      <c r="E36" t="s">
        <v>4259</v>
      </c>
      <c r="F36" t="s">
        <v>4260</v>
      </c>
      <c r="G36" t="s">
        <v>26</v>
      </c>
      <c r="H36">
        <v>57491</v>
      </c>
      <c r="I36" t="s">
        <v>4103</v>
      </c>
    </row>
    <row r="37" spans="1:9" x14ac:dyDescent="0.35">
      <c r="A37" t="s">
        <v>4057</v>
      </c>
      <c r="B37" t="s">
        <v>4261</v>
      </c>
      <c r="C37" t="s">
        <v>4262</v>
      </c>
      <c r="D37" t="s">
        <v>4263</v>
      </c>
      <c r="E37" t="s">
        <v>4264</v>
      </c>
      <c r="F37" t="s">
        <v>4265</v>
      </c>
      <c r="G37" t="s">
        <v>26</v>
      </c>
      <c r="H37">
        <v>20305</v>
      </c>
      <c r="I37" t="s">
        <v>4092</v>
      </c>
    </row>
    <row r="38" spans="1:9" x14ac:dyDescent="0.35">
      <c r="A38" t="s">
        <v>894</v>
      </c>
      <c r="B38" t="s">
        <v>4266</v>
      </c>
      <c r="C38" t="s">
        <v>4267</v>
      </c>
      <c r="D38" t="s">
        <v>4268</v>
      </c>
      <c r="E38" t="s">
        <v>4269</v>
      </c>
      <c r="F38" t="s">
        <v>4270</v>
      </c>
      <c r="G38" t="s">
        <v>31</v>
      </c>
      <c r="H38">
        <v>56360</v>
      </c>
      <c r="I38" t="s">
        <v>4103</v>
      </c>
    </row>
    <row r="39" spans="1:9" x14ac:dyDescent="0.35">
      <c r="A39" t="s">
        <v>1791</v>
      </c>
      <c r="B39" t="s">
        <v>4271</v>
      </c>
      <c r="C39" t="s">
        <v>4272</v>
      </c>
      <c r="D39" t="s">
        <v>4273</v>
      </c>
      <c r="E39" t="s">
        <v>4274</v>
      </c>
      <c r="F39" t="s">
        <v>4275</v>
      </c>
      <c r="G39" t="s">
        <v>16</v>
      </c>
      <c r="H39">
        <v>10962</v>
      </c>
      <c r="I39" t="s">
        <v>4103</v>
      </c>
    </row>
    <row r="40" spans="1:9" x14ac:dyDescent="0.35">
      <c r="A40" t="s">
        <v>2926</v>
      </c>
      <c r="B40" t="s">
        <v>4276</v>
      </c>
      <c r="C40" t="s">
        <v>4277</v>
      </c>
      <c r="D40" t="s">
        <v>4278</v>
      </c>
      <c r="E40" t="s">
        <v>4279</v>
      </c>
      <c r="F40" t="s">
        <v>4280</v>
      </c>
      <c r="G40" t="s">
        <v>23</v>
      </c>
      <c r="H40">
        <v>75751</v>
      </c>
      <c r="I40" t="s">
        <v>4092</v>
      </c>
    </row>
    <row r="41" spans="1:9" x14ac:dyDescent="0.35">
      <c r="A41" t="s">
        <v>494</v>
      </c>
      <c r="B41" t="s">
        <v>4281</v>
      </c>
      <c r="C41" t="s">
        <v>4282</v>
      </c>
      <c r="D41" t="s">
        <v>4283</v>
      </c>
      <c r="E41" t="s">
        <v>4284</v>
      </c>
      <c r="F41" t="s">
        <v>4285</v>
      </c>
      <c r="G41" t="s">
        <v>31</v>
      </c>
      <c r="H41">
        <v>95827</v>
      </c>
      <c r="I41" t="s">
        <v>4092</v>
      </c>
    </row>
    <row r="42" spans="1:9" x14ac:dyDescent="0.35">
      <c r="A42" t="s">
        <v>1967</v>
      </c>
      <c r="B42" t="s">
        <v>4286</v>
      </c>
      <c r="C42" t="s">
        <v>4287</v>
      </c>
      <c r="D42" t="s">
        <v>4288</v>
      </c>
      <c r="E42" t="s">
        <v>4289</v>
      </c>
      <c r="F42" t="s">
        <v>4290</v>
      </c>
      <c r="G42" t="s">
        <v>31</v>
      </c>
      <c r="H42">
        <v>51168</v>
      </c>
      <c r="I42" t="s">
        <v>4092</v>
      </c>
    </row>
    <row r="43" spans="1:9" x14ac:dyDescent="0.35">
      <c r="A43" t="s">
        <v>2430</v>
      </c>
      <c r="B43" t="s">
        <v>4291</v>
      </c>
      <c r="C43" t="s">
        <v>4292</v>
      </c>
      <c r="D43" t="s">
        <v>4293</v>
      </c>
      <c r="E43" t="s">
        <v>4294</v>
      </c>
      <c r="F43" t="s">
        <v>4295</v>
      </c>
      <c r="G43" t="s">
        <v>23</v>
      </c>
      <c r="H43">
        <v>52592</v>
      </c>
      <c r="I43" t="s">
        <v>4103</v>
      </c>
    </row>
    <row r="44" spans="1:9" x14ac:dyDescent="0.35">
      <c r="A44" t="s">
        <v>770</v>
      </c>
      <c r="B44" t="s">
        <v>4296</v>
      </c>
      <c r="C44" t="s">
        <v>4297</v>
      </c>
      <c r="D44" t="s">
        <v>4298</v>
      </c>
      <c r="E44" t="s">
        <v>4299</v>
      </c>
      <c r="F44" t="s">
        <v>4300</v>
      </c>
      <c r="G44" t="s">
        <v>31</v>
      </c>
      <c r="H44">
        <v>59485</v>
      </c>
      <c r="I44" t="s">
        <v>4103</v>
      </c>
    </row>
    <row r="45" spans="1:9" x14ac:dyDescent="0.35">
      <c r="A45" t="s">
        <v>3927</v>
      </c>
      <c r="B45" t="s">
        <v>4301</v>
      </c>
      <c r="C45" t="s">
        <v>4302</v>
      </c>
      <c r="D45" t="s">
        <v>4303</v>
      </c>
      <c r="E45" t="s">
        <v>4304</v>
      </c>
      <c r="F45" t="s">
        <v>4305</v>
      </c>
      <c r="G45" t="s">
        <v>16</v>
      </c>
      <c r="H45">
        <v>62538</v>
      </c>
      <c r="I45" t="s">
        <v>4103</v>
      </c>
    </row>
    <row r="46" spans="1:9" x14ac:dyDescent="0.35">
      <c r="A46" t="s">
        <v>2954</v>
      </c>
      <c r="B46" t="s">
        <v>4306</v>
      </c>
      <c r="C46" t="s">
        <v>4307</v>
      </c>
      <c r="D46" t="s">
        <v>4308</v>
      </c>
      <c r="E46" t="s">
        <v>4309</v>
      </c>
      <c r="F46" t="s">
        <v>4310</v>
      </c>
      <c r="G46" t="s">
        <v>16</v>
      </c>
      <c r="H46">
        <v>82589</v>
      </c>
      <c r="I46" t="s">
        <v>4092</v>
      </c>
    </row>
    <row r="47" spans="1:9" x14ac:dyDescent="0.35">
      <c r="A47" t="s">
        <v>880</v>
      </c>
      <c r="B47" t="s">
        <v>4311</v>
      </c>
      <c r="C47" t="s">
        <v>4312</v>
      </c>
      <c r="D47" t="s">
        <v>4313</v>
      </c>
      <c r="E47" t="s">
        <v>4314</v>
      </c>
      <c r="F47" t="s">
        <v>4315</v>
      </c>
      <c r="G47" t="s">
        <v>23</v>
      </c>
      <c r="H47">
        <v>78505</v>
      </c>
      <c r="I47" t="s">
        <v>4103</v>
      </c>
    </row>
    <row r="48" spans="1:9" x14ac:dyDescent="0.35">
      <c r="A48" t="s">
        <v>342</v>
      </c>
      <c r="B48" t="s">
        <v>4316</v>
      </c>
      <c r="C48" t="s">
        <v>4317</v>
      </c>
      <c r="D48" t="s">
        <v>4318</v>
      </c>
      <c r="E48" t="s">
        <v>4319</v>
      </c>
      <c r="F48" t="s">
        <v>4320</v>
      </c>
      <c r="G48" t="s">
        <v>23</v>
      </c>
      <c r="H48">
        <v>71462</v>
      </c>
      <c r="I48" t="s">
        <v>4092</v>
      </c>
    </row>
    <row r="49" spans="1:9" x14ac:dyDescent="0.35">
      <c r="A49" t="s">
        <v>2394</v>
      </c>
      <c r="B49" t="s">
        <v>4321</v>
      </c>
      <c r="C49" t="s">
        <v>4322</v>
      </c>
      <c r="D49" t="s">
        <v>4323</v>
      </c>
      <c r="E49" t="s">
        <v>4324</v>
      </c>
      <c r="F49" t="s">
        <v>4325</v>
      </c>
      <c r="G49" t="s">
        <v>23</v>
      </c>
      <c r="H49">
        <v>90920</v>
      </c>
      <c r="I49" t="s">
        <v>4092</v>
      </c>
    </row>
    <row r="50" spans="1:9" x14ac:dyDescent="0.35">
      <c r="A50" t="s">
        <v>4055</v>
      </c>
      <c r="B50" t="s">
        <v>4326</v>
      </c>
      <c r="C50" t="s">
        <v>4327</v>
      </c>
      <c r="D50" t="s">
        <v>4328</v>
      </c>
      <c r="E50" t="s">
        <v>4329</v>
      </c>
      <c r="F50" t="s">
        <v>4330</v>
      </c>
      <c r="G50" t="s">
        <v>50</v>
      </c>
      <c r="H50">
        <v>97491</v>
      </c>
      <c r="I50" t="s">
        <v>4103</v>
      </c>
    </row>
    <row r="51" spans="1:9" x14ac:dyDescent="0.35">
      <c r="A51" t="s">
        <v>727</v>
      </c>
      <c r="B51" t="s">
        <v>4331</v>
      </c>
      <c r="C51" t="s">
        <v>4332</v>
      </c>
      <c r="D51" t="s">
        <v>4333</v>
      </c>
      <c r="E51" t="s">
        <v>4334</v>
      </c>
      <c r="F51" t="s">
        <v>4335</v>
      </c>
      <c r="G51" t="s">
        <v>26</v>
      </c>
      <c r="H51">
        <v>67721</v>
      </c>
      <c r="I51" t="s">
        <v>4103</v>
      </c>
    </row>
    <row r="52" spans="1:9" x14ac:dyDescent="0.35">
      <c r="A52" t="s">
        <v>561</v>
      </c>
      <c r="B52" t="s">
        <v>4336</v>
      </c>
      <c r="C52" t="s">
        <v>4337</v>
      </c>
      <c r="D52" t="s">
        <v>4338</v>
      </c>
      <c r="E52" t="s">
        <v>4339</v>
      </c>
      <c r="F52" t="s">
        <v>4340</v>
      </c>
      <c r="G52" t="s">
        <v>31</v>
      </c>
      <c r="H52">
        <v>21064</v>
      </c>
      <c r="I52" t="s">
        <v>4103</v>
      </c>
    </row>
    <row r="53" spans="1:9" x14ac:dyDescent="0.35">
      <c r="A53" t="s">
        <v>677</v>
      </c>
      <c r="B53" t="s">
        <v>4341</v>
      </c>
      <c r="C53" t="s">
        <v>4342</v>
      </c>
      <c r="D53" t="s">
        <v>4343</v>
      </c>
      <c r="E53" t="s">
        <v>4344</v>
      </c>
      <c r="F53" t="s">
        <v>4345</v>
      </c>
      <c r="G53" t="s">
        <v>31</v>
      </c>
      <c r="H53">
        <v>96537</v>
      </c>
      <c r="I53" t="s">
        <v>4103</v>
      </c>
    </row>
    <row r="54" spans="1:9" x14ac:dyDescent="0.35">
      <c r="A54" t="s">
        <v>2096</v>
      </c>
      <c r="B54" t="s">
        <v>4346</v>
      </c>
      <c r="C54" t="s">
        <v>4347</v>
      </c>
      <c r="D54" t="s">
        <v>4348</v>
      </c>
      <c r="E54" t="s">
        <v>4349</v>
      </c>
      <c r="F54" t="s">
        <v>4350</v>
      </c>
      <c r="G54" t="s">
        <v>16</v>
      </c>
      <c r="H54">
        <v>43911</v>
      </c>
      <c r="I54" t="s">
        <v>4092</v>
      </c>
    </row>
    <row r="55" spans="1:9" x14ac:dyDescent="0.35">
      <c r="A55" t="s">
        <v>438</v>
      </c>
      <c r="B55" t="s">
        <v>4351</v>
      </c>
      <c r="C55" t="s">
        <v>4352</v>
      </c>
      <c r="D55" t="s">
        <v>4353</v>
      </c>
      <c r="E55" t="s">
        <v>4354</v>
      </c>
      <c r="F55" t="s">
        <v>4355</v>
      </c>
      <c r="G55" t="s">
        <v>50</v>
      </c>
      <c r="H55">
        <v>9870</v>
      </c>
      <c r="I55" t="s">
        <v>4103</v>
      </c>
    </row>
    <row r="56" spans="1:9" x14ac:dyDescent="0.35">
      <c r="A56" t="s">
        <v>148</v>
      </c>
      <c r="B56" t="s">
        <v>4356</v>
      </c>
      <c r="C56" t="s">
        <v>4357</v>
      </c>
      <c r="D56" t="s">
        <v>4358</v>
      </c>
      <c r="E56" t="s">
        <v>4359</v>
      </c>
      <c r="F56" t="s">
        <v>4360</v>
      </c>
      <c r="G56" t="s">
        <v>50</v>
      </c>
      <c r="H56">
        <v>28816</v>
      </c>
      <c r="I56" t="s">
        <v>4103</v>
      </c>
    </row>
    <row r="57" spans="1:9" x14ac:dyDescent="0.35">
      <c r="A57" t="s">
        <v>1216</v>
      </c>
      <c r="B57" t="s">
        <v>4361</v>
      </c>
      <c r="C57" t="s">
        <v>4362</v>
      </c>
      <c r="D57" t="s">
        <v>4363</v>
      </c>
      <c r="E57" t="s">
        <v>4364</v>
      </c>
      <c r="F57" t="s">
        <v>4365</v>
      </c>
      <c r="G57" t="s">
        <v>50</v>
      </c>
      <c r="H57">
        <v>1449</v>
      </c>
      <c r="I57" t="s">
        <v>4092</v>
      </c>
    </row>
    <row r="58" spans="1:9" x14ac:dyDescent="0.35">
      <c r="A58" t="s">
        <v>2308</v>
      </c>
      <c r="B58" t="s">
        <v>1206</v>
      </c>
      <c r="C58" t="s">
        <v>4366</v>
      </c>
      <c r="D58" t="s">
        <v>4367</v>
      </c>
      <c r="E58" t="s">
        <v>4368</v>
      </c>
      <c r="F58" t="s">
        <v>4369</v>
      </c>
      <c r="G58" t="s">
        <v>31</v>
      </c>
      <c r="H58">
        <v>48118</v>
      </c>
      <c r="I58" t="s">
        <v>4092</v>
      </c>
    </row>
    <row r="59" spans="1:9" x14ac:dyDescent="0.35">
      <c r="A59" t="s">
        <v>2732</v>
      </c>
      <c r="B59" t="s">
        <v>4370</v>
      </c>
      <c r="C59" t="s">
        <v>4371</v>
      </c>
      <c r="D59" t="s">
        <v>4372</v>
      </c>
      <c r="E59" t="s">
        <v>4373</v>
      </c>
      <c r="F59" t="s">
        <v>4374</v>
      </c>
      <c r="G59" t="s">
        <v>23</v>
      </c>
      <c r="H59">
        <v>62984</v>
      </c>
      <c r="I59" t="s">
        <v>4103</v>
      </c>
    </row>
    <row r="60" spans="1:9" x14ac:dyDescent="0.35">
      <c r="A60" t="s">
        <v>2226</v>
      </c>
      <c r="B60" t="s">
        <v>2601</v>
      </c>
      <c r="C60" t="s">
        <v>4375</v>
      </c>
      <c r="D60" t="s">
        <v>4376</v>
      </c>
      <c r="E60" t="s">
        <v>4377</v>
      </c>
      <c r="F60" t="s">
        <v>4378</v>
      </c>
      <c r="G60" t="s">
        <v>23</v>
      </c>
      <c r="H60">
        <v>16742</v>
      </c>
      <c r="I60" t="s">
        <v>4103</v>
      </c>
    </row>
    <row r="61" spans="1:9" x14ac:dyDescent="0.35">
      <c r="A61" t="s">
        <v>3958</v>
      </c>
      <c r="B61" t="s">
        <v>4379</v>
      </c>
      <c r="C61" t="s">
        <v>4380</v>
      </c>
      <c r="D61" t="s">
        <v>4381</v>
      </c>
      <c r="E61" t="s">
        <v>4382</v>
      </c>
      <c r="F61" t="s">
        <v>4383</v>
      </c>
      <c r="G61" t="s">
        <v>16</v>
      </c>
      <c r="H61">
        <v>86028</v>
      </c>
      <c r="I61" t="s">
        <v>4103</v>
      </c>
    </row>
    <row r="62" spans="1:9" x14ac:dyDescent="0.35">
      <c r="A62" t="s">
        <v>1402</v>
      </c>
      <c r="B62" t="s">
        <v>4384</v>
      </c>
      <c r="C62" t="s">
        <v>4385</v>
      </c>
      <c r="D62" t="s">
        <v>4386</v>
      </c>
      <c r="E62" t="s">
        <v>4387</v>
      </c>
      <c r="F62" t="s">
        <v>4388</v>
      </c>
      <c r="G62" t="s">
        <v>16</v>
      </c>
      <c r="H62">
        <v>56908</v>
      </c>
      <c r="I62" t="s">
        <v>4103</v>
      </c>
    </row>
    <row r="63" spans="1:9" x14ac:dyDescent="0.35">
      <c r="A63" t="s">
        <v>4063</v>
      </c>
      <c r="B63" t="s">
        <v>4389</v>
      </c>
      <c r="C63" t="s">
        <v>4390</v>
      </c>
      <c r="D63" t="s">
        <v>4391</v>
      </c>
      <c r="E63" t="s">
        <v>4392</v>
      </c>
      <c r="F63" t="s">
        <v>4393</v>
      </c>
      <c r="G63" t="s">
        <v>16</v>
      </c>
      <c r="H63">
        <v>50810</v>
      </c>
      <c r="I63" t="s">
        <v>4092</v>
      </c>
    </row>
    <row r="64" spans="1:9" x14ac:dyDescent="0.35">
      <c r="A64" t="s">
        <v>3840</v>
      </c>
      <c r="B64" t="s">
        <v>4394</v>
      </c>
      <c r="C64" t="s">
        <v>4395</v>
      </c>
      <c r="D64" t="s">
        <v>4396</v>
      </c>
      <c r="E64" t="s">
        <v>4397</v>
      </c>
      <c r="F64" t="s">
        <v>4398</v>
      </c>
      <c r="G64" t="s">
        <v>26</v>
      </c>
      <c r="H64">
        <v>6211</v>
      </c>
      <c r="I64" t="s">
        <v>4092</v>
      </c>
    </row>
    <row r="65" spans="1:9" x14ac:dyDescent="0.35">
      <c r="A65" t="s">
        <v>3202</v>
      </c>
      <c r="B65" t="s">
        <v>4399</v>
      </c>
      <c r="C65" t="s">
        <v>4400</v>
      </c>
      <c r="D65" t="s">
        <v>4401</v>
      </c>
      <c r="E65" t="s">
        <v>4402</v>
      </c>
      <c r="F65" t="s">
        <v>4403</v>
      </c>
      <c r="G65" t="s">
        <v>50</v>
      </c>
      <c r="H65">
        <v>85106</v>
      </c>
      <c r="I65" t="s">
        <v>4103</v>
      </c>
    </row>
    <row r="66" spans="1:9" x14ac:dyDescent="0.35">
      <c r="A66" t="s">
        <v>2118</v>
      </c>
      <c r="B66" t="s">
        <v>4404</v>
      </c>
      <c r="C66" t="s">
        <v>4405</v>
      </c>
      <c r="D66" t="s">
        <v>4406</v>
      </c>
      <c r="E66" t="s">
        <v>4407</v>
      </c>
      <c r="F66" t="s">
        <v>4408</v>
      </c>
      <c r="G66" t="s">
        <v>50</v>
      </c>
      <c r="H66">
        <v>31557</v>
      </c>
      <c r="I66" t="s">
        <v>4103</v>
      </c>
    </row>
    <row r="67" spans="1:9" x14ac:dyDescent="0.35">
      <c r="A67" t="s">
        <v>772</v>
      </c>
      <c r="B67" t="s">
        <v>4409</v>
      </c>
      <c r="C67" t="s">
        <v>4410</v>
      </c>
      <c r="D67" t="s">
        <v>4411</v>
      </c>
      <c r="E67" t="s">
        <v>4412</v>
      </c>
      <c r="F67" t="s">
        <v>4413</v>
      </c>
      <c r="G67" t="s">
        <v>23</v>
      </c>
      <c r="H67">
        <v>59011</v>
      </c>
      <c r="I67" t="s">
        <v>4092</v>
      </c>
    </row>
    <row r="68" spans="1:9" x14ac:dyDescent="0.35">
      <c r="A68" t="s">
        <v>3808</v>
      </c>
      <c r="B68" t="s">
        <v>4414</v>
      </c>
      <c r="C68" t="s">
        <v>4415</v>
      </c>
      <c r="D68" t="s">
        <v>4416</v>
      </c>
      <c r="E68" t="s">
        <v>4417</v>
      </c>
      <c r="F68" t="s">
        <v>4418</v>
      </c>
      <c r="G68" t="s">
        <v>23</v>
      </c>
      <c r="H68">
        <v>72447</v>
      </c>
      <c r="I68" t="s">
        <v>4103</v>
      </c>
    </row>
    <row r="69" spans="1:9" x14ac:dyDescent="0.35">
      <c r="A69" t="s">
        <v>3600</v>
      </c>
      <c r="B69" t="s">
        <v>4419</v>
      </c>
      <c r="C69" t="s">
        <v>4420</v>
      </c>
      <c r="D69" t="s">
        <v>4421</v>
      </c>
      <c r="E69" t="s">
        <v>4422</v>
      </c>
      <c r="F69" t="s">
        <v>4423</v>
      </c>
      <c r="G69" t="s">
        <v>23</v>
      </c>
      <c r="H69">
        <v>65235</v>
      </c>
      <c r="I69" t="s">
        <v>4103</v>
      </c>
    </row>
    <row r="70" spans="1:9" x14ac:dyDescent="0.35">
      <c r="A70" t="s">
        <v>4081</v>
      </c>
      <c r="B70" t="s">
        <v>4424</v>
      </c>
      <c r="C70" t="s">
        <v>4425</v>
      </c>
      <c r="D70" t="s">
        <v>4426</v>
      </c>
      <c r="E70" t="s">
        <v>4427</v>
      </c>
      <c r="F70" t="s">
        <v>4428</v>
      </c>
      <c r="G70" t="s">
        <v>23</v>
      </c>
      <c r="H70">
        <v>87917</v>
      </c>
      <c r="I70" t="s">
        <v>4092</v>
      </c>
    </row>
    <row r="71" spans="1:9" x14ac:dyDescent="0.35">
      <c r="A71" t="s">
        <v>3030</v>
      </c>
      <c r="B71" t="s">
        <v>4429</v>
      </c>
      <c r="C71" t="s">
        <v>4430</v>
      </c>
      <c r="D71" t="s">
        <v>4431</v>
      </c>
      <c r="E71" t="s">
        <v>4432</v>
      </c>
      <c r="F71" t="s">
        <v>4433</v>
      </c>
      <c r="G71" t="s">
        <v>26</v>
      </c>
      <c r="H71">
        <v>10633</v>
      </c>
      <c r="I71" t="s">
        <v>4092</v>
      </c>
    </row>
    <row r="72" spans="1:9" x14ac:dyDescent="0.35">
      <c r="A72" t="s">
        <v>2908</v>
      </c>
      <c r="B72" t="s">
        <v>4434</v>
      </c>
      <c r="C72" t="s">
        <v>4435</v>
      </c>
      <c r="D72" t="s">
        <v>4436</v>
      </c>
      <c r="E72" t="s">
        <v>4437</v>
      </c>
      <c r="F72" t="s">
        <v>4438</v>
      </c>
      <c r="G72" t="s">
        <v>23</v>
      </c>
      <c r="H72">
        <v>78363</v>
      </c>
      <c r="I72" t="s">
        <v>4092</v>
      </c>
    </row>
    <row r="73" spans="1:9" x14ac:dyDescent="0.35">
      <c r="A73" t="s">
        <v>1316</v>
      </c>
      <c r="B73" t="s">
        <v>4439</v>
      </c>
      <c r="C73" t="s">
        <v>4440</v>
      </c>
      <c r="D73" t="s">
        <v>4441</v>
      </c>
      <c r="E73" t="s">
        <v>4442</v>
      </c>
      <c r="F73" t="s">
        <v>4443</v>
      </c>
      <c r="G73" t="s">
        <v>50</v>
      </c>
      <c r="H73">
        <v>38965</v>
      </c>
      <c r="I73" t="s">
        <v>4092</v>
      </c>
    </row>
    <row r="74" spans="1:9" x14ac:dyDescent="0.35">
      <c r="A74" t="s">
        <v>1573</v>
      </c>
      <c r="B74" t="s">
        <v>1101</v>
      </c>
      <c r="C74" t="s">
        <v>4444</v>
      </c>
      <c r="D74" t="s">
        <v>4445</v>
      </c>
      <c r="E74" t="s">
        <v>4446</v>
      </c>
      <c r="F74" t="s">
        <v>4447</v>
      </c>
      <c r="G74" t="s">
        <v>26</v>
      </c>
      <c r="H74">
        <v>8980</v>
      </c>
      <c r="I74" t="s">
        <v>4092</v>
      </c>
    </row>
    <row r="75" spans="1:9" x14ac:dyDescent="0.35">
      <c r="A75" t="s">
        <v>2344</v>
      </c>
      <c r="B75" t="s">
        <v>4448</v>
      </c>
      <c r="C75" t="s">
        <v>4449</v>
      </c>
      <c r="D75" t="s">
        <v>4450</v>
      </c>
      <c r="E75" t="s">
        <v>4451</v>
      </c>
      <c r="F75" t="s">
        <v>4452</v>
      </c>
      <c r="G75" t="s">
        <v>23</v>
      </c>
      <c r="H75">
        <v>3012</v>
      </c>
      <c r="I75" t="s">
        <v>4103</v>
      </c>
    </row>
    <row r="76" spans="1:9" x14ac:dyDescent="0.35">
      <c r="A76" t="s">
        <v>3814</v>
      </c>
      <c r="B76" t="s">
        <v>4453</v>
      </c>
      <c r="C76" t="s">
        <v>4454</v>
      </c>
      <c r="D76" t="s">
        <v>4455</v>
      </c>
      <c r="E76" t="s">
        <v>4456</v>
      </c>
      <c r="F76" t="s">
        <v>4457</v>
      </c>
      <c r="G76" t="s">
        <v>23</v>
      </c>
      <c r="H76">
        <v>86870</v>
      </c>
      <c r="I76" t="s">
        <v>4103</v>
      </c>
    </row>
    <row r="77" spans="1:9" x14ac:dyDescent="0.35">
      <c r="A77" t="s">
        <v>92</v>
      </c>
      <c r="B77" t="s">
        <v>4458</v>
      </c>
      <c r="C77" t="s">
        <v>4459</v>
      </c>
      <c r="D77" t="s">
        <v>4460</v>
      </c>
      <c r="E77" t="s">
        <v>4461</v>
      </c>
      <c r="F77" t="s">
        <v>4462</v>
      </c>
      <c r="G77" t="s">
        <v>16</v>
      </c>
      <c r="H77">
        <v>11082</v>
      </c>
      <c r="I77" t="s">
        <v>4092</v>
      </c>
    </row>
    <row r="78" spans="1:9" x14ac:dyDescent="0.35">
      <c r="A78" t="s">
        <v>2560</v>
      </c>
      <c r="B78" t="s">
        <v>4463</v>
      </c>
      <c r="C78" t="s">
        <v>4464</v>
      </c>
      <c r="D78" t="s">
        <v>4465</v>
      </c>
      <c r="E78" t="s">
        <v>4466</v>
      </c>
      <c r="F78" t="s">
        <v>4467</v>
      </c>
      <c r="G78" t="s">
        <v>31</v>
      </c>
      <c r="H78">
        <v>47767</v>
      </c>
      <c r="I78" t="s">
        <v>4103</v>
      </c>
    </row>
    <row r="79" spans="1:9" x14ac:dyDescent="0.35">
      <c r="A79" t="s">
        <v>1873</v>
      </c>
      <c r="B79" t="s">
        <v>4468</v>
      </c>
      <c r="C79" t="s">
        <v>4469</v>
      </c>
      <c r="D79" t="s">
        <v>4470</v>
      </c>
      <c r="E79" t="s">
        <v>4471</v>
      </c>
      <c r="F79" t="s">
        <v>4472</v>
      </c>
      <c r="G79" t="s">
        <v>26</v>
      </c>
      <c r="H79">
        <v>935</v>
      </c>
      <c r="I79" t="s">
        <v>4092</v>
      </c>
    </row>
    <row r="80" spans="1:9" x14ac:dyDescent="0.35">
      <c r="A80" t="s">
        <v>1837</v>
      </c>
      <c r="B80" t="s">
        <v>4473</v>
      </c>
      <c r="C80" t="s">
        <v>4474</v>
      </c>
      <c r="D80" t="s">
        <v>4475</v>
      </c>
      <c r="E80" t="s">
        <v>4476</v>
      </c>
      <c r="F80" t="s">
        <v>4477</v>
      </c>
      <c r="G80" t="s">
        <v>31</v>
      </c>
      <c r="H80">
        <v>64697</v>
      </c>
      <c r="I80" t="s">
        <v>4092</v>
      </c>
    </row>
    <row r="81" spans="1:9" x14ac:dyDescent="0.35">
      <c r="A81" t="s">
        <v>2286</v>
      </c>
      <c r="B81" t="s">
        <v>4478</v>
      </c>
      <c r="C81" t="s">
        <v>4479</v>
      </c>
      <c r="D81" t="s">
        <v>4480</v>
      </c>
      <c r="E81" t="s">
        <v>4481</v>
      </c>
      <c r="F81" t="s">
        <v>4482</v>
      </c>
      <c r="G81" t="s">
        <v>23</v>
      </c>
      <c r="H81">
        <v>52853</v>
      </c>
      <c r="I81" t="s">
        <v>4092</v>
      </c>
    </row>
    <row r="82" spans="1:9" x14ac:dyDescent="0.35">
      <c r="A82" t="s">
        <v>2234</v>
      </c>
      <c r="B82" t="s">
        <v>4483</v>
      </c>
      <c r="C82" t="s">
        <v>4484</v>
      </c>
      <c r="D82" t="s">
        <v>4485</v>
      </c>
      <c r="E82" t="s">
        <v>4486</v>
      </c>
      <c r="F82" t="s">
        <v>4487</v>
      </c>
      <c r="G82" t="s">
        <v>26</v>
      </c>
      <c r="H82">
        <v>65659</v>
      </c>
      <c r="I82" t="s">
        <v>4092</v>
      </c>
    </row>
    <row r="83" spans="1:9" x14ac:dyDescent="0.35">
      <c r="A83" t="s">
        <v>3474</v>
      </c>
      <c r="B83" t="s">
        <v>4488</v>
      </c>
      <c r="C83" t="s">
        <v>4489</v>
      </c>
      <c r="D83" t="s">
        <v>4490</v>
      </c>
      <c r="E83" t="s">
        <v>4491</v>
      </c>
      <c r="F83" t="s">
        <v>4492</v>
      </c>
      <c r="G83" t="s">
        <v>23</v>
      </c>
      <c r="H83">
        <v>69938</v>
      </c>
      <c r="I83" t="s">
        <v>4092</v>
      </c>
    </row>
    <row r="84" spans="1:9" x14ac:dyDescent="0.35">
      <c r="A84" t="s">
        <v>62</v>
      </c>
      <c r="B84" t="s">
        <v>4493</v>
      </c>
      <c r="C84" t="s">
        <v>4494</v>
      </c>
      <c r="D84" t="s">
        <v>4495</v>
      </c>
      <c r="E84" t="s">
        <v>4496</v>
      </c>
      <c r="F84" t="s">
        <v>4497</v>
      </c>
      <c r="G84" t="s">
        <v>23</v>
      </c>
      <c r="H84">
        <v>39189</v>
      </c>
      <c r="I84" t="s">
        <v>4103</v>
      </c>
    </row>
    <row r="85" spans="1:9" x14ac:dyDescent="0.35">
      <c r="A85" t="s">
        <v>3523</v>
      </c>
      <c r="B85" t="s">
        <v>4498</v>
      </c>
      <c r="C85" t="s">
        <v>4499</v>
      </c>
      <c r="D85" t="s">
        <v>4500</v>
      </c>
      <c r="E85" t="s">
        <v>4501</v>
      </c>
      <c r="F85" t="s">
        <v>4502</v>
      </c>
      <c r="G85" t="s">
        <v>23</v>
      </c>
      <c r="H85">
        <v>36227</v>
      </c>
      <c r="I85" t="s">
        <v>4092</v>
      </c>
    </row>
    <row r="86" spans="1:9" x14ac:dyDescent="0.35">
      <c r="A86" t="s">
        <v>768</v>
      </c>
      <c r="B86" t="s">
        <v>4503</v>
      </c>
      <c r="C86" t="s">
        <v>4504</v>
      </c>
      <c r="D86" t="s">
        <v>4505</v>
      </c>
      <c r="E86" t="s">
        <v>4506</v>
      </c>
      <c r="F86" t="s">
        <v>4507</v>
      </c>
      <c r="G86" t="s">
        <v>31</v>
      </c>
      <c r="H86">
        <v>17621</v>
      </c>
      <c r="I86" t="s">
        <v>4103</v>
      </c>
    </row>
    <row r="87" spans="1:9" x14ac:dyDescent="0.35">
      <c r="A87" t="s">
        <v>2418</v>
      </c>
      <c r="B87" t="s">
        <v>3021</v>
      </c>
      <c r="C87" t="s">
        <v>4508</v>
      </c>
      <c r="D87" t="s">
        <v>4509</v>
      </c>
      <c r="E87" t="s">
        <v>4510</v>
      </c>
      <c r="F87" t="s">
        <v>4511</v>
      </c>
      <c r="G87" t="s">
        <v>16</v>
      </c>
      <c r="H87">
        <v>60752</v>
      </c>
      <c r="I87" t="s">
        <v>4103</v>
      </c>
    </row>
    <row r="88" spans="1:9" x14ac:dyDescent="0.35">
      <c r="A88" t="s">
        <v>3762</v>
      </c>
      <c r="B88" t="s">
        <v>4512</v>
      </c>
      <c r="C88" t="s">
        <v>4513</v>
      </c>
      <c r="D88" t="s">
        <v>4514</v>
      </c>
      <c r="E88" t="s">
        <v>4515</v>
      </c>
      <c r="F88" t="s">
        <v>4516</v>
      </c>
      <c r="G88" t="s">
        <v>23</v>
      </c>
      <c r="H88">
        <v>19801</v>
      </c>
      <c r="I88" t="s">
        <v>4103</v>
      </c>
    </row>
    <row r="89" spans="1:9" x14ac:dyDescent="0.35">
      <c r="A89" t="s">
        <v>3618</v>
      </c>
      <c r="B89" t="s">
        <v>4517</v>
      </c>
      <c r="C89" t="s">
        <v>4518</v>
      </c>
      <c r="D89" t="s">
        <v>4519</v>
      </c>
      <c r="E89" t="s">
        <v>4520</v>
      </c>
      <c r="F89" t="s">
        <v>4521</v>
      </c>
      <c r="G89" t="s">
        <v>50</v>
      </c>
      <c r="H89">
        <v>31841</v>
      </c>
      <c r="I89" t="s">
        <v>4092</v>
      </c>
    </row>
    <row r="90" spans="1:9" x14ac:dyDescent="0.35">
      <c r="A90" t="s">
        <v>1998</v>
      </c>
      <c r="B90" t="s">
        <v>4522</v>
      </c>
      <c r="C90" t="s">
        <v>4523</v>
      </c>
      <c r="D90" t="s">
        <v>4524</v>
      </c>
      <c r="E90" t="s">
        <v>4525</v>
      </c>
      <c r="F90" t="s">
        <v>4526</v>
      </c>
      <c r="G90" t="s">
        <v>31</v>
      </c>
      <c r="H90">
        <v>33330</v>
      </c>
      <c r="I90" t="s">
        <v>4103</v>
      </c>
    </row>
    <row r="91" spans="1:9" x14ac:dyDescent="0.35">
      <c r="A91" t="s">
        <v>3850</v>
      </c>
      <c r="B91" t="s">
        <v>4527</v>
      </c>
      <c r="C91" t="s">
        <v>4528</v>
      </c>
      <c r="D91" t="s">
        <v>4529</v>
      </c>
      <c r="E91" t="s">
        <v>4530</v>
      </c>
      <c r="F91" t="s">
        <v>4531</v>
      </c>
      <c r="G91" t="s">
        <v>26</v>
      </c>
      <c r="H91">
        <v>15382</v>
      </c>
      <c r="I91" t="s">
        <v>4103</v>
      </c>
    </row>
    <row r="92" spans="1:9" x14ac:dyDescent="0.35">
      <c r="A92" t="s">
        <v>703</v>
      </c>
      <c r="B92" t="s">
        <v>4532</v>
      </c>
      <c r="C92" t="s">
        <v>4533</v>
      </c>
      <c r="D92" t="s">
        <v>4534</v>
      </c>
      <c r="E92" t="s">
        <v>4535</v>
      </c>
      <c r="F92" t="s">
        <v>4536</v>
      </c>
      <c r="G92" t="s">
        <v>16</v>
      </c>
      <c r="H92">
        <v>74816</v>
      </c>
      <c r="I92" t="s">
        <v>4103</v>
      </c>
    </row>
    <row r="93" spans="1:9" x14ac:dyDescent="0.35">
      <c r="A93" t="s">
        <v>3750</v>
      </c>
      <c r="B93" t="s">
        <v>4537</v>
      </c>
      <c r="C93" t="s">
        <v>4538</v>
      </c>
      <c r="D93" t="s">
        <v>4539</v>
      </c>
      <c r="E93" t="s">
        <v>4540</v>
      </c>
      <c r="F93" t="s">
        <v>4541</v>
      </c>
      <c r="G93" t="s">
        <v>26</v>
      </c>
      <c r="H93">
        <v>40896</v>
      </c>
      <c r="I93" t="s">
        <v>4103</v>
      </c>
    </row>
    <row r="94" spans="1:9" x14ac:dyDescent="0.35">
      <c r="A94" t="s">
        <v>142</v>
      </c>
      <c r="B94" t="s">
        <v>4542</v>
      </c>
      <c r="C94" t="s">
        <v>4543</v>
      </c>
      <c r="D94" t="s">
        <v>4544</v>
      </c>
      <c r="E94" t="s">
        <v>4545</v>
      </c>
      <c r="F94" t="s">
        <v>4546</v>
      </c>
      <c r="G94" t="s">
        <v>23</v>
      </c>
      <c r="H94">
        <v>84043</v>
      </c>
      <c r="I94" t="s">
        <v>4103</v>
      </c>
    </row>
    <row r="95" spans="1:9" x14ac:dyDescent="0.35">
      <c r="A95" t="s">
        <v>3716</v>
      </c>
      <c r="B95" t="s">
        <v>4547</v>
      </c>
      <c r="C95" t="s">
        <v>4548</v>
      </c>
      <c r="D95" t="s">
        <v>4549</v>
      </c>
      <c r="E95" t="s">
        <v>4550</v>
      </c>
      <c r="F95" t="s">
        <v>4551</v>
      </c>
      <c r="G95" t="s">
        <v>50</v>
      </c>
      <c r="H95">
        <v>78864</v>
      </c>
      <c r="I95" t="s">
        <v>4103</v>
      </c>
    </row>
    <row r="96" spans="1:9" x14ac:dyDescent="0.35">
      <c r="A96" t="s">
        <v>898</v>
      </c>
      <c r="B96" t="s">
        <v>4552</v>
      </c>
      <c r="C96" t="s">
        <v>4553</v>
      </c>
      <c r="D96" t="s">
        <v>4554</v>
      </c>
      <c r="E96" t="s">
        <v>4555</v>
      </c>
      <c r="F96" t="s">
        <v>4556</v>
      </c>
      <c r="G96" t="s">
        <v>50</v>
      </c>
      <c r="H96">
        <v>14486</v>
      </c>
      <c r="I96" t="s">
        <v>4092</v>
      </c>
    </row>
    <row r="97" spans="1:9" x14ac:dyDescent="0.35">
      <c r="A97" t="s">
        <v>3736</v>
      </c>
      <c r="B97" t="s">
        <v>4557</v>
      </c>
      <c r="C97" t="s">
        <v>4558</v>
      </c>
      <c r="D97" t="s">
        <v>4559</v>
      </c>
      <c r="E97" t="s">
        <v>4560</v>
      </c>
      <c r="F97" t="s">
        <v>4561</v>
      </c>
      <c r="G97" t="s">
        <v>26</v>
      </c>
      <c r="H97">
        <v>27996</v>
      </c>
      <c r="I97" t="s">
        <v>4103</v>
      </c>
    </row>
    <row r="98" spans="1:9" x14ac:dyDescent="0.35">
      <c r="A98" t="s">
        <v>749</v>
      </c>
      <c r="B98" t="s">
        <v>4562</v>
      </c>
      <c r="C98" t="s">
        <v>4563</v>
      </c>
      <c r="D98" t="s">
        <v>4564</v>
      </c>
      <c r="E98" t="s">
        <v>4565</v>
      </c>
      <c r="F98" t="s">
        <v>4566</v>
      </c>
      <c r="G98" t="s">
        <v>16</v>
      </c>
      <c r="H98">
        <v>19289</v>
      </c>
      <c r="I98" t="s">
        <v>4103</v>
      </c>
    </row>
    <row r="99" spans="1:9" x14ac:dyDescent="0.35">
      <c r="A99" t="s">
        <v>958</v>
      </c>
      <c r="B99" t="s">
        <v>4567</v>
      </c>
      <c r="C99" t="s">
        <v>4568</v>
      </c>
      <c r="D99" t="s">
        <v>4569</v>
      </c>
      <c r="E99" t="s">
        <v>4570</v>
      </c>
      <c r="F99" t="s">
        <v>4571</v>
      </c>
      <c r="G99" t="s">
        <v>23</v>
      </c>
      <c r="H99">
        <v>21517</v>
      </c>
      <c r="I99" t="s">
        <v>4103</v>
      </c>
    </row>
    <row r="100" spans="1:9" x14ac:dyDescent="0.35">
      <c r="A100" t="s">
        <v>3892</v>
      </c>
      <c r="B100" t="s">
        <v>4572</v>
      </c>
      <c r="C100" t="s">
        <v>4573</v>
      </c>
      <c r="D100" t="s">
        <v>4574</v>
      </c>
      <c r="E100" t="s">
        <v>4575</v>
      </c>
      <c r="F100" t="s">
        <v>4576</v>
      </c>
      <c r="G100" t="s">
        <v>16</v>
      </c>
      <c r="H100">
        <v>80269</v>
      </c>
      <c r="I100" t="s">
        <v>4092</v>
      </c>
    </row>
    <row r="101" spans="1:9" x14ac:dyDescent="0.35">
      <c r="A101" t="s">
        <v>3361</v>
      </c>
      <c r="B101" t="s">
        <v>3288</v>
      </c>
      <c r="C101" t="s">
        <v>4577</v>
      </c>
      <c r="D101" t="s">
        <v>4578</v>
      </c>
      <c r="E101" t="s">
        <v>4579</v>
      </c>
      <c r="F101" t="s">
        <v>4580</v>
      </c>
      <c r="G101" t="s">
        <v>16</v>
      </c>
      <c r="H101">
        <v>92468</v>
      </c>
      <c r="I101" t="s">
        <v>4092</v>
      </c>
    </row>
    <row r="102" spans="1:9" x14ac:dyDescent="0.35">
      <c r="A102" t="s">
        <v>2706</v>
      </c>
      <c r="B102" t="s">
        <v>4581</v>
      </c>
      <c r="C102" t="s">
        <v>4582</v>
      </c>
      <c r="D102" t="s">
        <v>4583</v>
      </c>
      <c r="E102" t="s">
        <v>4584</v>
      </c>
      <c r="F102" t="s">
        <v>4585</v>
      </c>
      <c r="G102" t="s">
        <v>31</v>
      </c>
      <c r="H102">
        <v>63474</v>
      </c>
      <c r="I102" t="s">
        <v>4092</v>
      </c>
    </row>
    <row r="103" spans="1:9" x14ac:dyDescent="0.35">
      <c r="A103" t="s">
        <v>821</v>
      </c>
      <c r="B103" t="s">
        <v>4586</v>
      </c>
      <c r="C103" t="s">
        <v>4587</v>
      </c>
      <c r="D103" t="s">
        <v>4588</v>
      </c>
      <c r="E103" t="s">
        <v>4589</v>
      </c>
      <c r="F103" t="s">
        <v>4590</v>
      </c>
      <c r="G103" t="s">
        <v>31</v>
      </c>
      <c r="H103">
        <v>78643</v>
      </c>
      <c r="I103" t="s">
        <v>4092</v>
      </c>
    </row>
    <row r="104" spans="1:9" x14ac:dyDescent="0.35">
      <c r="A104" t="s">
        <v>3712</v>
      </c>
      <c r="B104" t="s">
        <v>4591</v>
      </c>
      <c r="C104" t="s">
        <v>4592</v>
      </c>
      <c r="D104" t="s">
        <v>4593</v>
      </c>
      <c r="E104" t="s">
        <v>4594</v>
      </c>
      <c r="F104" t="s">
        <v>4595</v>
      </c>
      <c r="G104" t="s">
        <v>16</v>
      </c>
      <c r="H104">
        <v>73934</v>
      </c>
      <c r="I104" t="s">
        <v>4103</v>
      </c>
    </row>
    <row r="105" spans="1:9" x14ac:dyDescent="0.35">
      <c r="A105" t="s">
        <v>1352</v>
      </c>
      <c r="B105" t="s">
        <v>4596</v>
      </c>
      <c r="C105" t="s">
        <v>4597</v>
      </c>
      <c r="D105" t="s">
        <v>4598</v>
      </c>
      <c r="E105" t="s">
        <v>4599</v>
      </c>
      <c r="F105" t="s">
        <v>4600</v>
      </c>
      <c r="G105" t="s">
        <v>23</v>
      </c>
      <c r="H105">
        <v>8728</v>
      </c>
      <c r="I105" t="s">
        <v>4092</v>
      </c>
    </row>
    <row r="106" spans="1:9" x14ac:dyDescent="0.35">
      <c r="A106" t="s">
        <v>3174</v>
      </c>
      <c r="B106" t="s">
        <v>4601</v>
      </c>
      <c r="C106" t="s">
        <v>4602</v>
      </c>
      <c r="D106" t="s">
        <v>4603</v>
      </c>
      <c r="E106" t="s">
        <v>4604</v>
      </c>
      <c r="F106" t="s">
        <v>4605</v>
      </c>
      <c r="G106" t="s">
        <v>50</v>
      </c>
      <c r="H106">
        <v>34914</v>
      </c>
      <c r="I106" t="s">
        <v>4092</v>
      </c>
    </row>
    <row r="107" spans="1:9" x14ac:dyDescent="0.35">
      <c r="A107" t="s">
        <v>1286</v>
      </c>
      <c r="B107" t="s">
        <v>4606</v>
      </c>
      <c r="C107" t="s">
        <v>4607</v>
      </c>
      <c r="D107" t="s">
        <v>4608</v>
      </c>
      <c r="E107" t="s">
        <v>4609</v>
      </c>
      <c r="F107" t="s">
        <v>4610</v>
      </c>
      <c r="G107" t="s">
        <v>23</v>
      </c>
      <c r="H107">
        <v>51462</v>
      </c>
      <c r="I107" t="s">
        <v>4103</v>
      </c>
    </row>
    <row r="108" spans="1:9" x14ac:dyDescent="0.35">
      <c r="A108" t="s">
        <v>2928</v>
      </c>
      <c r="B108" t="s">
        <v>792</v>
      </c>
      <c r="C108" t="s">
        <v>4611</v>
      </c>
      <c r="D108" t="s">
        <v>4612</v>
      </c>
      <c r="E108" t="s">
        <v>4613</v>
      </c>
      <c r="F108" t="s">
        <v>4614</v>
      </c>
      <c r="G108" t="s">
        <v>23</v>
      </c>
      <c r="H108">
        <v>44623</v>
      </c>
      <c r="I108" t="s">
        <v>4103</v>
      </c>
    </row>
    <row r="109" spans="1:9" x14ac:dyDescent="0.35">
      <c r="A109" t="s">
        <v>2048</v>
      </c>
      <c r="B109" t="s">
        <v>4615</v>
      </c>
      <c r="C109" t="s">
        <v>4616</v>
      </c>
      <c r="D109" t="s">
        <v>4617</v>
      </c>
      <c r="E109" t="s">
        <v>4618</v>
      </c>
      <c r="F109" t="s">
        <v>4619</v>
      </c>
      <c r="G109" t="s">
        <v>26</v>
      </c>
      <c r="H109">
        <v>32627</v>
      </c>
      <c r="I109" t="s">
        <v>4092</v>
      </c>
    </row>
    <row r="110" spans="1:9" x14ac:dyDescent="0.35">
      <c r="A110" t="s">
        <v>3864</v>
      </c>
      <c r="B110" t="s">
        <v>4620</v>
      </c>
      <c r="C110" t="s">
        <v>4621</v>
      </c>
      <c r="D110" t="s">
        <v>4622</v>
      </c>
      <c r="E110" t="s">
        <v>4623</v>
      </c>
      <c r="F110" t="s">
        <v>4624</v>
      </c>
      <c r="G110" t="s">
        <v>23</v>
      </c>
      <c r="H110">
        <v>45623</v>
      </c>
      <c r="I110" t="s">
        <v>4092</v>
      </c>
    </row>
    <row r="111" spans="1:9" x14ac:dyDescent="0.35">
      <c r="A111" t="s">
        <v>200</v>
      </c>
      <c r="B111" t="s">
        <v>4625</v>
      </c>
      <c r="C111" t="s">
        <v>4626</v>
      </c>
      <c r="D111" t="s">
        <v>4627</v>
      </c>
      <c r="E111" t="s">
        <v>4628</v>
      </c>
      <c r="F111" t="s">
        <v>4629</v>
      </c>
      <c r="G111" t="s">
        <v>50</v>
      </c>
      <c r="H111">
        <v>88105</v>
      </c>
      <c r="I111" t="s">
        <v>4103</v>
      </c>
    </row>
    <row r="112" spans="1:9" x14ac:dyDescent="0.35">
      <c r="A112" t="s">
        <v>733</v>
      </c>
      <c r="B112" t="s">
        <v>4630</v>
      </c>
      <c r="C112" t="s">
        <v>4631</v>
      </c>
      <c r="D112" t="s">
        <v>4632</v>
      </c>
      <c r="E112" t="s">
        <v>4633</v>
      </c>
      <c r="F112" t="s">
        <v>4634</v>
      </c>
      <c r="G112" t="s">
        <v>23</v>
      </c>
      <c r="H112">
        <v>88574</v>
      </c>
      <c r="I112" t="s">
        <v>4092</v>
      </c>
    </row>
    <row r="113" spans="1:9" x14ac:dyDescent="0.35">
      <c r="A113" t="s">
        <v>2776</v>
      </c>
      <c r="B113" t="s">
        <v>4635</v>
      </c>
      <c r="C113" t="s">
        <v>4636</v>
      </c>
      <c r="D113" t="s">
        <v>4637</v>
      </c>
      <c r="E113" t="s">
        <v>4638</v>
      </c>
      <c r="F113" t="s">
        <v>4639</v>
      </c>
      <c r="G113" t="s">
        <v>16</v>
      </c>
      <c r="H113">
        <v>75063</v>
      </c>
      <c r="I113" t="s">
        <v>4092</v>
      </c>
    </row>
    <row r="114" spans="1:9" x14ac:dyDescent="0.35">
      <c r="A114" t="s">
        <v>1965</v>
      </c>
      <c r="B114" t="s">
        <v>4640</v>
      </c>
      <c r="C114" t="s">
        <v>4641</v>
      </c>
      <c r="D114" t="s">
        <v>4642</v>
      </c>
      <c r="E114" t="s">
        <v>4643</v>
      </c>
      <c r="F114" t="s">
        <v>4644</v>
      </c>
      <c r="G114" t="s">
        <v>50</v>
      </c>
      <c r="H114">
        <v>12058</v>
      </c>
      <c r="I114" t="s">
        <v>4103</v>
      </c>
    </row>
    <row r="115" spans="1:9" x14ac:dyDescent="0.35">
      <c r="A115" t="s">
        <v>506</v>
      </c>
      <c r="B115" t="s">
        <v>4645</v>
      </c>
      <c r="C115" t="s">
        <v>4646</v>
      </c>
      <c r="D115" t="s">
        <v>4647</v>
      </c>
      <c r="E115" t="s">
        <v>4648</v>
      </c>
      <c r="F115" t="s">
        <v>4649</v>
      </c>
      <c r="G115" t="s">
        <v>23</v>
      </c>
      <c r="H115">
        <v>29112</v>
      </c>
      <c r="I115" t="s">
        <v>4092</v>
      </c>
    </row>
    <row r="116" spans="1:9" x14ac:dyDescent="0.35">
      <c r="A116" t="s">
        <v>2724</v>
      </c>
      <c r="B116" t="s">
        <v>4650</v>
      </c>
      <c r="C116" t="s">
        <v>4651</v>
      </c>
      <c r="D116" t="s">
        <v>4652</v>
      </c>
      <c r="E116" t="s">
        <v>4653</v>
      </c>
      <c r="F116" t="s">
        <v>4654</v>
      </c>
      <c r="G116" t="s">
        <v>23</v>
      </c>
      <c r="H116">
        <v>63626</v>
      </c>
      <c r="I116" t="s">
        <v>4103</v>
      </c>
    </row>
    <row r="117" spans="1:9" x14ac:dyDescent="0.35">
      <c r="A117" t="s">
        <v>3114</v>
      </c>
      <c r="B117" t="s">
        <v>4655</v>
      </c>
      <c r="C117" t="s">
        <v>1574</v>
      </c>
      <c r="D117" t="s">
        <v>4656</v>
      </c>
      <c r="E117" t="s">
        <v>4657</v>
      </c>
      <c r="F117" t="s">
        <v>4658</v>
      </c>
      <c r="G117" t="s">
        <v>26</v>
      </c>
      <c r="H117">
        <v>48711</v>
      </c>
      <c r="I117" t="s">
        <v>4103</v>
      </c>
    </row>
    <row r="118" spans="1:9" x14ac:dyDescent="0.35">
      <c r="A118" t="s">
        <v>1284</v>
      </c>
      <c r="B118" t="s">
        <v>4659</v>
      </c>
      <c r="C118" t="s">
        <v>4660</v>
      </c>
      <c r="D118" t="s">
        <v>4661</v>
      </c>
      <c r="E118" t="s">
        <v>4662</v>
      </c>
      <c r="F118" t="s">
        <v>4663</v>
      </c>
      <c r="G118" t="s">
        <v>16</v>
      </c>
      <c r="H118">
        <v>81420</v>
      </c>
      <c r="I118" t="s">
        <v>4092</v>
      </c>
    </row>
    <row r="119" spans="1:9" x14ac:dyDescent="0.35">
      <c r="A119" t="s">
        <v>3768</v>
      </c>
      <c r="B119" t="s">
        <v>4664</v>
      </c>
      <c r="C119" t="s">
        <v>4665</v>
      </c>
      <c r="D119" t="s">
        <v>4666</v>
      </c>
      <c r="E119" t="s">
        <v>4667</v>
      </c>
      <c r="F119" t="s">
        <v>4668</v>
      </c>
      <c r="G119" t="s">
        <v>50</v>
      </c>
      <c r="H119">
        <v>1169</v>
      </c>
      <c r="I119" t="s">
        <v>4103</v>
      </c>
    </row>
    <row r="120" spans="1:9" x14ac:dyDescent="0.35">
      <c r="A120" t="s">
        <v>669</v>
      </c>
      <c r="B120" t="s">
        <v>4669</v>
      </c>
      <c r="C120" t="s">
        <v>4670</v>
      </c>
      <c r="D120" t="s">
        <v>4671</v>
      </c>
      <c r="E120" t="s">
        <v>4672</v>
      </c>
      <c r="F120" t="s">
        <v>4673</v>
      </c>
      <c r="G120" t="s">
        <v>16</v>
      </c>
      <c r="H120">
        <v>47445</v>
      </c>
      <c r="I120" t="s">
        <v>4103</v>
      </c>
    </row>
    <row r="121" spans="1:9" x14ac:dyDescent="0.35">
      <c r="A121" t="s">
        <v>3352</v>
      </c>
      <c r="B121" t="s">
        <v>4674</v>
      </c>
      <c r="C121" t="s">
        <v>4675</v>
      </c>
      <c r="D121" t="s">
        <v>4676</v>
      </c>
      <c r="E121" t="s">
        <v>4677</v>
      </c>
      <c r="F121" t="s">
        <v>4678</v>
      </c>
      <c r="G121" t="s">
        <v>26</v>
      </c>
      <c r="H121">
        <v>43671</v>
      </c>
      <c r="I121" t="s">
        <v>4103</v>
      </c>
    </row>
    <row r="122" spans="1:9" x14ac:dyDescent="0.35">
      <c r="A122" t="s">
        <v>3904</v>
      </c>
      <c r="B122" t="s">
        <v>4679</v>
      </c>
      <c r="C122" t="s">
        <v>4680</v>
      </c>
      <c r="D122" t="s">
        <v>4681</v>
      </c>
      <c r="E122" t="s">
        <v>4682</v>
      </c>
      <c r="F122" t="s">
        <v>4683</v>
      </c>
      <c r="G122" t="s">
        <v>31</v>
      </c>
      <c r="H122">
        <v>88011</v>
      </c>
      <c r="I122" t="s">
        <v>4103</v>
      </c>
    </row>
    <row r="123" spans="1:9" x14ac:dyDescent="0.35">
      <c r="A123" t="s">
        <v>3402</v>
      </c>
      <c r="B123" t="s">
        <v>4684</v>
      </c>
      <c r="C123" t="s">
        <v>4685</v>
      </c>
      <c r="D123" t="s">
        <v>4686</v>
      </c>
      <c r="E123" t="s">
        <v>4687</v>
      </c>
      <c r="F123" t="s">
        <v>4688</v>
      </c>
      <c r="G123" t="s">
        <v>31</v>
      </c>
      <c r="H123">
        <v>75252</v>
      </c>
      <c r="I123" t="s">
        <v>4092</v>
      </c>
    </row>
    <row r="124" spans="1:9" x14ac:dyDescent="0.35">
      <c r="A124" t="s">
        <v>1590</v>
      </c>
      <c r="B124" t="s">
        <v>4689</v>
      </c>
      <c r="C124" t="s">
        <v>4690</v>
      </c>
      <c r="D124" t="s">
        <v>4691</v>
      </c>
      <c r="E124" t="s">
        <v>4692</v>
      </c>
      <c r="F124" t="s">
        <v>4693</v>
      </c>
      <c r="G124" t="s">
        <v>50</v>
      </c>
      <c r="H124">
        <v>53985</v>
      </c>
      <c r="I124" t="s">
        <v>4092</v>
      </c>
    </row>
    <row r="125" spans="1:9" x14ac:dyDescent="0.35">
      <c r="A125" t="s">
        <v>3588</v>
      </c>
      <c r="B125" t="s">
        <v>4694</v>
      </c>
      <c r="C125" t="s">
        <v>4695</v>
      </c>
      <c r="D125" t="s">
        <v>4696</v>
      </c>
      <c r="E125" t="s">
        <v>4697</v>
      </c>
      <c r="F125" t="s">
        <v>4698</v>
      </c>
      <c r="G125" t="s">
        <v>23</v>
      </c>
      <c r="H125">
        <v>4802</v>
      </c>
      <c r="I125" t="s">
        <v>4103</v>
      </c>
    </row>
    <row r="126" spans="1:9" x14ac:dyDescent="0.35">
      <c r="A126" t="s">
        <v>729</v>
      </c>
      <c r="B126" t="s">
        <v>4699</v>
      </c>
      <c r="C126" t="s">
        <v>4700</v>
      </c>
      <c r="D126" t="s">
        <v>4701</v>
      </c>
      <c r="E126" t="s">
        <v>4702</v>
      </c>
      <c r="F126" t="s">
        <v>4703</v>
      </c>
      <c r="G126" t="s">
        <v>50</v>
      </c>
      <c r="H126">
        <v>55167</v>
      </c>
      <c r="I126" t="s">
        <v>4092</v>
      </c>
    </row>
    <row r="127" spans="1:9" x14ac:dyDescent="0.35">
      <c r="A127" t="s">
        <v>122</v>
      </c>
      <c r="B127" t="s">
        <v>4704</v>
      </c>
      <c r="C127" t="s">
        <v>4705</v>
      </c>
      <c r="D127" t="s">
        <v>4706</v>
      </c>
      <c r="E127" t="s">
        <v>4707</v>
      </c>
      <c r="F127" t="s">
        <v>4708</v>
      </c>
      <c r="G127" t="s">
        <v>16</v>
      </c>
      <c r="H127">
        <v>44778</v>
      </c>
      <c r="I127" t="s">
        <v>4092</v>
      </c>
    </row>
    <row r="128" spans="1:9" x14ac:dyDescent="0.35">
      <c r="A128" t="s">
        <v>4025</v>
      </c>
      <c r="B128" t="s">
        <v>4709</v>
      </c>
      <c r="C128" t="s">
        <v>4710</v>
      </c>
      <c r="D128" t="s">
        <v>4711</v>
      </c>
      <c r="E128" t="s">
        <v>4712</v>
      </c>
      <c r="F128" t="s">
        <v>4713</v>
      </c>
      <c r="G128" t="s">
        <v>50</v>
      </c>
      <c r="H128">
        <v>78728</v>
      </c>
      <c r="I128" t="s">
        <v>4103</v>
      </c>
    </row>
    <row r="129" spans="1:9" x14ac:dyDescent="0.35">
      <c r="A129" t="s">
        <v>2546</v>
      </c>
      <c r="B129" t="s">
        <v>4714</v>
      </c>
      <c r="C129" t="s">
        <v>4715</v>
      </c>
      <c r="D129" t="s">
        <v>4716</v>
      </c>
      <c r="E129" t="s">
        <v>4717</v>
      </c>
      <c r="F129" t="s">
        <v>4718</v>
      </c>
      <c r="G129" t="s">
        <v>31</v>
      </c>
      <c r="H129">
        <v>19811</v>
      </c>
      <c r="I129" t="s">
        <v>4092</v>
      </c>
    </row>
    <row r="130" spans="1:9" x14ac:dyDescent="0.35">
      <c r="A130" t="s">
        <v>2372</v>
      </c>
      <c r="B130" t="s">
        <v>4719</v>
      </c>
      <c r="C130" t="s">
        <v>4720</v>
      </c>
      <c r="D130" t="s">
        <v>4721</v>
      </c>
      <c r="E130" t="s">
        <v>4722</v>
      </c>
      <c r="F130" t="s">
        <v>4723</v>
      </c>
      <c r="G130" t="s">
        <v>26</v>
      </c>
      <c r="H130">
        <v>90669</v>
      </c>
      <c r="I130" t="s">
        <v>4092</v>
      </c>
    </row>
    <row r="131" spans="1:9" x14ac:dyDescent="0.35">
      <c r="A131" t="s">
        <v>3322</v>
      </c>
      <c r="B131" t="s">
        <v>4724</v>
      </c>
      <c r="C131" t="s">
        <v>4725</v>
      </c>
      <c r="D131" t="s">
        <v>4726</v>
      </c>
      <c r="E131" t="s">
        <v>4727</v>
      </c>
      <c r="F131" t="s">
        <v>4728</v>
      </c>
      <c r="G131" t="s">
        <v>50</v>
      </c>
      <c r="H131">
        <v>95003</v>
      </c>
      <c r="I131" t="s">
        <v>4103</v>
      </c>
    </row>
    <row r="132" spans="1:9" x14ac:dyDescent="0.35">
      <c r="A132" t="s">
        <v>2782</v>
      </c>
      <c r="B132" t="s">
        <v>4729</v>
      </c>
      <c r="C132" t="s">
        <v>4730</v>
      </c>
      <c r="D132" t="s">
        <v>4731</v>
      </c>
      <c r="E132" t="s">
        <v>4732</v>
      </c>
      <c r="F132" t="s">
        <v>4733</v>
      </c>
      <c r="G132" t="s">
        <v>26</v>
      </c>
      <c r="H132">
        <v>9479</v>
      </c>
      <c r="I132" t="s">
        <v>4092</v>
      </c>
    </row>
    <row r="133" spans="1:9" x14ac:dyDescent="0.35">
      <c r="A133" t="s">
        <v>2788</v>
      </c>
      <c r="B133" t="s">
        <v>4734</v>
      </c>
      <c r="C133" t="s">
        <v>4735</v>
      </c>
      <c r="D133" t="s">
        <v>4736</v>
      </c>
      <c r="E133" t="s">
        <v>4737</v>
      </c>
      <c r="F133" t="s">
        <v>4738</v>
      </c>
      <c r="G133" t="s">
        <v>16</v>
      </c>
      <c r="H133">
        <v>15605</v>
      </c>
      <c r="I133" t="s">
        <v>4103</v>
      </c>
    </row>
    <row r="134" spans="1:9" x14ac:dyDescent="0.35">
      <c r="A134" t="s">
        <v>176</v>
      </c>
      <c r="B134" t="s">
        <v>4739</v>
      </c>
      <c r="C134" t="s">
        <v>4740</v>
      </c>
      <c r="D134" t="s">
        <v>4741</v>
      </c>
      <c r="E134" t="s">
        <v>4742</v>
      </c>
      <c r="F134" t="s">
        <v>4743</v>
      </c>
      <c r="G134" t="s">
        <v>16</v>
      </c>
      <c r="H134">
        <v>47819</v>
      </c>
      <c r="I134" t="s">
        <v>4092</v>
      </c>
    </row>
    <row r="135" spans="1:9" x14ac:dyDescent="0.35">
      <c r="A135" t="s">
        <v>1098</v>
      </c>
      <c r="B135" t="s">
        <v>4744</v>
      </c>
      <c r="C135" t="s">
        <v>4745</v>
      </c>
      <c r="D135" t="s">
        <v>4746</v>
      </c>
      <c r="E135" t="s">
        <v>4747</v>
      </c>
      <c r="F135" t="s">
        <v>4748</v>
      </c>
      <c r="G135" t="s">
        <v>16</v>
      </c>
      <c r="H135">
        <v>47432</v>
      </c>
      <c r="I135" t="s">
        <v>4103</v>
      </c>
    </row>
    <row r="136" spans="1:9" x14ac:dyDescent="0.35">
      <c r="A136" t="s">
        <v>4027</v>
      </c>
      <c r="B136" t="s">
        <v>4749</v>
      </c>
      <c r="C136" t="s">
        <v>4750</v>
      </c>
      <c r="D136" t="s">
        <v>4751</v>
      </c>
      <c r="E136" t="s">
        <v>4752</v>
      </c>
      <c r="F136" t="s">
        <v>4753</v>
      </c>
      <c r="G136" t="s">
        <v>31</v>
      </c>
      <c r="H136">
        <v>13967</v>
      </c>
      <c r="I136" t="s">
        <v>4103</v>
      </c>
    </row>
    <row r="137" spans="1:9" x14ac:dyDescent="0.35">
      <c r="A137" t="s">
        <v>579</v>
      </c>
      <c r="B137" t="s">
        <v>4754</v>
      </c>
      <c r="C137" t="s">
        <v>4755</v>
      </c>
      <c r="D137" t="s">
        <v>4756</v>
      </c>
      <c r="E137" t="s">
        <v>4757</v>
      </c>
      <c r="F137" t="s">
        <v>4758</v>
      </c>
      <c r="G137" t="s">
        <v>31</v>
      </c>
      <c r="H137">
        <v>54359</v>
      </c>
      <c r="I137" t="s">
        <v>4092</v>
      </c>
    </row>
    <row r="138" spans="1:9" x14ac:dyDescent="0.35">
      <c r="A138" t="s">
        <v>2310</v>
      </c>
      <c r="B138" t="s">
        <v>4759</v>
      </c>
      <c r="C138" t="s">
        <v>4760</v>
      </c>
      <c r="D138" t="s">
        <v>4761</v>
      </c>
      <c r="E138" t="s">
        <v>4762</v>
      </c>
      <c r="F138" t="s">
        <v>4763</v>
      </c>
      <c r="G138" t="s">
        <v>23</v>
      </c>
      <c r="H138">
        <v>59895</v>
      </c>
      <c r="I138" t="s">
        <v>4092</v>
      </c>
    </row>
    <row r="139" spans="1:9" x14ac:dyDescent="0.35">
      <c r="A139" t="s">
        <v>56</v>
      </c>
      <c r="B139" t="s">
        <v>4764</v>
      </c>
      <c r="C139" t="s">
        <v>4765</v>
      </c>
      <c r="D139" t="s">
        <v>4766</v>
      </c>
      <c r="E139" t="s">
        <v>4767</v>
      </c>
      <c r="F139" t="s">
        <v>4768</v>
      </c>
      <c r="G139" t="s">
        <v>26</v>
      </c>
      <c r="H139">
        <v>8827</v>
      </c>
      <c r="I139" t="s">
        <v>4092</v>
      </c>
    </row>
    <row r="140" spans="1:9" x14ac:dyDescent="0.35">
      <c r="A140" t="s">
        <v>268</v>
      </c>
      <c r="B140" t="s">
        <v>4769</v>
      </c>
      <c r="C140" t="s">
        <v>4770</v>
      </c>
      <c r="D140" t="s">
        <v>4771</v>
      </c>
      <c r="E140" t="s">
        <v>4772</v>
      </c>
      <c r="F140" t="s">
        <v>4773</v>
      </c>
      <c r="G140" t="s">
        <v>16</v>
      </c>
      <c r="H140">
        <v>5976</v>
      </c>
      <c r="I140" t="s">
        <v>4103</v>
      </c>
    </row>
    <row r="141" spans="1:9" x14ac:dyDescent="0.35">
      <c r="A141" t="s">
        <v>3092</v>
      </c>
      <c r="B141" t="s">
        <v>4774</v>
      </c>
      <c r="C141" t="s">
        <v>4775</v>
      </c>
      <c r="D141" t="s">
        <v>4776</v>
      </c>
      <c r="E141" t="s">
        <v>4777</v>
      </c>
      <c r="F141" t="s">
        <v>4778</v>
      </c>
      <c r="G141" t="s">
        <v>31</v>
      </c>
      <c r="H141">
        <v>46809</v>
      </c>
      <c r="I141" t="s">
        <v>4092</v>
      </c>
    </row>
    <row r="142" spans="1:9" x14ac:dyDescent="0.35">
      <c r="A142" t="s">
        <v>3842</v>
      </c>
      <c r="B142" t="s">
        <v>4779</v>
      </c>
      <c r="C142" t="s">
        <v>4780</v>
      </c>
      <c r="D142" t="s">
        <v>4781</v>
      </c>
      <c r="E142" t="s">
        <v>4782</v>
      </c>
      <c r="F142" t="s">
        <v>4783</v>
      </c>
      <c r="G142" t="s">
        <v>26</v>
      </c>
      <c r="H142">
        <v>68637</v>
      </c>
      <c r="I142" t="s">
        <v>4103</v>
      </c>
    </row>
    <row r="143" spans="1:9" x14ac:dyDescent="0.35">
      <c r="A143" t="s">
        <v>3332</v>
      </c>
      <c r="B143" t="s">
        <v>4784</v>
      </c>
      <c r="C143" t="s">
        <v>4785</v>
      </c>
      <c r="D143" t="s">
        <v>4786</v>
      </c>
      <c r="E143" t="s">
        <v>4787</v>
      </c>
      <c r="F143" t="s">
        <v>4788</v>
      </c>
      <c r="G143" t="s">
        <v>26</v>
      </c>
      <c r="H143">
        <v>50566</v>
      </c>
      <c r="I143" t="s">
        <v>4103</v>
      </c>
    </row>
    <row r="144" spans="1:9" x14ac:dyDescent="0.35">
      <c r="A144" t="s">
        <v>2306</v>
      </c>
      <c r="B144" t="s">
        <v>4789</v>
      </c>
      <c r="C144" t="s">
        <v>4790</v>
      </c>
      <c r="D144" t="s">
        <v>4791</v>
      </c>
      <c r="E144" t="s">
        <v>4792</v>
      </c>
      <c r="F144" t="s">
        <v>4793</v>
      </c>
      <c r="G144" t="s">
        <v>26</v>
      </c>
      <c r="H144">
        <v>75260</v>
      </c>
      <c r="I144" t="s">
        <v>4103</v>
      </c>
    </row>
    <row r="145" spans="1:9" x14ac:dyDescent="0.35">
      <c r="A145" t="s">
        <v>2386</v>
      </c>
      <c r="B145" t="s">
        <v>4794</v>
      </c>
      <c r="C145" t="s">
        <v>4795</v>
      </c>
      <c r="D145" t="s">
        <v>4796</v>
      </c>
      <c r="E145" t="s">
        <v>4797</v>
      </c>
      <c r="F145" t="s">
        <v>4798</v>
      </c>
      <c r="G145" t="s">
        <v>50</v>
      </c>
      <c r="H145">
        <v>73098</v>
      </c>
      <c r="I145" t="s">
        <v>4092</v>
      </c>
    </row>
    <row r="146" spans="1:9" x14ac:dyDescent="0.35">
      <c r="A146" t="s">
        <v>3652</v>
      </c>
      <c r="B146" t="s">
        <v>4799</v>
      </c>
      <c r="C146" t="s">
        <v>4800</v>
      </c>
      <c r="D146" t="s">
        <v>4801</v>
      </c>
      <c r="E146" t="s">
        <v>4802</v>
      </c>
      <c r="F146" t="s">
        <v>4803</v>
      </c>
      <c r="G146" t="s">
        <v>50</v>
      </c>
      <c r="H146">
        <v>96000</v>
      </c>
      <c r="I146" t="s">
        <v>4092</v>
      </c>
    </row>
    <row r="147" spans="1:9" x14ac:dyDescent="0.35">
      <c r="A147" t="s">
        <v>3098</v>
      </c>
      <c r="B147" t="s">
        <v>4804</v>
      </c>
      <c r="C147" t="s">
        <v>4805</v>
      </c>
      <c r="D147" t="s">
        <v>4806</v>
      </c>
      <c r="E147" t="s">
        <v>4807</v>
      </c>
      <c r="F147" t="s">
        <v>4808</v>
      </c>
      <c r="G147" t="s">
        <v>16</v>
      </c>
      <c r="H147">
        <v>2945</v>
      </c>
      <c r="I147" t="s">
        <v>4103</v>
      </c>
    </row>
    <row r="148" spans="1:9" x14ac:dyDescent="0.35">
      <c r="A148" t="s">
        <v>407</v>
      </c>
      <c r="B148" t="s">
        <v>4809</v>
      </c>
      <c r="C148" t="s">
        <v>4810</v>
      </c>
      <c r="D148" t="s">
        <v>4811</v>
      </c>
      <c r="E148" t="s">
        <v>4812</v>
      </c>
      <c r="F148" t="s">
        <v>4813</v>
      </c>
      <c r="G148" t="s">
        <v>16</v>
      </c>
      <c r="H148">
        <v>68566</v>
      </c>
      <c r="I148" t="s">
        <v>4103</v>
      </c>
    </row>
    <row r="149" spans="1:9" x14ac:dyDescent="0.35">
      <c r="A149" t="s">
        <v>1679</v>
      </c>
      <c r="B149" t="s">
        <v>4814</v>
      </c>
      <c r="C149" t="s">
        <v>4815</v>
      </c>
      <c r="D149" t="s">
        <v>4816</v>
      </c>
      <c r="E149" t="s">
        <v>4817</v>
      </c>
      <c r="F149" t="s">
        <v>4818</v>
      </c>
      <c r="G149" t="s">
        <v>23</v>
      </c>
      <c r="H149">
        <v>57931</v>
      </c>
      <c r="I149" t="s">
        <v>4092</v>
      </c>
    </row>
    <row r="150" spans="1:9" x14ac:dyDescent="0.35">
      <c r="A150" t="s">
        <v>1171</v>
      </c>
      <c r="B150" t="s">
        <v>4819</v>
      </c>
      <c r="C150" t="s">
        <v>4820</v>
      </c>
      <c r="D150" t="s">
        <v>4821</v>
      </c>
      <c r="E150" t="s">
        <v>4822</v>
      </c>
      <c r="F150" t="s">
        <v>4369</v>
      </c>
      <c r="G150" t="s">
        <v>50</v>
      </c>
      <c r="H150">
        <v>74514</v>
      </c>
      <c r="I150" t="s">
        <v>4092</v>
      </c>
    </row>
    <row r="151" spans="1:9" x14ac:dyDescent="0.35">
      <c r="A151" t="s">
        <v>527</v>
      </c>
      <c r="B151" t="s">
        <v>4823</v>
      </c>
      <c r="C151" t="s">
        <v>4824</v>
      </c>
      <c r="D151" t="s">
        <v>4825</v>
      </c>
      <c r="E151" t="s">
        <v>4826</v>
      </c>
      <c r="F151" t="s">
        <v>4827</v>
      </c>
      <c r="G151" t="s">
        <v>23</v>
      </c>
      <c r="H151">
        <v>98377</v>
      </c>
      <c r="I151" t="s">
        <v>4092</v>
      </c>
    </row>
    <row r="152" spans="1:9" x14ac:dyDescent="0.35">
      <c r="A152" t="s">
        <v>3344</v>
      </c>
      <c r="B152" t="s">
        <v>4828</v>
      </c>
      <c r="C152" t="s">
        <v>4829</v>
      </c>
      <c r="D152" t="s">
        <v>4830</v>
      </c>
      <c r="E152" t="s">
        <v>4831</v>
      </c>
      <c r="F152" t="s">
        <v>4832</v>
      </c>
      <c r="G152" t="s">
        <v>31</v>
      </c>
      <c r="H152">
        <v>84060</v>
      </c>
      <c r="I152" t="s">
        <v>4103</v>
      </c>
    </row>
    <row r="153" spans="1:9" x14ac:dyDescent="0.35">
      <c r="A153" t="s">
        <v>464</v>
      </c>
      <c r="B153" t="s">
        <v>4833</v>
      </c>
      <c r="C153" t="s">
        <v>4834</v>
      </c>
      <c r="D153" t="s">
        <v>4835</v>
      </c>
      <c r="E153" t="s">
        <v>4836</v>
      </c>
      <c r="F153" t="s">
        <v>4837</v>
      </c>
      <c r="G153" t="s">
        <v>26</v>
      </c>
      <c r="H153">
        <v>47848</v>
      </c>
      <c r="I153" t="s">
        <v>4103</v>
      </c>
    </row>
    <row r="154" spans="1:9" x14ac:dyDescent="0.35">
      <c r="A154" t="s">
        <v>60</v>
      </c>
      <c r="B154" t="s">
        <v>4838</v>
      </c>
      <c r="C154" t="s">
        <v>4839</v>
      </c>
      <c r="D154" t="s">
        <v>4840</v>
      </c>
      <c r="E154" t="s">
        <v>4841</v>
      </c>
      <c r="F154" t="s">
        <v>4842</v>
      </c>
      <c r="G154" t="s">
        <v>26</v>
      </c>
      <c r="H154">
        <v>81860</v>
      </c>
      <c r="I154" t="s">
        <v>4103</v>
      </c>
    </row>
    <row r="155" spans="1:9" x14ac:dyDescent="0.35">
      <c r="A155" t="s">
        <v>472</v>
      </c>
      <c r="B155" t="s">
        <v>4843</v>
      </c>
      <c r="C155" t="s">
        <v>4844</v>
      </c>
      <c r="D155" t="s">
        <v>4845</v>
      </c>
      <c r="E155" t="s">
        <v>4846</v>
      </c>
      <c r="F155" t="s">
        <v>4847</v>
      </c>
      <c r="G155" t="s">
        <v>23</v>
      </c>
      <c r="H155">
        <v>30212</v>
      </c>
      <c r="I155" t="s">
        <v>4103</v>
      </c>
    </row>
    <row r="156" spans="1:9" x14ac:dyDescent="0.35">
      <c r="A156" t="s">
        <v>2611</v>
      </c>
      <c r="B156" t="s">
        <v>4848</v>
      </c>
      <c r="C156" t="s">
        <v>4849</v>
      </c>
      <c r="D156" t="s">
        <v>4850</v>
      </c>
      <c r="E156" t="s">
        <v>4851</v>
      </c>
      <c r="F156" t="s">
        <v>4852</v>
      </c>
      <c r="G156" t="s">
        <v>16</v>
      </c>
      <c r="H156">
        <v>51868</v>
      </c>
      <c r="I156" t="s">
        <v>4092</v>
      </c>
    </row>
    <row r="157" spans="1:9" x14ac:dyDescent="0.35">
      <c r="A157" t="s">
        <v>2330</v>
      </c>
      <c r="B157" t="s">
        <v>4853</v>
      </c>
      <c r="C157" t="s">
        <v>4854</v>
      </c>
      <c r="D157" t="s">
        <v>4855</v>
      </c>
      <c r="E157" t="s">
        <v>4856</v>
      </c>
      <c r="F157" t="s">
        <v>4857</v>
      </c>
      <c r="G157" t="s">
        <v>16</v>
      </c>
      <c r="H157">
        <v>68367</v>
      </c>
      <c r="I157" t="s">
        <v>4103</v>
      </c>
    </row>
    <row r="158" spans="1:9" x14ac:dyDescent="0.35">
      <c r="A158" t="s">
        <v>2080</v>
      </c>
      <c r="B158" t="s">
        <v>4858</v>
      </c>
      <c r="C158" t="s">
        <v>4859</v>
      </c>
      <c r="D158" t="s">
        <v>4860</v>
      </c>
      <c r="E158" t="s">
        <v>4861</v>
      </c>
      <c r="F158" t="s">
        <v>4862</v>
      </c>
      <c r="G158" t="s">
        <v>50</v>
      </c>
      <c r="H158">
        <v>63530</v>
      </c>
      <c r="I158" t="s">
        <v>4092</v>
      </c>
    </row>
    <row r="159" spans="1:9" x14ac:dyDescent="0.35">
      <c r="A159" t="s">
        <v>3579</v>
      </c>
      <c r="B159" t="s">
        <v>4863</v>
      </c>
      <c r="C159" t="s">
        <v>4864</v>
      </c>
      <c r="D159" t="s">
        <v>4865</v>
      </c>
      <c r="E159" t="s">
        <v>4866</v>
      </c>
      <c r="F159" t="s">
        <v>4867</v>
      </c>
      <c r="G159" t="s">
        <v>26</v>
      </c>
      <c r="H159">
        <v>64150</v>
      </c>
      <c r="I159" t="s">
        <v>4092</v>
      </c>
    </row>
    <row r="160" spans="1:9" x14ac:dyDescent="0.35">
      <c r="A160" t="s">
        <v>2755</v>
      </c>
      <c r="B160" t="s">
        <v>4868</v>
      </c>
      <c r="C160" t="s">
        <v>4869</v>
      </c>
      <c r="D160" t="s">
        <v>4870</v>
      </c>
      <c r="E160" t="s">
        <v>4871</v>
      </c>
      <c r="F160" t="s">
        <v>4872</v>
      </c>
      <c r="G160" t="s">
        <v>31</v>
      </c>
      <c r="H160">
        <v>93541</v>
      </c>
      <c r="I160" t="s">
        <v>4103</v>
      </c>
    </row>
    <row r="161" spans="1:9" x14ac:dyDescent="0.35">
      <c r="A161" t="s">
        <v>872</v>
      </c>
      <c r="B161" t="s">
        <v>4873</v>
      </c>
      <c r="C161" t="s">
        <v>4874</v>
      </c>
      <c r="D161" t="s">
        <v>4875</v>
      </c>
      <c r="E161" t="s">
        <v>4876</v>
      </c>
      <c r="F161" t="s">
        <v>4877</v>
      </c>
      <c r="G161" t="s">
        <v>26</v>
      </c>
      <c r="H161">
        <v>4276</v>
      </c>
      <c r="I161" t="s">
        <v>4092</v>
      </c>
    </row>
    <row r="162" spans="1:9" x14ac:dyDescent="0.35">
      <c r="A162" t="s">
        <v>1197</v>
      </c>
      <c r="B162" t="s">
        <v>4878</v>
      </c>
      <c r="C162" t="s">
        <v>4879</v>
      </c>
      <c r="D162" t="s">
        <v>4880</v>
      </c>
      <c r="E162" t="s">
        <v>4881</v>
      </c>
      <c r="F162" t="s">
        <v>4882</v>
      </c>
      <c r="G162" t="s">
        <v>16</v>
      </c>
      <c r="H162">
        <v>37322</v>
      </c>
      <c r="I162" t="s">
        <v>4103</v>
      </c>
    </row>
    <row r="163" spans="1:9" x14ac:dyDescent="0.35">
      <c r="A163" t="s">
        <v>3062</v>
      </c>
      <c r="B163" t="s">
        <v>4883</v>
      </c>
      <c r="C163" t="s">
        <v>4884</v>
      </c>
      <c r="D163" t="s">
        <v>4885</v>
      </c>
      <c r="E163" t="s">
        <v>4886</v>
      </c>
      <c r="F163" t="s">
        <v>4887</v>
      </c>
      <c r="G163" t="s">
        <v>31</v>
      </c>
      <c r="H163">
        <v>78355</v>
      </c>
      <c r="I163" t="s">
        <v>4092</v>
      </c>
    </row>
    <row r="164" spans="1:9" x14ac:dyDescent="0.35">
      <c r="A164" t="s">
        <v>1390</v>
      </c>
      <c r="B164" t="s">
        <v>4888</v>
      </c>
      <c r="C164" t="s">
        <v>4889</v>
      </c>
      <c r="D164" t="s">
        <v>4890</v>
      </c>
      <c r="E164" t="s">
        <v>4891</v>
      </c>
      <c r="F164" t="s">
        <v>4892</v>
      </c>
      <c r="G164" t="s">
        <v>31</v>
      </c>
      <c r="H164">
        <v>11383</v>
      </c>
      <c r="I164" t="s">
        <v>4103</v>
      </c>
    </row>
    <row r="165" spans="1:9" x14ac:dyDescent="0.35">
      <c r="A165" t="s">
        <v>798</v>
      </c>
      <c r="B165" t="s">
        <v>4893</v>
      </c>
      <c r="C165" t="s">
        <v>4894</v>
      </c>
      <c r="D165" t="s">
        <v>4895</v>
      </c>
      <c r="E165" t="s">
        <v>4896</v>
      </c>
      <c r="F165" t="s">
        <v>4897</v>
      </c>
      <c r="G165" t="s">
        <v>31</v>
      </c>
      <c r="H165">
        <v>98741</v>
      </c>
      <c r="I165" t="s">
        <v>4092</v>
      </c>
    </row>
    <row r="166" spans="1:9" x14ac:dyDescent="0.35">
      <c r="A166" t="s">
        <v>156</v>
      </c>
      <c r="B166" t="s">
        <v>4898</v>
      </c>
      <c r="C166" t="s">
        <v>4899</v>
      </c>
      <c r="D166" t="s">
        <v>4900</v>
      </c>
      <c r="E166" t="s">
        <v>4901</v>
      </c>
      <c r="F166" t="s">
        <v>4902</v>
      </c>
      <c r="G166" t="s">
        <v>50</v>
      </c>
      <c r="H166">
        <v>63371</v>
      </c>
      <c r="I166" t="s">
        <v>4092</v>
      </c>
    </row>
    <row r="167" spans="1:9" x14ac:dyDescent="0.35">
      <c r="A167" t="s">
        <v>1547</v>
      </c>
      <c r="B167" t="s">
        <v>4903</v>
      </c>
      <c r="C167" t="s">
        <v>4904</v>
      </c>
      <c r="D167" t="s">
        <v>4905</v>
      </c>
      <c r="E167" t="s">
        <v>4906</v>
      </c>
      <c r="F167" t="s">
        <v>4907</v>
      </c>
      <c r="G167" t="s">
        <v>50</v>
      </c>
      <c r="H167">
        <v>8794</v>
      </c>
      <c r="I167" t="s">
        <v>4103</v>
      </c>
    </row>
    <row r="168" spans="1:9" x14ac:dyDescent="0.35">
      <c r="A168" t="s">
        <v>2290</v>
      </c>
      <c r="B168" t="s">
        <v>4908</v>
      </c>
      <c r="C168" t="s">
        <v>4909</v>
      </c>
      <c r="D168" t="s">
        <v>4910</v>
      </c>
      <c r="E168" t="s">
        <v>4911</v>
      </c>
      <c r="F168" t="s">
        <v>4912</v>
      </c>
      <c r="G168" t="s">
        <v>31</v>
      </c>
      <c r="H168">
        <v>50287</v>
      </c>
      <c r="I168" t="s">
        <v>4103</v>
      </c>
    </row>
    <row r="169" spans="1:9" x14ac:dyDescent="0.35">
      <c r="A169" t="s">
        <v>2615</v>
      </c>
      <c r="B169" t="s">
        <v>4913</v>
      </c>
      <c r="C169" t="s">
        <v>4914</v>
      </c>
      <c r="D169" t="s">
        <v>4915</v>
      </c>
      <c r="E169" t="s">
        <v>4916</v>
      </c>
      <c r="F169" t="s">
        <v>4917</v>
      </c>
      <c r="G169" t="s">
        <v>26</v>
      </c>
      <c r="H169">
        <v>61341</v>
      </c>
      <c r="I169" t="s">
        <v>4103</v>
      </c>
    </row>
    <row r="170" spans="1:9" x14ac:dyDescent="0.35">
      <c r="A170" t="s">
        <v>1503</v>
      </c>
      <c r="B170" t="s">
        <v>4918</v>
      </c>
      <c r="C170" t="s">
        <v>4919</v>
      </c>
      <c r="D170" t="s">
        <v>4920</v>
      </c>
      <c r="E170" t="s">
        <v>4921</v>
      </c>
      <c r="F170" t="s">
        <v>4922</v>
      </c>
      <c r="G170" t="s">
        <v>31</v>
      </c>
      <c r="H170">
        <v>75947</v>
      </c>
      <c r="I170" t="s">
        <v>4092</v>
      </c>
    </row>
    <row r="171" spans="1:9" x14ac:dyDescent="0.35">
      <c r="A171" t="s">
        <v>1884</v>
      </c>
      <c r="B171" t="s">
        <v>4923</v>
      </c>
      <c r="C171" t="s">
        <v>4924</v>
      </c>
      <c r="D171" t="s">
        <v>4925</v>
      </c>
      <c r="E171" t="s">
        <v>4926</v>
      </c>
      <c r="F171" t="s">
        <v>4927</v>
      </c>
      <c r="G171" t="s">
        <v>23</v>
      </c>
      <c r="H171">
        <v>44410</v>
      </c>
      <c r="I171" t="s">
        <v>4092</v>
      </c>
    </row>
    <row r="172" spans="1:9" x14ac:dyDescent="0.35">
      <c r="A172" t="s">
        <v>399</v>
      </c>
      <c r="B172" t="s">
        <v>4928</v>
      </c>
      <c r="C172" t="s">
        <v>4929</v>
      </c>
      <c r="D172" t="s">
        <v>4930</v>
      </c>
      <c r="E172" t="s">
        <v>4931</v>
      </c>
      <c r="F172" t="s">
        <v>4932</v>
      </c>
      <c r="G172" t="s">
        <v>26</v>
      </c>
      <c r="H172">
        <v>79341</v>
      </c>
      <c r="I172" t="s">
        <v>4103</v>
      </c>
    </row>
    <row r="173" spans="1:9" x14ac:dyDescent="0.35">
      <c r="A173" t="s">
        <v>502</v>
      </c>
      <c r="B173" t="s">
        <v>4908</v>
      </c>
      <c r="C173" t="s">
        <v>4933</v>
      </c>
      <c r="D173" t="s">
        <v>4934</v>
      </c>
      <c r="E173" t="s">
        <v>4935</v>
      </c>
      <c r="F173" t="s">
        <v>4936</v>
      </c>
      <c r="G173" t="s">
        <v>23</v>
      </c>
      <c r="H173">
        <v>69093</v>
      </c>
      <c r="I173" t="s">
        <v>4103</v>
      </c>
    </row>
    <row r="174" spans="1:9" x14ac:dyDescent="0.35">
      <c r="A174" t="s">
        <v>3416</v>
      </c>
      <c r="B174" t="s">
        <v>4937</v>
      </c>
      <c r="C174" t="s">
        <v>4938</v>
      </c>
      <c r="D174" t="s">
        <v>4939</v>
      </c>
      <c r="E174" t="s">
        <v>4940</v>
      </c>
      <c r="F174" t="s">
        <v>4941</v>
      </c>
      <c r="G174" t="s">
        <v>31</v>
      </c>
      <c r="H174">
        <v>45517</v>
      </c>
      <c r="I174" t="s">
        <v>4092</v>
      </c>
    </row>
    <row r="175" spans="1:9" x14ac:dyDescent="0.35">
      <c r="A175" t="s">
        <v>988</v>
      </c>
      <c r="B175" t="s">
        <v>4942</v>
      </c>
      <c r="C175" t="s">
        <v>4943</v>
      </c>
      <c r="D175" t="s">
        <v>4944</v>
      </c>
      <c r="E175" t="s">
        <v>4945</v>
      </c>
      <c r="F175" t="s">
        <v>4946</v>
      </c>
      <c r="G175" t="s">
        <v>26</v>
      </c>
      <c r="H175">
        <v>5160</v>
      </c>
      <c r="I175" t="s">
        <v>4103</v>
      </c>
    </row>
    <row r="176" spans="1:9" x14ac:dyDescent="0.35">
      <c r="A176" t="s">
        <v>1018</v>
      </c>
      <c r="B176" t="s">
        <v>4947</v>
      </c>
      <c r="C176" t="s">
        <v>4948</v>
      </c>
      <c r="D176" t="s">
        <v>4949</v>
      </c>
      <c r="E176" t="s">
        <v>4950</v>
      </c>
      <c r="F176" t="s">
        <v>4951</v>
      </c>
      <c r="G176" t="s">
        <v>50</v>
      </c>
      <c r="H176">
        <v>63917</v>
      </c>
      <c r="I176" t="s">
        <v>4103</v>
      </c>
    </row>
    <row r="177" spans="1:9" x14ac:dyDescent="0.35">
      <c r="A177" t="s">
        <v>1177</v>
      </c>
      <c r="B177" t="s">
        <v>4952</v>
      </c>
      <c r="C177" t="s">
        <v>4953</v>
      </c>
      <c r="D177" t="s">
        <v>4954</v>
      </c>
      <c r="E177" t="s">
        <v>4955</v>
      </c>
      <c r="F177" t="s">
        <v>4956</v>
      </c>
      <c r="G177" t="s">
        <v>23</v>
      </c>
      <c r="H177">
        <v>8351</v>
      </c>
      <c r="I177" t="s">
        <v>4092</v>
      </c>
    </row>
    <row r="178" spans="1:9" x14ac:dyDescent="0.35">
      <c r="A178" t="s">
        <v>387</v>
      </c>
      <c r="B178" t="s">
        <v>4957</v>
      </c>
      <c r="C178" t="s">
        <v>4958</v>
      </c>
      <c r="D178" t="s">
        <v>4959</v>
      </c>
      <c r="E178" t="s">
        <v>4960</v>
      </c>
      <c r="F178" t="s">
        <v>4961</v>
      </c>
      <c r="G178" t="s">
        <v>23</v>
      </c>
      <c r="H178">
        <v>12670</v>
      </c>
      <c r="I178" t="s">
        <v>4092</v>
      </c>
    </row>
    <row r="179" spans="1:9" x14ac:dyDescent="0.35">
      <c r="A179" t="s">
        <v>430</v>
      </c>
      <c r="B179" t="s">
        <v>4962</v>
      </c>
      <c r="C179" t="s">
        <v>4963</v>
      </c>
      <c r="D179" t="s">
        <v>4964</v>
      </c>
      <c r="E179" t="s">
        <v>4965</v>
      </c>
      <c r="F179" t="s">
        <v>4966</v>
      </c>
      <c r="G179" t="s">
        <v>16</v>
      </c>
      <c r="H179">
        <v>48867</v>
      </c>
      <c r="I179" t="s">
        <v>4092</v>
      </c>
    </row>
    <row r="180" spans="1:9" x14ac:dyDescent="0.35">
      <c r="A180" t="s">
        <v>3377</v>
      </c>
      <c r="B180" t="s">
        <v>4967</v>
      </c>
      <c r="C180" t="s">
        <v>4968</v>
      </c>
      <c r="D180" t="s">
        <v>4969</v>
      </c>
      <c r="E180" t="s">
        <v>4970</v>
      </c>
      <c r="F180" t="s">
        <v>4971</v>
      </c>
      <c r="G180" t="s">
        <v>16</v>
      </c>
      <c r="H180">
        <v>11825</v>
      </c>
      <c r="I180" t="s">
        <v>4092</v>
      </c>
    </row>
    <row r="181" spans="1:9" x14ac:dyDescent="0.35">
      <c r="A181" t="s">
        <v>152</v>
      </c>
      <c r="B181" t="s">
        <v>4972</v>
      </c>
      <c r="C181" t="s">
        <v>4973</v>
      </c>
      <c r="D181" t="s">
        <v>4974</v>
      </c>
      <c r="E181" t="s">
        <v>4975</v>
      </c>
      <c r="F181" t="s">
        <v>4976</v>
      </c>
      <c r="G181" t="s">
        <v>50</v>
      </c>
      <c r="H181">
        <v>56158</v>
      </c>
      <c r="I181" t="s">
        <v>4103</v>
      </c>
    </row>
    <row r="182" spans="1:9" x14ac:dyDescent="0.35">
      <c r="A182" t="s">
        <v>286</v>
      </c>
      <c r="B182" t="s">
        <v>4977</v>
      </c>
      <c r="C182" t="s">
        <v>4978</v>
      </c>
      <c r="D182" t="s">
        <v>4979</v>
      </c>
      <c r="E182" t="s">
        <v>4980</v>
      </c>
      <c r="F182" t="s">
        <v>4981</v>
      </c>
      <c r="G182" t="s">
        <v>31</v>
      </c>
      <c r="H182">
        <v>94836</v>
      </c>
      <c r="I182" t="s">
        <v>4103</v>
      </c>
    </row>
    <row r="183" spans="1:9" x14ac:dyDescent="0.35">
      <c r="A183" t="s">
        <v>3498</v>
      </c>
      <c r="B183" t="s">
        <v>4982</v>
      </c>
      <c r="C183" t="s">
        <v>4983</v>
      </c>
      <c r="D183" t="s">
        <v>4984</v>
      </c>
      <c r="E183" t="s">
        <v>4985</v>
      </c>
      <c r="F183" t="s">
        <v>4986</v>
      </c>
      <c r="G183" t="s">
        <v>16</v>
      </c>
      <c r="H183">
        <v>56170</v>
      </c>
      <c r="I183" t="s">
        <v>4103</v>
      </c>
    </row>
    <row r="184" spans="1:9" x14ac:dyDescent="0.35">
      <c r="A184" t="s">
        <v>37</v>
      </c>
      <c r="B184" t="s">
        <v>4987</v>
      </c>
      <c r="C184" t="s">
        <v>4988</v>
      </c>
      <c r="D184" t="s">
        <v>4989</v>
      </c>
      <c r="E184" t="s">
        <v>4990</v>
      </c>
      <c r="F184" t="s">
        <v>4991</v>
      </c>
      <c r="G184" t="s">
        <v>50</v>
      </c>
      <c r="H184">
        <v>50614</v>
      </c>
      <c r="I184" t="s">
        <v>4103</v>
      </c>
    </row>
    <row r="185" spans="1:9" x14ac:dyDescent="0.35">
      <c r="A185" t="s">
        <v>3732</v>
      </c>
      <c r="B185" t="s">
        <v>4992</v>
      </c>
      <c r="C185" t="s">
        <v>4993</v>
      </c>
      <c r="D185" t="s">
        <v>4994</v>
      </c>
      <c r="E185" t="s">
        <v>4995</v>
      </c>
      <c r="F185" t="s">
        <v>4996</v>
      </c>
      <c r="G185" t="s">
        <v>31</v>
      </c>
      <c r="H185">
        <v>15641</v>
      </c>
      <c r="I185" t="s">
        <v>4092</v>
      </c>
    </row>
    <row r="186" spans="1:9" x14ac:dyDescent="0.35">
      <c r="A186" t="s">
        <v>2036</v>
      </c>
      <c r="B186" t="s">
        <v>4997</v>
      </c>
      <c r="C186" t="s">
        <v>4998</v>
      </c>
      <c r="D186" t="s">
        <v>4999</v>
      </c>
      <c r="E186" t="s">
        <v>5000</v>
      </c>
      <c r="F186" t="s">
        <v>5001</v>
      </c>
      <c r="G186" t="s">
        <v>23</v>
      </c>
      <c r="H186">
        <v>55273</v>
      </c>
      <c r="I186" t="s">
        <v>4092</v>
      </c>
    </row>
    <row r="187" spans="1:9" x14ac:dyDescent="0.35">
      <c r="A187" t="s">
        <v>2408</v>
      </c>
      <c r="B187" t="s">
        <v>5002</v>
      </c>
      <c r="C187" t="s">
        <v>5003</v>
      </c>
      <c r="D187" t="s">
        <v>5004</v>
      </c>
      <c r="E187" t="s">
        <v>5005</v>
      </c>
      <c r="F187" t="s">
        <v>5006</v>
      </c>
      <c r="G187" t="s">
        <v>50</v>
      </c>
      <c r="H187">
        <v>32403</v>
      </c>
      <c r="I187" t="s">
        <v>4092</v>
      </c>
    </row>
    <row r="188" spans="1:9" x14ac:dyDescent="0.35">
      <c r="A188" t="s">
        <v>3786</v>
      </c>
      <c r="B188" t="s">
        <v>5007</v>
      </c>
      <c r="C188" t="s">
        <v>5008</v>
      </c>
      <c r="D188" t="s">
        <v>5009</v>
      </c>
      <c r="E188" t="s">
        <v>5010</v>
      </c>
      <c r="F188" t="s">
        <v>5011</v>
      </c>
      <c r="G188" t="s">
        <v>31</v>
      </c>
      <c r="H188">
        <v>64267</v>
      </c>
      <c r="I188" t="s">
        <v>4103</v>
      </c>
    </row>
    <row r="189" spans="1:9" x14ac:dyDescent="0.35">
      <c r="A189" t="s">
        <v>88</v>
      </c>
      <c r="B189" t="s">
        <v>5012</v>
      </c>
      <c r="C189" t="s">
        <v>5013</v>
      </c>
      <c r="D189" t="s">
        <v>5014</v>
      </c>
      <c r="E189" t="s">
        <v>5015</v>
      </c>
      <c r="F189" t="s">
        <v>5016</v>
      </c>
      <c r="G189" t="s">
        <v>50</v>
      </c>
      <c r="H189">
        <v>18717</v>
      </c>
      <c r="I189" t="s">
        <v>4092</v>
      </c>
    </row>
    <row r="190" spans="1:9" x14ac:dyDescent="0.35">
      <c r="A190" t="s">
        <v>3359</v>
      </c>
      <c r="B190" t="s">
        <v>5017</v>
      </c>
      <c r="C190" t="s">
        <v>5018</v>
      </c>
      <c r="D190" t="s">
        <v>5019</v>
      </c>
      <c r="E190" t="s">
        <v>5020</v>
      </c>
      <c r="F190" t="s">
        <v>5021</v>
      </c>
      <c r="G190" t="s">
        <v>23</v>
      </c>
      <c r="H190">
        <v>5464</v>
      </c>
      <c r="I190" t="s">
        <v>4103</v>
      </c>
    </row>
    <row r="191" spans="1:9" x14ac:dyDescent="0.35">
      <c r="A191" t="s">
        <v>711</v>
      </c>
      <c r="B191" t="s">
        <v>5022</v>
      </c>
      <c r="C191" t="s">
        <v>5023</v>
      </c>
      <c r="D191" t="s">
        <v>5024</v>
      </c>
      <c r="E191" t="s">
        <v>5025</v>
      </c>
      <c r="F191" t="s">
        <v>4693</v>
      </c>
      <c r="G191" t="s">
        <v>31</v>
      </c>
      <c r="H191">
        <v>3795</v>
      </c>
      <c r="I191" t="s">
        <v>4092</v>
      </c>
    </row>
    <row r="192" spans="1:9" x14ac:dyDescent="0.35">
      <c r="A192" t="s">
        <v>3154</v>
      </c>
      <c r="B192" t="s">
        <v>5026</v>
      </c>
      <c r="C192" t="s">
        <v>5027</v>
      </c>
      <c r="D192" t="s">
        <v>5028</v>
      </c>
      <c r="E192" t="s">
        <v>5029</v>
      </c>
      <c r="F192" t="s">
        <v>5030</v>
      </c>
      <c r="G192" t="s">
        <v>50</v>
      </c>
      <c r="H192">
        <v>89235</v>
      </c>
      <c r="I192" t="s">
        <v>4103</v>
      </c>
    </row>
    <row r="193" spans="1:9" x14ac:dyDescent="0.35">
      <c r="A193" t="s">
        <v>3090</v>
      </c>
      <c r="B193" t="s">
        <v>5031</v>
      </c>
      <c r="C193" t="s">
        <v>5032</v>
      </c>
      <c r="D193" t="s">
        <v>5033</v>
      </c>
      <c r="E193" t="s">
        <v>5034</v>
      </c>
      <c r="F193" t="s">
        <v>5035</v>
      </c>
      <c r="G193" t="s">
        <v>23</v>
      </c>
      <c r="H193">
        <v>88797</v>
      </c>
      <c r="I193" t="s">
        <v>4092</v>
      </c>
    </row>
    <row r="194" spans="1:9" x14ac:dyDescent="0.35">
      <c r="A194" t="s">
        <v>1212</v>
      </c>
      <c r="B194" t="s">
        <v>5036</v>
      </c>
      <c r="C194" t="s">
        <v>5037</v>
      </c>
      <c r="D194" t="s">
        <v>5038</v>
      </c>
      <c r="E194" t="s">
        <v>5039</v>
      </c>
      <c r="F194" t="s">
        <v>5040</v>
      </c>
      <c r="G194" t="s">
        <v>23</v>
      </c>
      <c r="H194">
        <v>5822</v>
      </c>
      <c r="I194" t="s">
        <v>4103</v>
      </c>
    </row>
    <row r="195" spans="1:9" x14ac:dyDescent="0.35">
      <c r="A195" t="s">
        <v>1855</v>
      </c>
      <c r="B195" t="s">
        <v>5041</v>
      </c>
      <c r="C195" t="s">
        <v>5042</v>
      </c>
      <c r="D195" t="s">
        <v>5043</v>
      </c>
      <c r="E195" t="s">
        <v>5044</v>
      </c>
      <c r="F195" t="s">
        <v>5045</v>
      </c>
      <c r="G195" t="s">
        <v>31</v>
      </c>
      <c r="H195">
        <v>62322</v>
      </c>
      <c r="I195" t="s">
        <v>4103</v>
      </c>
    </row>
    <row r="196" spans="1:9" x14ac:dyDescent="0.35">
      <c r="A196" t="s">
        <v>1014</v>
      </c>
      <c r="B196" t="s">
        <v>5046</v>
      </c>
      <c r="C196" t="s">
        <v>5047</v>
      </c>
      <c r="D196" t="s">
        <v>5048</v>
      </c>
      <c r="E196" t="s">
        <v>5049</v>
      </c>
      <c r="F196" t="s">
        <v>5050</v>
      </c>
      <c r="G196" t="s">
        <v>26</v>
      </c>
      <c r="H196">
        <v>38705</v>
      </c>
      <c r="I196" t="s">
        <v>4092</v>
      </c>
    </row>
    <row r="197" spans="1:9" x14ac:dyDescent="0.35">
      <c r="A197" t="s">
        <v>3500</v>
      </c>
      <c r="B197" t="s">
        <v>5051</v>
      </c>
      <c r="C197" t="s">
        <v>5052</v>
      </c>
      <c r="D197" t="s">
        <v>5053</v>
      </c>
      <c r="E197" t="s">
        <v>5054</v>
      </c>
      <c r="F197" t="s">
        <v>5055</v>
      </c>
      <c r="G197" t="s">
        <v>16</v>
      </c>
      <c r="H197">
        <v>42651</v>
      </c>
      <c r="I197" t="s">
        <v>4092</v>
      </c>
    </row>
    <row r="198" spans="1:9" x14ac:dyDescent="0.35">
      <c r="A198" t="s">
        <v>765</v>
      </c>
      <c r="B198" t="s">
        <v>5056</v>
      </c>
      <c r="C198" t="s">
        <v>5057</v>
      </c>
      <c r="D198" t="s">
        <v>5058</v>
      </c>
      <c r="E198" t="s">
        <v>5059</v>
      </c>
      <c r="F198" t="s">
        <v>5060</v>
      </c>
      <c r="G198" t="s">
        <v>26</v>
      </c>
      <c r="H198">
        <v>88692</v>
      </c>
      <c r="I198" t="s">
        <v>4103</v>
      </c>
    </row>
    <row r="199" spans="1:9" x14ac:dyDescent="0.35">
      <c r="A199" t="s">
        <v>743</v>
      </c>
      <c r="B199" t="s">
        <v>5061</v>
      </c>
      <c r="C199" t="s">
        <v>5062</v>
      </c>
      <c r="D199" t="s">
        <v>5063</v>
      </c>
      <c r="E199" t="s">
        <v>5064</v>
      </c>
      <c r="F199" t="s">
        <v>5065</v>
      </c>
      <c r="G199" t="s">
        <v>50</v>
      </c>
      <c r="H199">
        <v>4766</v>
      </c>
      <c r="I199" t="s">
        <v>4103</v>
      </c>
    </row>
    <row r="200" spans="1:9" x14ac:dyDescent="0.35">
      <c r="A200" t="s">
        <v>978</v>
      </c>
      <c r="B200" t="s">
        <v>5066</v>
      </c>
      <c r="C200" t="s">
        <v>5067</v>
      </c>
      <c r="D200" t="s">
        <v>5068</v>
      </c>
      <c r="E200" t="s">
        <v>5069</v>
      </c>
      <c r="F200" t="s">
        <v>5070</v>
      </c>
      <c r="G200" t="s">
        <v>31</v>
      </c>
      <c r="H200">
        <v>82428</v>
      </c>
      <c r="I200" t="s">
        <v>4092</v>
      </c>
    </row>
    <row r="201" spans="1:9" x14ac:dyDescent="0.35">
      <c r="A201" t="s">
        <v>2350</v>
      </c>
      <c r="B201" t="s">
        <v>5071</v>
      </c>
      <c r="C201" t="s">
        <v>5072</v>
      </c>
      <c r="D201" t="s">
        <v>5073</v>
      </c>
      <c r="E201" t="s">
        <v>5074</v>
      </c>
      <c r="F201" t="s">
        <v>5075</v>
      </c>
      <c r="G201" t="s">
        <v>26</v>
      </c>
      <c r="H201">
        <v>35919</v>
      </c>
      <c r="I201" t="s">
        <v>4092</v>
      </c>
    </row>
    <row r="202" spans="1:9" x14ac:dyDescent="0.35">
      <c r="A202" t="s">
        <v>2268</v>
      </c>
      <c r="B202" t="s">
        <v>5076</v>
      </c>
      <c r="C202" t="s">
        <v>5077</v>
      </c>
      <c r="D202" t="s">
        <v>5078</v>
      </c>
      <c r="E202" t="s">
        <v>5079</v>
      </c>
      <c r="F202" t="s">
        <v>5080</v>
      </c>
      <c r="G202" t="s">
        <v>50</v>
      </c>
      <c r="H202">
        <v>84407</v>
      </c>
      <c r="I202" t="s">
        <v>4092</v>
      </c>
    </row>
    <row r="203" spans="1:9" x14ac:dyDescent="0.35">
      <c r="A203" t="s">
        <v>3728</v>
      </c>
      <c r="B203" t="s">
        <v>801</v>
      </c>
      <c r="C203" t="s">
        <v>5081</v>
      </c>
      <c r="D203" t="s">
        <v>5082</v>
      </c>
      <c r="E203" t="s">
        <v>5083</v>
      </c>
      <c r="F203" t="s">
        <v>5084</v>
      </c>
      <c r="G203" t="s">
        <v>50</v>
      </c>
      <c r="H203">
        <v>62452</v>
      </c>
      <c r="I203" t="s">
        <v>4103</v>
      </c>
    </row>
    <row r="204" spans="1:9" x14ac:dyDescent="0.35">
      <c r="A204" t="s">
        <v>2710</v>
      </c>
      <c r="B204" t="s">
        <v>3386</v>
      </c>
      <c r="C204" t="s">
        <v>5085</v>
      </c>
      <c r="D204" t="s">
        <v>5086</v>
      </c>
      <c r="E204" t="s">
        <v>5087</v>
      </c>
      <c r="F204" t="s">
        <v>5088</v>
      </c>
      <c r="G204" t="s">
        <v>50</v>
      </c>
      <c r="H204">
        <v>1032</v>
      </c>
      <c r="I204" t="s">
        <v>4103</v>
      </c>
    </row>
    <row r="205" spans="1:9" x14ac:dyDescent="0.35">
      <c r="A205" t="s">
        <v>1521</v>
      </c>
      <c r="B205" t="s">
        <v>5089</v>
      </c>
      <c r="C205" t="s">
        <v>5090</v>
      </c>
      <c r="D205" t="s">
        <v>5091</v>
      </c>
      <c r="E205" t="s">
        <v>5092</v>
      </c>
      <c r="F205" t="s">
        <v>5093</v>
      </c>
      <c r="G205" t="s">
        <v>23</v>
      </c>
      <c r="H205">
        <v>93128</v>
      </c>
      <c r="I205" t="s">
        <v>4092</v>
      </c>
    </row>
    <row r="206" spans="1:9" x14ac:dyDescent="0.35">
      <c r="A206" t="s">
        <v>2982</v>
      </c>
      <c r="B206" t="s">
        <v>5094</v>
      </c>
      <c r="C206" t="s">
        <v>5095</v>
      </c>
      <c r="D206" t="s">
        <v>5096</v>
      </c>
      <c r="E206" t="s">
        <v>5097</v>
      </c>
      <c r="F206" t="s">
        <v>5098</v>
      </c>
      <c r="G206" t="s">
        <v>26</v>
      </c>
      <c r="H206">
        <v>93949</v>
      </c>
      <c r="I206" t="s">
        <v>4092</v>
      </c>
    </row>
    <row r="207" spans="1:9" x14ac:dyDescent="0.35">
      <c r="A207" t="s">
        <v>3634</v>
      </c>
      <c r="B207" t="s">
        <v>5099</v>
      </c>
      <c r="C207" t="s">
        <v>5100</v>
      </c>
      <c r="D207" t="s">
        <v>5101</v>
      </c>
      <c r="E207" t="s">
        <v>5102</v>
      </c>
      <c r="F207" t="s">
        <v>5103</v>
      </c>
      <c r="G207" t="s">
        <v>23</v>
      </c>
      <c r="H207">
        <v>4344</v>
      </c>
      <c r="I207" t="s">
        <v>4092</v>
      </c>
    </row>
    <row r="208" spans="1:9" x14ac:dyDescent="0.35">
      <c r="A208" t="s">
        <v>3826</v>
      </c>
      <c r="B208" t="s">
        <v>5104</v>
      </c>
      <c r="C208" t="s">
        <v>5105</v>
      </c>
      <c r="D208" t="s">
        <v>5106</v>
      </c>
      <c r="E208" t="s">
        <v>5107</v>
      </c>
      <c r="F208" t="s">
        <v>5108</v>
      </c>
      <c r="G208" t="s">
        <v>16</v>
      </c>
      <c r="H208">
        <v>32118</v>
      </c>
      <c r="I208" t="s">
        <v>4092</v>
      </c>
    </row>
    <row r="209" spans="1:9" x14ac:dyDescent="0.35">
      <c r="A209" t="s">
        <v>2128</v>
      </c>
      <c r="B209" t="s">
        <v>5109</v>
      </c>
      <c r="C209" t="s">
        <v>5110</v>
      </c>
      <c r="D209" t="s">
        <v>5111</v>
      </c>
      <c r="E209" t="s">
        <v>5112</v>
      </c>
      <c r="F209" t="s">
        <v>5113</v>
      </c>
      <c r="G209" t="s">
        <v>23</v>
      </c>
      <c r="H209">
        <v>64292</v>
      </c>
      <c r="I209" t="s">
        <v>4092</v>
      </c>
    </row>
    <row r="210" spans="1:9" x14ac:dyDescent="0.35">
      <c r="A210" t="s">
        <v>3915</v>
      </c>
      <c r="B210" t="s">
        <v>5114</v>
      </c>
      <c r="C210" t="s">
        <v>5115</v>
      </c>
      <c r="D210" t="s">
        <v>5116</v>
      </c>
      <c r="E210" t="s">
        <v>5117</v>
      </c>
      <c r="F210" t="s">
        <v>5118</v>
      </c>
      <c r="G210" t="s">
        <v>31</v>
      </c>
      <c r="H210">
        <v>9345</v>
      </c>
      <c r="I210" t="s">
        <v>4103</v>
      </c>
    </row>
    <row r="211" spans="1:9" x14ac:dyDescent="0.35">
      <c r="A211" t="s">
        <v>1229</v>
      </c>
      <c r="B211" t="s">
        <v>5119</v>
      </c>
      <c r="C211" t="s">
        <v>5120</v>
      </c>
      <c r="D211" t="s">
        <v>5121</v>
      </c>
      <c r="E211" t="s">
        <v>5122</v>
      </c>
      <c r="F211" t="s">
        <v>5123</v>
      </c>
      <c r="G211" t="s">
        <v>16</v>
      </c>
      <c r="H211">
        <v>84866</v>
      </c>
      <c r="I211" t="s">
        <v>4092</v>
      </c>
    </row>
    <row r="212" spans="1:9" x14ac:dyDescent="0.35">
      <c r="A212" t="s">
        <v>2490</v>
      </c>
      <c r="B212" t="s">
        <v>5124</v>
      </c>
      <c r="C212" t="s">
        <v>5125</v>
      </c>
      <c r="D212" t="s">
        <v>5126</v>
      </c>
      <c r="E212" t="s">
        <v>5127</v>
      </c>
      <c r="F212" t="s">
        <v>5128</v>
      </c>
      <c r="G212" t="s">
        <v>23</v>
      </c>
      <c r="H212">
        <v>75392</v>
      </c>
      <c r="I212" t="s">
        <v>4092</v>
      </c>
    </row>
    <row r="213" spans="1:9" x14ac:dyDescent="0.35">
      <c r="A213" t="s">
        <v>2621</v>
      </c>
      <c r="B213" t="s">
        <v>5129</v>
      </c>
      <c r="C213" t="s">
        <v>5130</v>
      </c>
      <c r="D213" t="s">
        <v>5131</v>
      </c>
      <c r="E213" t="s">
        <v>5132</v>
      </c>
      <c r="F213" t="s">
        <v>5133</v>
      </c>
      <c r="G213" t="s">
        <v>16</v>
      </c>
      <c r="H213">
        <v>67696</v>
      </c>
      <c r="I213" t="s">
        <v>4092</v>
      </c>
    </row>
    <row r="214" spans="1:9" x14ac:dyDescent="0.35">
      <c r="A214" t="s">
        <v>3527</v>
      </c>
      <c r="B214" t="s">
        <v>5134</v>
      </c>
      <c r="C214" t="s">
        <v>5135</v>
      </c>
      <c r="D214" t="s">
        <v>5136</v>
      </c>
      <c r="E214" t="s">
        <v>5137</v>
      </c>
      <c r="F214" t="s">
        <v>5138</v>
      </c>
      <c r="G214" t="s">
        <v>23</v>
      </c>
      <c r="H214">
        <v>39822</v>
      </c>
      <c r="I214" t="s">
        <v>4092</v>
      </c>
    </row>
    <row r="215" spans="1:9" x14ac:dyDescent="0.35">
      <c r="A215" t="s">
        <v>2148</v>
      </c>
      <c r="B215" t="s">
        <v>5139</v>
      </c>
      <c r="C215" t="s">
        <v>5140</v>
      </c>
      <c r="D215" t="s">
        <v>5141</v>
      </c>
      <c r="E215" t="s">
        <v>5142</v>
      </c>
      <c r="F215" t="s">
        <v>5143</v>
      </c>
      <c r="G215" t="s">
        <v>16</v>
      </c>
      <c r="H215">
        <v>25145</v>
      </c>
      <c r="I215" t="s">
        <v>4092</v>
      </c>
    </row>
    <row r="216" spans="1:9" x14ac:dyDescent="0.35">
      <c r="A216" t="s">
        <v>112</v>
      </c>
      <c r="B216" t="s">
        <v>5144</v>
      </c>
      <c r="C216" t="s">
        <v>5145</v>
      </c>
      <c r="D216" t="s">
        <v>5146</v>
      </c>
      <c r="E216" t="s">
        <v>5147</v>
      </c>
      <c r="F216" t="s">
        <v>5148</v>
      </c>
      <c r="G216" t="s">
        <v>31</v>
      </c>
      <c r="H216">
        <v>31846</v>
      </c>
      <c r="I216" t="s">
        <v>4092</v>
      </c>
    </row>
    <row r="217" spans="1:9" x14ac:dyDescent="0.35">
      <c r="A217" t="s">
        <v>721</v>
      </c>
      <c r="B217" t="s">
        <v>5149</v>
      </c>
      <c r="C217" t="s">
        <v>5150</v>
      </c>
      <c r="D217" t="s">
        <v>5151</v>
      </c>
      <c r="E217" t="s">
        <v>5152</v>
      </c>
      <c r="F217" t="s">
        <v>5153</v>
      </c>
      <c r="G217" t="s">
        <v>31</v>
      </c>
      <c r="H217">
        <v>93300</v>
      </c>
      <c r="I217" t="s">
        <v>4103</v>
      </c>
    </row>
    <row r="218" spans="1:9" x14ac:dyDescent="0.35">
      <c r="A218" t="s">
        <v>569</v>
      </c>
      <c r="B218" t="s">
        <v>5154</v>
      </c>
      <c r="C218" t="s">
        <v>5155</v>
      </c>
      <c r="D218" t="s">
        <v>5156</v>
      </c>
      <c r="E218" t="s">
        <v>5157</v>
      </c>
      <c r="F218" t="s">
        <v>5158</v>
      </c>
      <c r="G218" t="s">
        <v>50</v>
      </c>
      <c r="H218">
        <v>59028</v>
      </c>
      <c r="I218" t="s">
        <v>4092</v>
      </c>
    </row>
    <row r="219" spans="1:9" x14ac:dyDescent="0.35">
      <c r="A219" t="s">
        <v>864</v>
      </c>
      <c r="B219" t="s">
        <v>5159</v>
      </c>
      <c r="C219" t="s">
        <v>5160</v>
      </c>
      <c r="D219" t="s">
        <v>5161</v>
      </c>
      <c r="E219" t="s">
        <v>5162</v>
      </c>
      <c r="F219" t="s">
        <v>5163</v>
      </c>
      <c r="G219" t="s">
        <v>26</v>
      </c>
      <c r="H219">
        <v>47173</v>
      </c>
      <c r="I219" t="s">
        <v>4103</v>
      </c>
    </row>
    <row r="220" spans="1:9" x14ac:dyDescent="0.35">
      <c r="A220" t="s">
        <v>3852</v>
      </c>
      <c r="B220" t="s">
        <v>5164</v>
      </c>
      <c r="C220" t="s">
        <v>5165</v>
      </c>
      <c r="D220" t="s">
        <v>5166</v>
      </c>
      <c r="E220" t="s">
        <v>5167</v>
      </c>
      <c r="F220" t="s">
        <v>5016</v>
      </c>
      <c r="G220" t="s">
        <v>23</v>
      </c>
      <c r="H220">
        <v>22528</v>
      </c>
      <c r="I220" t="s">
        <v>4092</v>
      </c>
    </row>
    <row r="221" spans="1:9" x14ac:dyDescent="0.35">
      <c r="A221" t="s">
        <v>651</v>
      </c>
      <c r="B221" t="s">
        <v>5168</v>
      </c>
      <c r="C221" t="s">
        <v>5169</v>
      </c>
      <c r="D221" t="s">
        <v>5170</v>
      </c>
      <c r="E221" t="s">
        <v>5171</v>
      </c>
      <c r="F221" t="s">
        <v>5172</v>
      </c>
      <c r="G221" t="s">
        <v>50</v>
      </c>
      <c r="H221">
        <v>30515</v>
      </c>
      <c r="I221" t="s">
        <v>4092</v>
      </c>
    </row>
    <row r="222" spans="1:9" x14ac:dyDescent="0.35">
      <c r="A222" t="s">
        <v>486</v>
      </c>
      <c r="B222" t="s">
        <v>5173</v>
      </c>
      <c r="C222" t="s">
        <v>5174</v>
      </c>
      <c r="D222" t="s">
        <v>5175</v>
      </c>
      <c r="E222" t="s">
        <v>5176</v>
      </c>
      <c r="F222" t="s">
        <v>5177</v>
      </c>
      <c r="G222" t="s">
        <v>23</v>
      </c>
      <c r="H222">
        <v>26092</v>
      </c>
      <c r="I222" t="s">
        <v>4092</v>
      </c>
    </row>
    <row r="223" spans="1:9" x14ac:dyDescent="0.35">
      <c r="A223" t="s">
        <v>2412</v>
      </c>
      <c r="B223" t="s">
        <v>5178</v>
      </c>
      <c r="C223" t="s">
        <v>5179</v>
      </c>
      <c r="D223" t="s">
        <v>5180</v>
      </c>
      <c r="E223" t="s">
        <v>5181</v>
      </c>
      <c r="F223" t="s">
        <v>5182</v>
      </c>
      <c r="G223" t="s">
        <v>26</v>
      </c>
      <c r="H223">
        <v>9398</v>
      </c>
      <c r="I223" t="s">
        <v>4092</v>
      </c>
    </row>
    <row r="224" spans="1:9" x14ac:dyDescent="0.35">
      <c r="A224" t="s">
        <v>3312</v>
      </c>
      <c r="B224" t="s">
        <v>5183</v>
      </c>
      <c r="C224" t="s">
        <v>5184</v>
      </c>
      <c r="D224" t="s">
        <v>5185</v>
      </c>
      <c r="E224" t="s">
        <v>5186</v>
      </c>
      <c r="F224" t="s">
        <v>5187</v>
      </c>
      <c r="G224" t="s">
        <v>23</v>
      </c>
      <c r="H224">
        <v>4853</v>
      </c>
      <c r="I224" t="s">
        <v>4103</v>
      </c>
    </row>
    <row r="225" spans="1:9" x14ac:dyDescent="0.35">
      <c r="A225" t="s">
        <v>1669</v>
      </c>
      <c r="B225" t="s">
        <v>5188</v>
      </c>
      <c r="C225" t="s">
        <v>5189</v>
      </c>
      <c r="D225" t="s">
        <v>5190</v>
      </c>
      <c r="E225" t="s">
        <v>5191</v>
      </c>
      <c r="F225" t="s">
        <v>5192</v>
      </c>
      <c r="G225" t="s">
        <v>16</v>
      </c>
      <c r="H225">
        <v>83334</v>
      </c>
      <c r="I225" t="s">
        <v>4092</v>
      </c>
    </row>
    <row r="226" spans="1:9" x14ac:dyDescent="0.35">
      <c r="A226" t="s">
        <v>3408</v>
      </c>
      <c r="B226" t="s">
        <v>5193</v>
      </c>
      <c r="C226" t="s">
        <v>5194</v>
      </c>
      <c r="D226" t="s">
        <v>5195</v>
      </c>
      <c r="E226" t="s">
        <v>5196</v>
      </c>
      <c r="F226" t="s">
        <v>5197</v>
      </c>
      <c r="G226" t="s">
        <v>23</v>
      </c>
      <c r="H226">
        <v>37848</v>
      </c>
      <c r="I226" t="s">
        <v>4092</v>
      </c>
    </row>
    <row r="227" spans="1:9" x14ac:dyDescent="0.35">
      <c r="A227" t="s">
        <v>2661</v>
      </c>
      <c r="B227" t="s">
        <v>5198</v>
      </c>
      <c r="C227" t="s">
        <v>5199</v>
      </c>
      <c r="D227" t="s">
        <v>5200</v>
      </c>
      <c r="E227" t="s">
        <v>5201</v>
      </c>
      <c r="F227" t="s">
        <v>5202</v>
      </c>
      <c r="G227" t="s">
        <v>31</v>
      </c>
      <c r="H227">
        <v>20487</v>
      </c>
      <c r="I227" t="s">
        <v>4103</v>
      </c>
    </row>
    <row r="228" spans="1:9" x14ac:dyDescent="0.35">
      <c r="A228" t="s">
        <v>70</v>
      </c>
      <c r="B228" t="s">
        <v>5203</v>
      </c>
      <c r="C228" t="s">
        <v>5204</v>
      </c>
      <c r="D228" t="s">
        <v>5205</v>
      </c>
      <c r="E228" t="s">
        <v>5206</v>
      </c>
      <c r="F228" t="s">
        <v>5207</v>
      </c>
      <c r="G228" t="s">
        <v>31</v>
      </c>
      <c r="H228">
        <v>22612</v>
      </c>
      <c r="I228" t="s">
        <v>4092</v>
      </c>
    </row>
    <row r="229" spans="1:9" x14ac:dyDescent="0.35">
      <c r="A229" t="s">
        <v>2272</v>
      </c>
      <c r="B229" t="s">
        <v>5208</v>
      </c>
      <c r="C229" t="s">
        <v>5209</v>
      </c>
      <c r="D229" t="s">
        <v>5210</v>
      </c>
      <c r="E229" t="s">
        <v>5211</v>
      </c>
      <c r="F229" t="s">
        <v>5212</v>
      </c>
      <c r="G229" t="s">
        <v>50</v>
      </c>
      <c r="H229">
        <v>13237</v>
      </c>
      <c r="I229" t="s">
        <v>4103</v>
      </c>
    </row>
    <row r="230" spans="1:9" x14ac:dyDescent="0.35">
      <c r="A230" t="s">
        <v>789</v>
      </c>
      <c r="B230" t="s">
        <v>5213</v>
      </c>
      <c r="C230" t="s">
        <v>5214</v>
      </c>
      <c r="D230" t="s">
        <v>5215</v>
      </c>
      <c r="E230" t="s">
        <v>5216</v>
      </c>
      <c r="F230" t="s">
        <v>5217</v>
      </c>
      <c r="G230" t="s">
        <v>50</v>
      </c>
      <c r="H230">
        <v>45678</v>
      </c>
      <c r="I230" t="s">
        <v>4092</v>
      </c>
    </row>
    <row r="231" spans="1:9" x14ac:dyDescent="0.35">
      <c r="A231" t="s">
        <v>1641</v>
      </c>
      <c r="B231" t="s">
        <v>5218</v>
      </c>
      <c r="C231" t="s">
        <v>5219</v>
      </c>
      <c r="D231" t="s">
        <v>5220</v>
      </c>
      <c r="E231" t="s">
        <v>5221</v>
      </c>
      <c r="F231" t="s">
        <v>5222</v>
      </c>
      <c r="G231" t="s">
        <v>16</v>
      </c>
      <c r="H231">
        <v>7703</v>
      </c>
      <c r="I231" t="s">
        <v>4092</v>
      </c>
    </row>
    <row r="232" spans="1:9" x14ac:dyDescent="0.35">
      <c r="A232" t="s">
        <v>2458</v>
      </c>
      <c r="B232" t="s">
        <v>5223</v>
      </c>
      <c r="C232" t="s">
        <v>5224</v>
      </c>
      <c r="D232" t="s">
        <v>5225</v>
      </c>
      <c r="E232" t="s">
        <v>5226</v>
      </c>
      <c r="F232" t="s">
        <v>5227</v>
      </c>
      <c r="G232" t="s">
        <v>16</v>
      </c>
      <c r="H232">
        <v>33042</v>
      </c>
      <c r="I232" t="s">
        <v>4092</v>
      </c>
    </row>
    <row r="233" spans="1:9" x14ac:dyDescent="0.35">
      <c r="A233" t="s">
        <v>186</v>
      </c>
      <c r="B233" t="s">
        <v>5228</v>
      </c>
      <c r="C233" t="s">
        <v>5229</v>
      </c>
      <c r="D233" t="s">
        <v>5230</v>
      </c>
      <c r="E233" t="s">
        <v>5231</v>
      </c>
      <c r="F233" t="s">
        <v>5232</v>
      </c>
      <c r="G233" t="s">
        <v>31</v>
      </c>
      <c r="H233">
        <v>93985</v>
      </c>
      <c r="I233" t="s">
        <v>4103</v>
      </c>
    </row>
    <row r="234" spans="1:9" x14ac:dyDescent="0.35">
      <c r="A234" t="s">
        <v>697</v>
      </c>
      <c r="B234" t="s">
        <v>5233</v>
      </c>
      <c r="C234" t="s">
        <v>5234</v>
      </c>
      <c r="D234" t="s">
        <v>5235</v>
      </c>
      <c r="E234" t="s">
        <v>5236</v>
      </c>
      <c r="F234" t="s">
        <v>5237</v>
      </c>
      <c r="G234" t="s">
        <v>31</v>
      </c>
      <c r="H234">
        <v>80670</v>
      </c>
      <c r="I234" t="s">
        <v>4092</v>
      </c>
    </row>
    <row r="235" spans="1:9" x14ac:dyDescent="0.35">
      <c r="A235" t="s">
        <v>3740</v>
      </c>
      <c r="B235" t="s">
        <v>5238</v>
      </c>
      <c r="C235" t="s">
        <v>5239</v>
      </c>
      <c r="D235" t="s">
        <v>5240</v>
      </c>
      <c r="E235" t="s">
        <v>5241</v>
      </c>
      <c r="F235" t="s">
        <v>5242</v>
      </c>
      <c r="G235" t="s">
        <v>23</v>
      </c>
      <c r="H235">
        <v>57039</v>
      </c>
      <c r="I235" t="s">
        <v>4103</v>
      </c>
    </row>
    <row r="236" spans="1:9" x14ac:dyDescent="0.35">
      <c r="A236" t="s">
        <v>1977</v>
      </c>
      <c r="B236" t="s">
        <v>5243</v>
      </c>
      <c r="C236" t="s">
        <v>5244</v>
      </c>
      <c r="D236" t="s">
        <v>5245</v>
      </c>
      <c r="E236" t="s">
        <v>5246</v>
      </c>
      <c r="F236" t="s">
        <v>5247</v>
      </c>
      <c r="G236" t="s">
        <v>16</v>
      </c>
      <c r="H236">
        <v>51670</v>
      </c>
      <c r="I236" t="s">
        <v>4103</v>
      </c>
    </row>
    <row r="237" spans="1:9" x14ac:dyDescent="0.35">
      <c r="A237" t="s">
        <v>1687</v>
      </c>
      <c r="B237" t="s">
        <v>5248</v>
      </c>
      <c r="C237" t="s">
        <v>5249</v>
      </c>
      <c r="D237" t="s">
        <v>5250</v>
      </c>
      <c r="E237" t="s">
        <v>5251</v>
      </c>
      <c r="F237" t="s">
        <v>5252</v>
      </c>
      <c r="G237" t="s">
        <v>23</v>
      </c>
      <c r="H237">
        <v>58526</v>
      </c>
      <c r="I237" t="s">
        <v>4092</v>
      </c>
    </row>
    <row r="238" spans="1:9" x14ac:dyDescent="0.35">
      <c r="A238" t="s">
        <v>3300</v>
      </c>
      <c r="B238" t="s">
        <v>5253</v>
      </c>
      <c r="C238" t="s">
        <v>5254</v>
      </c>
      <c r="D238" t="s">
        <v>5255</v>
      </c>
      <c r="E238" t="s">
        <v>5256</v>
      </c>
      <c r="F238" t="s">
        <v>5257</v>
      </c>
      <c r="G238" t="s">
        <v>23</v>
      </c>
      <c r="H238">
        <v>85682</v>
      </c>
      <c r="I238" t="s">
        <v>4103</v>
      </c>
    </row>
    <row r="239" spans="1:9" x14ac:dyDescent="0.35">
      <c r="A239" t="s">
        <v>520</v>
      </c>
      <c r="B239" t="s">
        <v>5258</v>
      </c>
      <c r="C239" t="s">
        <v>5259</v>
      </c>
      <c r="D239" t="s">
        <v>5260</v>
      </c>
      <c r="E239" t="s">
        <v>5261</v>
      </c>
      <c r="F239" t="s">
        <v>5262</v>
      </c>
      <c r="G239" t="s">
        <v>50</v>
      </c>
      <c r="H239">
        <v>13346</v>
      </c>
      <c r="I239" t="s">
        <v>4103</v>
      </c>
    </row>
    <row r="240" spans="1:9" x14ac:dyDescent="0.35">
      <c r="A240" t="s">
        <v>158</v>
      </c>
      <c r="B240" t="s">
        <v>5263</v>
      </c>
      <c r="C240" t="s">
        <v>5264</v>
      </c>
      <c r="D240" t="s">
        <v>5265</v>
      </c>
      <c r="E240" t="s">
        <v>5266</v>
      </c>
      <c r="F240" t="s">
        <v>5267</v>
      </c>
      <c r="G240" t="s">
        <v>50</v>
      </c>
      <c r="H240">
        <v>51676</v>
      </c>
      <c r="I240" t="s">
        <v>4092</v>
      </c>
    </row>
    <row r="241" spans="1:9" x14ac:dyDescent="0.35">
      <c r="A241" t="s">
        <v>350</v>
      </c>
      <c r="B241" t="s">
        <v>766</v>
      </c>
      <c r="C241" t="s">
        <v>5268</v>
      </c>
      <c r="D241" t="s">
        <v>5269</v>
      </c>
      <c r="E241" t="s">
        <v>5270</v>
      </c>
      <c r="F241" t="s">
        <v>5271</v>
      </c>
      <c r="G241" t="s">
        <v>26</v>
      </c>
      <c r="H241">
        <v>59716</v>
      </c>
      <c r="I241" t="s">
        <v>4103</v>
      </c>
    </row>
    <row r="242" spans="1:9" x14ac:dyDescent="0.35">
      <c r="A242" t="s">
        <v>1441</v>
      </c>
      <c r="B242" t="s">
        <v>5272</v>
      </c>
      <c r="C242" t="s">
        <v>5273</v>
      </c>
      <c r="D242" t="s">
        <v>5274</v>
      </c>
      <c r="E242" t="s">
        <v>5275</v>
      </c>
      <c r="F242" t="s">
        <v>5276</v>
      </c>
      <c r="G242" t="s">
        <v>16</v>
      </c>
      <c r="H242">
        <v>3775</v>
      </c>
      <c r="I242" t="s">
        <v>4103</v>
      </c>
    </row>
    <row r="243" spans="1:9" x14ac:dyDescent="0.35">
      <c r="A243" t="s">
        <v>2994</v>
      </c>
      <c r="B243" t="s">
        <v>5277</v>
      </c>
      <c r="C243" t="s">
        <v>5278</v>
      </c>
      <c r="D243" t="s">
        <v>5279</v>
      </c>
      <c r="E243" t="s">
        <v>5280</v>
      </c>
      <c r="F243" t="s">
        <v>5281</v>
      </c>
      <c r="G243" t="s">
        <v>31</v>
      </c>
      <c r="H243">
        <v>14577</v>
      </c>
      <c r="I243" t="s">
        <v>4103</v>
      </c>
    </row>
    <row r="244" spans="1:9" x14ac:dyDescent="0.35">
      <c r="A244" t="s">
        <v>2528</v>
      </c>
      <c r="B244" t="s">
        <v>5282</v>
      </c>
      <c r="C244" t="s">
        <v>5283</v>
      </c>
      <c r="D244" t="s">
        <v>5284</v>
      </c>
      <c r="E244" t="s">
        <v>5285</v>
      </c>
      <c r="F244" t="s">
        <v>5286</v>
      </c>
      <c r="G244" t="s">
        <v>31</v>
      </c>
      <c r="H244">
        <v>36965</v>
      </c>
      <c r="I244" t="s">
        <v>4092</v>
      </c>
    </row>
    <row r="245" spans="1:9" x14ac:dyDescent="0.35">
      <c r="A245" t="s">
        <v>110</v>
      </c>
      <c r="B245" t="s">
        <v>5287</v>
      </c>
      <c r="C245" t="s">
        <v>5288</v>
      </c>
      <c r="D245" t="s">
        <v>5289</v>
      </c>
      <c r="E245" t="s">
        <v>5290</v>
      </c>
      <c r="F245" t="s">
        <v>5291</v>
      </c>
      <c r="G245" t="s">
        <v>31</v>
      </c>
      <c r="H245">
        <v>23228</v>
      </c>
      <c r="I245" t="s">
        <v>4103</v>
      </c>
    </row>
    <row r="246" spans="1:9" x14ac:dyDescent="0.35">
      <c r="A246" t="s">
        <v>312</v>
      </c>
      <c r="B246" t="s">
        <v>5292</v>
      </c>
      <c r="C246" t="s">
        <v>5293</v>
      </c>
      <c r="D246" t="s">
        <v>5294</v>
      </c>
      <c r="E246" t="s">
        <v>5295</v>
      </c>
      <c r="F246" t="s">
        <v>4654</v>
      </c>
      <c r="G246" t="s">
        <v>23</v>
      </c>
      <c r="H246">
        <v>12594</v>
      </c>
      <c r="I246" t="s">
        <v>4092</v>
      </c>
    </row>
    <row r="247" spans="1:9" x14ac:dyDescent="0.35">
      <c r="A247" t="s">
        <v>1125</v>
      </c>
      <c r="B247" t="s">
        <v>5296</v>
      </c>
      <c r="C247" t="s">
        <v>5297</v>
      </c>
      <c r="D247" t="s">
        <v>5298</v>
      </c>
      <c r="E247" t="s">
        <v>5299</v>
      </c>
      <c r="F247" t="s">
        <v>5300</v>
      </c>
      <c r="G247" t="s">
        <v>31</v>
      </c>
      <c r="H247">
        <v>54044</v>
      </c>
      <c r="I247" t="s">
        <v>4092</v>
      </c>
    </row>
    <row r="248" spans="1:9" x14ac:dyDescent="0.35">
      <c r="A248" t="s">
        <v>460</v>
      </c>
      <c r="B248" t="s">
        <v>5301</v>
      </c>
      <c r="C248" t="s">
        <v>5302</v>
      </c>
      <c r="D248" t="s">
        <v>5303</v>
      </c>
      <c r="E248" t="s">
        <v>5304</v>
      </c>
      <c r="F248" t="s">
        <v>5305</v>
      </c>
      <c r="G248" t="s">
        <v>26</v>
      </c>
      <c r="H248">
        <v>43669</v>
      </c>
      <c r="I248" t="s">
        <v>4103</v>
      </c>
    </row>
    <row r="249" spans="1:9" x14ac:dyDescent="0.35">
      <c r="A249" t="s">
        <v>3396</v>
      </c>
      <c r="B249" t="s">
        <v>5306</v>
      </c>
      <c r="C249" t="s">
        <v>5307</v>
      </c>
      <c r="D249" t="s">
        <v>5308</v>
      </c>
      <c r="E249" t="s">
        <v>5309</v>
      </c>
      <c r="F249" t="s">
        <v>5310</v>
      </c>
      <c r="G249" t="s">
        <v>50</v>
      </c>
      <c r="H249">
        <v>16446</v>
      </c>
      <c r="I249" t="s">
        <v>4092</v>
      </c>
    </row>
    <row r="250" spans="1:9" x14ac:dyDescent="0.35">
      <c r="A250" t="s">
        <v>1292</v>
      </c>
      <c r="B250" t="s">
        <v>5311</v>
      </c>
      <c r="C250" t="s">
        <v>5312</v>
      </c>
      <c r="D250" t="s">
        <v>5313</v>
      </c>
      <c r="E250" t="s">
        <v>5314</v>
      </c>
      <c r="F250" t="s">
        <v>5315</v>
      </c>
      <c r="G250" t="s">
        <v>23</v>
      </c>
      <c r="H250">
        <v>15969</v>
      </c>
      <c r="I250" t="s">
        <v>4092</v>
      </c>
    </row>
    <row r="251" spans="1:9" x14ac:dyDescent="0.35">
      <c r="A251" t="s">
        <v>1921</v>
      </c>
      <c r="B251" t="s">
        <v>5316</v>
      </c>
      <c r="C251" t="s">
        <v>5317</v>
      </c>
      <c r="D251" t="s">
        <v>5318</v>
      </c>
      <c r="E251" t="s">
        <v>5319</v>
      </c>
      <c r="F251" t="s">
        <v>5320</v>
      </c>
      <c r="G251" t="s">
        <v>23</v>
      </c>
      <c r="H251">
        <v>39391</v>
      </c>
      <c r="I251" t="s">
        <v>4103</v>
      </c>
    </row>
    <row r="252" spans="1:9" x14ac:dyDescent="0.35">
      <c r="A252" t="s">
        <v>2944</v>
      </c>
      <c r="B252" t="s">
        <v>5321</v>
      </c>
      <c r="C252" t="s">
        <v>5322</v>
      </c>
      <c r="D252" t="s">
        <v>5323</v>
      </c>
      <c r="E252" t="s">
        <v>5324</v>
      </c>
      <c r="F252" t="s">
        <v>5325</v>
      </c>
      <c r="G252" t="s">
        <v>50</v>
      </c>
      <c r="H252">
        <v>91669</v>
      </c>
      <c r="I252" t="s">
        <v>4092</v>
      </c>
    </row>
    <row r="253" spans="1:9" x14ac:dyDescent="0.35">
      <c r="A253" t="s">
        <v>440</v>
      </c>
      <c r="B253" t="s">
        <v>5326</v>
      </c>
      <c r="C253" t="s">
        <v>5327</v>
      </c>
      <c r="D253" t="s">
        <v>5328</v>
      </c>
      <c r="E253" t="s">
        <v>5329</v>
      </c>
      <c r="F253" t="s">
        <v>5330</v>
      </c>
      <c r="G253" t="s">
        <v>26</v>
      </c>
      <c r="H253">
        <v>66566</v>
      </c>
      <c r="I253" t="s">
        <v>4092</v>
      </c>
    </row>
    <row r="254" spans="1:9" x14ac:dyDescent="0.35">
      <c r="A254" t="s">
        <v>809</v>
      </c>
      <c r="B254" t="s">
        <v>5331</v>
      </c>
      <c r="C254" t="s">
        <v>5332</v>
      </c>
      <c r="D254" t="s">
        <v>5333</v>
      </c>
      <c r="E254" t="s">
        <v>5334</v>
      </c>
      <c r="F254" t="s">
        <v>5335</v>
      </c>
      <c r="G254" t="s">
        <v>50</v>
      </c>
      <c r="H254">
        <v>537</v>
      </c>
      <c r="I254" t="s">
        <v>4092</v>
      </c>
    </row>
    <row r="255" spans="1:9" x14ac:dyDescent="0.35">
      <c r="A255" t="s">
        <v>3263</v>
      </c>
      <c r="B255" t="s">
        <v>5336</v>
      </c>
      <c r="C255" t="s">
        <v>5337</v>
      </c>
      <c r="D255" t="s">
        <v>5338</v>
      </c>
      <c r="E255" t="s">
        <v>5339</v>
      </c>
      <c r="F255" t="s">
        <v>5340</v>
      </c>
      <c r="G255" t="s">
        <v>26</v>
      </c>
      <c r="H255">
        <v>63818</v>
      </c>
      <c r="I255" t="s">
        <v>4092</v>
      </c>
    </row>
    <row r="256" spans="1:9" x14ac:dyDescent="0.35">
      <c r="A256" t="s">
        <v>3259</v>
      </c>
      <c r="B256" t="s">
        <v>5341</v>
      </c>
      <c r="C256" t="s">
        <v>5342</v>
      </c>
      <c r="D256" t="s">
        <v>5343</v>
      </c>
      <c r="E256" t="s">
        <v>5344</v>
      </c>
      <c r="F256" t="s">
        <v>5345</v>
      </c>
      <c r="G256" t="s">
        <v>26</v>
      </c>
      <c r="H256">
        <v>45869</v>
      </c>
      <c r="I256" t="s">
        <v>4103</v>
      </c>
    </row>
    <row r="257" spans="1:9" x14ac:dyDescent="0.35">
      <c r="A257" t="s">
        <v>3902</v>
      </c>
      <c r="B257" t="s">
        <v>5346</v>
      </c>
      <c r="C257" t="s">
        <v>5347</v>
      </c>
      <c r="D257" t="s">
        <v>5348</v>
      </c>
      <c r="E257" t="s">
        <v>5349</v>
      </c>
      <c r="F257" t="s">
        <v>5350</v>
      </c>
      <c r="G257" t="s">
        <v>23</v>
      </c>
      <c r="H257">
        <v>86821</v>
      </c>
      <c r="I257" t="s">
        <v>4103</v>
      </c>
    </row>
    <row r="258" spans="1:9" x14ac:dyDescent="0.35">
      <c r="A258" t="s">
        <v>998</v>
      </c>
      <c r="B258" t="s">
        <v>5351</v>
      </c>
      <c r="C258" t="s">
        <v>5352</v>
      </c>
      <c r="D258" t="s">
        <v>5353</v>
      </c>
      <c r="E258" t="s">
        <v>5354</v>
      </c>
      <c r="F258" t="s">
        <v>5355</v>
      </c>
      <c r="G258" t="s">
        <v>50</v>
      </c>
      <c r="H258">
        <v>80902</v>
      </c>
      <c r="I258" t="s">
        <v>4092</v>
      </c>
    </row>
    <row r="259" spans="1:9" x14ac:dyDescent="0.35">
      <c r="A259" t="s">
        <v>890</v>
      </c>
      <c r="B259" t="s">
        <v>5356</v>
      </c>
      <c r="C259" t="s">
        <v>5357</v>
      </c>
      <c r="D259" t="s">
        <v>5358</v>
      </c>
      <c r="E259" t="s">
        <v>5359</v>
      </c>
      <c r="F259" t="s">
        <v>5360</v>
      </c>
      <c r="G259" t="s">
        <v>23</v>
      </c>
      <c r="H259">
        <v>85796</v>
      </c>
      <c r="I259" t="s">
        <v>4092</v>
      </c>
    </row>
    <row r="260" spans="1:9" x14ac:dyDescent="0.35">
      <c r="A260" t="s">
        <v>3596</v>
      </c>
      <c r="B260" t="s">
        <v>5361</v>
      </c>
      <c r="C260" t="s">
        <v>5362</v>
      </c>
      <c r="D260" t="s">
        <v>5363</v>
      </c>
      <c r="E260" t="s">
        <v>5364</v>
      </c>
      <c r="F260" t="s">
        <v>5365</v>
      </c>
      <c r="G260" t="s">
        <v>16</v>
      </c>
      <c r="H260">
        <v>97909</v>
      </c>
      <c r="I260" t="s">
        <v>4103</v>
      </c>
    </row>
    <row r="261" spans="1:9" x14ac:dyDescent="0.35">
      <c r="A261" t="s">
        <v>3708</v>
      </c>
      <c r="B261" t="s">
        <v>5366</v>
      </c>
      <c r="C261" t="s">
        <v>5367</v>
      </c>
      <c r="D261" t="s">
        <v>5368</v>
      </c>
      <c r="E261" t="s">
        <v>5369</v>
      </c>
      <c r="F261" t="s">
        <v>5370</v>
      </c>
      <c r="G261" t="s">
        <v>23</v>
      </c>
      <c r="H261">
        <v>73543</v>
      </c>
      <c r="I261" t="s">
        <v>4103</v>
      </c>
    </row>
    <row r="262" spans="1:9" x14ac:dyDescent="0.35">
      <c r="A262" t="s">
        <v>1845</v>
      </c>
      <c r="B262" t="s">
        <v>5371</v>
      </c>
      <c r="C262" t="s">
        <v>5372</v>
      </c>
      <c r="D262" t="s">
        <v>5373</v>
      </c>
      <c r="E262" t="s">
        <v>5374</v>
      </c>
      <c r="F262" t="s">
        <v>5375</v>
      </c>
      <c r="G262" t="s">
        <v>23</v>
      </c>
      <c r="H262">
        <v>12692</v>
      </c>
      <c r="I262" t="s">
        <v>4103</v>
      </c>
    </row>
    <row r="263" spans="1:9" x14ac:dyDescent="0.35">
      <c r="A263" t="s">
        <v>3758</v>
      </c>
      <c r="B263" t="s">
        <v>5376</v>
      </c>
      <c r="C263" t="s">
        <v>5377</v>
      </c>
      <c r="D263" t="s">
        <v>5378</v>
      </c>
      <c r="E263" t="s">
        <v>5379</v>
      </c>
      <c r="F263" t="s">
        <v>5380</v>
      </c>
      <c r="G263" t="s">
        <v>26</v>
      </c>
      <c r="H263">
        <v>83985</v>
      </c>
      <c r="I263" t="s">
        <v>4092</v>
      </c>
    </row>
    <row r="264" spans="1:9" x14ac:dyDescent="0.35">
      <c r="A264" t="s">
        <v>3541</v>
      </c>
      <c r="B264" t="s">
        <v>5381</v>
      </c>
      <c r="C264" t="s">
        <v>5382</v>
      </c>
      <c r="D264" t="s">
        <v>5383</v>
      </c>
      <c r="E264" t="s">
        <v>5384</v>
      </c>
      <c r="F264" t="s">
        <v>5385</v>
      </c>
      <c r="G264" t="s">
        <v>50</v>
      </c>
      <c r="H264">
        <v>41161</v>
      </c>
      <c r="I264" t="s">
        <v>4092</v>
      </c>
    </row>
    <row r="265" spans="1:9" x14ac:dyDescent="0.35">
      <c r="A265" t="s">
        <v>829</v>
      </c>
      <c r="B265" t="s">
        <v>5386</v>
      </c>
      <c r="C265" t="s">
        <v>5387</v>
      </c>
      <c r="D265" t="s">
        <v>5388</v>
      </c>
      <c r="E265" t="s">
        <v>5389</v>
      </c>
      <c r="F265" t="s">
        <v>5390</v>
      </c>
      <c r="G265" t="s">
        <v>23</v>
      </c>
      <c r="H265">
        <v>22524</v>
      </c>
      <c r="I265" t="s">
        <v>4103</v>
      </c>
    </row>
    <row r="266" spans="1:9" x14ac:dyDescent="0.35">
      <c r="A266" t="s">
        <v>3820</v>
      </c>
      <c r="B266" t="s">
        <v>5391</v>
      </c>
      <c r="C266" t="s">
        <v>5392</v>
      </c>
      <c r="D266" t="s">
        <v>5393</v>
      </c>
      <c r="E266" t="s">
        <v>5394</v>
      </c>
      <c r="F266" t="s">
        <v>4275</v>
      </c>
      <c r="G266" t="s">
        <v>23</v>
      </c>
      <c r="H266">
        <v>46412</v>
      </c>
      <c r="I266" t="s">
        <v>4103</v>
      </c>
    </row>
    <row r="267" spans="1:9" x14ac:dyDescent="0.35">
      <c r="A267" t="s">
        <v>2070</v>
      </c>
      <c r="B267" t="s">
        <v>5395</v>
      </c>
      <c r="C267" t="s">
        <v>5396</v>
      </c>
      <c r="D267" t="s">
        <v>5397</v>
      </c>
      <c r="E267" t="s">
        <v>5398</v>
      </c>
      <c r="F267" t="s">
        <v>5399</v>
      </c>
      <c r="G267" t="s">
        <v>26</v>
      </c>
      <c r="H267">
        <v>33270</v>
      </c>
      <c r="I267" t="s">
        <v>4103</v>
      </c>
    </row>
    <row r="268" spans="1:9" x14ac:dyDescent="0.35">
      <c r="A268" t="s">
        <v>1499</v>
      </c>
      <c r="B268" t="s">
        <v>5400</v>
      </c>
      <c r="C268" t="s">
        <v>5401</v>
      </c>
      <c r="D268" t="s">
        <v>5402</v>
      </c>
      <c r="E268" t="s">
        <v>5403</v>
      </c>
      <c r="F268" t="s">
        <v>5404</v>
      </c>
      <c r="G268" t="s">
        <v>50</v>
      </c>
      <c r="H268">
        <v>98417</v>
      </c>
      <c r="I268" t="s">
        <v>4092</v>
      </c>
    </row>
    <row r="269" spans="1:9" x14ac:dyDescent="0.35">
      <c r="A269" t="s">
        <v>2163</v>
      </c>
      <c r="B269" t="s">
        <v>5405</v>
      </c>
      <c r="C269" t="s">
        <v>5406</v>
      </c>
      <c r="D269" t="s">
        <v>5407</v>
      </c>
      <c r="E269" t="s">
        <v>5408</v>
      </c>
      <c r="F269" t="s">
        <v>5409</v>
      </c>
      <c r="G269" t="s">
        <v>26</v>
      </c>
      <c r="H269">
        <v>60478</v>
      </c>
      <c r="I269" t="s">
        <v>4092</v>
      </c>
    </row>
    <row r="270" spans="1:9" x14ac:dyDescent="0.35">
      <c r="A270" t="s">
        <v>3838</v>
      </c>
      <c r="B270" t="s">
        <v>5410</v>
      </c>
      <c r="C270" t="s">
        <v>5411</v>
      </c>
      <c r="D270" t="s">
        <v>5412</v>
      </c>
      <c r="E270" t="s">
        <v>5413</v>
      </c>
      <c r="F270" t="s">
        <v>5414</v>
      </c>
      <c r="G270" t="s">
        <v>23</v>
      </c>
      <c r="H270">
        <v>46227</v>
      </c>
      <c r="I270" t="s">
        <v>4103</v>
      </c>
    </row>
    <row r="271" spans="1:9" x14ac:dyDescent="0.35">
      <c r="A271" t="s">
        <v>3929</v>
      </c>
      <c r="B271" t="s">
        <v>5415</v>
      </c>
      <c r="C271" t="s">
        <v>5416</v>
      </c>
      <c r="D271" t="s">
        <v>5417</v>
      </c>
      <c r="E271" t="s">
        <v>5418</v>
      </c>
      <c r="F271" t="s">
        <v>5419</v>
      </c>
      <c r="G271" t="s">
        <v>26</v>
      </c>
      <c r="H271">
        <v>48144</v>
      </c>
      <c r="I271" t="s">
        <v>4092</v>
      </c>
    </row>
    <row r="272" spans="1:9" x14ac:dyDescent="0.35">
      <c r="A272" t="s">
        <v>3204</v>
      </c>
      <c r="B272" t="s">
        <v>5420</v>
      </c>
      <c r="C272" t="s">
        <v>5421</v>
      </c>
      <c r="D272" t="s">
        <v>5422</v>
      </c>
      <c r="E272" t="s">
        <v>5423</v>
      </c>
      <c r="F272" t="s">
        <v>5424</v>
      </c>
      <c r="G272" t="s">
        <v>50</v>
      </c>
      <c r="H272">
        <v>11458</v>
      </c>
      <c r="I272" t="s">
        <v>4092</v>
      </c>
    </row>
    <row r="273" spans="1:9" x14ac:dyDescent="0.35">
      <c r="A273" t="s">
        <v>3517</v>
      </c>
      <c r="B273" t="s">
        <v>5425</v>
      </c>
      <c r="C273" t="s">
        <v>5426</v>
      </c>
      <c r="D273" t="s">
        <v>5427</v>
      </c>
      <c r="E273" t="s">
        <v>5428</v>
      </c>
      <c r="F273" t="s">
        <v>5429</v>
      </c>
      <c r="G273" t="s">
        <v>50</v>
      </c>
      <c r="H273">
        <v>36815</v>
      </c>
      <c r="I273" t="s">
        <v>4092</v>
      </c>
    </row>
    <row r="274" spans="1:9" x14ac:dyDescent="0.35">
      <c r="A274" t="s">
        <v>1527</v>
      </c>
      <c r="B274" t="s">
        <v>5430</v>
      </c>
      <c r="C274" t="s">
        <v>5431</v>
      </c>
      <c r="D274" t="s">
        <v>5432</v>
      </c>
      <c r="E274" t="s">
        <v>5433</v>
      </c>
      <c r="F274" t="s">
        <v>5434</v>
      </c>
      <c r="G274" t="s">
        <v>50</v>
      </c>
      <c r="H274">
        <v>40317</v>
      </c>
      <c r="I274" t="s">
        <v>4103</v>
      </c>
    </row>
    <row r="275" spans="1:9" x14ac:dyDescent="0.35">
      <c r="A275" t="s">
        <v>1051</v>
      </c>
      <c r="B275" t="s">
        <v>5435</v>
      </c>
      <c r="C275" t="s">
        <v>5436</v>
      </c>
      <c r="D275" t="s">
        <v>5437</v>
      </c>
      <c r="E275" t="s">
        <v>5438</v>
      </c>
      <c r="F275" t="s">
        <v>5439</v>
      </c>
      <c r="G275" t="s">
        <v>26</v>
      </c>
      <c r="H275">
        <v>94533</v>
      </c>
      <c r="I275" t="s">
        <v>4103</v>
      </c>
    </row>
    <row r="276" spans="1:9" x14ac:dyDescent="0.35">
      <c r="A276" t="s">
        <v>3215</v>
      </c>
      <c r="B276" t="s">
        <v>5440</v>
      </c>
      <c r="C276" t="s">
        <v>5441</v>
      </c>
      <c r="D276" t="s">
        <v>5442</v>
      </c>
      <c r="E276" t="s">
        <v>5443</v>
      </c>
      <c r="F276" t="s">
        <v>5444</v>
      </c>
      <c r="G276" t="s">
        <v>26</v>
      </c>
      <c r="H276">
        <v>19802</v>
      </c>
      <c r="I276" t="s">
        <v>4103</v>
      </c>
    </row>
    <row r="277" spans="1:9" x14ac:dyDescent="0.35">
      <c r="A277" t="s">
        <v>1719</v>
      </c>
      <c r="B277" t="s">
        <v>5445</v>
      </c>
      <c r="C277" t="s">
        <v>5446</v>
      </c>
      <c r="D277" t="s">
        <v>5447</v>
      </c>
      <c r="E277" t="s">
        <v>5448</v>
      </c>
      <c r="F277" t="s">
        <v>5449</v>
      </c>
      <c r="G277" t="s">
        <v>50</v>
      </c>
      <c r="H277">
        <v>79054</v>
      </c>
      <c r="I277" t="s">
        <v>4103</v>
      </c>
    </row>
    <row r="278" spans="1:9" x14ac:dyDescent="0.35">
      <c r="A278" t="s">
        <v>813</v>
      </c>
      <c r="B278" t="s">
        <v>5450</v>
      </c>
      <c r="C278" t="s">
        <v>5451</v>
      </c>
      <c r="D278" t="s">
        <v>5452</v>
      </c>
      <c r="E278" t="s">
        <v>5453</v>
      </c>
      <c r="F278" t="s">
        <v>5454</v>
      </c>
      <c r="G278" t="s">
        <v>23</v>
      </c>
      <c r="H278">
        <v>73851</v>
      </c>
      <c r="I278" t="s">
        <v>4092</v>
      </c>
    </row>
    <row r="279" spans="1:9" x14ac:dyDescent="0.35">
      <c r="A279" t="s">
        <v>375</v>
      </c>
      <c r="B279" t="s">
        <v>5455</v>
      </c>
      <c r="C279" t="s">
        <v>5456</v>
      </c>
      <c r="D279" t="s">
        <v>5457</v>
      </c>
      <c r="E279" t="s">
        <v>5458</v>
      </c>
      <c r="F279" t="s">
        <v>5459</v>
      </c>
      <c r="G279" t="s">
        <v>31</v>
      </c>
      <c r="H279">
        <v>3502</v>
      </c>
      <c r="I279" t="s">
        <v>4092</v>
      </c>
    </row>
    <row r="280" spans="1:9" x14ac:dyDescent="0.35">
      <c r="A280" t="s">
        <v>2064</v>
      </c>
      <c r="B280" t="s">
        <v>5460</v>
      </c>
      <c r="C280" t="s">
        <v>5461</v>
      </c>
      <c r="D280" t="s">
        <v>5462</v>
      </c>
      <c r="E280" t="s">
        <v>5463</v>
      </c>
      <c r="F280" t="s">
        <v>5464</v>
      </c>
      <c r="G280" t="s">
        <v>31</v>
      </c>
      <c r="H280">
        <v>80912</v>
      </c>
      <c r="I280" t="s">
        <v>4103</v>
      </c>
    </row>
    <row r="281" spans="1:9" x14ac:dyDescent="0.35">
      <c r="A281" t="s">
        <v>2572</v>
      </c>
      <c r="B281" t="s">
        <v>5465</v>
      </c>
      <c r="C281" t="s">
        <v>5466</v>
      </c>
      <c r="D281" t="s">
        <v>5467</v>
      </c>
      <c r="E281" t="s">
        <v>5468</v>
      </c>
      <c r="F281" t="s">
        <v>5469</v>
      </c>
      <c r="G281" t="s">
        <v>50</v>
      </c>
      <c r="H281">
        <v>69478</v>
      </c>
      <c r="I281" t="s">
        <v>4103</v>
      </c>
    </row>
    <row r="282" spans="1:9" x14ac:dyDescent="0.35">
      <c r="A282" t="s">
        <v>2922</v>
      </c>
      <c r="B282" t="s">
        <v>5470</v>
      </c>
      <c r="C282" t="s">
        <v>5471</v>
      </c>
      <c r="D282" t="s">
        <v>5472</v>
      </c>
      <c r="E282" t="s">
        <v>5473</v>
      </c>
      <c r="F282" t="s">
        <v>5474</v>
      </c>
      <c r="G282" t="s">
        <v>31</v>
      </c>
      <c r="H282">
        <v>42994</v>
      </c>
      <c r="I282" t="s">
        <v>4103</v>
      </c>
    </row>
    <row r="283" spans="1:9" x14ac:dyDescent="0.35">
      <c r="A283" t="s">
        <v>3983</v>
      </c>
      <c r="B283" t="s">
        <v>5475</v>
      </c>
      <c r="C283" t="s">
        <v>5476</v>
      </c>
      <c r="D283" t="s">
        <v>5477</v>
      </c>
      <c r="E283" t="s">
        <v>5478</v>
      </c>
      <c r="F283" t="s">
        <v>5479</v>
      </c>
      <c r="G283" t="s">
        <v>50</v>
      </c>
      <c r="H283">
        <v>53535</v>
      </c>
      <c r="I283" t="s">
        <v>4092</v>
      </c>
    </row>
    <row r="284" spans="1:9" x14ac:dyDescent="0.35">
      <c r="A284" t="s">
        <v>2808</v>
      </c>
      <c r="B284" t="s">
        <v>5480</v>
      </c>
      <c r="C284" t="s">
        <v>5481</v>
      </c>
      <c r="D284" t="s">
        <v>5482</v>
      </c>
      <c r="E284" t="s">
        <v>5483</v>
      </c>
      <c r="F284" t="s">
        <v>5484</v>
      </c>
      <c r="G284" t="s">
        <v>16</v>
      </c>
      <c r="H284">
        <v>20933</v>
      </c>
      <c r="I284" t="s">
        <v>4103</v>
      </c>
    </row>
    <row r="285" spans="1:9" x14ac:dyDescent="0.35">
      <c r="A285" t="s">
        <v>3324</v>
      </c>
      <c r="B285" t="s">
        <v>5485</v>
      </c>
      <c r="C285" t="s">
        <v>5486</v>
      </c>
      <c r="D285" t="s">
        <v>5487</v>
      </c>
      <c r="E285" t="s">
        <v>5488</v>
      </c>
      <c r="F285" t="s">
        <v>5489</v>
      </c>
      <c r="G285" t="s">
        <v>23</v>
      </c>
      <c r="H285">
        <v>73277</v>
      </c>
      <c r="I285" t="s">
        <v>4092</v>
      </c>
    </row>
    <row r="286" spans="1:9" x14ac:dyDescent="0.35">
      <c r="A286" t="s">
        <v>1123</v>
      </c>
      <c r="B286" t="s">
        <v>5490</v>
      </c>
      <c r="C286" t="s">
        <v>5491</v>
      </c>
      <c r="D286" t="s">
        <v>5492</v>
      </c>
      <c r="E286" t="s">
        <v>5493</v>
      </c>
      <c r="F286" t="s">
        <v>5494</v>
      </c>
      <c r="G286" t="s">
        <v>16</v>
      </c>
      <c r="H286">
        <v>30961</v>
      </c>
      <c r="I286" t="s">
        <v>4092</v>
      </c>
    </row>
    <row r="287" spans="1:9" x14ac:dyDescent="0.35">
      <c r="A287" t="s">
        <v>1963</v>
      </c>
      <c r="B287" t="s">
        <v>5495</v>
      </c>
      <c r="C287" t="s">
        <v>5496</v>
      </c>
      <c r="D287" t="s">
        <v>5497</v>
      </c>
      <c r="E287" t="s">
        <v>5498</v>
      </c>
      <c r="F287" t="s">
        <v>5499</v>
      </c>
      <c r="G287" t="s">
        <v>26</v>
      </c>
      <c r="H287">
        <v>76101</v>
      </c>
      <c r="I287" t="s">
        <v>4103</v>
      </c>
    </row>
    <row r="288" spans="1:9" x14ac:dyDescent="0.35">
      <c r="A288" t="s">
        <v>4035</v>
      </c>
      <c r="B288" t="s">
        <v>5500</v>
      </c>
      <c r="C288" t="s">
        <v>5501</v>
      </c>
      <c r="D288" t="s">
        <v>5502</v>
      </c>
      <c r="E288" t="s">
        <v>5503</v>
      </c>
      <c r="F288" t="s">
        <v>5504</v>
      </c>
      <c r="G288" t="s">
        <v>23</v>
      </c>
      <c r="H288">
        <v>52187</v>
      </c>
      <c r="I288" t="s">
        <v>4103</v>
      </c>
    </row>
    <row r="289" spans="1:9" x14ac:dyDescent="0.35">
      <c r="A289" t="s">
        <v>2212</v>
      </c>
      <c r="B289" t="s">
        <v>5505</v>
      </c>
      <c r="C289" t="s">
        <v>5506</v>
      </c>
      <c r="D289" t="s">
        <v>5507</v>
      </c>
      <c r="E289" t="s">
        <v>5508</v>
      </c>
      <c r="F289" t="s">
        <v>5509</v>
      </c>
      <c r="G289" t="s">
        <v>31</v>
      </c>
      <c r="H289">
        <v>35988</v>
      </c>
      <c r="I289" t="s">
        <v>4092</v>
      </c>
    </row>
    <row r="290" spans="1:9" x14ac:dyDescent="0.35">
      <c r="A290" t="s">
        <v>3582</v>
      </c>
      <c r="B290" t="s">
        <v>5510</v>
      </c>
      <c r="C290" t="s">
        <v>5511</v>
      </c>
      <c r="D290" t="s">
        <v>5512</v>
      </c>
      <c r="E290" t="s">
        <v>5513</v>
      </c>
      <c r="F290" t="s">
        <v>5514</v>
      </c>
      <c r="G290" t="s">
        <v>50</v>
      </c>
      <c r="H290">
        <v>39515</v>
      </c>
      <c r="I290" t="s">
        <v>4092</v>
      </c>
    </row>
    <row r="291" spans="1:9" x14ac:dyDescent="0.35">
      <c r="A291" t="s">
        <v>1195</v>
      </c>
      <c r="B291" t="s">
        <v>5515</v>
      </c>
      <c r="C291" t="s">
        <v>5516</v>
      </c>
      <c r="D291" t="s">
        <v>5517</v>
      </c>
      <c r="E291" t="s">
        <v>5518</v>
      </c>
      <c r="F291" t="s">
        <v>5519</v>
      </c>
      <c r="G291" t="s">
        <v>16</v>
      </c>
      <c r="H291">
        <v>86448</v>
      </c>
      <c r="I291" t="s">
        <v>4092</v>
      </c>
    </row>
    <row r="292" spans="1:9" x14ac:dyDescent="0.35">
      <c r="A292" t="s">
        <v>78</v>
      </c>
      <c r="B292" t="s">
        <v>5520</v>
      </c>
      <c r="C292" t="s">
        <v>5521</v>
      </c>
      <c r="D292" t="s">
        <v>5522</v>
      </c>
      <c r="E292" t="s">
        <v>5523</v>
      </c>
      <c r="F292" t="s">
        <v>5524</v>
      </c>
      <c r="G292" t="s">
        <v>50</v>
      </c>
      <c r="H292">
        <v>56106</v>
      </c>
      <c r="I292" t="s">
        <v>4103</v>
      </c>
    </row>
    <row r="293" spans="1:9" x14ac:dyDescent="0.35">
      <c r="A293" t="s">
        <v>3781</v>
      </c>
      <c r="B293" t="s">
        <v>5525</v>
      </c>
      <c r="C293" t="s">
        <v>5526</v>
      </c>
      <c r="D293" t="s">
        <v>5527</v>
      </c>
      <c r="E293" t="s">
        <v>5528</v>
      </c>
      <c r="F293" t="s">
        <v>5529</v>
      </c>
      <c r="G293" t="s">
        <v>26</v>
      </c>
      <c r="H293">
        <v>23896</v>
      </c>
      <c r="I293" t="s">
        <v>4092</v>
      </c>
    </row>
    <row r="294" spans="1:9" x14ac:dyDescent="0.35">
      <c r="A294" t="s">
        <v>1775</v>
      </c>
      <c r="B294" t="s">
        <v>5530</v>
      </c>
      <c r="C294" t="s">
        <v>5531</v>
      </c>
      <c r="D294" t="s">
        <v>5532</v>
      </c>
      <c r="E294" t="s">
        <v>5533</v>
      </c>
      <c r="F294" t="s">
        <v>5534</v>
      </c>
      <c r="G294" t="s">
        <v>50</v>
      </c>
      <c r="H294">
        <v>7197</v>
      </c>
      <c r="I294" t="s">
        <v>4092</v>
      </c>
    </row>
    <row r="295" spans="1:9" x14ac:dyDescent="0.35">
      <c r="A295" t="s">
        <v>2866</v>
      </c>
      <c r="B295" t="s">
        <v>5535</v>
      </c>
      <c r="C295" t="s">
        <v>5536</v>
      </c>
      <c r="D295" t="s">
        <v>5537</v>
      </c>
      <c r="E295" t="s">
        <v>5538</v>
      </c>
      <c r="F295" t="s">
        <v>5539</v>
      </c>
      <c r="G295" t="s">
        <v>50</v>
      </c>
      <c r="H295">
        <v>16070</v>
      </c>
      <c r="I295" t="s">
        <v>4103</v>
      </c>
    </row>
    <row r="296" spans="1:9" x14ac:dyDescent="0.35">
      <c r="A296" t="s">
        <v>462</v>
      </c>
      <c r="B296" t="s">
        <v>5540</v>
      </c>
      <c r="C296" t="s">
        <v>5541</v>
      </c>
      <c r="D296" t="s">
        <v>5542</v>
      </c>
      <c r="E296" t="s">
        <v>5543</v>
      </c>
      <c r="F296" t="s">
        <v>5544</v>
      </c>
      <c r="G296" t="s">
        <v>16</v>
      </c>
      <c r="H296">
        <v>23806</v>
      </c>
      <c r="I296" t="s">
        <v>4092</v>
      </c>
    </row>
    <row r="297" spans="1:9" x14ac:dyDescent="0.35">
      <c r="A297" t="s">
        <v>2770</v>
      </c>
      <c r="B297" t="s">
        <v>5545</v>
      </c>
      <c r="C297" t="s">
        <v>5546</v>
      </c>
      <c r="D297" t="s">
        <v>5547</v>
      </c>
      <c r="E297" t="s">
        <v>5548</v>
      </c>
      <c r="F297" t="s">
        <v>5549</v>
      </c>
      <c r="G297" t="s">
        <v>16</v>
      </c>
      <c r="H297">
        <v>90622</v>
      </c>
      <c r="I297" t="s">
        <v>4103</v>
      </c>
    </row>
    <row r="298" spans="1:9" x14ac:dyDescent="0.35">
      <c r="A298" t="s">
        <v>2570</v>
      </c>
      <c r="B298" t="s">
        <v>5550</v>
      </c>
      <c r="C298" t="s">
        <v>5551</v>
      </c>
      <c r="D298" t="s">
        <v>5552</v>
      </c>
      <c r="E298" t="s">
        <v>5553</v>
      </c>
      <c r="F298" t="s">
        <v>5554</v>
      </c>
      <c r="G298" t="s">
        <v>16</v>
      </c>
      <c r="H298">
        <v>6964</v>
      </c>
      <c r="I298" t="s">
        <v>4092</v>
      </c>
    </row>
    <row r="299" spans="1:9" x14ac:dyDescent="0.35">
      <c r="A299" t="s">
        <v>290</v>
      </c>
      <c r="B299" t="s">
        <v>5555</v>
      </c>
      <c r="C299" t="s">
        <v>5556</v>
      </c>
      <c r="D299" t="s">
        <v>5557</v>
      </c>
      <c r="E299" t="s">
        <v>5558</v>
      </c>
      <c r="F299" t="s">
        <v>5559</v>
      </c>
      <c r="G299" t="s">
        <v>23</v>
      </c>
      <c r="H299">
        <v>37885</v>
      </c>
      <c r="I299" t="s">
        <v>4092</v>
      </c>
    </row>
    <row r="300" spans="1:9" x14ac:dyDescent="0.35">
      <c r="A300" t="s">
        <v>1975</v>
      </c>
      <c r="B300" t="s">
        <v>3357</v>
      </c>
      <c r="C300" t="s">
        <v>5560</v>
      </c>
      <c r="D300" t="s">
        <v>5561</v>
      </c>
      <c r="E300" t="s">
        <v>5562</v>
      </c>
      <c r="F300" t="s">
        <v>5563</v>
      </c>
      <c r="G300" t="s">
        <v>31</v>
      </c>
      <c r="H300">
        <v>99725</v>
      </c>
      <c r="I300" t="s">
        <v>4103</v>
      </c>
    </row>
    <row r="301" spans="1:9" x14ac:dyDescent="0.35">
      <c r="A301" t="s">
        <v>647</v>
      </c>
      <c r="B301" t="s">
        <v>5564</v>
      </c>
      <c r="C301" t="s">
        <v>5565</v>
      </c>
      <c r="D301" t="s">
        <v>5566</v>
      </c>
      <c r="E301" t="s">
        <v>5567</v>
      </c>
      <c r="F301" t="s">
        <v>5568</v>
      </c>
      <c r="G301" t="s">
        <v>26</v>
      </c>
      <c r="H301">
        <v>32769</v>
      </c>
      <c r="I301" t="s">
        <v>4103</v>
      </c>
    </row>
    <row r="302" spans="1:9" x14ac:dyDescent="0.35">
      <c r="A302" t="s">
        <v>1586</v>
      </c>
      <c r="B302" t="s">
        <v>5569</v>
      </c>
      <c r="C302" t="s">
        <v>5570</v>
      </c>
      <c r="D302" t="s">
        <v>5571</v>
      </c>
      <c r="E302" t="s">
        <v>5572</v>
      </c>
      <c r="F302" t="s">
        <v>5573</v>
      </c>
      <c r="G302" t="s">
        <v>31</v>
      </c>
      <c r="H302">
        <v>10163</v>
      </c>
      <c r="I302" t="s">
        <v>4103</v>
      </c>
    </row>
    <row r="303" spans="1:9" x14ac:dyDescent="0.35">
      <c r="A303" t="s">
        <v>2806</v>
      </c>
      <c r="B303" t="s">
        <v>5574</v>
      </c>
      <c r="C303" t="s">
        <v>5575</v>
      </c>
      <c r="D303" t="s">
        <v>5576</v>
      </c>
      <c r="E303" t="s">
        <v>5577</v>
      </c>
      <c r="F303" t="s">
        <v>5578</v>
      </c>
      <c r="G303" t="s">
        <v>16</v>
      </c>
      <c r="H303">
        <v>32592</v>
      </c>
      <c r="I303" t="s">
        <v>4092</v>
      </c>
    </row>
    <row r="304" spans="1:9" x14ac:dyDescent="0.35">
      <c r="A304" t="s">
        <v>699</v>
      </c>
      <c r="B304" t="s">
        <v>5579</v>
      </c>
      <c r="C304" t="s">
        <v>5580</v>
      </c>
      <c r="D304" t="s">
        <v>5581</v>
      </c>
      <c r="E304" t="s">
        <v>5582</v>
      </c>
      <c r="F304" t="s">
        <v>5583</v>
      </c>
      <c r="G304" t="s">
        <v>31</v>
      </c>
      <c r="H304">
        <v>15002</v>
      </c>
      <c r="I304" t="s">
        <v>4092</v>
      </c>
    </row>
    <row r="305" spans="1:9" x14ac:dyDescent="0.35">
      <c r="A305" t="s">
        <v>2028</v>
      </c>
      <c r="B305" t="s">
        <v>5584</v>
      </c>
      <c r="C305" t="s">
        <v>5585</v>
      </c>
      <c r="D305" t="s">
        <v>5586</v>
      </c>
      <c r="E305" t="s">
        <v>5587</v>
      </c>
      <c r="F305" t="s">
        <v>5588</v>
      </c>
      <c r="G305" t="s">
        <v>50</v>
      </c>
      <c r="H305">
        <v>32414</v>
      </c>
      <c r="I305" t="s">
        <v>4092</v>
      </c>
    </row>
    <row r="306" spans="1:9" x14ac:dyDescent="0.35">
      <c r="A306" t="s">
        <v>3931</v>
      </c>
      <c r="B306" t="s">
        <v>5589</v>
      </c>
      <c r="C306" t="s">
        <v>5590</v>
      </c>
      <c r="D306" t="s">
        <v>5591</v>
      </c>
      <c r="E306" t="s">
        <v>5592</v>
      </c>
      <c r="F306" t="s">
        <v>5593</v>
      </c>
      <c r="G306" t="s">
        <v>50</v>
      </c>
      <c r="H306">
        <v>7427</v>
      </c>
      <c r="I306" t="s">
        <v>4092</v>
      </c>
    </row>
    <row r="307" spans="1:9" x14ac:dyDescent="0.35">
      <c r="A307" t="s">
        <v>1933</v>
      </c>
      <c r="B307" t="s">
        <v>5594</v>
      </c>
      <c r="C307" t="s">
        <v>5595</v>
      </c>
      <c r="D307" t="s">
        <v>5596</v>
      </c>
      <c r="E307" t="s">
        <v>5597</v>
      </c>
      <c r="F307" t="s">
        <v>5598</v>
      </c>
      <c r="G307" t="s">
        <v>23</v>
      </c>
      <c r="H307">
        <v>83882</v>
      </c>
      <c r="I307" t="s">
        <v>4092</v>
      </c>
    </row>
    <row r="308" spans="1:9" x14ac:dyDescent="0.35">
      <c r="A308" t="s">
        <v>613</v>
      </c>
      <c r="B308" t="s">
        <v>5599</v>
      </c>
      <c r="C308" t="s">
        <v>5600</v>
      </c>
      <c r="D308" t="s">
        <v>5601</v>
      </c>
      <c r="E308" t="s">
        <v>5602</v>
      </c>
      <c r="F308" t="s">
        <v>5603</v>
      </c>
      <c r="G308" t="s">
        <v>26</v>
      </c>
      <c r="H308">
        <v>23219</v>
      </c>
      <c r="I308" t="s">
        <v>4103</v>
      </c>
    </row>
    <row r="309" spans="1:9" x14ac:dyDescent="0.35">
      <c r="A309" t="s">
        <v>2416</v>
      </c>
      <c r="B309" t="s">
        <v>5604</v>
      </c>
      <c r="C309" t="s">
        <v>5605</v>
      </c>
      <c r="D309" t="s">
        <v>5606</v>
      </c>
      <c r="E309" t="s">
        <v>5607</v>
      </c>
      <c r="F309" t="s">
        <v>5608</v>
      </c>
      <c r="G309" t="s">
        <v>31</v>
      </c>
      <c r="H309">
        <v>90428</v>
      </c>
      <c r="I309" t="s">
        <v>4103</v>
      </c>
    </row>
    <row r="310" spans="1:9" x14ac:dyDescent="0.35">
      <c r="A310" t="s">
        <v>1605</v>
      </c>
      <c r="B310" t="s">
        <v>5609</v>
      </c>
      <c r="C310" t="s">
        <v>5610</v>
      </c>
      <c r="D310" t="s">
        <v>5611</v>
      </c>
      <c r="E310" t="s">
        <v>5612</v>
      </c>
      <c r="F310" t="s">
        <v>5613</v>
      </c>
      <c r="G310" t="s">
        <v>50</v>
      </c>
      <c r="H310">
        <v>78236</v>
      </c>
      <c r="I310" t="s">
        <v>4103</v>
      </c>
    </row>
    <row r="311" spans="1:9" x14ac:dyDescent="0.35">
      <c r="A311" t="s">
        <v>3515</v>
      </c>
      <c r="B311" t="s">
        <v>5614</v>
      </c>
      <c r="C311" t="s">
        <v>5615</v>
      </c>
      <c r="D311" t="s">
        <v>5616</v>
      </c>
      <c r="E311" t="s">
        <v>5617</v>
      </c>
      <c r="F311" t="s">
        <v>4325</v>
      </c>
      <c r="G311" t="s">
        <v>31</v>
      </c>
      <c r="H311">
        <v>33225</v>
      </c>
      <c r="I311" t="s">
        <v>4103</v>
      </c>
    </row>
    <row r="312" spans="1:9" x14ac:dyDescent="0.35">
      <c r="A312" t="s">
        <v>2006</v>
      </c>
      <c r="B312" t="s">
        <v>5618</v>
      </c>
      <c r="C312" t="s">
        <v>5619</v>
      </c>
      <c r="D312" t="s">
        <v>5620</v>
      </c>
      <c r="E312" t="s">
        <v>5621</v>
      </c>
      <c r="F312" t="s">
        <v>5622</v>
      </c>
      <c r="G312" t="s">
        <v>50</v>
      </c>
      <c r="H312">
        <v>70748</v>
      </c>
      <c r="I312" t="s">
        <v>4103</v>
      </c>
    </row>
    <row r="313" spans="1:9" x14ac:dyDescent="0.35">
      <c r="A313" t="s">
        <v>3788</v>
      </c>
      <c r="B313" t="s">
        <v>5623</v>
      </c>
      <c r="C313" t="s">
        <v>5624</v>
      </c>
      <c r="D313" t="s">
        <v>5625</v>
      </c>
      <c r="E313" t="s">
        <v>5626</v>
      </c>
      <c r="F313" t="s">
        <v>5627</v>
      </c>
      <c r="G313" t="s">
        <v>50</v>
      </c>
      <c r="H313">
        <v>62941</v>
      </c>
      <c r="I313" t="s">
        <v>4092</v>
      </c>
    </row>
    <row r="314" spans="1:9" x14ac:dyDescent="0.35">
      <c r="A314" t="s">
        <v>3662</v>
      </c>
      <c r="B314" t="s">
        <v>5628</v>
      </c>
      <c r="C314" t="s">
        <v>5629</v>
      </c>
      <c r="D314" t="s">
        <v>5630</v>
      </c>
      <c r="E314" t="s">
        <v>5631</v>
      </c>
      <c r="F314" t="s">
        <v>5632</v>
      </c>
      <c r="G314" t="s">
        <v>50</v>
      </c>
      <c r="H314">
        <v>37192</v>
      </c>
      <c r="I314" t="s">
        <v>4092</v>
      </c>
    </row>
    <row r="315" spans="1:9" x14ac:dyDescent="0.35">
      <c r="A315" t="s">
        <v>3104</v>
      </c>
      <c r="B315" t="s">
        <v>5633</v>
      </c>
      <c r="C315" t="s">
        <v>5634</v>
      </c>
      <c r="D315" t="s">
        <v>5635</v>
      </c>
      <c r="E315" t="s">
        <v>5636</v>
      </c>
      <c r="F315" t="s">
        <v>5637</v>
      </c>
      <c r="G315" t="s">
        <v>16</v>
      </c>
      <c r="H315">
        <v>12432</v>
      </c>
      <c r="I315" t="s">
        <v>4103</v>
      </c>
    </row>
    <row r="316" spans="1:9" x14ac:dyDescent="0.35">
      <c r="A316" t="s">
        <v>2880</v>
      </c>
      <c r="B316" t="s">
        <v>5638</v>
      </c>
      <c r="C316" t="s">
        <v>5639</v>
      </c>
      <c r="D316" t="s">
        <v>5640</v>
      </c>
      <c r="E316" t="s">
        <v>5641</v>
      </c>
      <c r="F316" t="s">
        <v>5642</v>
      </c>
      <c r="G316" t="s">
        <v>31</v>
      </c>
      <c r="H316">
        <v>42305</v>
      </c>
      <c r="I316" t="s">
        <v>4103</v>
      </c>
    </row>
    <row r="317" spans="1:9" x14ac:dyDescent="0.35">
      <c r="A317" t="s">
        <v>840</v>
      </c>
      <c r="B317" t="s">
        <v>5643</v>
      </c>
      <c r="C317" t="s">
        <v>5644</v>
      </c>
      <c r="D317" t="s">
        <v>5645</v>
      </c>
      <c r="E317" t="s">
        <v>5646</v>
      </c>
      <c r="F317" t="s">
        <v>5647</v>
      </c>
      <c r="G317" t="s">
        <v>16</v>
      </c>
      <c r="H317">
        <v>57512</v>
      </c>
      <c r="I317" t="s">
        <v>4092</v>
      </c>
    </row>
    <row r="318" spans="1:9" x14ac:dyDescent="0.35">
      <c r="A318" t="s">
        <v>3884</v>
      </c>
      <c r="B318" t="s">
        <v>5648</v>
      </c>
      <c r="C318" t="s">
        <v>5649</v>
      </c>
      <c r="D318" t="s">
        <v>5650</v>
      </c>
      <c r="E318" t="s">
        <v>5651</v>
      </c>
      <c r="F318" t="s">
        <v>5652</v>
      </c>
      <c r="G318" t="s">
        <v>31</v>
      </c>
      <c r="H318">
        <v>44797</v>
      </c>
      <c r="I318" t="s">
        <v>4092</v>
      </c>
    </row>
    <row r="319" spans="1:9" x14ac:dyDescent="0.35">
      <c r="A319" t="s">
        <v>737</v>
      </c>
      <c r="B319" t="s">
        <v>5653</v>
      </c>
      <c r="C319" t="s">
        <v>5654</v>
      </c>
      <c r="D319" t="s">
        <v>5655</v>
      </c>
      <c r="E319" t="s">
        <v>5656</v>
      </c>
      <c r="F319" t="s">
        <v>5657</v>
      </c>
      <c r="G319" t="s">
        <v>31</v>
      </c>
      <c r="H319">
        <v>45985</v>
      </c>
      <c r="I319" t="s">
        <v>4092</v>
      </c>
    </row>
    <row r="320" spans="1:9" x14ac:dyDescent="0.35">
      <c r="A320" t="s">
        <v>3328</v>
      </c>
      <c r="B320" t="s">
        <v>5658</v>
      </c>
      <c r="C320" t="s">
        <v>5659</v>
      </c>
      <c r="D320" t="s">
        <v>5660</v>
      </c>
      <c r="E320" t="s">
        <v>5661</v>
      </c>
      <c r="F320" t="s">
        <v>5662</v>
      </c>
      <c r="G320" t="s">
        <v>23</v>
      </c>
      <c r="H320">
        <v>10368</v>
      </c>
      <c r="I320" t="s">
        <v>4103</v>
      </c>
    </row>
    <row r="321" spans="1:9" x14ac:dyDescent="0.35">
      <c r="A321" t="s">
        <v>102</v>
      </c>
      <c r="B321" t="s">
        <v>5663</v>
      </c>
      <c r="C321" t="s">
        <v>5664</v>
      </c>
      <c r="D321" t="s">
        <v>5665</v>
      </c>
      <c r="E321" t="s">
        <v>5666</v>
      </c>
      <c r="F321" t="s">
        <v>4728</v>
      </c>
      <c r="G321" t="s">
        <v>50</v>
      </c>
      <c r="H321">
        <v>87010</v>
      </c>
      <c r="I321" t="s">
        <v>4092</v>
      </c>
    </row>
    <row r="322" spans="1:9" x14ac:dyDescent="0.35">
      <c r="A322" t="s">
        <v>1886</v>
      </c>
      <c r="B322" t="s">
        <v>5667</v>
      </c>
      <c r="C322" t="s">
        <v>5668</v>
      </c>
      <c r="D322" t="s">
        <v>5669</v>
      </c>
      <c r="E322" t="s">
        <v>5670</v>
      </c>
      <c r="F322" t="s">
        <v>5671</v>
      </c>
      <c r="G322" t="s">
        <v>23</v>
      </c>
      <c r="H322">
        <v>2326</v>
      </c>
      <c r="I322" t="s">
        <v>4103</v>
      </c>
    </row>
    <row r="323" spans="1:9" x14ac:dyDescent="0.35">
      <c r="A323" t="s">
        <v>3818</v>
      </c>
      <c r="B323" t="s">
        <v>5672</v>
      </c>
      <c r="C323" t="s">
        <v>5673</v>
      </c>
      <c r="D323" t="s">
        <v>5674</v>
      </c>
      <c r="E323" t="s">
        <v>5675</v>
      </c>
      <c r="F323" t="s">
        <v>5676</v>
      </c>
      <c r="G323" t="s">
        <v>26</v>
      </c>
      <c r="H323">
        <v>79337</v>
      </c>
      <c r="I323" t="s">
        <v>4103</v>
      </c>
    </row>
    <row r="324" spans="1:9" x14ac:dyDescent="0.35">
      <c r="A324" t="s">
        <v>2236</v>
      </c>
      <c r="B324" t="s">
        <v>5677</v>
      </c>
      <c r="C324" t="s">
        <v>5678</v>
      </c>
      <c r="D324" t="s">
        <v>5679</v>
      </c>
      <c r="E324" t="s">
        <v>5680</v>
      </c>
      <c r="F324" t="s">
        <v>5681</v>
      </c>
      <c r="G324" t="s">
        <v>31</v>
      </c>
      <c r="H324">
        <v>43476</v>
      </c>
      <c r="I324" t="s">
        <v>4103</v>
      </c>
    </row>
    <row r="325" spans="1:9" x14ac:dyDescent="0.35">
      <c r="A325" t="s">
        <v>1218</v>
      </c>
      <c r="B325" t="s">
        <v>5682</v>
      </c>
      <c r="C325" t="s">
        <v>5683</v>
      </c>
      <c r="D325" t="s">
        <v>5684</v>
      </c>
      <c r="E325" t="s">
        <v>5685</v>
      </c>
      <c r="F325" t="s">
        <v>5686</v>
      </c>
      <c r="G325" t="s">
        <v>16</v>
      </c>
      <c r="H325">
        <v>33106</v>
      </c>
      <c r="I325" t="s">
        <v>4092</v>
      </c>
    </row>
    <row r="326" spans="1:9" x14ac:dyDescent="0.35">
      <c r="A326" t="s">
        <v>160</v>
      </c>
      <c r="B326" t="s">
        <v>5687</v>
      </c>
      <c r="C326" t="s">
        <v>5688</v>
      </c>
      <c r="D326" t="s">
        <v>5689</v>
      </c>
      <c r="E326" t="s">
        <v>5690</v>
      </c>
      <c r="F326" t="s">
        <v>5691</v>
      </c>
      <c r="G326" t="s">
        <v>16</v>
      </c>
      <c r="H326">
        <v>73575</v>
      </c>
      <c r="I326" t="s">
        <v>4103</v>
      </c>
    </row>
    <row r="327" spans="1:9" x14ac:dyDescent="0.35">
      <c r="A327" t="s">
        <v>906</v>
      </c>
      <c r="B327" t="s">
        <v>5692</v>
      </c>
      <c r="C327" t="s">
        <v>5693</v>
      </c>
      <c r="D327" t="s">
        <v>5694</v>
      </c>
      <c r="E327" t="s">
        <v>5695</v>
      </c>
      <c r="F327" t="s">
        <v>5696</v>
      </c>
      <c r="G327" t="s">
        <v>50</v>
      </c>
      <c r="H327">
        <v>73569</v>
      </c>
      <c r="I327" t="s">
        <v>4103</v>
      </c>
    </row>
    <row r="328" spans="1:9" x14ac:dyDescent="0.35">
      <c r="A328" t="s">
        <v>3800</v>
      </c>
      <c r="B328" t="s">
        <v>5697</v>
      </c>
      <c r="C328" t="s">
        <v>5698</v>
      </c>
      <c r="D328" t="s">
        <v>5699</v>
      </c>
      <c r="E328" t="s">
        <v>5700</v>
      </c>
      <c r="F328" t="s">
        <v>5701</v>
      </c>
      <c r="G328" t="s">
        <v>31</v>
      </c>
      <c r="H328">
        <v>27178</v>
      </c>
      <c r="I328" t="s">
        <v>4092</v>
      </c>
    </row>
    <row r="329" spans="1:9" x14ac:dyDescent="0.35">
      <c r="A329" t="s">
        <v>3102</v>
      </c>
      <c r="B329" t="s">
        <v>5702</v>
      </c>
      <c r="C329" t="s">
        <v>5703</v>
      </c>
      <c r="D329" t="s">
        <v>5704</v>
      </c>
      <c r="E329" t="s">
        <v>5705</v>
      </c>
      <c r="F329" t="s">
        <v>5706</v>
      </c>
      <c r="G329" t="s">
        <v>23</v>
      </c>
      <c r="H329">
        <v>97349</v>
      </c>
      <c r="I329" t="s">
        <v>4103</v>
      </c>
    </row>
    <row r="330" spans="1:9" x14ac:dyDescent="0.35">
      <c r="A330" t="s">
        <v>968</v>
      </c>
      <c r="B330" t="s">
        <v>5707</v>
      </c>
      <c r="C330" t="s">
        <v>5708</v>
      </c>
      <c r="D330" t="s">
        <v>5709</v>
      </c>
      <c r="E330" t="s">
        <v>5710</v>
      </c>
      <c r="F330" t="s">
        <v>5711</v>
      </c>
      <c r="G330" t="s">
        <v>26</v>
      </c>
      <c r="H330">
        <v>32036</v>
      </c>
      <c r="I330" t="s">
        <v>4103</v>
      </c>
    </row>
    <row r="331" spans="1:9" x14ac:dyDescent="0.35">
      <c r="A331" t="s">
        <v>3640</v>
      </c>
      <c r="B331" t="s">
        <v>5712</v>
      </c>
      <c r="C331" t="s">
        <v>5713</v>
      </c>
      <c r="D331" t="s">
        <v>5714</v>
      </c>
      <c r="E331" t="s">
        <v>5715</v>
      </c>
      <c r="F331" t="s">
        <v>5716</v>
      </c>
      <c r="G331" t="s">
        <v>31</v>
      </c>
      <c r="H331">
        <v>36193</v>
      </c>
      <c r="I331" t="s">
        <v>4092</v>
      </c>
    </row>
    <row r="332" spans="1:9" x14ac:dyDescent="0.35">
      <c r="A332" t="s">
        <v>2342</v>
      </c>
      <c r="B332" t="s">
        <v>5717</v>
      </c>
      <c r="C332" t="s">
        <v>4380</v>
      </c>
      <c r="D332" t="s">
        <v>5718</v>
      </c>
      <c r="E332" t="s">
        <v>5719</v>
      </c>
      <c r="F332" t="s">
        <v>5720</v>
      </c>
      <c r="G332" t="s">
        <v>16</v>
      </c>
      <c r="H332">
        <v>71044</v>
      </c>
      <c r="I332" t="s">
        <v>4092</v>
      </c>
    </row>
    <row r="333" spans="1:9" x14ac:dyDescent="0.35">
      <c r="A333" t="s">
        <v>3965</v>
      </c>
      <c r="B333" t="s">
        <v>5721</v>
      </c>
      <c r="C333" t="s">
        <v>5722</v>
      </c>
      <c r="D333" t="s">
        <v>5723</v>
      </c>
      <c r="E333" t="s">
        <v>5724</v>
      </c>
      <c r="F333" t="s">
        <v>5725</v>
      </c>
      <c r="G333" t="s">
        <v>26</v>
      </c>
      <c r="H333">
        <v>79342</v>
      </c>
      <c r="I333" t="s">
        <v>4092</v>
      </c>
    </row>
    <row r="334" spans="1:9" x14ac:dyDescent="0.35">
      <c r="A334" t="s">
        <v>2052</v>
      </c>
      <c r="B334" t="s">
        <v>5726</v>
      </c>
      <c r="C334" t="s">
        <v>5727</v>
      </c>
      <c r="D334" t="s">
        <v>5728</v>
      </c>
      <c r="E334" t="s">
        <v>5729</v>
      </c>
      <c r="F334" t="s">
        <v>5730</v>
      </c>
      <c r="G334" t="s">
        <v>26</v>
      </c>
      <c r="H334">
        <v>28799</v>
      </c>
      <c r="I334" t="s">
        <v>4103</v>
      </c>
    </row>
    <row r="335" spans="1:9" x14ac:dyDescent="0.35">
      <c r="A335" t="s">
        <v>2186</v>
      </c>
      <c r="B335" t="s">
        <v>5731</v>
      </c>
      <c r="C335" t="s">
        <v>5732</v>
      </c>
      <c r="D335" t="s">
        <v>5733</v>
      </c>
      <c r="E335" t="s">
        <v>5734</v>
      </c>
      <c r="F335" t="s">
        <v>5735</v>
      </c>
      <c r="G335" t="s">
        <v>16</v>
      </c>
      <c r="H335">
        <v>83064</v>
      </c>
      <c r="I335" t="s">
        <v>4092</v>
      </c>
    </row>
    <row r="336" spans="1:9" x14ac:dyDescent="0.35">
      <c r="A336" t="s">
        <v>356</v>
      </c>
      <c r="B336" t="s">
        <v>5736</v>
      </c>
      <c r="C336" t="s">
        <v>5737</v>
      </c>
      <c r="D336" t="s">
        <v>5738</v>
      </c>
      <c r="E336" t="s">
        <v>5739</v>
      </c>
      <c r="F336" t="s">
        <v>5740</v>
      </c>
      <c r="G336" t="s">
        <v>26</v>
      </c>
      <c r="H336">
        <v>84534</v>
      </c>
      <c r="I336" t="s">
        <v>4092</v>
      </c>
    </row>
    <row r="337" spans="1:9" x14ac:dyDescent="0.35">
      <c r="A337" t="s">
        <v>2916</v>
      </c>
      <c r="B337" t="s">
        <v>5741</v>
      </c>
      <c r="C337" t="s">
        <v>5742</v>
      </c>
      <c r="D337" t="s">
        <v>5743</v>
      </c>
      <c r="E337" t="s">
        <v>5744</v>
      </c>
      <c r="F337" t="s">
        <v>5745</v>
      </c>
      <c r="G337" t="s">
        <v>16</v>
      </c>
      <c r="H337">
        <v>60596</v>
      </c>
      <c r="I337" t="s">
        <v>4092</v>
      </c>
    </row>
    <row r="338" spans="1:9" x14ac:dyDescent="0.35">
      <c r="A338" t="s">
        <v>3330</v>
      </c>
      <c r="B338" t="s">
        <v>5746</v>
      </c>
      <c r="C338" t="s">
        <v>5747</v>
      </c>
      <c r="D338" t="s">
        <v>5748</v>
      </c>
      <c r="E338" t="s">
        <v>5749</v>
      </c>
      <c r="F338" t="s">
        <v>5750</v>
      </c>
      <c r="G338" t="s">
        <v>50</v>
      </c>
      <c r="H338">
        <v>67035</v>
      </c>
      <c r="I338" t="s">
        <v>4103</v>
      </c>
    </row>
    <row r="339" spans="1:9" x14ac:dyDescent="0.35">
      <c r="A339" t="s">
        <v>791</v>
      </c>
      <c r="B339" t="s">
        <v>5751</v>
      </c>
      <c r="C339" t="s">
        <v>5752</v>
      </c>
      <c r="D339" t="s">
        <v>5753</v>
      </c>
      <c r="E339" t="s">
        <v>5754</v>
      </c>
      <c r="F339" t="s">
        <v>5755</v>
      </c>
      <c r="G339" t="s">
        <v>26</v>
      </c>
      <c r="H339">
        <v>78670</v>
      </c>
      <c r="I339" t="s">
        <v>4103</v>
      </c>
    </row>
    <row r="340" spans="1:9" x14ac:dyDescent="0.35">
      <c r="A340" t="s">
        <v>1691</v>
      </c>
      <c r="B340" t="s">
        <v>5756</v>
      </c>
      <c r="C340" t="s">
        <v>5757</v>
      </c>
      <c r="D340" t="s">
        <v>5758</v>
      </c>
      <c r="E340" t="s">
        <v>5759</v>
      </c>
      <c r="F340" t="s">
        <v>5760</v>
      </c>
      <c r="G340" t="s">
        <v>16</v>
      </c>
      <c r="H340">
        <v>94142</v>
      </c>
      <c r="I340" t="s">
        <v>4092</v>
      </c>
    </row>
    <row r="341" spans="1:9" x14ac:dyDescent="0.35">
      <c r="A341" t="s">
        <v>3306</v>
      </c>
      <c r="B341" t="s">
        <v>5761</v>
      </c>
      <c r="C341" t="s">
        <v>5762</v>
      </c>
      <c r="D341" t="s">
        <v>5763</v>
      </c>
      <c r="E341" t="s">
        <v>5764</v>
      </c>
      <c r="F341" t="s">
        <v>4118</v>
      </c>
      <c r="G341" t="s">
        <v>26</v>
      </c>
      <c r="H341">
        <v>98152</v>
      </c>
      <c r="I341" t="s">
        <v>4092</v>
      </c>
    </row>
    <row r="342" spans="1:9" x14ac:dyDescent="0.35">
      <c r="A342" t="s">
        <v>671</v>
      </c>
      <c r="B342" t="s">
        <v>5765</v>
      </c>
      <c r="C342" t="s">
        <v>5766</v>
      </c>
      <c r="D342" t="s">
        <v>5767</v>
      </c>
      <c r="E342" t="s">
        <v>5768</v>
      </c>
      <c r="F342" t="s">
        <v>5769</v>
      </c>
      <c r="G342" t="s">
        <v>26</v>
      </c>
      <c r="H342">
        <v>93454</v>
      </c>
      <c r="I342" t="s">
        <v>4092</v>
      </c>
    </row>
    <row r="343" spans="1:9" x14ac:dyDescent="0.35">
      <c r="A343" t="s">
        <v>3200</v>
      </c>
      <c r="B343" t="s">
        <v>5770</v>
      </c>
      <c r="C343" t="s">
        <v>5771</v>
      </c>
      <c r="D343" t="s">
        <v>5772</v>
      </c>
      <c r="E343" t="s">
        <v>5773</v>
      </c>
      <c r="F343" t="s">
        <v>5153</v>
      </c>
      <c r="G343" t="s">
        <v>50</v>
      </c>
      <c r="H343">
        <v>97633</v>
      </c>
      <c r="I343" t="s">
        <v>4103</v>
      </c>
    </row>
    <row r="344" spans="1:9" x14ac:dyDescent="0.35">
      <c r="A344" t="s">
        <v>2778</v>
      </c>
      <c r="B344" t="s">
        <v>5774</v>
      </c>
      <c r="C344" t="s">
        <v>5775</v>
      </c>
      <c r="D344" t="s">
        <v>5776</v>
      </c>
      <c r="E344" t="s">
        <v>5777</v>
      </c>
      <c r="F344" t="s">
        <v>5778</v>
      </c>
      <c r="G344" t="s">
        <v>16</v>
      </c>
      <c r="H344">
        <v>82604</v>
      </c>
      <c r="I344" t="s">
        <v>4092</v>
      </c>
    </row>
    <row r="345" spans="1:9" x14ac:dyDescent="0.35">
      <c r="A345" t="s">
        <v>3470</v>
      </c>
      <c r="B345" t="s">
        <v>5779</v>
      </c>
      <c r="C345" t="s">
        <v>5780</v>
      </c>
      <c r="D345" t="s">
        <v>5781</v>
      </c>
      <c r="E345" t="s">
        <v>5782</v>
      </c>
      <c r="F345" t="s">
        <v>5783</v>
      </c>
      <c r="G345" t="s">
        <v>50</v>
      </c>
      <c r="H345">
        <v>28760</v>
      </c>
      <c r="I345" t="s">
        <v>4092</v>
      </c>
    </row>
    <row r="346" spans="1:9" x14ac:dyDescent="0.35">
      <c r="A346" t="s">
        <v>3511</v>
      </c>
      <c r="B346" t="s">
        <v>5784</v>
      </c>
      <c r="C346" t="s">
        <v>5785</v>
      </c>
      <c r="D346" t="s">
        <v>5786</v>
      </c>
      <c r="E346" t="s">
        <v>5787</v>
      </c>
      <c r="F346" t="s">
        <v>5788</v>
      </c>
      <c r="G346" t="s">
        <v>16</v>
      </c>
      <c r="H346">
        <v>93434</v>
      </c>
      <c r="I346" t="s">
        <v>4103</v>
      </c>
    </row>
    <row r="347" spans="1:9" x14ac:dyDescent="0.35">
      <c r="A347" t="s">
        <v>379</v>
      </c>
      <c r="B347" t="s">
        <v>5789</v>
      </c>
      <c r="C347" t="s">
        <v>5790</v>
      </c>
      <c r="D347" t="s">
        <v>5791</v>
      </c>
      <c r="E347" t="s">
        <v>5792</v>
      </c>
      <c r="F347" t="s">
        <v>5793</v>
      </c>
      <c r="G347" t="s">
        <v>16</v>
      </c>
      <c r="H347">
        <v>99936</v>
      </c>
      <c r="I347" t="s">
        <v>4092</v>
      </c>
    </row>
    <row r="348" spans="1:9" x14ac:dyDescent="0.35">
      <c r="A348" t="s">
        <v>2617</v>
      </c>
      <c r="B348" t="s">
        <v>5794</v>
      </c>
      <c r="C348" t="s">
        <v>5795</v>
      </c>
      <c r="D348" t="s">
        <v>5796</v>
      </c>
      <c r="E348" t="s">
        <v>5797</v>
      </c>
      <c r="F348" t="s">
        <v>5798</v>
      </c>
      <c r="G348" t="s">
        <v>26</v>
      </c>
      <c r="H348">
        <v>14758</v>
      </c>
      <c r="I348" t="s">
        <v>4092</v>
      </c>
    </row>
    <row r="349" spans="1:9" x14ac:dyDescent="0.35">
      <c r="A349" t="s">
        <v>1045</v>
      </c>
      <c r="B349" t="s">
        <v>5799</v>
      </c>
      <c r="C349" t="s">
        <v>5800</v>
      </c>
      <c r="D349" t="s">
        <v>5801</v>
      </c>
      <c r="E349" t="s">
        <v>5802</v>
      </c>
      <c r="F349" t="s">
        <v>5803</v>
      </c>
      <c r="G349" t="s">
        <v>50</v>
      </c>
      <c r="H349">
        <v>43608</v>
      </c>
      <c r="I349" t="s">
        <v>4103</v>
      </c>
    </row>
    <row r="350" spans="1:9" x14ac:dyDescent="0.35">
      <c r="A350" t="s">
        <v>625</v>
      </c>
      <c r="B350" t="s">
        <v>5804</v>
      </c>
      <c r="C350" t="s">
        <v>5805</v>
      </c>
      <c r="D350" t="s">
        <v>5806</v>
      </c>
      <c r="E350" t="s">
        <v>5807</v>
      </c>
      <c r="F350" t="s">
        <v>5808</v>
      </c>
      <c r="G350" t="s">
        <v>16</v>
      </c>
      <c r="H350">
        <v>5633</v>
      </c>
      <c r="I350" t="s">
        <v>4092</v>
      </c>
    </row>
    <row r="351" spans="1:9" x14ac:dyDescent="0.35">
      <c r="A351" t="s">
        <v>1320</v>
      </c>
      <c r="B351" t="s">
        <v>5809</v>
      </c>
      <c r="C351" t="s">
        <v>5810</v>
      </c>
      <c r="D351" t="s">
        <v>5811</v>
      </c>
      <c r="E351" t="s">
        <v>5812</v>
      </c>
      <c r="F351" t="s">
        <v>5813</v>
      </c>
      <c r="G351" t="s">
        <v>16</v>
      </c>
      <c r="H351">
        <v>74196</v>
      </c>
      <c r="I351" t="s">
        <v>4103</v>
      </c>
    </row>
    <row r="352" spans="1:9" x14ac:dyDescent="0.35">
      <c r="A352" t="s">
        <v>3626</v>
      </c>
      <c r="B352" t="s">
        <v>5814</v>
      </c>
      <c r="C352" t="s">
        <v>5815</v>
      </c>
      <c r="D352" t="s">
        <v>5816</v>
      </c>
      <c r="E352" t="s">
        <v>5817</v>
      </c>
      <c r="F352" t="s">
        <v>5818</v>
      </c>
      <c r="G352" t="s">
        <v>50</v>
      </c>
      <c r="H352">
        <v>33400</v>
      </c>
      <c r="I352" t="s">
        <v>4092</v>
      </c>
    </row>
    <row r="353" spans="1:9" x14ac:dyDescent="0.35">
      <c r="A353" t="s">
        <v>1298</v>
      </c>
      <c r="B353" t="s">
        <v>5819</v>
      </c>
      <c r="C353" t="s">
        <v>5820</v>
      </c>
      <c r="D353" t="s">
        <v>5821</v>
      </c>
      <c r="E353" t="s">
        <v>5822</v>
      </c>
      <c r="F353" t="s">
        <v>5823</v>
      </c>
      <c r="G353" t="s">
        <v>16</v>
      </c>
      <c r="H353">
        <v>87616</v>
      </c>
      <c r="I353" t="s">
        <v>4092</v>
      </c>
    </row>
    <row r="354" spans="1:9" x14ac:dyDescent="0.35">
      <c r="A354" t="s">
        <v>615</v>
      </c>
      <c r="B354" t="s">
        <v>5824</v>
      </c>
      <c r="C354" t="s">
        <v>5825</v>
      </c>
      <c r="D354" t="s">
        <v>5826</v>
      </c>
      <c r="E354" t="s">
        <v>5827</v>
      </c>
      <c r="F354" t="s">
        <v>5828</v>
      </c>
      <c r="G354" t="s">
        <v>31</v>
      </c>
      <c r="H354">
        <v>64129</v>
      </c>
      <c r="I354" t="s">
        <v>4092</v>
      </c>
    </row>
    <row r="355" spans="1:9" x14ac:dyDescent="0.35">
      <c r="A355" t="s">
        <v>1613</v>
      </c>
      <c r="B355" t="s">
        <v>5829</v>
      </c>
      <c r="C355" t="s">
        <v>5830</v>
      </c>
      <c r="D355" t="s">
        <v>5831</v>
      </c>
      <c r="E355" t="s">
        <v>5832</v>
      </c>
      <c r="F355" t="s">
        <v>5833</v>
      </c>
      <c r="G355" t="s">
        <v>23</v>
      </c>
      <c r="H355">
        <v>39046</v>
      </c>
      <c r="I355" t="s">
        <v>4103</v>
      </c>
    </row>
    <row r="356" spans="1:9" x14ac:dyDescent="0.35">
      <c r="A356" t="s">
        <v>1338</v>
      </c>
      <c r="B356" t="s">
        <v>5834</v>
      </c>
      <c r="C356" t="s">
        <v>5835</v>
      </c>
      <c r="D356" t="s">
        <v>5836</v>
      </c>
      <c r="E356" t="s">
        <v>5837</v>
      </c>
      <c r="F356" t="s">
        <v>5838</v>
      </c>
      <c r="G356" t="s">
        <v>16</v>
      </c>
      <c r="H356">
        <v>74641</v>
      </c>
      <c r="I356" t="s">
        <v>4103</v>
      </c>
    </row>
    <row r="357" spans="1:9" x14ac:dyDescent="0.35">
      <c r="A357" t="s">
        <v>3676</v>
      </c>
      <c r="B357" t="s">
        <v>5839</v>
      </c>
      <c r="C357" t="s">
        <v>5840</v>
      </c>
      <c r="D357" t="s">
        <v>5841</v>
      </c>
      <c r="E357" t="s">
        <v>5842</v>
      </c>
      <c r="F357" t="s">
        <v>5843</v>
      </c>
      <c r="G357" t="s">
        <v>16</v>
      </c>
      <c r="H357">
        <v>61944</v>
      </c>
      <c r="I357" t="s">
        <v>4092</v>
      </c>
    </row>
    <row r="358" spans="1:9" x14ac:dyDescent="0.35">
      <c r="A358" t="s">
        <v>910</v>
      </c>
      <c r="B358" t="s">
        <v>5844</v>
      </c>
      <c r="C358" t="s">
        <v>5845</v>
      </c>
      <c r="D358" t="s">
        <v>5846</v>
      </c>
      <c r="E358" t="s">
        <v>5847</v>
      </c>
      <c r="F358" t="s">
        <v>5848</v>
      </c>
      <c r="G358" t="s">
        <v>16</v>
      </c>
      <c r="H358">
        <v>50982</v>
      </c>
      <c r="I358" t="s">
        <v>4092</v>
      </c>
    </row>
    <row r="359" spans="1:9" x14ac:dyDescent="0.35">
      <c r="A359" t="s">
        <v>1043</v>
      </c>
      <c r="B359" t="s">
        <v>5849</v>
      </c>
      <c r="C359" t="s">
        <v>5850</v>
      </c>
      <c r="D359" t="s">
        <v>5851</v>
      </c>
      <c r="E359" t="s">
        <v>5852</v>
      </c>
      <c r="F359" t="s">
        <v>5853</v>
      </c>
      <c r="G359" t="s">
        <v>16</v>
      </c>
      <c r="H359">
        <v>94330</v>
      </c>
      <c r="I359" t="s">
        <v>4092</v>
      </c>
    </row>
    <row r="360" spans="1:9" x14ac:dyDescent="0.35">
      <c r="A360" t="s">
        <v>264</v>
      </c>
      <c r="B360" t="s">
        <v>5854</v>
      </c>
      <c r="C360" t="s">
        <v>5855</v>
      </c>
      <c r="D360" t="s">
        <v>5856</v>
      </c>
      <c r="E360" t="s">
        <v>5857</v>
      </c>
      <c r="F360" t="s">
        <v>5858</v>
      </c>
      <c r="G360" t="s">
        <v>23</v>
      </c>
      <c r="H360">
        <v>34082</v>
      </c>
      <c r="I360" t="s">
        <v>4092</v>
      </c>
    </row>
    <row r="361" spans="1:9" x14ac:dyDescent="0.35">
      <c r="A361" t="s">
        <v>1145</v>
      </c>
      <c r="B361" t="s">
        <v>5859</v>
      </c>
      <c r="C361" t="s">
        <v>5860</v>
      </c>
      <c r="D361" t="s">
        <v>5861</v>
      </c>
      <c r="E361" t="s">
        <v>5862</v>
      </c>
      <c r="F361" t="s">
        <v>4108</v>
      </c>
      <c r="G361" t="s">
        <v>26</v>
      </c>
      <c r="H361">
        <v>29031</v>
      </c>
      <c r="I361" t="s">
        <v>4092</v>
      </c>
    </row>
    <row r="362" spans="1:9" x14ac:dyDescent="0.35">
      <c r="A362" t="s">
        <v>3336</v>
      </c>
      <c r="B362" t="s">
        <v>5863</v>
      </c>
      <c r="C362" t="s">
        <v>5864</v>
      </c>
      <c r="D362" t="s">
        <v>5865</v>
      </c>
      <c r="E362" t="s">
        <v>5866</v>
      </c>
      <c r="F362" t="s">
        <v>5867</v>
      </c>
      <c r="G362" t="s">
        <v>26</v>
      </c>
      <c r="H362">
        <v>9388</v>
      </c>
      <c r="I362" t="s">
        <v>4092</v>
      </c>
    </row>
    <row r="363" spans="1:9" x14ac:dyDescent="0.35">
      <c r="A363" t="s">
        <v>2122</v>
      </c>
      <c r="B363" t="s">
        <v>5868</v>
      </c>
      <c r="C363" t="s">
        <v>5869</v>
      </c>
      <c r="D363" t="s">
        <v>5870</v>
      </c>
      <c r="E363" t="s">
        <v>5871</v>
      </c>
      <c r="F363" t="s">
        <v>5872</v>
      </c>
      <c r="G363" t="s">
        <v>50</v>
      </c>
      <c r="H363">
        <v>79814</v>
      </c>
      <c r="I363" t="s">
        <v>4103</v>
      </c>
    </row>
    <row r="364" spans="1:9" x14ac:dyDescent="0.35">
      <c r="A364" t="s">
        <v>1105</v>
      </c>
      <c r="B364" t="s">
        <v>5873</v>
      </c>
      <c r="C364" t="s">
        <v>5874</v>
      </c>
      <c r="D364" t="s">
        <v>5875</v>
      </c>
      <c r="E364" t="s">
        <v>5876</v>
      </c>
      <c r="F364" t="s">
        <v>5877</v>
      </c>
      <c r="G364" t="s">
        <v>50</v>
      </c>
      <c r="H364">
        <v>10866</v>
      </c>
      <c r="I364" t="s">
        <v>4092</v>
      </c>
    </row>
    <row r="365" spans="1:9" x14ac:dyDescent="0.35">
      <c r="A365" t="s">
        <v>1322</v>
      </c>
      <c r="B365" t="s">
        <v>5878</v>
      </c>
      <c r="C365" t="s">
        <v>5879</v>
      </c>
      <c r="D365" t="s">
        <v>5880</v>
      </c>
      <c r="E365" t="s">
        <v>5881</v>
      </c>
      <c r="F365" t="s">
        <v>5882</v>
      </c>
      <c r="G365" t="s">
        <v>23</v>
      </c>
      <c r="H365">
        <v>13459</v>
      </c>
      <c r="I365" t="s">
        <v>4092</v>
      </c>
    </row>
    <row r="366" spans="1:9" x14ac:dyDescent="0.35">
      <c r="A366" t="s">
        <v>3706</v>
      </c>
      <c r="B366" t="s">
        <v>5883</v>
      </c>
      <c r="C366" t="s">
        <v>5884</v>
      </c>
      <c r="D366" t="s">
        <v>5885</v>
      </c>
      <c r="E366" t="s">
        <v>5886</v>
      </c>
      <c r="F366" t="s">
        <v>5887</v>
      </c>
      <c r="G366" t="s">
        <v>16</v>
      </c>
      <c r="H366">
        <v>26505</v>
      </c>
      <c r="I366" t="s">
        <v>4092</v>
      </c>
    </row>
    <row r="367" spans="1:9" x14ac:dyDescent="0.35">
      <c r="A367" t="s">
        <v>1374</v>
      </c>
      <c r="B367" t="s">
        <v>1246</v>
      </c>
      <c r="C367" t="s">
        <v>5888</v>
      </c>
      <c r="D367" t="s">
        <v>5889</v>
      </c>
      <c r="E367" t="s">
        <v>5890</v>
      </c>
      <c r="F367" t="s">
        <v>5891</v>
      </c>
      <c r="G367" t="s">
        <v>26</v>
      </c>
      <c r="H367">
        <v>83905</v>
      </c>
      <c r="I367" t="s">
        <v>4103</v>
      </c>
    </row>
    <row r="368" spans="1:9" x14ac:dyDescent="0.35">
      <c r="A368" t="s">
        <v>2641</v>
      </c>
      <c r="B368" t="s">
        <v>5892</v>
      </c>
      <c r="C368" t="s">
        <v>5893</v>
      </c>
      <c r="D368" t="s">
        <v>5894</v>
      </c>
      <c r="E368" t="s">
        <v>5895</v>
      </c>
      <c r="F368" t="s">
        <v>5896</v>
      </c>
      <c r="G368" t="s">
        <v>16</v>
      </c>
      <c r="H368">
        <v>2146</v>
      </c>
      <c r="I368" t="s">
        <v>4092</v>
      </c>
    </row>
    <row r="369" spans="1:9" x14ac:dyDescent="0.35">
      <c r="A369" t="s">
        <v>1096</v>
      </c>
      <c r="B369" t="s">
        <v>5897</v>
      </c>
      <c r="C369" t="s">
        <v>5898</v>
      </c>
      <c r="D369" t="s">
        <v>5899</v>
      </c>
      <c r="E369" t="s">
        <v>5900</v>
      </c>
      <c r="F369" t="s">
        <v>5901</v>
      </c>
      <c r="G369" t="s">
        <v>31</v>
      </c>
      <c r="H369">
        <v>51546</v>
      </c>
      <c r="I369" t="s">
        <v>4092</v>
      </c>
    </row>
    <row r="370" spans="1:9" x14ac:dyDescent="0.35">
      <c r="A370" t="s">
        <v>96</v>
      </c>
      <c r="B370" t="s">
        <v>5902</v>
      </c>
      <c r="C370" t="s">
        <v>5903</v>
      </c>
      <c r="D370" t="s">
        <v>5904</v>
      </c>
      <c r="E370" t="s">
        <v>5905</v>
      </c>
      <c r="F370" t="s">
        <v>5906</v>
      </c>
      <c r="G370" t="s">
        <v>31</v>
      </c>
      <c r="H370">
        <v>86304</v>
      </c>
      <c r="I370" t="s">
        <v>4103</v>
      </c>
    </row>
    <row r="371" spans="1:9" x14ac:dyDescent="0.35">
      <c r="A371" t="s">
        <v>418</v>
      </c>
      <c r="B371" t="s">
        <v>5907</v>
      </c>
      <c r="C371" t="s">
        <v>5908</v>
      </c>
      <c r="D371" t="s">
        <v>5909</v>
      </c>
      <c r="E371" t="s">
        <v>5910</v>
      </c>
      <c r="F371" t="s">
        <v>5911</v>
      </c>
      <c r="G371" t="s">
        <v>23</v>
      </c>
      <c r="H371">
        <v>22606</v>
      </c>
      <c r="I371" t="s">
        <v>4103</v>
      </c>
    </row>
    <row r="372" spans="1:9" x14ac:dyDescent="0.35">
      <c r="A372" t="s">
        <v>811</v>
      </c>
      <c r="B372" t="s">
        <v>5912</v>
      </c>
      <c r="C372" t="s">
        <v>5913</v>
      </c>
      <c r="D372" t="s">
        <v>5914</v>
      </c>
      <c r="E372" t="s">
        <v>5915</v>
      </c>
      <c r="F372" t="s">
        <v>5916</v>
      </c>
      <c r="G372" t="s">
        <v>50</v>
      </c>
      <c r="H372">
        <v>526</v>
      </c>
      <c r="I372" t="s">
        <v>4092</v>
      </c>
    </row>
    <row r="373" spans="1:9" x14ac:dyDescent="0.35">
      <c r="A373" t="s">
        <v>3519</v>
      </c>
      <c r="B373" t="s">
        <v>5917</v>
      </c>
      <c r="C373" t="s">
        <v>5918</v>
      </c>
      <c r="D373" t="s">
        <v>5919</v>
      </c>
      <c r="E373" t="s">
        <v>5920</v>
      </c>
      <c r="F373" t="s">
        <v>5921</v>
      </c>
      <c r="G373" t="s">
        <v>16</v>
      </c>
      <c r="H373">
        <v>29333</v>
      </c>
      <c r="I373" t="s">
        <v>4092</v>
      </c>
    </row>
    <row r="374" spans="1:9" x14ac:dyDescent="0.35">
      <c r="A374" t="s">
        <v>1815</v>
      </c>
      <c r="B374" t="s">
        <v>5922</v>
      </c>
      <c r="C374" t="s">
        <v>5923</v>
      </c>
      <c r="D374" t="s">
        <v>5924</v>
      </c>
      <c r="E374" t="s">
        <v>5925</v>
      </c>
      <c r="F374" t="s">
        <v>5926</v>
      </c>
      <c r="G374" t="s">
        <v>23</v>
      </c>
      <c r="H374">
        <v>85243</v>
      </c>
      <c r="I374" t="s">
        <v>4103</v>
      </c>
    </row>
    <row r="375" spans="1:9" x14ac:dyDescent="0.35">
      <c r="A375" t="s">
        <v>1843</v>
      </c>
      <c r="B375" t="s">
        <v>5927</v>
      </c>
      <c r="C375" t="s">
        <v>5928</v>
      </c>
      <c r="D375" t="s">
        <v>5929</v>
      </c>
      <c r="E375" t="s">
        <v>5930</v>
      </c>
      <c r="F375" t="s">
        <v>5931</v>
      </c>
      <c r="G375" t="s">
        <v>16</v>
      </c>
      <c r="H375">
        <v>46570</v>
      </c>
      <c r="I375" t="s">
        <v>4092</v>
      </c>
    </row>
    <row r="376" spans="1:9" x14ac:dyDescent="0.35">
      <c r="A376" t="s">
        <v>3919</v>
      </c>
      <c r="B376" t="s">
        <v>5932</v>
      </c>
      <c r="C376" t="s">
        <v>5933</v>
      </c>
      <c r="D376" t="s">
        <v>5934</v>
      </c>
      <c r="E376" t="s">
        <v>5935</v>
      </c>
      <c r="F376" t="s">
        <v>5936</v>
      </c>
      <c r="G376" t="s">
        <v>31</v>
      </c>
      <c r="H376">
        <v>40621</v>
      </c>
      <c r="I376" t="s">
        <v>4103</v>
      </c>
    </row>
    <row r="377" spans="1:9" x14ac:dyDescent="0.35">
      <c r="A377" t="s">
        <v>266</v>
      </c>
      <c r="B377" t="s">
        <v>5937</v>
      </c>
      <c r="C377" t="s">
        <v>5938</v>
      </c>
      <c r="D377" t="s">
        <v>5939</v>
      </c>
      <c r="E377" t="s">
        <v>5940</v>
      </c>
      <c r="F377" t="s">
        <v>5941</v>
      </c>
      <c r="G377" t="s">
        <v>31</v>
      </c>
      <c r="H377">
        <v>76765</v>
      </c>
      <c r="I377" t="s">
        <v>4092</v>
      </c>
    </row>
    <row r="378" spans="1:9" x14ac:dyDescent="0.35">
      <c r="A378" t="s">
        <v>2550</v>
      </c>
      <c r="B378" t="s">
        <v>5942</v>
      </c>
      <c r="C378" t="s">
        <v>5943</v>
      </c>
      <c r="D378" t="s">
        <v>5944</v>
      </c>
      <c r="E378" t="s">
        <v>5945</v>
      </c>
      <c r="F378" t="s">
        <v>5946</v>
      </c>
      <c r="G378" t="s">
        <v>26</v>
      </c>
      <c r="H378">
        <v>90175</v>
      </c>
      <c r="I378" t="s">
        <v>4092</v>
      </c>
    </row>
    <row r="379" spans="1:9" x14ac:dyDescent="0.35">
      <c r="A379" t="s">
        <v>2742</v>
      </c>
      <c r="B379" t="s">
        <v>5947</v>
      </c>
      <c r="C379" t="s">
        <v>5948</v>
      </c>
      <c r="D379" t="s">
        <v>5949</v>
      </c>
      <c r="E379" t="s">
        <v>5950</v>
      </c>
      <c r="F379" t="s">
        <v>5951</v>
      </c>
      <c r="G379" t="s">
        <v>31</v>
      </c>
      <c r="H379">
        <v>88087</v>
      </c>
      <c r="I379" t="s">
        <v>4092</v>
      </c>
    </row>
    <row r="380" spans="1:9" x14ac:dyDescent="0.35">
      <c r="A380" t="s">
        <v>2822</v>
      </c>
      <c r="B380" t="s">
        <v>5952</v>
      </c>
      <c r="C380" t="s">
        <v>5953</v>
      </c>
      <c r="D380" t="s">
        <v>5954</v>
      </c>
      <c r="E380" t="s">
        <v>5955</v>
      </c>
      <c r="F380" t="s">
        <v>5956</v>
      </c>
      <c r="G380" t="s">
        <v>26</v>
      </c>
      <c r="H380">
        <v>17529</v>
      </c>
      <c r="I380" t="s">
        <v>4092</v>
      </c>
    </row>
    <row r="381" spans="1:9" x14ac:dyDescent="0.35">
      <c r="A381" t="s">
        <v>1767</v>
      </c>
      <c r="B381" t="s">
        <v>5957</v>
      </c>
      <c r="C381" t="s">
        <v>5958</v>
      </c>
      <c r="D381" t="s">
        <v>5959</v>
      </c>
      <c r="E381" t="s">
        <v>5960</v>
      </c>
      <c r="F381" t="s">
        <v>5961</v>
      </c>
      <c r="G381" t="s">
        <v>26</v>
      </c>
      <c r="H381">
        <v>37491</v>
      </c>
      <c r="I381" t="s">
        <v>4092</v>
      </c>
    </row>
    <row r="382" spans="1:9" x14ac:dyDescent="0.35">
      <c r="A382" t="s">
        <v>1785</v>
      </c>
      <c r="B382" t="s">
        <v>5962</v>
      </c>
      <c r="C382" t="s">
        <v>5963</v>
      </c>
      <c r="D382" t="s">
        <v>5964</v>
      </c>
      <c r="E382" t="s">
        <v>5965</v>
      </c>
      <c r="F382" t="s">
        <v>5966</v>
      </c>
      <c r="G382" t="s">
        <v>16</v>
      </c>
      <c r="H382">
        <v>51310</v>
      </c>
      <c r="I382" t="s">
        <v>4103</v>
      </c>
    </row>
    <row r="383" spans="1:9" x14ac:dyDescent="0.35">
      <c r="A383" t="s">
        <v>1477</v>
      </c>
      <c r="B383" t="s">
        <v>5967</v>
      </c>
      <c r="C383" t="s">
        <v>5968</v>
      </c>
      <c r="D383" t="s">
        <v>5969</v>
      </c>
      <c r="E383" t="s">
        <v>5970</v>
      </c>
      <c r="F383" t="s">
        <v>5971</v>
      </c>
      <c r="G383" t="s">
        <v>26</v>
      </c>
      <c r="H383">
        <v>62202</v>
      </c>
      <c r="I383" t="s">
        <v>4092</v>
      </c>
    </row>
    <row r="384" spans="1:9" x14ac:dyDescent="0.35">
      <c r="A384" t="s">
        <v>3975</v>
      </c>
      <c r="B384" t="s">
        <v>5972</v>
      </c>
      <c r="C384" t="s">
        <v>5973</v>
      </c>
      <c r="D384" t="s">
        <v>5974</v>
      </c>
      <c r="E384" t="s">
        <v>5975</v>
      </c>
      <c r="F384" t="s">
        <v>5976</v>
      </c>
      <c r="G384" t="s">
        <v>50</v>
      </c>
      <c r="H384">
        <v>29555</v>
      </c>
      <c r="I384" t="s">
        <v>4092</v>
      </c>
    </row>
    <row r="385" spans="1:9" x14ac:dyDescent="0.35">
      <c r="A385" t="s">
        <v>1813</v>
      </c>
      <c r="B385" t="s">
        <v>5977</v>
      </c>
      <c r="C385" t="s">
        <v>5978</v>
      </c>
      <c r="D385" t="s">
        <v>5979</v>
      </c>
      <c r="E385" t="s">
        <v>5980</v>
      </c>
      <c r="F385" t="s">
        <v>5981</v>
      </c>
      <c r="G385" t="s">
        <v>50</v>
      </c>
      <c r="H385">
        <v>77190</v>
      </c>
      <c r="I385" t="s">
        <v>4103</v>
      </c>
    </row>
    <row r="386" spans="1:9" x14ac:dyDescent="0.35">
      <c r="A386" t="s">
        <v>3764</v>
      </c>
      <c r="B386" t="s">
        <v>5982</v>
      </c>
      <c r="C386" t="s">
        <v>5983</v>
      </c>
      <c r="D386" t="s">
        <v>5984</v>
      </c>
      <c r="E386" t="s">
        <v>5985</v>
      </c>
      <c r="F386" t="s">
        <v>5986</v>
      </c>
      <c r="G386" t="s">
        <v>31</v>
      </c>
      <c r="H386">
        <v>29149</v>
      </c>
      <c r="I386" t="s">
        <v>4103</v>
      </c>
    </row>
    <row r="387" spans="1:9" x14ac:dyDescent="0.35">
      <c r="A387" t="s">
        <v>1237</v>
      </c>
      <c r="B387" t="s">
        <v>5987</v>
      </c>
      <c r="C387" t="s">
        <v>5988</v>
      </c>
      <c r="D387" t="s">
        <v>5989</v>
      </c>
      <c r="E387" t="s">
        <v>5990</v>
      </c>
      <c r="F387" t="s">
        <v>5991</v>
      </c>
      <c r="G387" t="s">
        <v>50</v>
      </c>
      <c r="H387">
        <v>87215</v>
      </c>
      <c r="I387" t="s">
        <v>4103</v>
      </c>
    </row>
    <row r="388" spans="1:9" x14ac:dyDescent="0.35">
      <c r="A388" t="s">
        <v>774</v>
      </c>
      <c r="B388" t="s">
        <v>5992</v>
      </c>
      <c r="C388" t="s">
        <v>5993</v>
      </c>
      <c r="D388" t="s">
        <v>5994</v>
      </c>
      <c r="E388" t="s">
        <v>5995</v>
      </c>
      <c r="F388" t="s">
        <v>5996</v>
      </c>
      <c r="G388" t="s">
        <v>31</v>
      </c>
      <c r="H388">
        <v>69358</v>
      </c>
      <c r="I388" t="s">
        <v>4092</v>
      </c>
    </row>
    <row r="389" spans="1:9" x14ac:dyDescent="0.35">
      <c r="A389" t="s">
        <v>577</v>
      </c>
      <c r="B389" t="s">
        <v>5997</v>
      </c>
      <c r="C389" t="s">
        <v>5998</v>
      </c>
      <c r="D389" t="s">
        <v>5999</v>
      </c>
      <c r="E389" t="s">
        <v>6000</v>
      </c>
      <c r="F389" t="s">
        <v>6001</v>
      </c>
      <c r="G389" t="s">
        <v>23</v>
      </c>
      <c r="H389">
        <v>67078</v>
      </c>
      <c r="I389" t="s">
        <v>4103</v>
      </c>
    </row>
    <row r="390" spans="1:9" x14ac:dyDescent="0.35">
      <c r="A390" t="s">
        <v>2580</v>
      </c>
      <c r="B390" t="s">
        <v>6002</v>
      </c>
      <c r="C390" t="s">
        <v>6003</v>
      </c>
      <c r="D390" t="s">
        <v>6004</v>
      </c>
      <c r="E390" t="s">
        <v>6005</v>
      </c>
      <c r="F390" t="s">
        <v>6006</v>
      </c>
      <c r="G390" t="s">
        <v>50</v>
      </c>
      <c r="H390">
        <v>24772</v>
      </c>
      <c r="I390" t="s">
        <v>4103</v>
      </c>
    </row>
    <row r="391" spans="1:9" x14ac:dyDescent="0.35">
      <c r="A391" t="s">
        <v>2106</v>
      </c>
      <c r="B391" t="s">
        <v>6007</v>
      </c>
      <c r="C391" t="s">
        <v>6008</v>
      </c>
      <c r="D391" t="s">
        <v>6009</v>
      </c>
      <c r="E391" t="s">
        <v>6010</v>
      </c>
      <c r="F391" t="s">
        <v>6011</v>
      </c>
      <c r="G391" t="s">
        <v>23</v>
      </c>
      <c r="H391">
        <v>18795</v>
      </c>
      <c r="I391" t="s">
        <v>4092</v>
      </c>
    </row>
    <row r="392" spans="1:9" x14ac:dyDescent="0.35">
      <c r="A392" t="s">
        <v>2360</v>
      </c>
      <c r="B392" t="s">
        <v>6012</v>
      </c>
      <c r="C392" t="s">
        <v>6013</v>
      </c>
      <c r="D392" t="s">
        <v>6014</v>
      </c>
      <c r="E392" t="s">
        <v>6015</v>
      </c>
      <c r="F392" t="s">
        <v>6016</v>
      </c>
      <c r="G392" t="s">
        <v>50</v>
      </c>
      <c r="H392">
        <v>8463</v>
      </c>
      <c r="I392" t="s">
        <v>4092</v>
      </c>
    </row>
    <row r="393" spans="1:9" x14ac:dyDescent="0.35">
      <c r="A393" t="s">
        <v>2242</v>
      </c>
      <c r="B393" t="s">
        <v>6017</v>
      </c>
      <c r="C393" t="s">
        <v>6018</v>
      </c>
      <c r="D393" t="s">
        <v>6019</v>
      </c>
      <c r="E393" t="s">
        <v>6020</v>
      </c>
      <c r="F393" t="s">
        <v>6021</v>
      </c>
      <c r="G393" t="s">
        <v>16</v>
      </c>
      <c r="H393">
        <v>95000</v>
      </c>
      <c r="I393" t="s">
        <v>4103</v>
      </c>
    </row>
    <row r="394" spans="1:9" x14ac:dyDescent="0.35">
      <c r="A394" t="s">
        <v>4029</v>
      </c>
      <c r="B394" t="s">
        <v>6022</v>
      </c>
      <c r="C394" t="s">
        <v>6023</v>
      </c>
      <c r="D394" t="s">
        <v>6024</v>
      </c>
      <c r="E394" t="s">
        <v>6025</v>
      </c>
      <c r="F394" t="s">
        <v>6026</v>
      </c>
      <c r="G394" t="s">
        <v>31</v>
      </c>
      <c r="H394">
        <v>64243</v>
      </c>
      <c r="I394" t="s">
        <v>4092</v>
      </c>
    </row>
    <row r="395" spans="1:9" x14ac:dyDescent="0.35">
      <c r="A395" t="s">
        <v>230</v>
      </c>
      <c r="B395" t="s">
        <v>6027</v>
      </c>
      <c r="C395" t="s">
        <v>6028</v>
      </c>
      <c r="D395" t="s">
        <v>6029</v>
      </c>
      <c r="E395" t="s">
        <v>6030</v>
      </c>
      <c r="F395" t="s">
        <v>6031</v>
      </c>
      <c r="G395" t="s">
        <v>31</v>
      </c>
      <c r="H395">
        <v>59464</v>
      </c>
      <c r="I395" t="s">
        <v>4092</v>
      </c>
    </row>
    <row r="396" spans="1:9" x14ac:dyDescent="0.35">
      <c r="A396" t="s">
        <v>2663</v>
      </c>
      <c r="B396" t="s">
        <v>6032</v>
      </c>
      <c r="C396" t="s">
        <v>6033</v>
      </c>
      <c r="D396" t="s">
        <v>6034</v>
      </c>
      <c r="E396" t="s">
        <v>6035</v>
      </c>
      <c r="F396" t="s">
        <v>6036</v>
      </c>
      <c r="G396" t="s">
        <v>26</v>
      </c>
      <c r="H396">
        <v>80419</v>
      </c>
      <c r="I396" t="s">
        <v>4092</v>
      </c>
    </row>
    <row r="397" spans="1:9" x14ac:dyDescent="0.35">
      <c r="A397" t="s">
        <v>912</v>
      </c>
      <c r="B397" t="s">
        <v>6037</v>
      </c>
      <c r="C397" t="s">
        <v>6038</v>
      </c>
      <c r="D397" t="s">
        <v>6039</v>
      </c>
      <c r="E397" t="s">
        <v>6040</v>
      </c>
      <c r="F397" t="s">
        <v>6041</v>
      </c>
      <c r="G397" t="s">
        <v>16</v>
      </c>
      <c r="H397">
        <v>91519</v>
      </c>
      <c r="I397" t="s">
        <v>4092</v>
      </c>
    </row>
    <row r="398" spans="1:9" x14ac:dyDescent="0.35">
      <c r="A398" t="s">
        <v>2240</v>
      </c>
      <c r="B398" t="s">
        <v>6042</v>
      </c>
      <c r="C398" t="s">
        <v>6043</v>
      </c>
      <c r="D398" t="s">
        <v>6044</v>
      </c>
      <c r="E398" t="s">
        <v>6045</v>
      </c>
      <c r="F398" t="s">
        <v>6046</v>
      </c>
      <c r="G398" t="s">
        <v>50</v>
      </c>
      <c r="H398">
        <v>22399</v>
      </c>
      <c r="I398" t="s">
        <v>4092</v>
      </c>
    </row>
    <row r="399" spans="1:9" x14ac:dyDescent="0.35">
      <c r="A399" t="s">
        <v>52</v>
      </c>
      <c r="B399" t="s">
        <v>6047</v>
      </c>
      <c r="C399" t="s">
        <v>6048</v>
      </c>
      <c r="D399" t="s">
        <v>6049</v>
      </c>
      <c r="E399" t="s">
        <v>6050</v>
      </c>
      <c r="F399" t="s">
        <v>6051</v>
      </c>
      <c r="G399" t="s">
        <v>26</v>
      </c>
      <c r="H399">
        <v>46376</v>
      </c>
      <c r="I399" t="s">
        <v>4103</v>
      </c>
    </row>
    <row r="400" spans="1:9" x14ac:dyDescent="0.35">
      <c r="A400" t="s">
        <v>2950</v>
      </c>
      <c r="B400" t="s">
        <v>6052</v>
      </c>
      <c r="C400" t="s">
        <v>6053</v>
      </c>
      <c r="D400" t="s">
        <v>6054</v>
      </c>
      <c r="E400" t="s">
        <v>6055</v>
      </c>
      <c r="F400" t="s">
        <v>6056</v>
      </c>
      <c r="G400" t="s">
        <v>26</v>
      </c>
      <c r="H400">
        <v>81690</v>
      </c>
      <c r="I400" t="s">
        <v>4103</v>
      </c>
    </row>
    <row r="401" spans="1:9" x14ac:dyDescent="0.35">
      <c r="A401" t="s">
        <v>2686</v>
      </c>
      <c r="B401" t="s">
        <v>6057</v>
      </c>
      <c r="C401" t="s">
        <v>6058</v>
      </c>
      <c r="D401" t="s">
        <v>6059</v>
      </c>
      <c r="E401" t="s">
        <v>6060</v>
      </c>
      <c r="F401" t="s">
        <v>6061</v>
      </c>
      <c r="G401" t="s">
        <v>31</v>
      </c>
      <c r="H401">
        <v>17124</v>
      </c>
      <c r="I401" t="s">
        <v>4092</v>
      </c>
    </row>
    <row r="402" spans="1:9" x14ac:dyDescent="0.35">
      <c r="A402" t="s">
        <v>2757</v>
      </c>
      <c r="B402" t="s">
        <v>6062</v>
      </c>
      <c r="C402" t="s">
        <v>6063</v>
      </c>
      <c r="D402" t="s">
        <v>6064</v>
      </c>
      <c r="E402" t="s">
        <v>6065</v>
      </c>
      <c r="F402" t="s">
        <v>6066</v>
      </c>
      <c r="G402" t="s">
        <v>16</v>
      </c>
      <c r="H402">
        <v>89089</v>
      </c>
      <c r="I402" t="s">
        <v>4092</v>
      </c>
    </row>
    <row r="403" spans="1:9" x14ac:dyDescent="0.35">
      <c r="A403" t="s">
        <v>2250</v>
      </c>
      <c r="B403" t="s">
        <v>6067</v>
      </c>
      <c r="C403" t="s">
        <v>6068</v>
      </c>
      <c r="D403" t="s">
        <v>6069</v>
      </c>
      <c r="E403" t="s">
        <v>6070</v>
      </c>
      <c r="F403" t="s">
        <v>6071</v>
      </c>
      <c r="G403" t="s">
        <v>16</v>
      </c>
      <c r="H403">
        <v>34935</v>
      </c>
      <c r="I403" t="s">
        <v>4103</v>
      </c>
    </row>
    <row r="404" spans="1:9" x14ac:dyDescent="0.35">
      <c r="A404" t="s">
        <v>2000</v>
      </c>
      <c r="B404" t="s">
        <v>6072</v>
      </c>
      <c r="C404" t="s">
        <v>6073</v>
      </c>
      <c r="D404" t="s">
        <v>6074</v>
      </c>
      <c r="E404" t="s">
        <v>6075</v>
      </c>
      <c r="F404" t="s">
        <v>6076</v>
      </c>
      <c r="G404" t="s">
        <v>26</v>
      </c>
      <c r="H404">
        <v>77787</v>
      </c>
      <c r="I404" t="s">
        <v>4103</v>
      </c>
    </row>
    <row r="405" spans="1:9" x14ac:dyDescent="0.35">
      <c r="A405" t="s">
        <v>3590</v>
      </c>
      <c r="B405" t="s">
        <v>6077</v>
      </c>
      <c r="C405" t="s">
        <v>6078</v>
      </c>
      <c r="D405" t="s">
        <v>6079</v>
      </c>
      <c r="E405" t="s">
        <v>6080</v>
      </c>
      <c r="F405" t="s">
        <v>6081</v>
      </c>
      <c r="G405" t="s">
        <v>16</v>
      </c>
      <c r="H405">
        <v>24219</v>
      </c>
      <c r="I405" t="s">
        <v>4092</v>
      </c>
    </row>
    <row r="406" spans="1:9" x14ac:dyDescent="0.35">
      <c r="A406" t="s">
        <v>3054</v>
      </c>
      <c r="B406" t="s">
        <v>6082</v>
      </c>
      <c r="C406" t="s">
        <v>6083</v>
      </c>
      <c r="D406" t="s">
        <v>6084</v>
      </c>
      <c r="E406" t="s">
        <v>6085</v>
      </c>
      <c r="F406" t="s">
        <v>6086</v>
      </c>
      <c r="G406" t="s">
        <v>23</v>
      </c>
      <c r="H406">
        <v>65130</v>
      </c>
      <c r="I406" t="s">
        <v>4103</v>
      </c>
    </row>
    <row r="407" spans="1:9" x14ac:dyDescent="0.35">
      <c r="A407" t="s">
        <v>1553</v>
      </c>
      <c r="B407" t="s">
        <v>6087</v>
      </c>
      <c r="C407" t="s">
        <v>6088</v>
      </c>
      <c r="D407" t="s">
        <v>6089</v>
      </c>
      <c r="E407" t="s">
        <v>6090</v>
      </c>
      <c r="F407" t="s">
        <v>5479</v>
      </c>
      <c r="G407" t="s">
        <v>50</v>
      </c>
      <c r="H407">
        <v>28164</v>
      </c>
      <c r="I407" t="s">
        <v>4092</v>
      </c>
    </row>
    <row r="408" spans="1:9" x14ac:dyDescent="0.35">
      <c r="A408" t="s">
        <v>3448</v>
      </c>
      <c r="B408" t="s">
        <v>6091</v>
      </c>
      <c r="C408" t="s">
        <v>6092</v>
      </c>
      <c r="D408" t="s">
        <v>6093</v>
      </c>
      <c r="E408" t="s">
        <v>6094</v>
      </c>
      <c r="F408" t="s">
        <v>6095</v>
      </c>
      <c r="G408" t="s">
        <v>26</v>
      </c>
      <c r="H408">
        <v>23486</v>
      </c>
      <c r="I408" t="s">
        <v>4103</v>
      </c>
    </row>
    <row r="409" spans="1:9" x14ac:dyDescent="0.35">
      <c r="A409" t="s">
        <v>1809</v>
      </c>
      <c r="B409" t="s">
        <v>6096</v>
      </c>
      <c r="C409" t="s">
        <v>6097</v>
      </c>
      <c r="D409" t="s">
        <v>6098</v>
      </c>
      <c r="E409" t="s">
        <v>6099</v>
      </c>
      <c r="F409" t="s">
        <v>6100</v>
      </c>
      <c r="G409" t="s">
        <v>16</v>
      </c>
      <c r="H409">
        <v>80605</v>
      </c>
      <c r="I409" t="s">
        <v>4103</v>
      </c>
    </row>
    <row r="410" spans="1:9" x14ac:dyDescent="0.35">
      <c r="A410" t="s">
        <v>3058</v>
      </c>
      <c r="B410" t="s">
        <v>6101</v>
      </c>
      <c r="C410" t="s">
        <v>6102</v>
      </c>
      <c r="D410" t="s">
        <v>6103</v>
      </c>
      <c r="E410" t="s">
        <v>6104</v>
      </c>
      <c r="F410" t="s">
        <v>6105</v>
      </c>
      <c r="G410" t="s">
        <v>50</v>
      </c>
      <c r="H410">
        <v>59396</v>
      </c>
      <c r="I410" t="s">
        <v>4103</v>
      </c>
    </row>
    <row r="411" spans="1:9" x14ac:dyDescent="0.35">
      <c r="A411" t="s">
        <v>2625</v>
      </c>
      <c r="B411" t="s">
        <v>6106</v>
      </c>
      <c r="C411" t="s">
        <v>6107</v>
      </c>
      <c r="D411" t="s">
        <v>6108</v>
      </c>
      <c r="E411" t="s">
        <v>6109</v>
      </c>
      <c r="F411" t="s">
        <v>6110</v>
      </c>
      <c r="G411" t="s">
        <v>50</v>
      </c>
      <c r="H411">
        <v>29576</v>
      </c>
      <c r="I411" t="s">
        <v>4103</v>
      </c>
    </row>
    <row r="412" spans="1:9" x14ac:dyDescent="0.35">
      <c r="A412" t="s">
        <v>3812</v>
      </c>
      <c r="B412" t="s">
        <v>6111</v>
      </c>
      <c r="C412" t="s">
        <v>6112</v>
      </c>
      <c r="D412" t="s">
        <v>6113</v>
      </c>
      <c r="E412" t="s">
        <v>6114</v>
      </c>
      <c r="F412" t="s">
        <v>6115</v>
      </c>
      <c r="G412" t="s">
        <v>26</v>
      </c>
      <c r="H412">
        <v>49370</v>
      </c>
      <c r="I412" t="s">
        <v>4103</v>
      </c>
    </row>
    <row r="413" spans="1:9" x14ac:dyDescent="0.35">
      <c r="A413" t="s">
        <v>587</v>
      </c>
      <c r="B413" t="s">
        <v>6116</v>
      </c>
      <c r="C413" t="s">
        <v>6117</v>
      </c>
      <c r="D413" t="s">
        <v>6118</v>
      </c>
      <c r="E413" t="s">
        <v>6119</v>
      </c>
      <c r="F413" t="s">
        <v>6120</v>
      </c>
      <c r="G413" t="s">
        <v>26</v>
      </c>
      <c r="H413">
        <v>57897</v>
      </c>
      <c r="I413" t="s">
        <v>4092</v>
      </c>
    </row>
    <row r="414" spans="1:9" x14ac:dyDescent="0.35">
      <c r="A414" t="s">
        <v>1639</v>
      </c>
      <c r="B414" t="s">
        <v>6121</v>
      </c>
      <c r="C414" t="s">
        <v>6122</v>
      </c>
      <c r="D414" t="s">
        <v>6123</v>
      </c>
      <c r="E414" t="s">
        <v>6124</v>
      </c>
      <c r="F414" t="s">
        <v>6125</v>
      </c>
      <c r="G414" t="s">
        <v>23</v>
      </c>
      <c r="H414">
        <v>81744</v>
      </c>
      <c r="I414" t="s">
        <v>4103</v>
      </c>
    </row>
    <row r="415" spans="1:9" x14ac:dyDescent="0.35">
      <c r="A415" t="s">
        <v>2512</v>
      </c>
      <c r="B415" t="s">
        <v>6126</v>
      </c>
      <c r="C415" t="s">
        <v>6127</v>
      </c>
      <c r="D415" t="s">
        <v>6128</v>
      </c>
      <c r="E415" t="s">
        <v>6129</v>
      </c>
      <c r="F415" t="s">
        <v>6130</v>
      </c>
      <c r="G415" t="s">
        <v>23</v>
      </c>
      <c r="H415">
        <v>50117</v>
      </c>
      <c r="I415" t="s">
        <v>4092</v>
      </c>
    </row>
    <row r="416" spans="1:9" x14ac:dyDescent="0.35">
      <c r="A416" t="s">
        <v>1959</v>
      </c>
      <c r="B416" t="s">
        <v>6131</v>
      </c>
      <c r="C416" t="s">
        <v>6132</v>
      </c>
      <c r="D416" t="s">
        <v>6133</v>
      </c>
      <c r="E416" t="s">
        <v>6134</v>
      </c>
      <c r="F416" t="s">
        <v>6135</v>
      </c>
      <c r="G416" t="s">
        <v>31</v>
      </c>
      <c r="H416">
        <v>89061</v>
      </c>
      <c r="I416" t="s">
        <v>4092</v>
      </c>
    </row>
    <row r="417" spans="1:9" x14ac:dyDescent="0.35">
      <c r="A417" t="s">
        <v>747</v>
      </c>
      <c r="B417" t="s">
        <v>6136</v>
      </c>
      <c r="C417" t="s">
        <v>6137</v>
      </c>
      <c r="D417" t="s">
        <v>6138</v>
      </c>
      <c r="E417" t="s">
        <v>6139</v>
      </c>
      <c r="F417" t="s">
        <v>6140</v>
      </c>
      <c r="G417" t="s">
        <v>16</v>
      </c>
      <c r="H417">
        <v>11552</v>
      </c>
      <c r="I417" t="s">
        <v>4103</v>
      </c>
    </row>
    <row r="418" spans="1:9" x14ac:dyDescent="0.35">
      <c r="A418" t="s">
        <v>3146</v>
      </c>
      <c r="B418" t="s">
        <v>6141</v>
      </c>
      <c r="C418" t="s">
        <v>6142</v>
      </c>
      <c r="D418" t="s">
        <v>6143</v>
      </c>
      <c r="E418" t="s">
        <v>6144</v>
      </c>
      <c r="F418" t="s">
        <v>6145</v>
      </c>
      <c r="G418" t="s">
        <v>50</v>
      </c>
      <c r="H418">
        <v>47785</v>
      </c>
      <c r="I418" t="s">
        <v>4092</v>
      </c>
    </row>
    <row r="419" spans="1:9" x14ac:dyDescent="0.35">
      <c r="A419" t="s">
        <v>3802</v>
      </c>
      <c r="B419" t="s">
        <v>6146</v>
      </c>
      <c r="C419" t="s">
        <v>6147</v>
      </c>
      <c r="D419" t="s">
        <v>6148</v>
      </c>
      <c r="E419" t="s">
        <v>6149</v>
      </c>
      <c r="F419" t="s">
        <v>6150</v>
      </c>
      <c r="G419" t="s">
        <v>23</v>
      </c>
      <c r="H419">
        <v>48610</v>
      </c>
      <c r="I419" t="s">
        <v>4103</v>
      </c>
    </row>
    <row r="420" spans="1:9" x14ac:dyDescent="0.35">
      <c r="A420" t="s">
        <v>3106</v>
      </c>
      <c r="B420" t="s">
        <v>6151</v>
      </c>
      <c r="C420" t="s">
        <v>6152</v>
      </c>
      <c r="D420" t="s">
        <v>6153</v>
      </c>
      <c r="E420" t="s">
        <v>6154</v>
      </c>
      <c r="F420" t="s">
        <v>6155</v>
      </c>
      <c r="G420" t="s">
        <v>26</v>
      </c>
      <c r="H420">
        <v>25868</v>
      </c>
      <c r="I420" t="s">
        <v>4103</v>
      </c>
    </row>
    <row r="421" spans="1:9" x14ac:dyDescent="0.35">
      <c r="A421" t="s">
        <v>3424</v>
      </c>
      <c r="B421" t="s">
        <v>6156</v>
      </c>
      <c r="C421" t="s">
        <v>6157</v>
      </c>
      <c r="D421" t="s">
        <v>6158</v>
      </c>
      <c r="E421" t="s">
        <v>6159</v>
      </c>
      <c r="F421" t="s">
        <v>4862</v>
      </c>
      <c r="G421" t="s">
        <v>31</v>
      </c>
      <c r="H421">
        <v>35252</v>
      </c>
      <c r="I421" t="s">
        <v>4103</v>
      </c>
    </row>
    <row r="422" spans="1:9" x14ac:dyDescent="0.35">
      <c r="A422" t="s">
        <v>1689</v>
      </c>
      <c r="B422" t="s">
        <v>6160</v>
      </c>
      <c r="C422" t="s">
        <v>6161</v>
      </c>
      <c r="D422" t="s">
        <v>6162</v>
      </c>
      <c r="E422" t="s">
        <v>6163</v>
      </c>
      <c r="F422" t="s">
        <v>6164</v>
      </c>
      <c r="G422" t="s">
        <v>23</v>
      </c>
      <c r="H422">
        <v>74141</v>
      </c>
      <c r="I422" t="s">
        <v>4103</v>
      </c>
    </row>
    <row r="423" spans="1:9" x14ac:dyDescent="0.35">
      <c r="A423" t="s">
        <v>2452</v>
      </c>
      <c r="B423" t="s">
        <v>6165</v>
      </c>
      <c r="C423" t="s">
        <v>6166</v>
      </c>
      <c r="D423" t="s">
        <v>6167</v>
      </c>
      <c r="E423" t="s">
        <v>6168</v>
      </c>
      <c r="F423" t="s">
        <v>6169</v>
      </c>
      <c r="G423" t="s">
        <v>23</v>
      </c>
      <c r="H423">
        <v>80063</v>
      </c>
      <c r="I423" t="s">
        <v>4103</v>
      </c>
    </row>
    <row r="424" spans="1:9" x14ac:dyDescent="0.35">
      <c r="A424" t="s">
        <v>192</v>
      </c>
      <c r="B424" t="s">
        <v>6170</v>
      </c>
      <c r="C424" t="s">
        <v>6171</v>
      </c>
      <c r="D424" t="s">
        <v>6172</v>
      </c>
      <c r="E424" t="s">
        <v>6173</v>
      </c>
      <c r="F424" t="s">
        <v>6174</v>
      </c>
      <c r="G424" t="s">
        <v>16</v>
      </c>
      <c r="H424">
        <v>13544</v>
      </c>
      <c r="I424" t="s">
        <v>4092</v>
      </c>
    </row>
    <row r="425" spans="1:9" x14ac:dyDescent="0.35">
      <c r="A425" t="s">
        <v>3969</v>
      </c>
      <c r="B425" t="s">
        <v>6175</v>
      </c>
      <c r="C425" t="s">
        <v>6176</v>
      </c>
      <c r="D425" t="s">
        <v>6177</v>
      </c>
      <c r="E425" t="s">
        <v>6178</v>
      </c>
      <c r="F425" t="s">
        <v>6179</v>
      </c>
      <c r="G425" t="s">
        <v>50</v>
      </c>
      <c r="H425">
        <v>11083</v>
      </c>
      <c r="I425" t="s">
        <v>4092</v>
      </c>
    </row>
    <row r="426" spans="1:9" x14ac:dyDescent="0.35">
      <c r="A426" t="s">
        <v>1100</v>
      </c>
      <c r="B426" t="s">
        <v>6180</v>
      </c>
      <c r="C426" t="s">
        <v>6181</v>
      </c>
      <c r="D426" t="s">
        <v>6182</v>
      </c>
      <c r="E426" t="s">
        <v>6183</v>
      </c>
      <c r="F426" t="s">
        <v>6184</v>
      </c>
      <c r="G426" t="s">
        <v>26</v>
      </c>
      <c r="H426">
        <v>16236</v>
      </c>
      <c r="I426" t="s">
        <v>4092</v>
      </c>
    </row>
    <row r="427" spans="1:9" x14ac:dyDescent="0.35">
      <c r="A427" t="s">
        <v>3468</v>
      </c>
      <c r="B427" t="s">
        <v>6185</v>
      </c>
      <c r="C427" t="s">
        <v>6186</v>
      </c>
      <c r="D427" t="s">
        <v>6187</v>
      </c>
      <c r="E427" t="s">
        <v>6188</v>
      </c>
      <c r="F427" t="s">
        <v>6189</v>
      </c>
      <c r="G427" t="s">
        <v>16</v>
      </c>
      <c r="H427">
        <v>54513</v>
      </c>
      <c r="I427" t="s">
        <v>4092</v>
      </c>
    </row>
    <row r="428" spans="1:9" x14ac:dyDescent="0.35">
      <c r="A428" t="s">
        <v>3744</v>
      </c>
      <c r="B428" t="s">
        <v>6190</v>
      </c>
      <c r="C428" t="s">
        <v>6191</v>
      </c>
      <c r="D428" t="s">
        <v>6192</v>
      </c>
      <c r="E428" t="s">
        <v>6193</v>
      </c>
      <c r="F428" t="s">
        <v>6194</v>
      </c>
      <c r="G428" t="s">
        <v>23</v>
      </c>
      <c r="H428">
        <v>99338</v>
      </c>
      <c r="I428" t="s">
        <v>4092</v>
      </c>
    </row>
    <row r="429" spans="1:9" x14ac:dyDescent="0.35">
      <c r="A429" t="s">
        <v>1789</v>
      </c>
      <c r="B429" t="s">
        <v>6195</v>
      </c>
      <c r="C429" t="s">
        <v>6196</v>
      </c>
      <c r="D429" t="s">
        <v>6197</v>
      </c>
      <c r="E429" t="s">
        <v>6198</v>
      </c>
      <c r="F429" t="s">
        <v>6199</v>
      </c>
      <c r="G429" t="s">
        <v>26</v>
      </c>
      <c r="H429">
        <v>8280</v>
      </c>
      <c r="I429" t="s">
        <v>4092</v>
      </c>
    </row>
    <row r="430" spans="1:9" x14ac:dyDescent="0.35">
      <c r="A430" t="s">
        <v>3674</v>
      </c>
      <c r="B430" t="s">
        <v>6200</v>
      </c>
      <c r="C430" t="s">
        <v>6201</v>
      </c>
      <c r="D430" t="s">
        <v>6202</v>
      </c>
      <c r="E430" t="s">
        <v>6203</v>
      </c>
      <c r="F430" t="s">
        <v>6204</v>
      </c>
      <c r="G430" t="s">
        <v>50</v>
      </c>
      <c r="H430">
        <v>33337</v>
      </c>
      <c r="I430" t="s">
        <v>4092</v>
      </c>
    </row>
    <row r="431" spans="1:9" x14ac:dyDescent="0.35">
      <c r="A431" t="s">
        <v>1853</v>
      </c>
      <c r="B431" t="s">
        <v>6205</v>
      </c>
      <c r="C431" t="s">
        <v>6206</v>
      </c>
      <c r="D431" t="s">
        <v>6207</v>
      </c>
      <c r="E431" t="s">
        <v>6208</v>
      </c>
      <c r="F431" t="s">
        <v>6209</v>
      </c>
      <c r="G431" t="s">
        <v>26</v>
      </c>
      <c r="H431">
        <v>83228</v>
      </c>
      <c r="I431" t="s">
        <v>4103</v>
      </c>
    </row>
    <row r="432" spans="1:9" x14ac:dyDescent="0.35">
      <c r="A432" t="s">
        <v>1759</v>
      </c>
      <c r="B432" t="s">
        <v>6210</v>
      </c>
      <c r="C432" t="s">
        <v>6211</v>
      </c>
      <c r="D432" t="s">
        <v>6212</v>
      </c>
      <c r="E432" t="s">
        <v>6213</v>
      </c>
      <c r="F432" t="s">
        <v>6214</v>
      </c>
      <c r="G432" t="s">
        <v>16</v>
      </c>
      <c r="H432">
        <v>26328</v>
      </c>
      <c r="I432" t="s">
        <v>4092</v>
      </c>
    </row>
    <row r="433" spans="1:9" x14ac:dyDescent="0.35">
      <c r="A433" t="s">
        <v>1092</v>
      </c>
      <c r="B433" t="s">
        <v>6215</v>
      </c>
      <c r="C433" t="s">
        <v>6216</v>
      </c>
      <c r="D433" t="s">
        <v>6217</v>
      </c>
      <c r="E433" t="s">
        <v>6218</v>
      </c>
      <c r="F433" t="s">
        <v>6219</v>
      </c>
      <c r="G433" t="s">
        <v>23</v>
      </c>
      <c r="H433">
        <v>9898</v>
      </c>
      <c r="I433" t="s">
        <v>4103</v>
      </c>
    </row>
    <row r="434" spans="1:9" x14ac:dyDescent="0.35">
      <c r="A434" t="s">
        <v>138</v>
      </c>
      <c r="B434" t="s">
        <v>6220</v>
      </c>
      <c r="C434" t="s">
        <v>6221</v>
      </c>
      <c r="D434" t="s">
        <v>6222</v>
      </c>
      <c r="E434" t="s">
        <v>6223</v>
      </c>
      <c r="F434" t="s">
        <v>6224</v>
      </c>
      <c r="G434" t="s">
        <v>31</v>
      </c>
      <c r="H434">
        <v>93146</v>
      </c>
      <c r="I434" t="s">
        <v>4103</v>
      </c>
    </row>
    <row r="435" spans="1:9" x14ac:dyDescent="0.35">
      <c r="A435" t="s">
        <v>3810</v>
      </c>
      <c r="B435" t="s">
        <v>6225</v>
      </c>
      <c r="C435" t="s">
        <v>6226</v>
      </c>
      <c r="D435" t="s">
        <v>6227</v>
      </c>
      <c r="E435" t="s">
        <v>6228</v>
      </c>
      <c r="F435" t="s">
        <v>6229</v>
      </c>
      <c r="G435" t="s">
        <v>23</v>
      </c>
      <c r="H435">
        <v>98651</v>
      </c>
      <c r="I435" t="s">
        <v>4103</v>
      </c>
    </row>
    <row r="436" spans="1:9" x14ac:dyDescent="0.35">
      <c r="A436" t="s">
        <v>2682</v>
      </c>
      <c r="B436" t="s">
        <v>6230</v>
      </c>
      <c r="C436" t="s">
        <v>6231</v>
      </c>
      <c r="D436" t="s">
        <v>6232</v>
      </c>
      <c r="E436" t="s">
        <v>6233</v>
      </c>
      <c r="F436" t="s">
        <v>6234</v>
      </c>
      <c r="G436" t="s">
        <v>26</v>
      </c>
      <c r="H436">
        <v>8926</v>
      </c>
      <c r="I436" t="s">
        <v>4092</v>
      </c>
    </row>
    <row r="437" spans="1:9" x14ac:dyDescent="0.35">
      <c r="A437" t="s">
        <v>3592</v>
      </c>
      <c r="B437" t="s">
        <v>6235</v>
      </c>
      <c r="C437" t="s">
        <v>6236</v>
      </c>
      <c r="D437" t="s">
        <v>6237</v>
      </c>
      <c r="E437" t="s">
        <v>6238</v>
      </c>
      <c r="F437" t="s">
        <v>4580</v>
      </c>
      <c r="G437" t="s">
        <v>26</v>
      </c>
      <c r="H437">
        <v>49163</v>
      </c>
      <c r="I437" t="s">
        <v>4092</v>
      </c>
    </row>
    <row r="438" spans="1:9" x14ac:dyDescent="0.35">
      <c r="A438" t="s">
        <v>4051</v>
      </c>
      <c r="B438" t="s">
        <v>6239</v>
      </c>
      <c r="C438" t="s">
        <v>6240</v>
      </c>
      <c r="D438" t="s">
        <v>6241</v>
      </c>
      <c r="E438" t="s">
        <v>6242</v>
      </c>
      <c r="F438" t="s">
        <v>6243</v>
      </c>
      <c r="G438" t="s">
        <v>31</v>
      </c>
      <c r="H438">
        <v>7375</v>
      </c>
      <c r="I438" t="s">
        <v>4092</v>
      </c>
    </row>
    <row r="439" spans="1:9" x14ac:dyDescent="0.35">
      <c r="A439" t="s">
        <v>140</v>
      </c>
      <c r="B439" t="s">
        <v>6244</v>
      </c>
      <c r="C439" t="s">
        <v>6245</v>
      </c>
      <c r="D439" t="s">
        <v>6246</v>
      </c>
      <c r="E439" t="s">
        <v>6247</v>
      </c>
      <c r="F439" t="s">
        <v>6248</v>
      </c>
      <c r="G439" t="s">
        <v>31</v>
      </c>
      <c r="H439">
        <v>61627</v>
      </c>
      <c r="I439" t="s">
        <v>4103</v>
      </c>
    </row>
    <row r="440" spans="1:9" x14ac:dyDescent="0.35">
      <c r="A440" t="s">
        <v>3644</v>
      </c>
      <c r="B440" t="s">
        <v>6249</v>
      </c>
      <c r="C440" t="s">
        <v>6250</v>
      </c>
      <c r="D440" t="s">
        <v>6251</v>
      </c>
      <c r="E440" t="s">
        <v>6252</v>
      </c>
      <c r="F440" t="s">
        <v>6253</v>
      </c>
      <c r="G440" t="s">
        <v>50</v>
      </c>
      <c r="H440">
        <v>1873</v>
      </c>
      <c r="I440" t="s">
        <v>4092</v>
      </c>
    </row>
    <row r="441" spans="1:9" x14ac:dyDescent="0.35">
      <c r="A441" t="s">
        <v>2354</v>
      </c>
      <c r="B441" t="s">
        <v>6254</v>
      </c>
      <c r="C441" t="s">
        <v>6255</v>
      </c>
      <c r="D441" t="s">
        <v>6256</v>
      </c>
      <c r="E441" t="s">
        <v>6257</v>
      </c>
      <c r="F441" t="s">
        <v>6258</v>
      </c>
      <c r="G441" t="s">
        <v>23</v>
      </c>
      <c r="H441">
        <v>14736</v>
      </c>
      <c r="I441" t="s">
        <v>4092</v>
      </c>
    </row>
    <row r="442" spans="1:9" x14ac:dyDescent="0.35">
      <c r="A442" t="s">
        <v>1360</v>
      </c>
      <c r="B442" t="s">
        <v>6259</v>
      </c>
      <c r="C442" t="s">
        <v>6260</v>
      </c>
      <c r="D442" t="s">
        <v>6261</v>
      </c>
      <c r="E442" t="s">
        <v>6262</v>
      </c>
      <c r="F442" t="s">
        <v>6263</v>
      </c>
      <c r="G442" t="s">
        <v>26</v>
      </c>
      <c r="H442">
        <v>56828</v>
      </c>
      <c r="I442" t="s">
        <v>4103</v>
      </c>
    </row>
    <row r="443" spans="1:9" x14ac:dyDescent="0.35">
      <c r="A443" t="s">
        <v>3748</v>
      </c>
      <c r="B443" t="s">
        <v>6264</v>
      </c>
      <c r="C443" t="s">
        <v>6265</v>
      </c>
      <c r="D443" t="s">
        <v>6266</v>
      </c>
      <c r="E443" t="s">
        <v>6267</v>
      </c>
      <c r="F443" t="s">
        <v>6268</v>
      </c>
      <c r="G443" t="s">
        <v>31</v>
      </c>
      <c r="H443">
        <v>15901</v>
      </c>
      <c r="I443" t="s">
        <v>4103</v>
      </c>
    </row>
    <row r="444" spans="1:9" x14ac:dyDescent="0.35">
      <c r="A444" t="s">
        <v>1957</v>
      </c>
      <c r="B444" t="s">
        <v>6269</v>
      </c>
      <c r="C444" t="s">
        <v>6270</v>
      </c>
      <c r="D444" t="s">
        <v>6271</v>
      </c>
      <c r="E444" t="s">
        <v>6272</v>
      </c>
      <c r="F444" t="s">
        <v>6273</v>
      </c>
      <c r="G444" t="s">
        <v>16</v>
      </c>
      <c r="H444">
        <v>66180</v>
      </c>
      <c r="I444" t="s">
        <v>4092</v>
      </c>
    </row>
    <row r="445" spans="1:9" x14ac:dyDescent="0.35">
      <c r="A445" t="s">
        <v>2204</v>
      </c>
      <c r="B445" t="s">
        <v>6274</v>
      </c>
      <c r="C445" t="s">
        <v>6275</v>
      </c>
      <c r="D445" t="s">
        <v>6276</v>
      </c>
      <c r="E445" t="s">
        <v>6277</v>
      </c>
      <c r="F445" t="s">
        <v>6278</v>
      </c>
      <c r="G445" t="s">
        <v>23</v>
      </c>
      <c r="H445">
        <v>63334</v>
      </c>
      <c r="I445" t="s">
        <v>4103</v>
      </c>
    </row>
    <row r="446" spans="1:9" x14ac:dyDescent="0.35">
      <c r="A446" t="s">
        <v>2554</v>
      </c>
      <c r="B446" t="s">
        <v>6279</v>
      </c>
      <c r="C446" t="s">
        <v>6280</v>
      </c>
      <c r="D446" t="s">
        <v>6281</v>
      </c>
      <c r="E446" t="s">
        <v>6282</v>
      </c>
      <c r="F446" t="s">
        <v>6283</v>
      </c>
      <c r="G446" t="s">
        <v>31</v>
      </c>
      <c r="H446">
        <v>37897</v>
      </c>
      <c r="I446" t="s">
        <v>4092</v>
      </c>
    </row>
    <row r="447" spans="1:9" x14ac:dyDescent="0.35">
      <c r="A447" t="s">
        <v>3074</v>
      </c>
      <c r="B447" t="s">
        <v>1225</v>
      </c>
      <c r="C447" t="s">
        <v>6284</v>
      </c>
      <c r="D447" t="s">
        <v>6285</v>
      </c>
      <c r="E447" t="s">
        <v>6286</v>
      </c>
      <c r="F447" t="s">
        <v>6287</v>
      </c>
      <c r="G447" t="s">
        <v>50</v>
      </c>
      <c r="H447">
        <v>60922</v>
      </c>
      <c r="I447" t="s">
        <v>4092</v>
      </c>
    </row>
    <row r="448" spans="1:9" x14ac:dyDescent="0.35">
      <c r="A448" t="s">
        <v>2800</v>
      </c>
      <c r="B448" t="s">
        <v>6288</v>
      </c>
      <c r="C448" t="s">
        <v>6289</v>
      </c>
      <c r="D448" t="s">
        <v>6290</v>
      </c>
      <c r="E448" t="s">
        <v>6291</v>
      </c>
      <c r="F448" t="s">
        <v>6292</v>
      </c>
      <c r="G448" t="s">
        <v>16</v>
      </c>
      <c r="H448">
        <v>78898</v>
      </c>
      <c r="I448" t="s">
        <v>4092</v>
      </c>
    </row>
    <row r="449" spans="1:9" x14ac:dyDescent="0.35">
      <c r="A449" t="s">
        <v>3598</v>
      </c>
      <c r="B449" t="s">
        <v>6293</v>
      </c>
      <c r="C449" t="s">
        <v>6294</v>
      </c>
      <c r="D449" t="s">
        <v>6295</v>
      </c>
      <c r="E449" t="s">
        <v>6296</v>
      </c>
      <c r="F449" t="s">
        <v>6297</v>
      </c>
      <c r="G449" t="s">
        <v>50</v>
      </c>
      <c r="H449">
        <v>49647</v>
      </c>
      <c r="I449" t="s">
        <v>4103</v>
      </c>
    </row>
    <row r="450" spans="1:9" x14ac:dyDescent="0.35">
      <c r="A450" t="s">
        <v>2633</v>
      </c>
      <c r="B450" t="s">
        <v>6298</v>
      </c>
      <c r="C450" t="s">
        <v>6299</v>
      </c>
      <c r="D450" t="s">
        <v>6300</v>
      </c>
      <c r="E450" t="s">
        <v>6301</v>
      </c>
      <c r="F450" t="s">
        <v>6302</v>
      </c>
      <c r="G450" t="s">
        <v>26</v>
      </c>
      <c r="H450">
        <v>36821</v>
      </c>
      <c r="I450" t="s">
        <v>4103</v>
      </c>
    </row>
    <row r="451" spans="1:9" x14ac:dyDescent="0.35">
      <c r="A451" t="s">
        <v>128</v>
      </c>
      <c r="B451" t="s">
        <v>6303</v>
      </c>
      <c r="C451" t="s">
        <v>6304</v>
      </c>
      <c r="D451" t="s">
        <v>6305</v>
      </c>
      <c r="E451" t="s">
        <v>6306</v>
      </c>
      <c r="F451" t="s">
        <v>6307</v>
      </c>
      <c r="G451" t="s">
        <v>23</v>
      </c>
      <c r="H451">
        <v>34775</v>
      </c>
      <c r="I451" t="s">
        <v>4103</v>
      </c>
    </row>
    <row r="452" spans="1:9" x14ac:dyDescent="0.35">
      <c r="A452" t="s">
        <v>58</v>
      </c>
      <c r="B452" t="s">
        <v>3845</v>
      </c>
      <c r="C452" t="s">
        <v>6308</v>
      </c>
      <c r="D452" t="s">
        <v>6309</v>
      </c>
      <c r="E452" t="s">
        <v>6310</v>
      </c>
      <c r="F452" t="s">
        <v>6311</v>
      </c>
      <c r="G452" t="s">
        <v>23</v>
      </c>
      <c r="H452">
        <v>8211</v>
      </c>
      <c r="I452" t="s">
        <v>4103</v>
      </c>
    </row>
    <row r="453" spans="1:9" x14ac:dyDescent="0.35">
      <c r="A453" t="s">
        <v>874</v>
      </c>
      <c r="B453" t="s">
        <v>6312</v>
      </c>
      <c r="C453" t="s">
        <v>6313</v>
      </c>
      <c r="D453" t="s">
        <v>6314</v>
      </c>
      <c r="E453" t="s">
        <v>6315</v>
      </c>
      <c r="F453" t="s">
        <v>6316</v>
      </c>
      <c r="G453" t="s">
        <v>31</v>
      </c>
      <c r="H453">
        <v>32863</v>
      </c>
      <c r="I453" t="s">
        <v>4103</v>
      </c>
    </row>
    <row r="454" spans="1:9" x14ac:dyDescent="0.35">
      <c r="A454" t="s">
        <v>1076</v>
      </c>
      <c r="B454" t="s">
        <v>6317</v>
      </c>
      <c r="C454" t="s">
        <v>6318</v>
      </c>
      <c r="D454" t="s">
        <v>6319</v>
      </c>
      <c r="E454" t="s">
        <v>6320</v>
      </c>
      <c r="F454" t="s">
        <v>6321</v>
      </c>
      <c r="G454" t="s">
        <v>50</v>
      </c>
      <c r="H454">
        <v>59337</v>
      </c>
      <c r="I454" t="s">
        <v>4103</v>
      </c>
    </row>
    <row r="455" spans="1:9" x14ac:dyDescent="0.35">
      <c r="A455" t="s">
        <v>2094</v>
      </c>
      <c r="B455" t="s">
        <v>6322</v>
      </c>
      <c r="C455" t="s">
        <v>6323</v>
      </c>
      <c r="D455" t="s">
        <v>6324</v>
      </c>
      <c r="E455" t="s">
        <v>6325</v>
      </c>
      <c r="F455" t="s">
        <v>4516</v>
      </c>
      <c r="G455" t="s">
        <v>31</v>
      </c>
      <c r="H455">
        <v>26191</v>
      </c>
      <c r="I455" t="s">
        <v>4103</v>
      </c>
    </row>
    <row r="456" spans="1:9" x14ac:dyDescent="0.35">
      <c r="A456" t="s">
        <v>2592</v>
      </c>
      <c r="B456" t="s">
        <v>6326</v>
      </c>
      <c r="C456" t="s">
        <v>6327</v>
      </c>
      <c r="D456" t="s">
        <v>6328</v>
      </c>
      <c r="E456" t="s">
        <v>6329</v>
      </c>
      <c r="F456" t="s">
        <v>6330</v>
      </c>
      <c r="G456" t="s">
        <v>23</v>
      </c>
      <c r="H456">
        <v>22497</v>
      </c>
      <c r="I456" t="s">
        <v>4103</v>
      </c>
    </row>
    <row r="457" spans="1:9" x14ac:dyDescent="0.35">
      <c r="A457" t="s">
        <v>3253</v>
      </c>
      <c r="B457" t="s">
        <v>6331</v>
      </c>
      <c r="C457" t="s">
        <v>6332</v>
      </c>
      <c r="D457" t="s">
        <v>6333</v>
      </c>
      <c r="E457" t="s">
        <v>6334</v>
      </c>
      <c r="F457" t="s">
        <v>6335</v>
      </c>
      <c r="G457" t="s">
        <v>26</v>
      </c>
      <c r="H457">
        <v>63025</v>
      </c>
      <c r="I457" t="s">
        <v>4103</v>
      </c>
    </row>
    <row r="458" spans="1:9" x14ac:dyDescent="0.35">
      <c r="A458" t="s">
        <v>2072</v>
      </c>
      <c r="B458" t="s">
        <v>6336</v>
      </c>
      <c r="C458" t="s">
        <v>6337</v>
      </c>
      <c r="D458" t="s">
        <v>6338</v>
      </c>
      <c r="E458" t="s">
        <v>6339</v>
      </c>
      <c r="F458" t="s">
        <v>6340</v>
      </c>
      <c r="G458" t="s">
        <v>16</v>
      </c>
      <c r="H458">
        <v>58308</v>
      </c>
      <c r="I458" t="s">
        <v>4103</v>
      </c>
    </row>
    <row r="459" spans="1:9" x14ac:dyDescent="0.35">
      <c r="A459" t="s">
        <v>328</v>
      </c>
      <c r="B459" t="s">
        <v>6341</v>
      </c>
      <c r="C459" t="s">
        <v>6342</v>
      </c>
      <c r="D459" t="s">
        <v>6343</v>
      </c>
      <c r="E459" t="s">
        <v>6344</v>
      </c>
      <c r="F459" t="s">
        <v>6345</v>
      </c>
      <c r="G459" t="s">
        <v>26</v>
      </c>
      <c r="H459">
        <v>48801</v>
      </c>
      <c r="I459" t="s">
        <v>4103</v>
      </c>
    </row>
    <row r="460" spans="1:9" x14ac:dyDescent="0.35">
      <c r="A460" t="s">
        <v>2208</v>
      </c>
      <c r="B460" t="s">
        <v>6346</v>
      </c>
      <c r="C460" t="s">
        <v>6347</v>
      </c>
      <c r="D460" t="s">
        <v>6348</v>
      </c>
      <c r="E460" t="s">
        <v>6349</v>
      </c>
      <c r="F460" t="s">
        <v>6350</v>
      </c>
      <c r="G460" t="s">
        <v>23</v>
      </c>
      <c r="H460">
        <v>12474</v>
      </c>
      <c r="I460" t="s">
        <v>4092</v>
      </c>
    </row>
    <row r="461" spans="1:9" x14ac:dyDescent="0.35">
      <c r="A461" t="s">
        <v>1693</v>
      </c>
      <c r="B461" t="s">
        <v>6351</v>
      </c>
      <c r="C461" t="s">
        <v>6352</v>
      </c>
      <c r="D461" t="s">
        <v>6353</v>
      </c>
      <c r="E461" t="s">
        <v>6354</v>
      </c>
      <c r="F461" t="s">
        <v>6355</v>
      </c>
      <c r="G461" t="s">
        <v>16</v>
      </c>
      <c r="H461">
        <v>81915</v>
      </c>
      <c r="I461" t="s">
        <v>4103</v>
      </c>
    </row>
    <row r="462" spans="1:9" x14ac:dyDescent="0.35">
      <c r="A462" t="s">
        <v>3326</v>
      </c>
      <c r="B462" t="s">
        <v>6356</v>
      </c>
      <c r="C462" t="s">
        <v>6357</v>
      </c>
      <c r="D462" t="s">
        <v>6358</v>
      </c>
      <c r="E462" t="s">
        <v>6359</v>
      </c>
      <c r="F462" t="s">
        <v>6360</v>
      </c>
      <c r="G462" t="s">
        <v>16</v>
      </c>
      <c r="H462">
        <v>65491</v>
      </c>
      <c r="I462" t="s">
        <v>4103</v>
      </c>
    </row>
    <row r="463" spans="1:9" x14ac:dyDescent="0.35">
      <c r="A463" t="s">
        <v>1409</v>
      </c>
      <c r="B463" t="s">
        <v>6361</v>
      </c>
      <c r="C463" t="s">
        <v>6362</v>
      </c>
      <c r="D463" t="s">
        <v>6363</v>
      </c>
      <c r="E463" t="s">
        <v>6364</v>
      </c>
      <c r="F463" t="s">
        <v>6365</v>
      </c>
      <c r="G463" t="s">
        <v>31</v>
      </c>
      <c r="H463">
        <v>74396</v>
      </c>
      <c r="I463" t="s">
        <v>4092</v>
      </c>
    </row>
    <row r="464" spans="1:9" x14ac:dyDescent="0.35">
      <c r="A464" t="s">
        <v>3298</v>
      </c>
      <c r="B464" t="s">
        <v>6366</v>
      </c>
      <c r="C464" t="s">
        <v>6367</v>
      </c>
      <c r="D464" t="s">
        <v>6368</v>
      </c>
      <c r="E464" t="s">
        <v>6369</v>
      </c>
      <c r="F464" t="s">
        <v>6370</v>
      </c>
      <c r="G464" t="s">
        <v>50</v>
      </c>
      <c r="H464">
        <v>90372</v>
      </c>
      <c r="I464" t="s">
        <v>4092</v>
      </c>
    </row>
    <row r="465" spans="1:9" x14ac:dyDescent="0.35">
      <c r="A465" t="s">
        <v>1340</v>
      </c>
      <c r="B465" t="s">
        <v>2157</v>
      </c>
      <c r="C465" t="s">
        <v>6371</v>
      </c>
      <c r="D465" t="s">
        <v>6372</v>
      </c>
      <c r="E465" t="s">
        <v>6373</v>
      </c>
      <c r="F465" t="s">
        <v>6374</v>
      </c>
      <c r="G465" t="s">
        <v>26</v>
      </c>
      <c r="H465">
        <v>59308</v>
      </c>
      <c r="I465" t="s">
        <v>4092</v>
      </c>
    </row>
    <row r="466" spans="1:9" x14ac:dyDescent="0.35">
      <c r="A466" t="s">
        <v>555</v>
      </c>
      <c r="B466" t="s">
        <v>6375</v>
      </c>
      <c r="C466" t="s">
        <v>6376</v>
      </c>
      <c r="D466" t="s">
        <v>6377</v>
      </c>
      <c r="E466" t="s">
        <v>6378</v>
      </c>
      <c r="F466" t="s">
        <v>6379</v>
      </c>
      <c r="G466" t="s">
        <v>31</v>
      </c>
      <c r="H466">
        <v>3111</v>
      </c>
      <c r="I466" t="s">
        <v>4103</v>
      </c>
    </row>
    <row r="467" spans="1:9" x14ac:dyDescent="0.35">
      <c r="A467" t="s">
        <v>94</v>
      </c>
      <c r="B467" t="s">
        <v>6380</v>
      </c>
      <c r="C467" t="s">
        <v>6381</v>
      </c>
      <c r="D467" t="s">
        <v>6382</v>
      </c>
      <c r="E467" t="s">
        <v>6383</v>
      </c>
      <c r="F467" t="s">
        <v>6384</v>
      </c>
      <c r="G467" t="s">
        <v>50</v>
      </c>
      <c r="H467">
        <v>76735</v>
      </c>
      <c r="I467" t="s">
        <v>4103</v>
      </c>
    </row>
    <row r="468" spans="1:9" x14ac:dyDescent="0.35">
      <c r="A468" t="s">
        <v>1537</v>
      </c>
      <c r="B468" t="s">
        <v>6385</v>
      </c>
      <c r="C468" t="s">
        <v>6386</v>
      </c>
      <c r="D468" t="s">
        <v>6387</v>
      </c>
      <c r="E468" t="s">
        <v>6388</v>
      </c>
      <c r="F468" t="s">
        <v>6389</v>
      </c>
      <c r="G468" t="s">
        <v>26</v>
      </c>
      <c r="H468">
        <v>96417</v>
      </c>
      <c r="I468" t="s">
        <v>4092</v>
      </c>
    </row>
    <row r="469" spans="1:9" x14ac:dyDescent="0.35">
      <c r="A469" t="s">
        <v>416</v>
      </c>
      <c r="B469" t="s">
        <v>6390</v>
      </c>
      <c r="C469" t="s">
        <v>6391</v>
      </c>
      <c r="D469" t="s">
        <v>6392</v>
      </c>
      <c r="E469" t="s">
        <v>6393</v>
      </c>
      <c r="F469" t="s">
        <v>6394</v>
      </c>
      <c r="G469" t="s">
        <v>16</v>
      </c>
      <c r="H469">
        <v>95995</v>
      </c>
      <c r="I469" t="s">
        <v>4103</v>
      </c>
    </row>
    <row r="470" spans="1:9" x14ac:dyDescent="0.35">
      <c r="A470" t="s">
        <v>306</v>
      </c>
      <c r="B470" t="s">
        <v>6395</v>
      </c>
      <c r="C470" t="s">
        <v>6396</v>
      </c>
      <c r="D470" t="s">
        <v>6397</v>
      </c>
      <c r="E470" t="s">
        <v>6398</v>
      </c>
      <c r="F470" t="s">
        <v>5084</v>
      </c>
      <c r="G470" t="s">
        <v>50</v>
      </c>
      <c r="H470">
        <v>74980</v>
      </c>
      <c r="I470" t="s">
        <v>4092</v>
      </c>
    </row>
    <row r="471" spans="1:9" x14ac:dyDescent="0.35">
      <c r="A471" t="s">
        <v>870</v>
      </c>
      <c r="B471" t="s">
        <v>6399</v>
      </c>
      <c r="C471" t="s">
        <v>6400</v>
      </c>
      <c r="D471" t="s">
        <v>6401</v>
      </c>
      <c r="E471" t="s">
        <v>6402</v>
      </c>
      <c r="F471" t="s">
        <v>6403</v>
      </c>
      <c r="G471" t="s">
        <v>50</v>
      </c>
      <c r="H471">
        <v>83546</v>
      </c>
      <c r="I471" t="s">
        <v>4103</v>
      </c>
    </row>
    <row r="472" spans="1:9" x14ac:dyDescent="0.35">
      <c r="A472" t="s">
        <v>4073</v>
      </c>
      <c r="B472" t="s">
        <v>6404</v>
      </c>
      <c r="C472" t="s">
        <v>6405</v>
      </c>
      <c r="D472" t="s">
        <v>6406</v>
      </c>
      <c r="E472" t="s">
        <v>6407</v>
      </c>
      <c r="F472" t="s">
        <v>6408</v>
      </c>
      <c r="G472" t="s">
        <v>50</v>
      </c>
      <c r="H472">
        <v>69873</v>
      </c>
      <c r="I472" t="s">
        <v>4103</v>
      </c>
    </row>
    <row r="473" spans="1:9" x14ac:dyDescent="0.35">
      <c r="A473" t="s">
        <v>3496</v>
      </c>
      <c r="B473" t="s">
        <v>6409</v>
      </c>
      <c r="C473" t="s">
        <v>6410</v>
      </c>
      <c r="D473" t="s">
        <v>6411</v>
      </c>
      <c r="E473" t="s">
        <v>6412</v>
      </c>
      <c r="F473" t="s">
        <v>6413</v>
      </c>
      <c r="G473" t="s">
        <v>16</v>
      </c>
      <c r="H473">
        <v>41816</v>
      </c>
      <c r="I473" t="s">
        <v>4092</v>
      </c>
    </row>
    <row r="474" spans="1:9" x14ac:dyDescent="0.35">
      <c r="A474" t="s">
        <v>3144</v>
      </c>
      <c r="B474" t="s">
        <v>6414</v>
      </c>
      <c r="C474" t="s">
        <v>6415</v>
      </c>
      <c r="D474" t="s">
        <v>6416</v>
      </c>
      <c r="E474" t="s">
        <v>6417</v>
      </c>
      <c r="F474" t="s">
        <v>6418</v>
      </c>
      <c r="G474" t="s">
        <v>23</v>
      </c>
      <c r="H474">
        <v>97446</v>
      </c>
      <c r="I474" t="s">
        <v>4092</v>
      </c>
    </row>
    <row r="475" spans="1:9" x14ac:dyDescent="0.35">
      <c r="A475" t="s">
        <v>3012</v>
      </c>
      <c r="B475" t="s">
        <v>6419</v>
      </c>
      <c r="C475" t="s">
        <v>6420</v>
      </c>
      <c r="D475" t="s">
        <v>6421</v>
      </c>
      <c r="E475" t="s">
        <v>6422</v>
      </c>
      <c r="F475" t="s">
        <v>6423</v>
      </c>
      <c r="G475" t="s">
        <v>50</v>
      </c>
      <c r="H475">
        <v>13627</v>
      </c>
      <c r="I475" t="s">
        <v>4092</v>
      </c>
    </row>
    <row r="476" spans="1:9" x14ac:dyDescent="0.35">
      <c r="A476" t="s">
        <v>3036</v>
      </c>
      <c r="B476" t="s">
        <v>6424</v>
      </c>
      <c r="C476" t="s">
        <v>6425</v>
      </c>
      <c r="D476" t="s">
        <v>6426</v>
      </c>
      <c r="E476" t="s">
        <v>6427</v>
      </c>
      <c r="F476" t="s">
        <v>6428</v>
      </c>
      <c r="G476" t="s">
        <v>23</v>
      </c>
      <c r="H476">
        <v>23442</v>
      </c>
      <c r="I476" t="s">
        <v>4103</v>
      </c>
    </row>
    <row r="477" spans="1:9" x14ac:dyDescent="0.35">
      <c r="A477" t="s">
        <v>3398</v>
      </c>
      <c r="B477" t="s">
        <v>6429</v>
      </c>
      <c r="C477" t="s">
        <v>6430</v>
      </c>
      <c r="D477" t="s">
        <v>6431</v>
      </c>
      <c r="E477" t="s">
        <v>6432</v>
      </c>
      <c r="F477" t="s">
        <v>6433</v>
      </c>
      <c r="G477" t="s">
        <v>23</v>
      </c>
      <c r="H477">
        <v>60936</v>
      </c>
      <c r="I477" t="s">
        <v>4103</v>
      </c>
    </row>
    <row r="478" spans="1:9" x14ac:dyDescent="0.35">
      <c r="A478" t="s">
        <v>500</v>
      </c>
      <c r="B478" t="s">
        <v>6434</v>
      </c>
      <c r="C478" t="s">
        <v>6435</v>
      </c>
      <c r="D478" t="s">
        <v>6436</v>
      </c>
      <c r="E478" t="s">
        <v>6437</v>
      </c>
      <c r="F478" t="s">
        <v>6438</v>
      </c>
      <c r="G478" t="s">
        <v>23</v>
      </c>
      <c r="H478">
        <v>62022</v>
      </c>
      <c r="I478" t="s">
        <v>4103</v>
      </c>
    </row>
    <row r="479" spans="1:9" x14ac:dyDescent="0.35">
      <c r="A479" t="s">
        <v>1350</v>
      </c>
      <c r="B479" t="s">
        <v>6439</v>
      </c>
      <c r="C479" t="s">
        <v>6440</v>
      </c>
      <c r="D479" t="s">
        <v>6441</v>
      </c>
      <c r="E479" t="s">
        <v>6442</v>
      </c>
      <c r="F479" t="s">
        <v>6443</v>
      </c>
      <c r="G479" t="s">
        <v>23</v>
      </c>
      <c r="H479">
        <v>36764</v>
      </c>
      <c r="I479" t="s">
        <v>4092</v>
      </c>
    </row>
    <row r="480" spans="1:9" x14ac:dyDescent="0.35">
      <c r="A480" t="s">
        <v>1735</v>
      </c>
      <c r="B480" t="s">
        <v>6444</v>
      </c>
      <c r="C480" t="s">
        <v>6445</v>
      </c>
      <c r="D480" t="s">
        <v>6446</v>
      </c>
      <c r="E480" t="s">
        <v>6447</v>
      </c>
      <c r="F480" t="s">
        <v>6448</v>
      </c>
      <c r="G480" t="s">
        <v>23</v>
      </c>
      <c r="H480">
        <v>23785</v>
      </c>
      <c r="I480" t="s">
        <v>4103</v>
      </c>
    </row>
    <row r="481" spans="1:9" x14ac:dyDescent="0.35">
      <c r="A481" t="s">
        <v>547</v>
      </c>
      <c r="B481" t="s">
        <v>525</v>
      </c>
      <c r="C481" t="s">
        <v>6449</v>
      </c>
      <c r="D481" t="s">
        <v>6450</v>
      </c>
      <c r="E481" t="s">
        <v>6451</v>
      </c>
      <c r="F481" t="s">
        <v>6452</v>
      </c>
      <c r="G481" t="s">
        <v>50</v>
      </c>
      <c r="H481">
        <v>91760</v>
      </c>
      <c r="I481" t="s">
        <v>4103</v>
      </c>
    </row>
    <row r="482" spans="1:9" x14ac:dyDescent="0.35">
      <c r="A482" t="s">
        <v>1851</v>
      </c>
      <c r="B482" t="s">
        <v>6453</v>
      </c>
      <c r="C482" t="s">
        <v>6454</v>
      </c>
      <c r="D482" t="s">
        <v>6455</v>
      </c>
      <c r="E482" t="s">
        <v>6456</v>
      </c>
      <c r="F482" t="s">
        <v>6457</v>
      </c>
      <c r="G482" t="s">
        <v>31</v>
      </c>
      <c r="H482">
        <v>89549</v>
      </c>
      <c r="I482" t="s">
        <v>4103</v>
      </c>
    </row>
    <row r="483" spans="1:9" x14ac:dyDescent="0.35">
      <c r="A483" t="s">
        <v>681</v>
      </c>
      <c r="B483" t="s">
        <v>6458</v>
      </c>
      <c r="C483" t="s">
        <v>6459</v>
      </c>
      <c r="D483" t="s">
        <v>6460</v>
      </c>
      <c r="E483" t="s">
        <v>6461</v>
      </c>
      <c r="F483" t="s">
        <v>6462</v>
      </c>
      <c r="G483" t="s">
        <v>26</v>
      </c>
      <c r="H483">
        <v>52170</v>
      </c>
      <c r="I483" t="s">
        <v>4092</v>
      </c>
    </row>
    <row r="484" spans="1:9" x14ac:dyDescent="0.35">
      <c r="A484" t="s">
        <v>1388</v>
      </c>
      <c r="B484" t="s">
        <v>6463</v>
      </c>
      <c r="C484" t="s">
        <v>6464</v>
      </c>
      <c r="D484" t="s">
        <v>6465</v>
      </c>
      <c r="E484" t="s">
        <v>6466</v>
      </c>
      <c r="F484" t="s">
        <v>6467</v>
      </c>
      <c r="G484" t="s">
        <v>50</v>
      </c>
      <c r="H484">
        <v>40098</v>
      </c>
      <c r="I484" t="s">
        <v>4092</v>
      </c>
    </row>
    <row r="485" spans="1:9" x14ac:dyDescent="0.35">
      <c r="A485" t="s">
        <v>1925</v>
      </c>
      <c r="B485" t="s">
        <v>6468</v>
      </c>
      <c r="C485" t="s">
        <v>6469</v>
      </c>
      <c r="D485" t="s">
        <v>6470</v>
      </c>
      <c r="E485" t="s">
        <v>6471</v>
      </c>
      <c r="F485" t="s">
        <v>6472</v>
      </c>
      <c r="G485" t="s">
        <v>50</v>
      </c>
      <c r="H485">
        <v>51928</v>
      </c>
      <c r="I485" t="s">
        <v>4092</v>
      </c>
    </row>
    <row r="486" spans="1:9" x14ac:dyDescent="0.35">
      <c r="A486" t="s">
        <v>2718</v>
      </c>
      <c r="B486" t="s">
        <v>6473</v>
      </c>
      <c r="C486" t="s">
        <v>6474</v>
      </c>
      <c r="D486" t="s">
        <v>6475</v>
      </c>
      <c r="E486" t="s">
        <v>6476</v>
      </c>
      <c r="F486" t="s">
        <v>6477</v>
      </c>
      <c r="G486" t="s">
        <v>16</v>
      </c>
      <c r="H486">
        <v>91268</v>
      </c>
      <c r="I486" t="s">
        <v>4103</v>
      </c>
    </row>
    <row r="487" spans="1:9" x14ac:dyDescent="0.35">
      <c r="A487" t="s">
        <v>976</v>
      </c>
      <c r="B487" t="s">
        <v>2823</v>
      </c>
      <c r="C487" t="s">
        <v>6478</v>
      </c>
      <c r="D487" t="s">
        <v>6479</v>
      </c>
      <c r="E487" t="s">
        <v>6480</v>
      </c>
      <c r="F487" t="s">
        <v>6481</v>
      </c>
      <c r="G487" t="s">
        <v>50</v>
      </c>
      <c r="H487">
        <v>85583</v>
      </c>
      <c r="I487" t="s">
        <v>4092</v>
      </c>
    </row>
    <row r="488" spans="1:9" x14ac:dyDescent="0.35">
      <c r="A488" t="s">
        <v>488</v>
      </c>
      <c r="B488" t="s">
        <v>6482</v>
      </c>
      <c r="C488" t="s">
        <v>6483</v>
      </c>
      <c r="D488" t="s">
        <v>6484</v>
      </c>
      <c r="E488" t="s">
        <v>6485</v>
      </c>
      <c r="F488" t="s">
        <v>6486</v>
      </c>
      <c r="G488" t="s">
        <v>31</v>
      </c>
      <c r="H488">
        <v>49444</v>
      </c>
      <c r="I488" t="s">
        <v>4092</v>
      </c>
    </row>
    <row r="489" spans="1:9" x14ac:dyDescent="0.35">
      <c r="A489" t="s">
        <v>2278</v>
      </c>
      <c r="B489" t="s">
        <v>6487</v>
      </c>
      <c r="C489" t="s">
        <v>6488</v>
      </c>
      <c r="D489" t="s">
        <v>6489</v>
      </c>
      <c r="E489" t="s">
        <v>6490</v>
      </c>
      <c r="F489" t="s">
        <v>6491</v>
      </c>
      <c r="G489" t="s">
        <v>23</v>
      </c>
      <c r="H489">
        <v>44950</v>
      </c>
      <c r="I489" t="s">
        <v>4103</v>
      </c>
    </row>
    <row r="490" spans="1:9" x14ac:dyDescent="0.35">
      <c r="A490" t="s">
        <v>1447</v>
      </c>
      <c r="B490" t="s">
        <v>6492</v>
      </c>
      <c r="C490" t="s">
        <v>6493</v>
      </c>
      <c r="D490" t="s">
        <v>6494</v>
      </c>
      <c r="E490" t="s">
        <v>6495</v>
      </c>
      <c r="F490" t="s">
        <v>6496</v>
      </c>
      <c r="G490" t="s">
        <v>50</v>
      </c>
      <c r="H490">
        <v>59278</v>
      </c>
      <c r="I490" t="s">
        <v>4103</v>
      </c>
    </row>
    <row r="491" spans="1:9" x14ac:dyDescent="0.35">
      <c r="A491" t="s">
        <v>2690</v>
      </c>
      <c r="B491" t="s">
        <v>6497</v>
      </c>
      <c r="C491" t="s">
        <v>6498</v>
      </c>
      <c r="D491" t="s">
        <v>6499</v>
      </c>
      <c r="E491" t="s">
        <v>6500</v>
      </c>
      <c r="F491" t="s">
        <v>6501</v>
      </c>
      <c r="G491" t="s">
        <v>26</v>
      </c>
      <c r="H491">
        <v>84408</v>
      </c>
      <c r="I491" t="s">
        <v>4092</v>
      </c>
    </row>
    <row r="492" spans="1:9" x14ac:dyDescent="0.35">
      <c r="A492" t="s">
        <v>2068</v>
      </c>
      <c r="B492" t="s">
        <v>6502</v>
      </c>
      <c r="C492" t="s">
        <v>6503</v>
      </c>
      <c r="D492" t="s">
        <v>6504</v>
      </c>
      <c r="E492" t="s">
        <v>6505</v>
      </c>
      <c r="F492" t="s">
        <v>6506</v>
      </c>
      <c r="G492" t="s">
        <v>16</v>
      </c>
      <c r="H492">
        <v>72106</v>
      </c>
      <c r="I492" t="s">
        <v>4103</v>
      </c>
    </row>
    <row r="493" spans="1:9" x14ac:dyDescent="0.35">
      <c r="A493" t="s">
        <v>565</v>
      </c>
      <c r="B493" t="s">
        <v>6507</v>
      </c>
      <c r="C493" t="s">
        <v>6508</v>
      </c>
      <c r="D493" t="s">
        <v>6509</v>
      </c>
      <c r="E493" t="s">
        <v>6510</v>
      </c>
      <c r="F493" t="s">
        <v>6511</v>
      </c>
      <c r="G493" t="s">
        <v>31</v>
      </c>
      <c r="H493">
        <v>71169</v>
      </c>
      <c r="I493" t="s">
        <v>4092</v>
      </c>
    </row>
    <row r="494" spans="1:9" x14ac:dyDescent="0.35">
      <c r="A494" t="s">
        <v>1208</v>
      </c>
      <c r="B494" t="s">
        <v>6512</v>
      </c>
      <c r="C494" t="s">
        <v>6513</v>
      </c>
      <c r="D494" t="s">
        <v>6514</v>
      </c>
      <c r="E494" t="s">
        <v>6515</v>
      </c>
      <c r="F494" t="s">
        <v>6516</v>
      </c>
      <c r="G494" t="s">
        <v>23</v>
      </c>
      <c r="H494">
        <v>67599</v>
      </c>
      <c r="I494" t="s">
        <v>4103</v>
      </c>
    </row>
    <row r="495" spans="1:9" x14ac:dyDescent="0.35">
      <c r="A495" t="s">
        <v>3458</v>
      </c>
      <c r="B495" t="s">
        <v>6517</v>
      </c>
      <c r="C495" t="s">
        <v>6518</v>
      </c>
      <c r="D495" t="s">
        <v>6519</v>
      </c>
      <c r="E495" t="s">
        <v>6520</v>
      </c>
      <c r="F495" t="s">
        <v>6521</v>
      </c>
      <c r="G495" t="s">
        <v>23</v>
      </c>
      <c r="H495">
        <v>50407</v>
      </c>
      <c r="I495" t="s">
        <v>4092</v>
      </c>
    </row>
    <row r="496" spans="1:9" x14ac:dyDescent="0.35">
      <c r="A496" t="s">
        <v>1378</v>
      </c>
      <c r="B496" t="s">
        <v>22</v>
      </c>
      <c r="C496" t="s">
        <v>6522</v>
      </c>
      <c r="D496" t="s">
        <v>6523</v>
      </c>
      <c r="E496" t="s">
        <v>6524</v>
      </c>
      <c r="F496" t="s">
        <v>6525</v>
      </c>
      <c r="G496" t="s">
        <v>50</v>
      </c>
      <c r="H496">
        <v>95198</v>
      </c>
      <c r="I496" t="s">
        <v>4103</v>
      </c>
    </row>
    <row r="497" spans="1:9" x14ac:dyDescent="0.35">
      <c r="A497" t="s">
        <v>3962</v>
      </c>
      <c r="B497" t="s">
        <v>6526</v>
      </c>
      <c r="C497" t="s">
        <v>6527</v>
      </c>
      <c r="D497" t="s">
        <v>6528</v>
      </c>
      <c r="E497" t="s">
        <v>6529</v>
      </c>
      <c r="F497" t="s">
        <v>6530</v>
      </c>
      <c r="G497" t="s">
        <v>26</v>
      </c>
      <c r="H497">
        <v>80997</v>
      </c>
      <c r="I497" t="s">
        <v>4103</v>
      </c>
    </row>
    <row r="498" spans="1:9" x14ac:dyDescent="0.35">
      <c r="A498" t="s">
        <v>1271</v>
      </c>
      <c r="B498" t="s">
        <v>6531</v>
      </c>
      <c r="C498" t="s">
        <v>6532</v>
      </c>
      <c r="D498" t="s">
        <v>6533</v>
      </c>
      <c r="E498" t="s">
        <v>6534</v>
      </c>
      <c r="F498" t="s">
        <v>6535</v>
      </c>
      <c r="G498" t="s">
        <v>50</v>
      </c>
      <c r="H498">
        <v>8137</v>
      </c>
      <c r="I498" t="s">
        <v>4103</v>
      </c>
    </row>
    <row r="499" spans="1:9" x14ac:dyDescent="0.35">
      <c r="A499" t="s">
        <v>1717</v>
      </c>
      <c r="B499" t="s">
        <v>6536</v>
      </c>
      <c r="C499" t="s">
        <v>6537</v>
      </c>
      <c r="D499" t="s">
        <v>6538</v>
      </c>
      <c r="E499" t="s">
        <v>6539</v>
      </c>
      <c r="F499" t="s">
        <v>6540</v>
      </c>
      <c r="G499" t="s">
        <v>31</v>
      </c>
      <c r="H499">
        <v>31289</v>
      </c>
      <c r="I499" t="s">
        <v>4092</v>
      </c>
    </row>
    <row r="500" spans="1:9" x14ac:dyDescent="0.35">
      <c r="A500" t="s">
        <v>3622</v>
      </c>
      <c r="B500" t="s">
        <v>6541</v>
      </c>
      <c r="C500" t="s">
        <v>6542</v>
      </c>
      <c r="D500" t="s">
        <v>6543</v>
      </c>
      <c r="E500" t="s">
        <v>6544</v>
      </c>
      <c r="F500" t="s">
        <v>6545</v>
      </c>
      <c r="G500" t="s">
        <v>50</v>
      </c>
      <c r="H500">
        <v>99943</v>
      </c>
      <c r="I500" t="s">
        <v>4092</v>
      </c>
    </row>
    <row r="501" spans="1:9" x14ac:dyDescent="0.35">
      <c r="A501" t="s">
        <v>1222</v>
      </c>
      <c r="B501" t="s">
        <v>6546</v>
      </c>
      <c r="C501" t="s">
        <v>6547</v>
      </c>
      <c r="D501" t="s">
        <v>6548</v>
      </c>
      <c r="E501" t="s">
        <v>6549</v>
      </c>
      <c r="F501" t="s">
        <v>6550</v>
      </c>
      <c r="G501" t="s">
        <v>31</v>
      </c>
      <c r="H501">
        <v>86270</v>
      </c>
      <c r="I501" t="s">
        <v>4103</v>
      </c>
    </row>
    <row r="502" spans="1:9" x14ac:dyDescent="0.35">
      <c r="A502" t="s">
        <v>1841</v>
      </c>
      <c r="B502" t="s">
        <v>6551</v>
      </c>
      <c r="C502" t="s">
        <v>6552</v>
      </c>
      <c r="D502" t="s">
        <v>6553</v>
      </c>
      <c r="E502" t="s">
        <v>6554</v>
      </c>
      <c r="F502" t="s">
        <v>6555</v>
      </c>
      <c r="G502" t="s">
        <v>50</v>
      </c>
      <c r="H502">
        <v>10716</v>
      </c>
      <c r="I502" t="s">
        <v>4092</v>
      </c>
    </row>
    <row r="503" spans="1:9" x14ac:dyDescent="0.35">
      <c r="A503" t="s">
        <v>316</v>
      </c>
      <c r="B503" t="s">
        <v>6556</v>
      </c>
      <c r="C503" t="s">
        <v>6557</v>
      </c>
      <c r="D503" t="s">
        <v>6558</v>
      </c>
      <c r="E503" t="s">
        <v>6559</v>
      </c>
      <c r="F503" t="s">
        <v>6560</v>
      </c>
      <c r="G503" t="s">
        <v>31</v>
      </c>
      <c r="H503">
        <v>5201</v>
      </c>
      <c r="I503" t="s">
        <v>4092</v>
      </c>
    </row>
    <row r="504" spans="1:9" x14ac:dyDescent="0.35">
      <c r="A504" t="s">
        <v>970</v>
      </c>
      <c r="B504" t="s">
        <v>6561</v>
      </c>
      <c r="C504" t="s">
        <v>6562</v>
      </c>
      <c r="D504" t="s">
        <v>6563</v>
      </c>
      <c r="E504" t="s">
        <v>6564</v>
      </c>
      <c r="F504" t="s">
        <v>6565</v>
      </c>
      <c r="G504" t="s">
        <v>31</v>
      </c>
      <c r="H504">
        <v>12480</v>
      </c>
      <c r="I504" t="s">
        <v>4092</v>
      </c>
    </row>
    <row r="505" spans="1:9" x14ac:dyDescent="0.35">
      <c r="A505" t="s">
        <v>1877</v>
      </c>
      <c r="B505" t="s">
        <v>6566</v>
      </c>
      <c r="C505" t="s">
        <v>6567</v>
      </c>
      <c r="D505" t="s">
        <v>6568</v>
      </c>
      <c r="E505" t="s">
        <v>6569</v>
      </c>
      <c r="F505" t="s">
        <v>6570</v>
      </c>
      <c r="G505" t="s">
        <v>23</v>
      </c>
      <c r="H505">
        <v>54451</v>
      </c>
      <c r="I505" t="s">
        <v>4092</v>
      </c>
    </row>
    <row r="506" spans="1:9" x14ac:dyDescent="0.35">
      <c r="A506" t="s">
        <v>2934</v>
      </c>
      <c r="B506" t="s">
        <v>6571</v>
      </c>
      <c r="C506" t="s">
        <v>6572</v>
      </c>
      <c r="D506" t="s">
        <v>6573</v>
      </c>
      <c r="E506" t="s">
        <v>6574</v>
      </c>
      <c r="F506" t="s">
        <v>6575</v>
      </c>
      <c r="G506" t="s">
        <v>26</v>
      </c>
      <c r="H506">
        <v>73393</v>
      </c>
      <c r="I506" t="s">
        <v>4103</v>
      </c>
    </row>
    <row r="507" spans="1:9" x14ac:dyDescent="0.35">
      <c r="A507" t="s">
        <v>3939</v>
      </c>
      <c r="B507" t="s">
        <v>6576</v>
      </c>
      <c r="C507" t="s">
        <v>6577</v>
      </c>
      <c r="D507" t="s">
        <v>6578</v>
      </c>
      <c r="E507" t="s">
        <v>6579</v>
      </c>
      <c r="F507" t="s">
        <v>6580</v>
      </c>
      <c r="G507" t="s">
        <v>23</v>
      </c>
      <c r="H507">
        <v>94381</v>
      </c>
      <c r="I507" t="s">
        <v>4103</v>
      </c>
    </row>
    <row r="508" spans="1:9" x14ac:dyDescent="0.35">
      <c r="A508" t="s">
        <v>2651</v>
      </c>
      <c r="B508" t="s">
        <v>6581</v>
      </c>
      <c r="C508" t="s">
        <v>6582</v>
      </c>
      <c r="D508" t="s">
        <v>6583</v>
      </c>
      <c r="E508" t="s">
        <v>6584</v>
      </c>
      <c r="F508" t="s">
        <v>6585</v>
      </c>
      <c r="G508" t="s">
        <v>31</v>
      </c>
      <c r="H508">
        <v>19091</v>
      </c>
      <c r="I508" t="s">
        <v>4103</v>
      </c>
    </row>
    <row r="509" spans="1:9" x14ac:dyDescent="0.35">
      <c r="A509" t="s">
        <v>655</v>
      </c>
      <c r="B509" t="s">
        <v>6586</v>
      </c>
      <c r="C509" t="s">
        <v>6587</v>
      </c>
      <c r="D509" t="s">
        <v>6588</v>
      </c>
      <c r="E509" t="s">
        <v>6589</v>
      </c>
      <c r="F509" t="s">
        <v>6590</v>
      </c>
      <c r="G509" t="s">
        <v>50</v>
      </c>
      <c r="H509">
        <v>7599</v>
      </c>
      <c r="I509" t="s">
        <v>4103</v>
      </c>
    </row>
    <row r="510" spans="1:9" x14ac:dyDescent="0.35">
      <c r="A510" t="s">
        <v>914</v>
      </c>
      <c r="B510" t="s">
        <v>6591</v>
      </c>
      <c r="C510" t="s">
        <v>6592</v>
      </c>
      <c r="D510" t="s">
        <v>6593</v>
      </c>
      <c r="E510" t="s">
        <v>6594</v>
      </c>
      <c r="F510" t="s">
        <v>6595</v>
      </c>
      <c r="G510" t="s">
        <v>16</v>
      </c>
      <c r="H510">
        <v>94327</v>
      </c>
      <c r="I510" t="s">
        <v>4092</v>
      </c>
    </row>
    <row r="511" spans="1:9" x14ac:dyDescent="0.35">
      <c r="A511" t="s">
        <v>886</v>
      </c>
      <c r="B511" t="s">
        <v>6596</v>
      </c>
      <c r="C511" t="s">
        <v>6597</v>
      </c>
      <c r="D511" t="s">
        <v>6598</v>
      </c>
      <c r="E511" t="s">
        <v>6599</v>
      </c>
      <c r="F511" t="s">
        <v>6600</v>
      </c>
      <c r="G511" t="s">
        <v>23</v>
      </c>
      <c r="H511">
        <v>22731</v>
      </c>
      <c r="I511" t="s">
        <v>4092</v>
      </c>
    </row>
    <row r="512" spans="1:9" x14ac:dyDescent="0.35">
      <c r="A512" t="s">
        <v>2156</v>
      </c>
      <c r="B512" t="s">
        <v>6601</v>
      </c>
      <c r="C512" t="s">
        <v>6602</v>
      </c>
      <c r="D512" t="s">
        <v>6603</v>
      </c>
      <c r="E512" t="s">
        <v>6604</v>
      </c>
      <c r="F512" t="s">
        <v>6605</v>
      </c>
      <c r="G512" t="s">
        <v>50</v>
      </c>
      <c r="H512">
        <v>3640</v>
      </c>
      <c r="I512" t="s">
        <v>4103</v>
      </c>
    </row>
    <row r="513" spans="1:9" x14ac:dyDescent="0.35">
      <c r="A513" t="s">
        <v>1090</v>
      </c>
      <c r="B513" t="s">
        <v>6606</v>
      </c>
      <c r="C513" t="s">
        <v>6607</v>
      </c>
      <c r="D513" t="s">
        <v>6608</v>
      </c>
      <c r="E513" t="s">
        <v>6609</v>
      </c>
      <c r="F513" t="s">
        <v>6610</v>
      </c>
      <c r="G513" t="s">
        <v>50</v>
      </c>
      <c r="H513">
        <v>16090</v>
      </c>
      <c r="I513" t="s">
        <v>4103</v>
      </c>
    </row>
    <row r="514" spans="1:9" x14ac:dyDescent="0.35">
      <c r="A514" t="s">
        <v>3231</v>
      </c>
      <c r="B514" t="s">
        <v>5243</v>
      </c>
      <c r="C514" t="s">
        <v>6611</v>
      </c>
      <c r="D514" t="s">
        <v>6612</v>
      </c>
      <c r="E514" t="s">
        <v>6613</v>
      </c>
      <c r="F514" t="s">
        <v>6614</v>
      </c>
      <c r="G514" t="s">
        <v>26</v>
      </c>
      <c r="H514">
        <v>78454</v>
      </c>
      <c r="I514" t="s">
        <v>4092</v>
      </c>
    </row>
    <row r="515" spans="1:9" x14ac:dyDescent="0.35">
      <c r="A515" t="s">
        <v>2082</v>
      </c>
      <c r="B515" t="s">
        <v>6615</v>
      </c>
      <c r="C515" t="s">
        <v>6616</v>
      </c>
      <c r="D515" t="s">
        <v>6617</v>
      </c>
      <c r="E515" t="s">
        <v>6618</v>
      </c>
      <c r="F515" t="s">
        <v>6619</v>
      </c>
      <c r="G515" t="s">
        <v>50</v>
      </c>
      <c r="H515">
        <v>16193</v>
      </c>
      <c r="I515" t="s">
        <v>4092</v>
      </c>
    </row>
    <row r="516" spans="1:9" x14ac:dyDescent="0.35">
      <c r="A516" t="s">
        <v>1084</v>
      </c>
      <c r="B516" t="s">
        <v>6620</v>
      </c>
      <c r="C516" t="s">
        <v>6621</v>
      </c>
      <c r="D516" t="s">
        <v>6622</v>
      </c>
      <c r="E516" t="s">
        <v>6623</v>
      </c>
      <c r="F516" t="s">
        <v>6624</v>
      </c>
      <c r="G516" t="s">
        <v>23</v>
      </c>
      <c r="H516">
        <v>96508</v>
      </c>
      <c r="I516" t="s">
        <v>4103</v>
      </c>
    </row>
    <row r="517" spans="1:9" x14ac:dyDescent="0.35">
      <c r="A517" t="s">
        <v>819</v>
      </c>
      <c r="B517" t="s">
        <v>6625</v>
      </c>
      <c r="C517" t="s">
        <v>6626</v>
      </c>
      <c r="D517" t="s">
        <v>6627</v>
      </c>
      <c r="E517" t="s">
        <v>6628</v>
      </c>
      <c r="F517" t="s">
        <v>6629</v>
      </c>
      <c r="G517" t="s">
        <v>31</v>
      </c>
      <c r="H517">
        <v>30173</v>
      </c>
      <c r="I517" t="s">
        <v>4103</v>
      </c>
    </row>
    <row r="518" spans="1:9" x14ac:dyDescent="0.35">
      <c r="A518" t="s">
        <v>1010</v>
      </c>
      <c r="B518" t="s">
        <v>6630</v>
      </c>
      <c r="C518" t="s">
        <v>6631</v>
      </c>
      <c r="D518" t="s">
        <v>6632</v>
      </c>
      <c r="E518" t="s">
        <v>6633</v>
      </c>
      <c r="F518" t="s">
        <v>6634</v>
      </c>
      <c r="G518" t="s">
        <v>23</v>
      </c>
      <c r="H518">
        <v>40950</v>
      </c>
      <c r="I518" t="s">
        <v>4092</v>
      </c>
    </row>
    <row r="519" spans="1:9" x14ac:dyDescent="0.35">
      <c r="A519" t="s">
        <v>557</v>
      </c>
      <c r="B519" t="s">
        <v>6635</v>
      </c>
      <c r="C519" t="s">
        <v>6636</v>
      </c>
      <c r="D519" t="s">
        <v>6637</v>
      </c>
      <c r="E519" t="s">
        <v>6638</v>
      </c>
      <c r="F519" t="s">
        <v>6639</v>
      </c>
      <c r="G519" t="s">
        <v>23</v>
      </c>
      <c r="H519">
        <v>65006</v>
      </c>
      <c r="I519" t="s">
        <v>4103</v>
      </c>
    </row>
    <row r="520" spans="1:9" x14ac:dyDescent="0.35">
      <c r="A520" t="s">
        <v>242</v>
      </c>
      <c r="B520" t="s">
        <v>6640</v>
      </c>
      <c r="C520" t="s">
        <v>6641</v>
      </c>
      <c r="D520" t="s">
        <v>6642</v>
      </c>
      <c r="E520" t="s">
        <v>6643</v>
      </c>
      <c r="F520" t="s">
        <v>6644</v>
      </c>
      <c r="G520" t="s">
        <v>50</v>
      </c>
      <c r="H520">
        <v>71086</v>
      </c>
      <c r="I520" t="s">
        <v>4092</v>
      </c>
    </row>
    <row r="521" spans="1:9" x14ac:dyDescent="0.35">
      <c r="A521" t="s">
        <v>3878</v>
      </c>
      <c r="B521" t="s">
        <v>4119</v>
      </c>
      <c r="C521" t="s">
        <v>6645</v>
      </c>
      <c r="D521" t="s">
        <v>6646</v>
      </c>
      <c r="E521" t="s">
        <v>6647</v>
      </c>
      <c r="F521" t="s">
        <v>6648</v>
      </c>
      <c r="G521" t="s">
        <v>23</v>
      </c>
      <c r="H521">
        <v>20086</v>
      </c>
      <c r="I521" t="s">
        <v>4103</v>
      </c>
    </row>
    <row r="522" spans="1:9" x14ac:dyDescent="0.35">
      <c r="A522" t="s">
        <v>803</v>
      </c>
      <c r="B522" t="s">
        <v>6649</v>
      </c>
      <c r="C522" t="s">
        <v>6650</v>
      </c>
      <c r="D522" t="s">
        <v>6651</v>
      </c>
      <c r="E522" t="s">
        <v>6652</v>
      </c>
      <c r="F522" t="s">
        <v>6653</v>
      </c>
      <c r="G522" t="s">
        <v>26</v>
      </c>
      <c r="H522">
        <v>83514</v>
      </c>
      <c r="I522" t="s">
        <v>4103</v>
      </c>
    </row>
    <row r="523" spans="1:9" x14ac:dyDescent="0.35">
      <c r="A523" t="s">
        <v>1897</v>
      </c>
      <c r="B523" t="s">
        <v>6654</v>
      </c>
      <c r="C523" t="s">
        <v>6655</v>
      </c>
      <c r="D523" t="s">
        <v>6656</v>
      </c>
      <c r="E523" t="s">
        <v>6657</v>
      </c>
      <c r="F523" t="s">
        <v>6658</v>
      </c>
      <c r="G523" t="s">
        <v>50</v>
      </c>
      <c r="H523">
        <v>76141</v>
      </c>
      <c r="I523" t="s">
        <v>4092</v>
      </c>
    </row>
    <row r="524" spans="1:9" x14ac:dyDescent="0.35">
      <c r="A524" t="s">
        <v>707</v>
      </c>
      <c r="B524" t="s">
        <v>6659</v>
      </c>
      <c r="C524" t="s">
        <v>6660</v>
      </c>
      <c r="D524" t="s">
        <v>6661</v>
      </c>
      <c r="E524" t="s">
        <v>6662</v>
      </c>
      <c r="F524" t="s">
        <v>6663</v>
      </c>
      <c r="G524" t="s">
        <v>31</v>
      </c>
      <c r="H524">
        <v>40446</v>
      </c>
      <c r="I524" t="s">
        <v>4092</v>
      </c>
    </row>
    <row r="525" spans="1:9" x14ac:dyDescent="0.35">
      <c r="A525" t="s">
        <v>2402</v>
      </c>
      <c r="B525" t="s">
        <v>6664</v>
      </c>
      <c r="C525" t="s">
        <v>6665</v>
      </c>
      <c r="D525" t="s">
        <v>6666</v>
      </c>
      <c r="E525" t="s">
        <v>6667</v>
      </c>
      <c r="F525" t="s">
        <v>6668</v>
      </c>
      <c r="G525" t="s">
        <v>50</v>
      </c>
      <c r="H525">
        <v>48943</v>
      </c>
      <c r="I525" t="s">
        <v>4092</v>
      </c>
    </row>
    <row r="526" spans="1:9" x14ac:dyDescent="0.35">
      <c r="A526" t="s">
        <v>3410</v>
      </c>
      <c r="B526" t="s">
        <v>6669</v>
      </c>
      <c r="C526" t="s">
        <v>6670</v>
      </c>
      <c r="D526" t="s">
        <v>6671</v>
      </c>
      <c r="E526" t="s">
        <v>6672</v>
      </c>
      <c r="F526" t="s">
        <v>6673</v>
      </c>
      <c r="G526" t="s">
        <v>16</v>
      </c>
      <c r="H526">
        <v>73548</v>
      </c>
      <c r="I526" t="s">
        <v>4092</v>
      </c>
    </row>
    <row r="527" spans="1:9" x14ac:dyDescent="0.35">
      <c r="A527" t="s">
        <v>3911</v>
      </c>
      <c r="B527" t="s">
        <v>6674</v>
      </c>
      <c r="C527" t="s">
        <v>6675</v>
      </c>
      <c r="D527" t="s">
        <v>6676</v>
      </c>
      <c r="E527" t="s">
        <v>6677</v>
      </c>
      <c r="F527" t="s">
        <v>6678</v>
      </c>
      <c r="G527" t="s">
        <v>31</v>
      </c>
      <c r="H527">
        <v>14523</v>
      </c>
      <c r="I527" t="s">
        <v>4103</v>
      </c>
    </row>
    <row r="528" spans="1:9" x14ac:dyDescent="0.35">
      <c r="A528" t="s">
        <v>3792</v>
      </c>
      <c r="B528" t="s">
        <v>6679</v>
      </c>
      <c r="C528" t="s">
        <v>6680</v>
      </c>
      <c r="D528" t="s">
        <v>6681</v>
      </c>
      <c r="E528" t="s">
        <v>6682</v>
      </c>
      <c r="F528" t="s">
        <v>6683</v>
      </c>
      <c r="G528" t="s">
        <v>16</v>
      </c>
      <c r="H528">
        <v>58586</v>
      </c>
      <c r="I528" t="s">
        <v>4103</v>
      </c>
    </row>
    <row r="529" spans="1:9" x14ac:dyDescent="0.35">
      <c r="A529" t="s">
        <v>1137</v>
      </c>
      <c r="B529" t="s">
        <v>6684</v>
      </c>
      <c r="C529" t="s">
        <v>6685</v>
      </c>
      <c r="D529" t="s">
        <v>6686</v>
      </c>
      <c r="E529" t="s">
        <v>6687</v>
      </c>
      <c r="F529" t="s">
        <v>6688</v>
      </c>
      <c r="G529" t="s">
        <v>26</v>
      </c>
      <c r="H529">
        <v>21295</v>
      </c>
      <c r="I529" t="s">
        <v>4092</v>
      </c>
    </row>
    <row r="530" spans="1:9" x14ac:dyDescent="0.35">
      <c r="A530" t="s">
        <v>1275</v>
      </c>
      <c r="B530" t="s">
        <v>4893</v>
      </c>
      <c r="C530" t="s">
        <v>6689</v>
      </c>
      <c r="D530" t="s">
        <v>6690</v>
      </c>
      <c r="E530" t="s">
        <v>6691</v>
      </c>
      <c r="F530" t="s">
        <v>6692</v>
      </c>
      <c r="G530" t="s">
        <v>50</v>
      </c>
      <c r="H530">
        <v>9960</v>
      </c>
      <c r="I530" t="s">
        <v>4103</v>
      </c>
    </row>
    <row r="531" spans="1:9" x14ac:dyDescent="0.35">
      <c r="A531" t="s">
        <v>2675</v>
      </c>
      <c r="B531" t="s">
        <v>6693</v>
      </c>
      <c r="C531" t="s">
        <v>6694</v>
      </c>
      <c r="D531" t="s">
        <v>6695</v>
      </c>
      <c r="E531" t="s">
        <v>6696</v>
      </c>
      <c r="F531" t="s">
        <v>6697</v>
      </c>
      <c r="G531" t="s">
        <v>26</v>
      </c>
      <c r="H531">
        <v>21429</v>
      </c>
      <c r="I531" t="s">
        <v>4103</v>
      </c>
    </row>
    <row r="532" spans="1:9" x14ac:dyDescent="0.35">
      <c r="A532" t="s">
        <v>3350</v>
      </c>
      <c r="B532" t="s">
        <v>6698</v>
      </c>
      <c r="C532" t="s">
        <v>6699</v>
      </c>
      <c r="D532" t="s">
        <v>6700</v>
      </c>
      <c r="E532" t="s">
        <v>6701</v>
      </c>
      <c r="F532" t="s">
        <v>6702</v>
      </c>
      <c r="G532" t="s">
        <v>31</v>
      </c>
      <c r="H532">
        <v>31498</v>
      </c>
      <c r="I532" t="s">
        <v>4092</v>
      </c>
    </row>
    <row r="533" spans="1:9" x14ac:dyDescent="0.35">
      <c r="A533" t="s">
        <v>1743</v>
      </c>
      <c r="B533" t="s">
        <v>6703</v>
      </c>
      <c r="C533" t="s">
        <v>6704</v>
      </c>
      <c r="D533" t="s">
        <v>6705</v>
      </c>
      <c r="E533" t="s">
        <v>6706</v>
      </c>
      <c r="F533" t="s">
        <v>6707</v>
      </c>
      <c r="G533" t="s">
        <v>16</v>
      </c>
      <c r="H533">
        <v>79999</v>
      </c>
      <c r="I533" t="s">
        <v>4092</v>
      </c>
    </row>
    <row r="534" spans="1:9" x14ac:dyDescent="0.35">
      <c r="A534" t="s">
        <v>254</v>
      </c>
      <c r="B534" t="s">
        <v>6708</v>
      </c>
      <c r="C534" t="s">
        <v>6709</v>
      </c>
      <c r="D534" t="s">
        <v>6710</v>
      </c>
      <c r="E534" t="s">
        <v>6711</v>
      </c>
      <c r="F534" t="s">
        <v>6712</v>
      </c>
      <c r="G534" t="s">
        <v>16</v>
      </c>
      <c r="H534">
        <v>99692</v>
      </c>
      <c r="I534" t="s">
        <v>4103</v>
      </c>
    </row>
    <row r="535" spans="1:9" x14ac:dyDescent="0.35">
      <c r="A535" t="s">
        <v>3696</v>
      </c>
      <c r="B535" t="s">
        <v>1593</v>
      </c>
      <c r="C535" t="s">
        <v>6713</v>
      </c>
      <c r="D535" t="s">
        <v>6714</v>
      </c>
      <c r="E535" t="s">
        <v>6715</v>
      </c>
      <c r="F535" t="s">
        <v>6716</v>
      </c>
      <c r="G535" t="s">
        <v>26</v>
      </c>
      <c r="H535">
        <v>9458</v>
      </c>
      <c r="I535" t="s">
        <v>4092</v>
      </c>
    </row>
    <row r="536" spans="1:9" x14ac:dyDescent="0.35">
      <c r="A536" t="s">
        <v>1603</v>
      </c>
      <c r="B536" t="s">
        <v>6717</v>
      </c>
      <c r="C536" t="s">
        <v>6718</v>
      </c>
      <c r="D536" t="s">
        <v>6719</v>
      </c>
      <c r="E536" t="s">
        <v>6720</v>
      </c>
      <c r="F536" t="s">
        <v>6721</v>
      </c>
      <c r="G536" t="s">
        <v>16</v>
      </c>
      <c r="H536">
        <v>64069</v>
      </c>
      <c r="I536" t="s">
        <v>4103</v>
      </c>
    </row>
    <row r="537" spans="1:9" x14ac:dyDescent="0.35">
      <c r="A537" t="s">
        <v>539</v>
      </c>
      <c r="B537" t="s">
        <v>6722</v>
      </c>
      <c r="C537" t="s">
        <v>6723</v>
      </c>
      <c r="D537" t="s">
        <v>6724</v>
      </c>
      <c r="E537" t="s">
        <v>6725</v>
      </c>
      <c r="F537" t="s">
        <v>6726</v>
      </c>
      <c r="G537" t="s">
        <v>50</v>
      </c>
      <c r="H537">
        <v>59694</v>
      </c>
      <c r="I537" t="s">
        <v>4092</v>
      </c>
    </row>
    <row r="538" spans="1:9" x14ac:dyDescent="0.35">
      <c r="A538" t="s">
        <v>1131</v>
      </c>
      <c r="B538" t="s">
        <v>6727</v>
      </c>
      <c r="C538" t="s">
        <v>6728</v>
      </c>
      <c r="D538" t="s">
        <v>6729</v>
      </c>
      <c r="E538" t="s">
        <v>6730</v>
      </c>
      <c r="F538" t="s">
        <v>6731</v>
      </c>
      <c r="G538" t="s">
        <v>26</v>
      </c>
      <c r="H538">
        <v>10910</v>
      </c>
      <c r="I538" t="s">
        <v>4092</v>
      </c>
    </row>
    <row r="539" spans="1:9" x14ac:dyDescent="0.35">
      <c r="A539" t="s">
        <v>1491</v>
      </c>
      <c r="B539" t="s">
        <v>6732</v>
      </c>
      <c r="C539" t="s">
        <v>6733</v>
      </c>
      <c r="D539" t="s">
        <v>6734</v>
      </c>
      <c r="E539" t="s">
        <v>6735</v>
      </c>
      <c r="F539" t="s">
        <v>6736</v>
      </c>
      <c r="G539" t="s">
        <v>31</v>
      </c>
      <c r="H539">
        <v>77942</v>
      </c>
      <c r="I539" t="s">
        <v>4092</v>
      </c>
    </row>
    <row r="540" spans="1:9" x14ac:dyDescent="0.35">
      <c r="A540" t="s">
        <v>1631</v>
      </c>
      <c r="B540" t="s">
        <v>6737</v>
      </c>
      <c r="C540" t="s">
        <v>6738</v>
      </c>
      <c r="D540" t="s">
        <v>6739</v>
      </c>
      <c r="E540" t="s">
        <v>6740</v>
      </c>
      <c r="F540" t="s">
        <v>6741</v>
      </c>
      <c r="G540" t="s">
        <v>26</v>
      </c>
      <c r="H540">
        <v>49136</v>
      </c>
      <c r="I540" t="s">
        <v>4103</v>
      </c>
    </row>
    <row r="541" spans="1:9" x14ac:dyDescent="0.35">
      <c r="A541" t="s">
        <v>1911</v>
      </c>
      <c r="B541" t="s">
        <v>6742</v>
      </c>
      <c r="C541" t="s">
        <v>6743</v>
      </c>
      <c r="D541" t="s">
        <v>6744</v>
      </c>
      <c r="E541" t="s">
        <v>6745</v>
      </c>
      <c r="F541" t="s">
        <v>6746</v>
      </c>
      <c r="G541" t="s">
        <v>50</v>
      </c>
      <c r="H541">
        <v>76136</v>
      </c>
      <c r="I541" t="s">
        <v>4103</v>
      </c>
    </row>
    <row r="542" spans="1:9" x14ac:dyDescent="0.35">
      <c r="A542" t="s">
        <v>362</v>
      </c>
      <c r="B542" t="s">
        <v>6747</v>
      </c>
      <c r="C542" t="s">
        <v>6748</v>
      </c>
      <c r="D542" t="s">
        <v>6749</v>
      </c>
      <c r="E542" t="s">
        <v>6750</v>
      </c>
      <c r="F542" t="s">
        <v>6751</v>
      </c>
      <c r="G542" t="s">
        <v>50</v>
      </c>
      <c r="H542">
        <v>95644</v>
      </c>
      <c r="I542" t="s">
        <v>4103</v>
      </c>
    </row>
    <row r="543" spans="1:9" x14ac:dyDescent="0.35">
      <c r="A543" t="s">
        <v>1563</v>
      </c>
      <c r="B543" t="s">
        <v>6752</v>
      </c>
      <c r="C543" t="s">
        <v>6753</v>
      </c>
      <c r="D543" t="s">
        <v>6754</v>
      </c>
      <c r="E543" t="s">
        <v>6755</v>
      </c>
      <c r="F543" t="s">
        <v>6756</v>
      </c>
      <c r="G543" t="s">
        <v>31</v>
      </c>
      <c r="H543">
        <v>11895</v>
      </c>
      <c r="I543" t="s">
        <v>4103</v>
      </c>
    </row>
    <row r="544" spans="1:9" x14ac:dyDescent="0.35">
      <c r="A544" t="s">
        <v>3142</v>
      </c>
      <c r="B544" t="s">
        <v>6757</v>
      </c>
      <c r="C544" t="s">
        <v>6758</v>
      </c>
      <c r="D544" t="s">
        <v>6759</v>
      </c>
      <c r="E544" t="s">
        <v>6760</v>
      </c>
      <c r="F544" t="s">
        <v>6761</v>
      </c>
      <c r="G544" t="s">
        <v>16</v>
      </c>
      <c r="H544">
        <v>4863</v>
      </c>
      <c r="I544" t="s">
        <v>4103</v>
      </c>
    </row>
    <row r="545" spans="1:9" x14ac:dyDescent="0.35">
      <c r="A545" t="s">
        <v>3150</v>
      </c>
      <c r="B545" t="s">
        <v>6762</v>
      </c>
      <c r="C545" t="s">
        <v>6763</v>
      </c>
      <c r="D545" t="s">
        <v>6764</v>
      </c>
      <c r="E545" t="s">
        <v>6765</v>
      </c>
      <c r="F545" t="s">
        <v>6766</v>
      </c>
      <c r="G545" t="s">
        <v>31</v>
      </c>
      <c r="H545">
        <v>47394</v>
      </c>
      <c r="I545" t="s">
        <v>4103</v>
      </c>
    </row>
    <row r="546" spans="1:9" x14ac:dyDescent="0.35">
      <c r="A546" t="s">
        <v>667</v>
      </c>
      <c r="B546" t="s">
        <v>6767</v>
      </c>
      <c r="C546" t="s">
        <v>6768</v>
      </c>
      <c r="D546" t="s">
        <v>6769</v>
      </c>
      <c r="E546" t="s">
        <v>6770</v>
      </c>
      <c r="F546" t="s">
        <v>6771</v>
      </c>
      <c r="G546" t="s">
        <v>26</v>
      </c>
      <c r="H546">
        <v>48524</v>
      </c>
      <c r="I546" t="s">
        <v>4103</v>
      </c>
    </row>
    <row r="547" spans="1:9" x14ac:dyDescent="0.35">
      <c r="A547" t="s">
        <v>198</v>
      </c>
      <c r="B547" t="s">
        <v>6772</v>
      </c>
      <c r="C547" t="s">
        <v>6773</v>
      </c>
      <c r="D547" t="s">
        <v>6774</v>
      </c>
      <c r="E547" t="s">
        <v>6775</v>
      </c>
      <c r="F547" t="s">
        <v>6776</v>
      </c>
      <c r="G547" t="s">
        <v>26</v>
      </c>
      <c r="H547">
        <v>19560</v>
      </c>
      <c r="I547" t="s">
        <v>4092</v>
      </c>
    </row>
    <row r="548" spans="1:9" x14ac:dyDescent="0.35">
      <c r="A548" t="s">
        <v>1665</v>
      </c>
      <c r="B548" t="s">
        <v>6777</v>
      </c>
      <c r="C548" t="s">
        <v>6778</v>
      </c>
      <c r="D548" t="s">
        <v>6779</v>
      </c>
      <c r="E548" t="s">
        <v>6780</v>
      </c>
      <c r="F548" t="s">
        <v>6781</v>
      </c>
      <c r="G548" t="s">
        <v>16</v>
      </c>
      <c r="H548">
        <v>69151</v>
      </c>
      <c r="I548" t="s">
        <v>4092</v>
      </c>
    </row>
    <row r="549" spans="1:9" x14ac:dyDescent="0.35">
      <c r="A549" t="s">
        <v>2336</v>
      </c>
      <c r="B549" t="s">
        <v>6782</v>
      </c>
      <c r="C549" t="s">
        <v>6783</v>
      </c>
      <c r="D549" t="s">
        <v>6784</v>
      </c>
      <c r="E549" t="s">
        <v>6785</v>
      </c>
      <c r="F549" t="s">
        <v>6786</v>
      </c>
      <c r="G549" t="s">
        <v>23</v>
      </c>
      <c r="H549">
        <v>64665</v>
      </c>
      <c r="I549" t="s">
        <v>4092</v>
      </c>
    </row>
    <row r="550" spans="1:9" x14ac:dyDescent="0.35">
      <c r="A550" t="s">
        <v>3586</v>
      </c>
      <c r="B550" t="s">
        <v>6787</v>
      </c>
      <c r="C550" t="s">
        <v>6788</v>
      </c>
      <c r="D550" t="s">
        <v>6789</v>
      </c>
      <c r="E550" t="s">
        <v>6790</v>
      </c>
      <c r="F550" t="s">
        <v>6791</v>
      </c>
      <c r="G550" t="s">
        <v>31</v>
      </c>
      <c r="H550">
        <v>86302</v>
      </c>
      <c r="I550" t="s">
        <v>4103</v>
      </c>
    </row>
    <row r="551" spans="1:9" x14ac:dyDescent="0.35">
      <c r="A551" t="s">
        <v>2426</v>
      </c>
      <c r="B551" t="s">
        <v>6792</v>
      </c>
      <c r="C551" t="s">
        <v>6793</v>
      </c>
      <c r="D551" t="s">
        <v>6794</v>
      </c>
      <c r="E551" t="s">
        <v>6795</v>
      </c>
      <c r="F551" t="s">
        <v>6796</v>
      </c>
      <c r="G551" t="s">
        <v>31</v>
      </c>
      <c r="H551">
        <v>34412</v>
      </c>
      <c r="I551" t="s">
        <v>4103</v>
      </c>
    </row>
    <row r="552" spans="1:9" x14ac:dyDescent="0.35">
      <c r="A552" t="s">
        <v>3567</v>
      </c>
      <c r="B552" t="s">
        <v>6797</v>
      </c>
      <c r="C552" t="s">
        <v>6798</v>
      </c>
      <c r="D552" t="s">
        <v>6799</v>
      </c>
      <c r="E552" t="s">
        <v>6800</v>
      </c>
      <c r="F552" t="s">
        <v>6801</v>
      </c>
      <c r="G552" t="s">
        <v>23</v>
      </c>
      <c r="H552">
        <v>16356</v>
      </c>
      <c r="I552" t="s">
        <v>4092</v>
      </c>
    </row>
    <row r="553" spans="1:9" x14ac:dyDescent="0.35">
      <c r="A553" t="s">
        <v>3784</v>
      </c>
      <c r="B553" t="s">
        <v>6802</v>
      </c>
      <c r="C553" t="s">
        <v>6803</v>
      </c>
      <c r="D553" t="s">
        <v>6804</v>
      </c>
      <c r="E553" t="s">
        <v>6805</v>
      </c>
      <c r="F553" t="s">
        <v>6806</v>
      </c>
      <c r="G553" t="s">
        <v>26</v>
      </c>
      <c r="H553">
        <v>75780</v>
      </c>
      <c r="I553" t="s">
        <v>4092</v>
      </c>
    </row>
    <row r="554" spans="1:9" x14ac:dyDescent="0.35">
      <c r="A554" t="s">
        <v>220</v>
      </c>
      <c r="B554" t="s">
        <v>6807</v>
      </c>
      <c r="C554" t="s">
        <v>6808</v>
      </c>
      <c r="D554" t="s">
        <v>6809</v>
      </c>
      <c r="E554" t="s">
        <v>6810</v>
      </c>
      <c r="F554" t="s">
        <v>6811</v>
      </c>
      <c r="G554" t="s">
        <v>31</v>
      </c>
      <c r="H554">
        <v>1189</v>
      </c>
      <c r="I554" t="s">
        <v>4103</v>
      </c>
    </row>
    <row r="555" spans="1:9" x14ac:dyDescent="0.35">
      <c r="A555" t="s">
        <v>1637</v>
      </c>
      <c r="B555" t="s">
        <v>6812</v>
      </c>
      <c r="C555" t="s">
        <v>6813</v>
      </c>
      <c r="D555" t="s">
        <v>6814</v>
      </c>
      <c r="E555" t="s">
        <v>6815</v>
      </c>
      <c r="F555" t="s">
        <v>6816</v>
      </c>
      <c r="G555" t="s">
        <v>16</v>
      </c>
      <c r="H555">
        <v>85085</v>
      </c>
      <c r="I555" t="s">
        <v>4092</v>
      </c>
    </row>
    <row r="556" spans="1:9" x14ac:dyDescent="0.35">
      <c r="A556" t="s">
        <v>2631</v>
      </c>
      <c r="B556" t="s">
        <v>6817</v>
      </c>
      <c r="C556" t="s">
        <v>6818</v>
      </c>
      <c r="D556" t="s">
        <v>6819</v>
      </c>
      <c r="E556" t="s">
        <v>6820</v>
      </c>
      <c r="F556" t="s">
        <v>4808</v>
      </c>
      <c r="G556" t="s">
        <v>26</v>
      </c>
      <c r="H556">
        <v>47182</v>
      </c>
      <c r="I556" t="s">
        <v>4103</v>
      </c>
    </row>
    <row r="557" spans="1:9" x14ac:dyDescent="0.35">
      <c r="A557" t="s">
        <v>3921</v>
      </c>
      <c r="B557" t="s">
        <v>6821</v>
      </c>
      <c r="C557" t="s">
        <v>6822</v>
      </c>
      <c r="D557" t="s">
        <v>6823</v>
      </c>
      <c r="E557" t="s">
        <v>6824</v>
      </c>
      <c r="F557" t="s">
        <v>6825</v>
      </c>
      <c r="G557" t="s">
        <v>31</v>
      </c>
      <c r="H557">
        <v>67198</v>
      </c>
      <c r="I557" t="s">
        <v>4103</v>
      </c>
    </row>
    <row r="558" spans="1:9" x14ac:dyDescent="0.35">
      <c r="A558" t="s">
        <v>852</v>
      </c>
      <c r="B558" t="s">
        <v>6826</v>
      </c>
      <c r="C558" t="s">
        <v>6827</v>
      </c>
      <c r="D558" t="s">
        <v>6828</v>
      </c>
      <c r="E558" t="s">
        <v>6829</v>
      </c>
      <c r="F558" t="s">
        <v>6830</v>
      </c>
      <c r="G558" t="s">
        <v>23</v>
      </c>
      <c r="H558">
        <v>1071</v>
      </c>
      <c r="I558" t="s">
        <v>4092</v>
      </c>
    </row>
    <row r="559" spans="1:9" x14ac:dyDescent="0.35">
      <c r="A559" t="s">
        <v>940</v>
      </c>
      <c r="B559" t="s">
        <v>6831</v>
      </c>
      <c r="C559" t="s">
        <v>6832</v>
      </c>
      <c r="D559" t="s">
        <v>6833</v>
      </c>
      <c r="E559" t="s">
        <v>6834</v>
      </c>
      <c r="F559" t="s">
        <v>6835</v>
      </c>
      <c r="G559" t="s">
        <v>31</v>
      </c>
      <c r="H559">
        <v>31775</v>
      </c>
      <c r="I559" t="s">
        <v>4103</v>
      </c>
    </row>
    <row r="560" spans="1:9" x14ac:dyDescent="0.35">
      <c r="A560" t="s">
        <v>3870</v>
      </c>
      <c r="B560" t="s">
        <v>6836</v>
      </c>
      <c r="C560" t="s">
        <v>6837</v>
      </c>
      <c r="D560" t="s">
        <v>6838</v>
      </c>
      <c r="E560" t="s">
        <v>6839</v>
      </c>
      <c r="F560" t="s">
        <v>6840</v>
      </c>
      <c r="G560" t="s">
        <v>16</v>
      </c>
      <c r="H560">
        <v>16029</v>
      </c>
      <c r="I560" t="s">
        <v>4092</v>
      </c>
    </row>
    <row r="561" spans="1:9" x14ac:dyDescent="0.35">
      <c r="A561" t="s">
        <v>3886</v>
      </c>
      <c r="B561" t="s">
        <v>6841</v>
      </c>
      <c r="C561" t="s">
        <v>6842</v>
      </c>
      <c r="D561" t="s">
        <v>6843</v>
      </c>
      <c r="E561" t="s">
        <v>6844</v>
      </c>
      <c r="F561" t="s">
        <v>6845</v>
      </c>
      <c r="G561" t="s">
        <v>26</v>
      </c>
      <c r="H561">
        <v>11784</v>
      </c>
      <c r="I561" t="s">
        <v>4092</v>
      </c>
    </row>
    <row r="562" spans="1:9" x14ac:dyDescent="0.35">
      <c r="A562" t="s">
        <v>2918</v>
      </c>
      <c r="B562" t="s">
        <v>6846</v>
      </c>
      <c r="C562" t="s">
        <v>6847</v>
      </c>
      <c r="D562" t="s">
        <v>6848</v>
      </c>
      <c r="E562" t="s">
        <v>6849</v>
      </c>
      <c r="F562" t="s">
        <v>6850</v>
      </c>
      <c r="G562" t="s">
        <v>26</v>
      </c>
      <c r="H562">
        <v>84191</v>
      </c>
      <c r="I562" t="s">
        <v>4103</v>
      </c>
    </row>
    <row r="563" spans="1:9" x14ac:dyDescent="0.35">
      <c r="A563" t="s">
        <v>352</v>
      </c>
      <c r="B563" t="s">
        <v>6851</v>
      </c>
      <c r="C563" t="s">
        <v>6852</v>
      </c>
      <c r="D563" t="s">
        <v>6853</v>
      </c>
      <c r="E563" t="s">
        <v>6854</v>
      </c>
      <c r="F563" t="s">
        <v>6855</v>
      </c>
      <c r="G563" t="s">
        <v>23</v>
      </c>
      <c r="H563">
        <v>3081</v>
      </c>
      <c r="I563" t="s">
        <v>4092</v>
      </c>
    </row>
    <row r="564" spans="1:9" x14ac:dyDescent="0.35">
      <c r="A564" t="s">
        <v>590</v>
      </c>
      <c r="B564" t="s">
        <v>6856</v>
      </c>
      <c r="C564" t="s">
        <v>6857</v>
      </c>
      <c r="D564" t="s">
        <v>6858</v>
      </c>
      <c r="E564" t="s">
        <v>6859</v>
      </c>
      <c r="F564" t="s">
        <v>6860</v>
      </c>
      <c r="G564" t="s">
        <v>26</v>
      </c>
      <c r="H564">
        <v>46733</v>
      </c>
      <c r="I564" t="s">
        <v>4103</v>
      </c>
    </row>
    <row r="565" spans="1:9" x14ac:dyDescent="0.35">
      <c r="A565" t="s">
        <v>1584</v>
      </c>
      <c r="B565" t="s">
        <v>6861</v>
      </c>
      <c r="C565" t="s">
        <v>6862</v>
      </c>
      <c r="D565" t="s">
        <v>6863</v>
      </c>
      <c r="E565" t="s">
        <v>6864</v>
      </c>
      <c r="F565" t="s">
        <v>6865</v>
      </c>
      <c r="G565" t="s">
        <v>23</v>
      </c>
      <c r="H565">
        <v>88881</v>
      </c>
      <c r="I565" t="s">
        <v>4092</v>
      </c>
    </row>
    <row r="566" spans="1:9" x14ac:dyDescent="0.35">
      <c r="A566" t="s">
        <v>444</v>
      </c>
      <c r="B566" t="s">
        <v>6866</v>
      </c>
      <c r="C566" t="s">
        <v>6867</v>
      </c>
      <c r="D566" t="s">
        <v>6868</v>
      </c>
      <c r="E566" t="s">
        <v>6869</v>
      </c>
      <c r="F566" t="s">
        <v>6870</v>
      </c>
      <c r="G566" t="s">
        <v>50</v>
      </c>
      <c r="H566">
        <v>42637</v>
      </c>
      <c r="I566" t="s">
        <v>4103</v>
      </c>
    </row>
    <row r="567" spans="1:9" x14ac:dyDescent="0.35">
      <c r="A567" t="s">
        <v>3116</v>
      </c>
      <c r="B567" t="s">
        <v>6871</v>
      </c>
      <c r="C567" t="s">
        <v>6872</v>
      </c>
      <c r="D567" t="s">
        <v>6873</v>
      </c>
      <c r="E567" t="s">
        <v>6874</v>
      </c>
      <c r="F567" t="s">
        <v>6875</v>
      </c>
      <c r="G567" t="s">
        <v>31</v>
      </c>
      <c r="H567">
        <v>32847</v>
      </c>
      <c r="I567" t="s">
        <v>4103</v>
      </c>
    </row>
    <row r="568" spans="1:9" x14ac:dyDescent="0.35">
      <c r="A568" t="s">
        <v>2688</v>
      </c>
      <c r="B568" t="s">
        <v>6876</v>
      </c>
      <c r="C568" t="s">
        <v>6877</v>
      </c>
      <c r="D568" t="s">
        <v>6878</v>
      </c>
      <c r="E568" t="s">
        <v>6879</v>
      </c>
      <c r="F568" t="s">
        <v>6880</v>
      </c>
      <c r="G568" t="s">
        <v>23</v>
      </c>
      <c r="H568">
        <v>73963</v>
      </c>
      <c r="I568" t="s">
        <v>4103</v>
      </c>
    </row>
    <row r="569" spans="1:9" x14ac:dyDescent="0.35">
      <c r="A569" t="s">
        <v>3828</v>
      </c>
      <c r="B569" t="s">
        <v>6881</v>
      </c>
      <c r="C569" t="s">
        <v>6882</v>
      </c>
      <c r="D569" t="s">
        <v>6883</v>
      </c>
      <c r="E569" t="s">
        <v>6884</v>
      </c>
      <c r="F569" t="s">
        <v>6885</v>
      </c>
      <c r="G569" t="s">
        <v>16</v>
      </c>
      <c r="H569">
        <v>47476</v>
      </c>
      <c r="I569" t="s">
        <v>4103</v>
      </c>
    </row>
    <row r="570" spans="1:9" x14ac:dyDescent="0.35">
      <c r="A570" t="s">
        <v>3680</v>
      </c>
      <c r="B570" t="s">
        <v>6886</v>
      </c>
      <c r="C570" t="s">
        <v>6887</v>
      </c>
      <c r="D570" t="s">
        <v>6888</v>
      </c>
      <c r="E570" t="s">
        <v>6889</v>
      </c>
      <c r="F570" t="s">
        <v>6890</v>
      </c>
      <c r="G570" t="s">
        <v>16</v>
      </c>
      <c r="H570">
        <v>77641</v>
      </c>
      <c r="I570" t="s">
        <v>4092</v>
      </c>
    </row>
    <row r="571" spans="1:9" x14ac:dyDescent="0.35">
      <c r="A571" t="s">
        <v>2556</v>
      </c>
      <c r="B571" t="s">
        <v>1580</v>
      </c>
      <c r="C571" t="s">
        <v>6891</v>
      </c>
      <c r="D571" t="s">
        <v>6892</v>
      </c>
      <c r="E571" t="s">
        <v>6893</v>
      </c>
      <c r="F571" t="s">
        <v>6894</v>
      </c>
      <c r="G571" t="s">
        <v>23</v>
      </c>
      <c r="H571">
        <v>21477</v>
      </c>
      <c r="I571" t="s">
        <v>4103</v>
      </c>
    </row>
    <row r="572" spans="1:9" x14ac:dyDescent="0.35">
      <c r="A572" t="s">
        <v>3602</v>
      </c>
      <c r="B572" t="s">
        <v>6895</v>
      </c>
      <c r="C572" t="s">
        <v>6896</v>
      </c>
      <c r="D572" t="s">
        <v>6897</v>
      </c>
      <c r="E572" t="s">
        <v>6898</v>
      </c>
      <c r="F572" t="s">
        <v>6899</v>
      </c>
      <c r="G572" t="s">
        <v>26</v>
      </c>
      <c r="H572">
        <v>52441</v>
      </c>
      <c r="I572" t="s">
        <v>4092</v>
      </c>
    </row>
    <row r="573" spans="1:9" x14ac:dyDescent="0.35">
      <c r="A573" t="s">
        <v>3935</v>
      </c>
      <c r="B573" t="s">
        <v>6900</v>
      </c>
      <c r="C573" t="s">
        <v>6901</v>
      </c>
      <c r="D573" t="s">
        <v>6902</v>
      </c>
      <c r="E573" t="s">
        <v>6903</v>
      </c>
      <c r="F573" t="s">
        <v>6904</v>
      </c>
      <c r="G573" t="s">
        <v>26</v>
      </c>
      <c r="H573">
        <v>57574</v>
      </c>
      <c r="I573" t="s">
        <v>4092</v>
      </c>
    </row>
    <row r="574" spans="1:9" x14ac:dyDescent="0.35">
      <c r="A574" t="s">
        <v>3070</v>
      </c>
      <c r="B574" t="s">
        <v>6905</v>
      </c>
      <c r="C574" t="s">
        <v>6906</v>
      </c>
      <c r="D574" t="s">
        <v>6907</v>
      </c>
      <c r="E574" t="s">
        <v>6908</v>
      </c>
      <c r="F574" t="s">
        <v>6909</v>
      </c>
      <c r="G574" t="s">
        <v>31</v>
      </c>
      <c r="H574">
        <v>16780</v>
      </c>
      <c r="I574" t="s">
        <v>4103</v>
      </c>
    </row>
    <row r="575" spans="1:9" x14ac:dyDescent="0.35">
      <c r="A575" t="s">
        <v>3310</v>
      </c>
      <c r="B575" t="s">
        <v>6910</v>
      </c>
      <c r="C575" t="s">
        <v>6911</v>
      </c>
      <c r="D575" t="s">
        <v>6912</v>
      </c>
      <c r="E575" t="s">
        <v>6913</v>
      </c>
      <c r="F575" t="s">
        <v>6914</v>
      </c>
      <c r="G575" t="s">
        <v>50</v>
      </c>
      <c r="H575">
        <v>4158</v>
      </c>
      <c r="I575" t="s">
        <v>4092</v>
      </c>
    </row>
    <row r="576" spans="1:9" x14ac:dyDescent="0.35">
      <c r="A576" t="s">
        <v>1989</v>
      </c>
      <c r="B576" t="s">
        <v>6915</v>
      </c>
      <c r="C576" t="s">
        <v>6916</v>
      </c>
      <c r="D576" t="s">
        <v>6917</v>
      </c>
      <c r="E576" t="s">
        <v>6918</v>
      </c>
      <c r="F576" t="s">
        <v>6919</v>
      </c>
      <c r="G576" t="s">
        <v>16</v>
      </c>
      <c r="H576">
        <v>46864</v>
      </c>
      <c r="I576" t="s">
        <v>4092</v>
      </c>
    </row>
    <row r="577" spans="1:9" x14ac:dyDescent="0.35">
      <c r="A577" t="s">
        <v>717</v>
      </c>
      <c r="B577" t="s">
        <v>6920</v>
      </c>
      <c r="C577" t="s">
        <v>6921</v>
      </c>
      <c r="D577" t="s">
        <v>6922</v>
      </c>
      <c r="E577" t="s">
        <v>6923</v>
      </c>
      <c r="F577" t="s">
        <v>6924</v>
      </c>
      <c r="G577" t="s">
        <v>16</v>
      </c>
      <c r="H577">
        <v>88805</v>
      </c>
      <c r="I577" t="s">
        <v>4103</v>
      </c>
    </row>
    <row r="578" spans="1:9" x14ac:dyDescent="0.35">
      <c r="A578" t="s">
        <v>420</v>
      </c>
      <c r="B578" t="s">
        <v>6925</v>
      </c>
      <c r="C578" t="s">
        <v>6926</v>
      </c>
      <c r="D578" t="s">
        <v>6927</v>
      </c>
      <c r="E578" t="s">
        <v>6928</v>
      </c>
      <c r="F578" t="s">
        <v>6929</v>
      </c>
      <c r="G578" t="s">
        <v>23</v>
      </c>
      <c r="H578">
        <v>30756</v>
      </c>
      <c r="I578" t="s">
        <v>4103</v>
      </c>
    </row>
    <row r="579" spans="1:9" x14ac:dyDescent="0.35">
      <c r="A579" t="s">
        <v>2498</v>
      </c>
      <c r="B579" t="s">
        <v>6930</v>
      </c>
      <c r="C579" t="s">
        <v>6931</v>
      </c>
      <c r="D579" t="s">
        <v>6932</v>
      </c>
      <c r="E579" t="s">
        <v>6933</v>
      </c>
      <c r="F579" t="s">
        <v>5429</v>
      </c>
      <c r="G579" t="s">
        <v>16</v>
      </c>
      <c r="H579">
        <v>87273</v>
      </c>
      <c r="I579" t="s">
        <v>4092</v>
      </c>
    </row>
    <row r="580" spans="1:9" x14ac:dyDescent="0.35">
      <c r="A580" t="s">
        <v>3862</v>
      </c>
      <c r="B580" t="s">
        <v>6934</v>
      </c>
      <c r="C580" t="s">
        <v>6935</v>
      </c>
      <c r="D580" t="s">
        <v>6936</v>
      </c>
      <c r="E580" t="s">
        <v>6937</v>
      </c>
      <c r="F580" t="s">
        <v>6938</v>
      </c>
      <c r="G580" t="s">
        <v>26</v>
      </c>
      <c r="H580">
        <v>62066</v>
      </c>
      <c r="I580" t="s">
        <v>4103</v>
      </c>
    </row>
    <row r="581" spans="1:9" x14ac:dyDescent="0.35">
      <c r="A581" t="s">
        <v>627</v>
      </c>
      <c r="B581" t="s">
        <v>6939</v>
      </c>
      <c r="C581" t="s">
        <v>6940</v>
      </c>
      <c r="D581" t="s">
        <v>6941</v>
      </c>
      <c r="E581" t="s">
        <v>6942</v>
      </c>
      <c r="F581" t="s">
        <v>6943</v>
      </c>
      <c r="G581" t="s">
        <v>16</v>
      </c>
      <c r="H581">
        <v>15214</v>
      </c>
      <c r="I581" t="s">
        <v>4103</v>
      </c>
    </row>
    <row r="582" spans="1:9" x14ac:dyDescent="0.35">
      <c r="A582" t="s">
        <v>3265</v>
      </c>
      <c r="B582" t="s">
        <v>6944</v>
      </c>
      <c r="C582" t="s">
        <v>6945</v>
      </c>
      <c r="D582" t="s">
        <v>6946</v>
      </c>
      <c r="E582" t="s">
        <v>6947</v>
      </c>
      <c r="F582" t="s">
        <v>6948</v>
      </c>
      <c r="G582" t="s">
        <v>23</v>
      </c>
      <c r="H582">
        <v>71188</v>
      </c>
      <c r="I582" t="s">
        <v>4092</v>
      </c>
    </row>
    <row r="583" spans="1:9" x14ac:dyDescent="0.35">
      <c r="A583" t="s">
        <v>3016</v>
      </c>
      <c r="B583" t="s">
        <v>6581</v>
      </c>
      <c r="C583" t="s">
        <v>6949</v>
      </c>
      <c r="D583" t="s">
        <v>6950</v>
      </c>
      <c r="E583" t="s">
        <v>6951</v>
      </c>
      <c r="F583" t="s">
        <v>6952</v>
      </c>
      <c r="G583" t="s">
        <v>31</v>
      </c>
      <c r="H583">
        <v>44806</v>
      </c>
      <c r="I583" t="s">
        <v>4092</v>
      </c>
    </row>
    <row r="584" spans="1:9" x14ac:dyDescent="0.35">
      <c r="A584" t="s">
        <v>2510</v>
      </c>
      <c r="B584" t="s">
        <v>6953</v>
      </c>
      <c r="C584" t="s">
        <v>6954</v>
      </c>
      <c r="D584" t="s">
        <v>6955</v>
      </c>
      <c r="E584" t="s">
        <v>6956</v>
      </c>
      <c r="F584" t="s">
        <v>6957</v>
      </c>
      <c r="G584" t="s">
        <v>16</v>
      </c>
      <c r="H584">
        <v>1157</v>
      </c>
      <c r="I584" t="s">
        <v>4103</v>
      </c>
    </row>
    <row r="585" spans="1:9" x14ac:dyDescent="0.35">
      <c r="A585" t="s">
        <v>1189</v>
      </c>
      <c r="B585" t="s">
        <v>6958</v>
      </c>
      <c r="C585" t="s">
        <v>6959</v>
      </c>
      <c r="D585" t="s">
        <v>6960</v>
      </c>
      <c r="E585" t="s">
        <v>6961</v>
      </c>
      <c r="F585" t="s">
        <v>6962</v>
      </c>
      <c r="G585" t="s">
        <v>50</v>
      </c>
      <c r="H585">
        <v>83542</v>
      </c>
      <c r="I585" t="s">
        <v>4103</v>
      </c>
    </row>
    <row r="586" spans="1:9" x14ac:dyDescent="0.35">
      <c r="A586" t="s">
        <v>1248</v>
      </c>
      <c r="B586" t="s">
        <v>6963</v>
      </c>
      <c r="C586" t="s">
        <v>6964</v>
      </c>
      <c r="D586" t="s">
        <v>6965</v>
      </c>
      <c r="E586" t="s">
        <v>6966</v>
      </c>
      <c r="F586" t="s">
        <v>6967</v>
      </c>
      <c r="G586" t="s">
        <v>26</v>
      </c>
      <c r="H586">
        <v>83577</v>
      </c>
      <c r="I586" t="s">
        <v>4092</v>
      </c>
    </row>
    <row r="587" spans="1:9" x14ac:dyDescent="0.35">
      <c r="A587" t="s">
        <v>3158</v>
      </c>
      <c r="B587" t="s">
        <v>6968</v>
      </c>
      <c r="C587" t="s">
        <v>6969</v>
      </c>
      <c r="D587" t="s">
        <v>6970</v>
      </c>
      <c r="E587" t="s">
        <v>6971</v>
      </c>
      <c r="F587" t="s">
        <v>6972</v>
      </c>
      <c r="G587" t="s">
        <v>23</v>
      </c>
      <c r="H587">
        <v>31467</v>
      </c>
      <c r="I587" t="s">
        <v>4092</v>
      </c>
    </row>
    <row r="588" spans="1:9" x14ac:dyDescent="0.35">
      <c r="A588" t="s">
        <v>466</v>
      </c>
      <c r="B588" t="s">
        <v>6973</v>
      </c>
      <c r="C588" t="s">
        <v>6974</v>
      </c>
      <c r="D588" t="s">
        <v>6975</v>
      </c>
      <c r="E588" t="s">
        <v>6976</v>
      </c>
      <c r="F588" t="s">
        <v>6977</v>
      </c>
      <c r="G588" t="s">
        <v>26</v>
      </c>
      <c r="H588">
        <v>3920</v>
      </c>
      <c r="I588" t="s">
        <v>4103</v>
      </c>
    </row>
    <row r="589" spans="1:9" x14ac:dyDescent="0.35">
      <c r="A589" t="s">
        <v>2872</v>
      </c>
      <c r="B589" t="s">
        <v>6978</v>
      </c>
      <c r="C589" t="s">
        <v>6979</v>
      </c>
      <c r="D589" t="s">
        <v>6980</v>
      </c>
      <c r="E589" t="s">
        <v>6981</v>
      </c>
      <c r="F589" t="s">
        <v>6982</v>
      </c>
      <c r="G589" t="s">
        <v>23</v>
      </c>
      <c r="H589">
        <v>45022</v>
      </c>
      <c r="I589" t="s">
        <v>4103</v>
      </c>
    </row>
    <row r="590" spans="1:9" x14ac:dyDescent="0.35">
      <c r="A590" t="s">
        <v>164</v>
      </c>
      <c r="B590" t="s">
        <v>6983</v>
      </c>
      <c r="C590" t="s">
        <v>6984</v>
      </c>
      <c r="D590" t="s">
        <v>6985</v>
      </c>
      <c r="E590" t="s">
        <v>6986</v>
      </c>
      <c r="F590" t="s">
        <v>6987</v>
      </c>
      <c r="G590" t="s">
        <v>26</v>
      </c>
      <c r="H590">
        <v>65785</v>
      </c>
      <c r="I590" t="s">
        <v>4103</v>
      </c>
    </row>
    <row r="591" spans="1:9" x14ac:dyDescent="0.35">
      <c r="A591" t="s">
        <v>1771</v>
      </c>
      <c r="B591" t="s">
        <v>6988</v>
      </c>
      <c r="C591" t="s">
        <v>6989</v>
      </c>
      <c r="D591" t="s">
        <v>6990</v>
      </c>
      <c r="E591" t="s">
        <v>6991</v>
      </c>
      <c r="F591" t="s">
        <v>6992</v>
      </c>
      <c r="G591" t="s">
        <v>16</v>
      </c>
      <c r="H591">
        <v>28786</v>
      </c>
      <c r="I591" t="s">
        <v>4103</v>
      </c>
    </row>
    <row r="592" spans="1:9" x14ac:dyDescent="0.35">
      <c r="A592" t="s">
        <v>2046</v>
      </c>
      <c r="B592" t="s">
        <v>6993</v>
      </c>
      <c r="C592" t="s">
        <v>6994</v>
      </c>
      <c r="D592" t="s">
        <v>6995</v>
      </c>
      <c r="E592" t="s">
        <v>6996</v>
      </c>
      <c r="F592" t="s">
        <v>6997</v>
      </c>
      <c r="G592" t="s">
        <v>31</v>
      </c>
      <c r="H592">
        <v>1579</v>
      </c>
      <c r="I592" t="s">
        <v>4103</v>
      </c>
    </row>
    <row r="593" spans="1:9" x14ac:dyDescent="0.35">
      <c r="A593" t="s">
        <v>581</v>
      </c>
      <c r="B593" t="s">
        <v>6998</v>
      </c>
      <c r="C593" t="s">
        <v>6999</v>
      </c>
      <c r="D593" t="s">
        <v>7000</v>
      </c>
      <c r="E593" t="s">
        <v>7001</v>
      </c>
      <c r="F593" t="s">
        <v>7002</v>
      </c>
      <c r="G593" t="s">
        <v>26</v>
      </c>
      <c r="H593">
        <v>71314</v>
      </c>
      <c r="I593" t="s">
        <v>4092</v>
      </c>
    </row>
    <row r="594" spans="1:9" x14ac:dyDescent="0.35">
      <c r="A594" t="s">
        <v>1296</v>
      </c>
      <c r="B594" t="s">
        <v>5618</v>
      </c>
      <c r="C594" t="s">
        <v>7003</v>
      </c>
      <c r="D594" t="s">
        <v>7004</v>
      </c>
      <c r="E594" t="s">
        <v>7005</v>
      </c>
      <c r="F594" t="s">
        <v>7006</v>
      </c>
      <c r="G594" t="s">
        <v>16</v>
      </c>
      <c r="H594">
        <v>86053</v>
      </c>
      <c r="I594" t="s">
        <v>4092</v>
      </c>
    </row>
    <row r="595" spans="1:9" x14ac:dyDescent="0.35">
      <c r="A595" t="s">
        <v>2450</v>
      </c>
      <c r="B595" t="s">
        <v>7007</v>
      </c>
      <c r="C595" t="s">
        <v>7008</v>
      </c>
      <c r="D595" t="s">
        <v>7009</v>
      </c>
      <c r="E595" t="s">
        <v>7010</v>
      </c>
      <c r="F595" t="s">
        <v>7011</v>
      </c>
      <c r="G595" t="s">
        <v>26</v>
      </c>
      <c r="H595">
        <v>53637</v>
      </c>
      <c r="I595" t="s">
        <v>4103</v>
      </c>
    </row>
    <row r="596" spans="1:9" x14ac:dyDescent="0.35">
      <c r="A596" t="s">
        <v>2472</v>
      </c>
      <c r="B596" t="s">
        <v>7012</v>
      </c>
      <c r="C596" t="s">
        <v>7013</v>
      </c>
      <c r="D596" t="s">
        <v>7014</v>
      </c>
      <c r="E596" t="s">
        <v>7015</v>
      </c>
      <c r="F596" t="s">
        <v>7016</v>
      </c>
      <c r="G596" t="s">
        <v>31</v>
      </c>
      <c r="H596">
        <v>15515</v>
      </c>
      <c r="I596" t="s">
        <v>4092</v>
      </c>
    </row>
    <row r="597" spans="1:9" x14ac:dyDescent="0.35">
      <c r="A597" t="s">
        <v>1597</v>
      </c>
      <c r="B597" t="s">
        <v>7017</v>
      </c>
      <c r="C597" t="s">
        <v>7018</v>
      </c>
      <c r="D597" t="s">
        <v>7019</v>
      </c>
      <c r="E597" t="s">
        <v>7020</v>
      </c>
      <c r="F597" t="s">
        <v>7021</v>
      </c>
      <c r="G597" t="s">
        <v>23</v>
      </c>
      <c r="H597">
        <v>96327</v>
      </c>
      <c r="I597" t="s">
        <v>4103</v>
      </c>
    </row>
    <row r="598" spans="1:9" x14ac:dyDescent="0.35">
      <c r="A598" t="s">
        <v>480</v>
      </c>
      <c r="B598" t="s">
        <v>7022</v>
      </c>
      <c r="C598" t="s">
        <v>7023</v>
      </c>
      <c r="D598" t="s">
        <v>7024</v>
      </c>
      <c r="E598" t="s">
        <v>7025</v>
      </c>
      <c r="F598" t="s">
        <v>7026</v>
      </c>
      <c r="G598" t="s">
        <v>23</v>
      </c>
      <c r="H598">
        <v>27177</v>
      </c>
      <c r="I598" t="s">
        <v>4103</v>
      </c>
    </row>
    <row r="599" spans="1:9" x14ac:dyDescent="0.35">
      <c r="A599" t="s">
        <v>1751</v>
      </c>
      <c r="B599" t="s">
        <v>7027</v>
      </c>
      <c r="C599" t="s">
        <v>7028</v>
      </c>
      <c r="D599" t="s">
        <v>7029</v>
      </c>
      <c r="E599" t="s">
        <v>7030</v>
      </c>
      <c r="F599" t="s">
        <v>7031</v>
      </c>
      <c r="G599" t="s">
        <v>50</v>
      </c>
      <c r="H599">
        <v>55460</v>
      </c>
      <c r="I599" t="s">
        <v>4092</v>
      </c>
    </row>
    <row r="600" spans="1:9" x14ac:dyDescent="0.35">
      <c r="A600" t="s">
        <v>2892</v>
      </c>
      <c r="B600" t="s">
        <v>7032</v>
      </c>
      <c r="C600" t="s">
        <v>7033</v>
      </c>
      <c r="D600" t="s">
        <v>7034</v>
      </c>
      <c r="E600" t="s">
        <v>7035</v>
      </c>
      <c r="F600" t="s">
        <v>7036</v>
      </c>
      <c r="G600" t="s">
        <v>16</v>
      </c>
      <c r="H600">
        <v>75420</v>
      </c>
      <c r="I600" t="s">
        <v>4103</v>
      </c>
    </row>
    <row r="601" spans="1:9" x14ac:dyDescent="0.35">
      <c r="A601" t="s">
        <v>166</v>
      </c>
      <c r="B601" t="s">
        <v>7037</v>
      </c>
      <c r="C601" t="s">
        <v>7038</v>
      </c>
      <c r="D601" t="s">
        <v>7039</v>
      </c>
      <c r="E601" t="s">
        <v>7040</v>
      </c>
      <c r="F601" t="s">
        <v>7041</v>
      </c>
      <c r="G601" t="s">
        <v>31</v>
      </c>
      <c r="H601">
        <v>31898</v>
      </c>
      <c r="I601" t="s">
        <v>4092</v>
      </c>
    </row>
    <row r="602" spans="1:9" x14ac:dyDescent="0.35">
      <c r="A602" t="s">
        <v>827</v>
      </c>
      <c r="B602" t="s">
        <v>7042</v>
      </c>
      <c r="C602" t="s">
        <v>7043</v>
      </c>
      <c r="D602" t="s">
        <v>7044</v>
      </c>
      <c r="E602" t="s">
        <v>7045</v>
      </c>
      <c r="F602" t="s">
        <v>7046</v>
      </c>
      <c r="G602" t="s">
        <v>26</v>
      </c>
      <c r="H602">
        <v>68066</v>
      </c>
      <c r="I602" t="s">
        <v>4092</v>
      </c>
    </row>
    <row r="603" spans="1:9" x14ac:dyDescent="0.35">
      <c r="A603" t="s">
        <v>1703</v>
      </c>
      <c r="B603" t="s">
        <v>7047</v>
      </c>
      <c r="C603" t="s">
        <v>7048</v>
      </c>
      <c r="D603" t="s">
        <v>7049</v>
      </c>
      <c r="E603" t="s">
        <v>7050</v>
      </c>
      <c r="F603" t="s">
        <v>7051</v>
      </c>
      <c r="G603" t="s">
        <v>50</v>
      </c>
      <c r="H603">
        <v>11824</v>
      </c>
      <c r="I603" t="s">
        <v>4103</v>
      </c>
    </row>
    <row r="604" spans="1:9" x14ac:dyDescent="0.35">
      <c r="A604" t="s">
        <v>3390</v>
      </c>
      <c r="B604" t="s">
        <v>7052</v>
      </c>
      <c r="C604" t="s">
        <v>7053</v>
      </c>
      <c r="D604" t="s">
        <v>7054</v>
      </c>
      <c r="E604" t="s">
        <v>7055</v>
      </c>
      <c r="F604" t="s">
        <v>7056</v>
      </c>
      <c r="G604" t="s">
        <v>26</v>
      </c>
      <c r="H604">
        <v>10452</v>
      </c>
      <c r="I604" t="s">
        <v>4092</v>
      </c>
    </row>
    <row r="605" spans="1:9" x14ac:dyDescent="0.35">
      <c r="A605" t="s">
        <v>1565</v>
      </c>
      <c r="B605" t="s">
        <v>7057</v>
      </c>
      <c r="C605" t="s">
        <v>7058</v>
      </c>
      <c r="D605" t="s">
        <v>7059</v>
      </c>
      <c r="E605" t="s">
        <v>7060</v>
      </c>
      <c r="F605" t="s">
        <v>7061</v>
      </c>
      <c r="G605" t="s">
        <v>26</v>
      </c>
      <c r="H605">
        <v>76064</v>
      </c>
      <c r="I605" t="s">
        <v>4092</v>
      </c>
    </row>
    <row r="606" spans="1:9" x14ac:dyDescent="0.35">
      <c r="A606" t="s">
        <v>1987</v>
      </c>
      <c r="B606" t="s">
        <v>1021</v>
      </c>
      <c r="C606" t="s">
        <v>7062</v>
      </c>
      <c r="D606" t="s">
        <v>7063</v>
      </c>
      <c r="E606" t="s">
        <v>7064</v>
      </c>
      <c r="F606" t="s">
        <v>5946</v>
      </c>
      <c r="G606" t="s">
        <v>16</v>
      </c>
      <c r="H606">
        <v>97441</v>
      </c>
      <c r="I606" t="s">
        <v>4103</v>
      </c>
    </row>
    <row r="607" spans="1:9" x14ac:dyDescent="0.35">
      <c r="A607" t="s">
        <v>1909</v>
      </c>
      <c r="B607" t="s">
        <v>7065</v>
      </c>
      <c r="C607" t="s">
        <v>7066</v>
      </c>
      <c r="D607" t="s">
        <v>7067</v>
      </c>
      <c r="E607" t="s">
        <v>7068</v>
      </c>
      <c r="F607" t="s">
        <v>7069</v>
      </c>
      <c r="G607" t="s">
        <v>23</v>
      </c>
      <c r="H607">
        <v>67714</v>
      </c>
      <c r="I607" t="s">
        <v>4103</v>
      </c>
    </row>
    <row r="608" spans="1:9" x14ac:dyDescent="0.35">
      <c r="A608" t="s">
        <v>1757</v>
      </c>
      <c r="B608" t="s">
        <v>7070</v>
      </c>
      <c r="C608" t="s">
        <v>7071</v>
      </c>
      <c r="D608" t="s">
        <v>7072</v>
      </c>
      <c r="E608" t="s">
        <v>7073</v>
      </c>
      <c r="F608" t="s">
        <v>7074</v>
      </c>
      <c r="G608" t="s">
        <v>31</v>
      </c>
      <c r="H608">
        <v>45952</v>
      </c>
      <c r="I608" t="s">
        <v>4092</v>
      </c>
    </row>
    <row r="609" spans="1:9" x14ac:dyDescent="0.35">
      <c r="A609" t="s">
        <v>3628</v>
      </c>
      <c r="B609" t="s">
        <v>7075</v>
      </c>
      <c r="C609" t="s">
        <v>7076</v>
      </c>
      <c r="D609" t="s">
        <v>7077</v>
      </c>
      <c r="E609" t="s">
        <v>7078</v>
      </c>
      <c r="F609" t="s">
        <v>7079</v>
      </c>
      <c r="G609" t="s">
        <v>16</v>
      </c>
      <c r="H609">
        <v>16707</v>
      </c>
      <c r="I609" t="s">
        <v>4092</v>
      </c>
    </row>
    <row r="610" spans="1:9" x14ac:dyDescent="0.35">
      <c r="A610" t="s">
        <v>1141</v>
      </c>
      <c r="B610" t="s">
        <v>7080</v>
      </c>
      <c r="C610" t="s">
        <v>7081</v>
      </c>
      <c r="D610" t="s">
        <v>7082</v>
      </c>
      <c r="E610" t="s">
        <v>7083</v>
      </c>
      <c r="F610" t="s">
        <v>7084</v>
      </c>
      <c r="G610" t="s">
        <v>50</v>
      </c>
      <c r="H610">
        <v>57447</v>
      </c>
      <c r="I610" t="s">
        <v>4103</v>
      </c>
    </row>
    <row r="611" spans="1:9" x14ac:dyDescent="0.35">
      <c r="A611" t="s">
        <v>150</v>
      </c>
      <c r="B611" t="s">
        <v>7085</v>
      </c>
      <c r="C611" t="s">
        <v>7086</v>
      </c>
      <c r="D611" t="s">
        <v>7087</v>
      </c>
      <c r="E611" t="s">
        <v>7088</v>
      </c>
      <c r="F611" t="s">
        <v>7089</v>
      </c>
      <c r="G611" t="s">
        <v>26</v>
      </c>
      <c r="H611">
        <v>22396</v>
      </c>
      <c r="I611" t="s">
        <v>4103</v>
      </c>
    </row>
    <row r="612" spans="1:9" x14ac:dyDescent="0.35">
      <c r="A612" t="s">
        <v>2062</v>
      </c>
      <c r="B612" t="s">
        <v>7090</v>
      </c>
      <c r="C612" t="s">
        <v>7091</v>
      </c>
      <c r="D612" t="s">
        <v>7092</v>
      </c>
      <c r="E612" t="s">
        <v>7093</v>
      </c>
      <c r="F612" t="s">
        <v>7094</v>
      </c>
      <c r="G612" t="s">
        <v>26</v>
      </c>
      <c r="H612">
        <v>25520</v>
      </c>
      <c r="I612" t="s">
        <v>4092</v>
      </c>
    </row>
    <row r="613" spans="1:9" x14ac:dyDescent="0.35">
      <c r="A613" t="s">
        <v>1799</v>
      </c>
      <c r="B613" t="s">
        <v>7095</v>
      </c>
      <c r="C613" t="s">
        <v>7096</v>
      </c>
      <c r="D613" t="s">
        <v>7097</v>
      </c>
      <c r="E613" t="s">
        <v>7098</v>
      </c>
      <c r="F613" t="s">
        <v>7099</v>
      </c>
      <c r="G613" t="s">
        <v>31</v>
      </c>
      <c r="H613">
        <v>9485</v>
      </c>
      <c r="I613" t="s">
        <v>4103</v>
      </c>
    </row>
    <row r="614" spans="1:9" x14ac:dyDescent="0.35">
      <c r="A614" t="s">
        <v>208</v>
      </c>
      <c r="B614" t="s">
        <v>7100</v>
      </c>
      <c r="C614" t="s">
        <v>7101</v>
      </c>
      <c r="D614" t="s">
        <v>7102</v>
      </c>
      <c r="E614" t="s">
        <v>7103</v>
      </c>
      <c r="F614" t="s">
        <v>7104</v>
      </c>
      <c r="G614" t="s">
        <v>16</v>
      </c>
      <c r="H614">
        <v>17442</v>
      </c>
      <c r="I614" t="s">
        <v>4092</v>
      </c>
    </row>
    <row r="615" spans="1:9" x14ac:dyDescent="0.35">
      <c r="A615" t="s">
        <v>401</v>
      </c>
      <c r="B615" t="s">
        <v>7105</v>
      </c>
      <c r="C615" t="s">
        <v>7106</v>
      </c>
      <c r="D615" t="s">
        <v>7107</v>
      </c>
      <c r="E615" t="s">
        <v>7108</v>
      </c>
      <c r="F615" t="s">
        <v>7109</v>
      </c>
      <c r="G615" t="s">
        <v>26</v>
      </c>
      <c r="H615">
        <v>96600</v>
      </c>
      <c r="I615" t="s">
        <v>4092</v>
      </c>
    </row>
    <row r="616" spans="1:9" x14ac:dyDescent="0.35">
      <c r="A616" t="s">
        <v>4013</v>
      </c>
      <c r="B616" t="s">
        <v>7110</v>
      </c>
      <c r="C616" t="s">
        <v>7111</v>
      </c>
      <c r="D616" t="s">
        <v>7112</v>
      </c>
      <c r="E616" t="s">
        <v>7113</v>
      </c>
      <c r="F616" t="s">
        <v>7114</v>
      </c>
      <c r="G616" t="s">
        <v>31</v>
      </c>
      <c r="H616">
        <v>10895</v>
      </c>
      <c r="I616" t="s">
        <v>4092</v>
      </c>
    </row>
    <row r="617" spans="1:9" x14ac:dyDescent="0.35">
      <c r="A617" t="s">
        <v>1437</v>
      </c>
      <c r="B617" t="s">
        <v>7115</v>
      </c>
      <c r="C617" t="s">
        <v>7116</v>
      </c>
      <c r="D617" t="s">
        <v>7117</v>
      </c>
      <c r="E617" t="s">
        <v>7118</v>
      </c>
      <c r="F617" t="s">
        <v>7119</v>
      </c>
      <c r="G617" t="s">
        <v>50</v>
      </c>
      <c r="H617">
        <v>91517</v>
      </c>
      <c r="I617" t="s">
        <v>4103</v>
      </c>
    </row>
    <row r="618" spans="1:9" x14ac:dyDescent="0.35">
      <c r="A618" t="s">
        <v>1278</v>
      </c>
      <c r="B618" t="s">
        <v>7120</v>
      </c>
      <c r="C618" t="s">
        <v>7121</v>
      </c>
      <c r="D618" t="s">
        <v>7122</v>
      </c>
      <c r="E618" t="s">
        <v>7123</v>
      </c>
      <c r="F618" t="s">
        <v>7124</v>
      </c>
      <c r="G618" t="s">
        <v>50</v>
      </c>
      <c r="H618">
        <v>23440</v>
      </c>
      <c r="I618" t="s">
        <v>4103</v>
      </c>
    </row>
    <row r="619" spans="1:9" x14ac:dyDescent="0.35">
      <c r="A619" t="s">
        <v>80</v>
      </c>
      <c r="B619" t="s">
        <v>7125</v>
      </c>
      <c r="C619" t="s">
        <v>7126</v>
      </c>
      <c r="D619" t="s">
        <v>7127</v>
      </c>
      <c r="E619" t="s">
        <v>7128</v>
      </c>
      <c r="F619" t="s">
        <v>7129</v>
      </c>
      <c r="G619" t="s">
        <v>23</v>
      </c>
      <c r="H619">
        <v>66440</v>
      </c>
      <c r="I619" t="s">
        <v>4103</v>
      </c>
    </row>
    <row r="620" spans="1:9" x14ac:dyDescent="0.35">
      <c r="A620" t="s">
        <v>1621</v>
      </c>
      <c r="B620" t="s">
        <v>7130</v>
      </c>
      <c r="C620" t="s">
        <v>7131</v>
      </c>
      <c r="D620" t="s">
        <v>7132</v>
      </c>
      <c r="E620" t="s">
        <v>7133</v>
      </c>
      <c r="F620" t="s">
        <v>7134</v>
      </c>
      <c r="G620" t="s">
        <v>26</v>
      </c>
      <c r="H620">
        <v>41163</v>
      </c>
      <c r="I620" t="s">
        <v>4103</v>
      </c>
    </row>
    <row r="621" spans="1:9" x14ac:dyDescent="0.35">
      <c r="A621" t="s">
        <v>422</v>
      </c>
      <c r="B621" t="s">
        <v>7135</v>
      </c>
      <c r="C621" t="s">
        <v>7136</v>
      </c>
      <c r="D621" t="s">
        <v>7137</v>
      </c>
      <c r="E621" t="s">
        <v>7138</v>
      </c>
      <c r="F621" t="s">
        <v>7139</v>
      </c>
      <c r="G621" t="s">
        <v>26</v>
      </c>
      <c r="H621">
        <v>91451</v>
      </c>
      <c r="I621" t="s">
        <v>4103</v>
      </c>
    </row>
    <row r="622" spans="1:9" x14ac:dyDescent="0.35">
      <c r="A622" t="s">
        <v>1882</v>
      </c>
      <c r="B622" t="s">
        <v>7140</v>
      </c>
      <c r="C622" t="s">
        <v>7141</v>
      </c>
      <c r="D622" t="s">
        <v>7142</v>
      </c>
      <c r="E622" t="s">
        <v>7143</v>
      </c>
      <c r="F622" t="s">
        <v>7144</v>
      </c>
      <c r="G622" t="s">
        <v>31</v>
      </c>
      <c r="H622">
        <v>89252</v>
      </c>
      <c r="I622" t="s">
        <v>4103</v>
      </c>
    </row>
    <row r="623" spans="1:9" x14ac:dyDescent="0.35">
      <c r="A623" t="s">
        <v>1773</v>
      </c>
      <c r="B623" t="s">
        <v>7145</v>
      </c>
      <c r="C623" t="s">
        <v>7146</v>
      </c>
      <c r="D623" t="s">
        <v>7147</v>
      </c>
      <c r="E623" t="s">
        <v>7148</v>
      </c>
      <c r="F623" t="s">
        <v>7149</v>
      </c>
      <c r="G623" t="s">
        <v>31</v>
      </c>
      <c r="H623">
        <v>10870</v>
      </c>
      <c r="I623" t="s">
        <v>4092</v>
      </c>
    </row>
    <row r="624" spans="1:9" x14ac:dyDescent="0.35">
      <c r="A624" t="s">
        <v>1358</v>
      </c>
      <c r="B624" t="s">
        <v>7150</v>
      </c>
      <c r="C624" t="s">
        <v>7151</v>
      </c>
      <c r="D624" t="s">
        <v>7152</v>
      </c>
      <c r="E624" t="s">
        <v>7153</v>
      </c>
      <c r="F624" t="s">
        <v>7154</v>
      </c>
      <c r="G624" t="s">
        <v>16</v>
      </c>
      <c r="H624">
        <v>66064</v>
      </c>
      <c r="I624" t="s">
        <v>4092</v>
      </c>
    </row>
    <row r="625" spans="1:9" x14ac:dyDescent="0.35">
      <c r="A625" t="s">
        <v>3956</v>
      </c>
      <c r="B625" t="s">
        <v>7155</v>
      </c>
      <c r="C625" t="s">
        <v>7156</v>
      </c>
      <c r="D625" t="s">
        <v>7157</v>
      </c>
      <c r="E625" t="s">
        <v>7158</v>
      </c>
      <c r="F625" t="s">
        <v>7159</v>
      </c>
      <c r="G625" t="s">
        <v>50</v>
      </c>
      <c r="H625">
        <v>63055</v>
      </c>
      <c r="I625" t="s">
        <v>4103</v>
      </c>
    </row>
    <row r="626" spans="1:9" x14ac:dyDescent="0.35">
      <c r="A626" t="s">
        <v>3900</v>
      </c>
      <c r="B626" t="s">
        <v>7160</v>
      </c>
      <c r="C626" t="s">
        <v>7161</v>
      </c>
      <c r="D626" t="s">
        <v>7162</v>
      </c>
      <c r="E626" t="s">
        <v>7163</v>
      </c>
      <c r="F626" t="s">
        <v>7164</v>
      </c>
      <c r="G626" t="s">
        <v>23</v>
      </c>
      <c r="H626">
        <v>79073</v>
      </c>
      <c r="I626" t="s">
        <v>4103</v>
      </c>
    </row>
    <row r="627" spans="1:9" x14ac:dyDescent="0.35">
      <c r="A627" t="s">
        <v>3981</v>
      </c>
      <c r="B627" t="s">
        <v>7165</v>
      </c>
      <c r="C627" t="s">
        <v>7166</v>
      </c>
      <c r="D627" t="s">
        <v>7167</v>
      </c>
      <c r="E627" t="s">
        <v>7168</v>
      </c>
      <c r="F627" t="s">
        <v>7169</v>
      </c>
      <c r="G627" t="s">
        <v>31</v>
      </c>
      <c r="H627">
        <v>5234</v>
      </c>
      <c r="I627" t="s">
        <v>4103</v>
      </c>
    </row>
    <row r="628" spans="1:9" x14ac:dyDescent="0.35">
      <c r="A628" t="s">
        <v>2534</v>
      </c>
      <c r="B628" t="s">
        <v>7170</v>
      </c>
      <c r="C628" t="s">
        <v>7171</v>
      </c>
      <c r="D628" t="s">
        <v>7172</v>
      </c>
      <c r="E628" t="s">
        <v>7173</v>
      </c>
      <c r="F628" t="s">
        <v>7174</v>
      </c>
      <c r="G628" t="s">
        <v>31</v>
      </c>
      <c r="H628">
        <v>72295</v>
      </c>
      <c r="I628" t="s">
        <v>4103</v>
      </c>
    </row>
    <row r="629" spans="1:9" x14ac:dyDescent="0.35">
      <c r="A629" t="s">
        <v>2645</v>
      </c>
      <c r="B629" t="s">
        <v>7175</v>
      </c>
      <c r="C629" t="s">
        <v>7176</v>
      </c>
      <c r="D629" t="s">
        <v>7177</v>
      </c>
      <c r="E629" t="s">
        <v>7178</v>
      </c>
      <c r="F629" t="s">
        <v>7179</v>
      </c>
      <c r="G629" t="s">
        <v>23</v>
      </c>
      <c r="H629">
        <v>84702</v>
      </c>
      <c r="I629" t="s">
        <v>4103</v>
      </c>
    </row>
    <row r="630" spans="1:9" x14ac:dyDescent="0.35">
      <c r="A630" t="s">
        <v>3894</v>
      </c>
      <c r="B630" t="s">
        <v>7180</v>
      </c>
      <c r="C630" t="s">
        <v>7181</v>
      </c>
      <c r="D630" t="s">
        <v>7182</v>
      </c>
      <c r="E630" t="s">
        <v>7183</v>
      </c>
      <c r="F630" t="s">
        <v>7184</v>
      </c>
      <c r="G630" t="s">
        <v>23</v>
      </c>
      <c r="H630">
        <v>75292</v>
      </c>
      <c r="I630" t="s">
        <v>4092</v>
      </c>
    </row>
    <row r="631" spans="1:9" x14ac:dyDescent="0.35">
      <c r="A631" t="s">
        <v>3804</v>
      </c>
      <c r="B631" t="s">
        <v>7185</v>
      </c>
      <c r="C631" t="s">
        <v>7186</v>
      </c>
      <c r="D631" t="s">
        <v>7187</v>
      </c>
      <c r="E631" t="s">
        <v>7188</v>
      </c>
      <c r="F631" t="s">
        <v>7189</v>
      </c>
      <c r="G631" t="s">
        <v>16</v>
      </c>
      <c r="H631">
        <v>73703</v>
      </c>
      <c r="I631" t="s">
        <v>4092</v>
      </c>
    </row>
    <row r="632" spans="1:9" x14ac:dyDescent="0.35">
      <c r="A632" t="s">
        <v>992</v>
      </c>
      <c r="B632" t="s">
        <v>5435</v>
      </c>
      <c r="C632" t="s">
        <v>7190</v>
      </c>
      <c r="D632" t="s">
        <v>7191</v>
      </c>
      <c r="E632" t="s">
        <v>7192</v>
      </c>
      <c r="F632" t="s">
        <v>7193</v>
      </c>
      <c r="G632" t="s">
        <v>16</v>
      </c>
      <c r="H632">
        <v>28280</v>
      </c>
      <c r="I632" t="s">
        <v>4092</v>
      </c>
    </row>
    <row r="633" spans="1:9" x14ac:dyDescent="0.35">
      <c r="A633" t="s">
        <v>454</v>
      </c>
      <c r="B633" t="s">
        <v>7194</v>
      </c>
      <c r="C633" t="s">
        <v>7195</v>
      </c>
      <c r="D633" t="s">
        <v>7196</v>
      </c>
      <c r="E633" t="s">
        <v>7197</v>
      </c>
      <c r="F633" t="s">
        <v>7198</v>
      </c>
      <c r="G633" t="s">
        <v>16</v>
      </c>
      <c r="H633">
        <v>66053</v>
      </c>
      <c r="I633" t="s">
        <v>4103</v>
      </c>
    </row>
    <row r="634" spans="1:9" x14ac:dyDescent="0.35">
      <c r="A634" t="s">
        <v>1203</v>
      </c>
      <c r="B634" t="s">
        <v>7199</v>
      </c>
      <c r="C634" t="s">
        <v>7200</v>
      </c>
      <c r="D634" t="s">
        <v>7201</v>
      </c>
      <c r="E634" t="s">
        <v>7202</v>
      </c>
      <c r="F634" t="s">
        <v>7203</v>
      </c>
      <c r="G634" t="s">
        <v>50</v>
      </c>
      <c r="H634">
        <v>63491</v>
      </c>
      <c r="I634" t="s">
        <v>4092</v>
      </c>
    </row>
    <row r="635" spans="1:9" x14ac:dyDescent="0.35">
      <c r="A635" t="s">
        <v>3084</v>
      </c>
      <c r="B635" t="s">
        <v>7204</v>
      </c>
      <c r="C635" t="s">
        <v>7205</v>
      </c>
      <c r="D635" t="s">
        <v>7206</v>
      </c>
      <c r="E635" t="s">
        <v>7207</v>
      </c>
      <c r="F635" t="s">
        <v>7208</v>
      </c>
      <c r="G635" t="s">
        <v>23</v>
      </c>
      <c r="H635">
        <v>62762</v>
      </c>
      <c r="I635" t="s">
        <v>4092</v>
      </c>
    </row>
    <row r="636" spans="1:9" x14ac:dyDescent="0.35">
      <c r="A636" t="s">
        <v>2484</v>
      </c>
      <c r="B636" t="s">
        <v>7209</v>
      </c>
      <c r="C636" t="s">
        <v>7210</v>
      </c>
      <c r="D636" t="s">
        <v>7211</v>
      </c>
      <c r="E636" t="s">
        <v>7212</v>
      </c>
      <c r="F636" t="s">
        <v>7213</v>
      </c>
      <c r="G636" t="s">
        <v>50</v>
      </c>
      <c r="H636">
        <v>59704</v>
      </c>
      <c r="I636" t="s">
        <v>4103</v>
      </c>
    </row>
    <row r="637" spans="1:9" x14ac:dyDescent="0.35">
      <c r="A637" t="s">
        <v>1078</v>
      </c>
      <c r="B637" t="s">
        <v>7214</v>
      </c>
      <c r="C637" t="s">
        <v>7215</v>
      </c>
      <c r="D637" t="s">
        <v>7216</v>
      </c>
      <c r="E637" t="s">
        <v>7217</v>
      </c>
      <c r="F637" t="s">
        <v>7218</v>
      </c>
      <c r="G637" t="s">
        <v>50</v>
      </c>
      <c r="H637">
        <v>35264</v>
      </c>
      <c r="I637" t="s">
        <v>4092</v>
      </c>
    </row>
    <row r="638" spans="1:9" x14ac:dyDescent="0.35">
      <c r="A638" t="s">
        <v>936</v>
      </c>
      <c r="B638" t="s">
        <v>7219</v>
      </c>
      <c r="C638" t="s">
        <v>7220</v>
      </c>
      <c r="D638" t="s">
        <v>7221</v>
      </c>
      <c r="E638" t="s">
        <v>7222</v>
      </c>
      <c r="F638" t="s">
        <v>7223</v>
      </c>
      <c r="G638" t="s">
        <v>23</v>
      </c>
      <c r="H638">
        <v>10291</v>
      </c>
      <c r="I638" t="s">
        <v>4092</v>
      </c>
    </row>
    <row r="639" spans="1:9" x14ac:dyDescent="0.35">
      <c r="A639" t="s">
        <v>168</v>
      </c>
      <c r="B639" t="s">
        <v>7224</v>
      </c>
      <c r="C639" t="s">
        <v>7225</v>
      </c>
      <c r="D639" t="s">
        <v>7226</v>
      </c>
      <c r="E639" t="s">
        <v>7227</v>
      </c>
      <c r="F639" t="s">
        <v>7228</v>
      </c>
      <c r="G639" t="s">
        <v>26</v>
      </c>
      <c r="H639">
        <v>4852</v>
      </c>
      <c r="I639" t="s">
        <v>4092</v>
      </c>
    </row>
    <row r="640" spans="1:9" x14ac:dyDescent="0.35">
      <c r="A640" t="s">
        <v>4007</v>
      </c>
      <c r="B640" t="s">
        <v>7229</v>
      </c>
      <c r="C640" t="s">
        <v>7230</v>
      </c>
      <c r="D640" t="s">
        <v>7231</v>
      </c>
      <c r="E640" t="s">
        <v>7232</v>
      </c>
      <c r="F640" t="s">
        <v>7233</v>
      </c>
      <c r="G640" t="s">
        <v>16</v>
      </c>
      <c r="H640">
        <v>72776</v>
      </c>
      <c r="I640" t="s">
        <v>4103</v>
      </c>
    </row>
    <row r="641" spans="1:9" x14ac:dyDescent="0.35">
      <c r="A641" t="s">
        <v>948</v>
      </c>
      <c r="B641" t="s">
        <v>7234</v>
      </c>
      <c r="C641" t="s">
        <v>7235</v>
      </c>
      <c r="D641" t="s">
        <v>7236</v>
      </c>
      <c r="E641" t="s">
        <v>7237</v>
      </c>
      <c r="F641" t="s">
        <v>7238</v>
      </c>
      <c r="G641" t="s">
        <v>50</v>
      </c>
      <c r="H641">
        <v>9464</v>
      </c>
      <c r="I641" t="s">
        <v>4092</v>
      </c>
    </row>
    <row r="642" spans="1:9" x14ac:dyDescent="0.35">
      <c r="A642" t="s">
        <v>719</v>
      </c>
      <c r="B642" t="s">
        <v>7239</v>
      </c>
      <c r="C642" t="s">
        <v>7240</v>
      </c>
      <c r="D642" t="s">
        <v>7241</v>
      </c>
      <c r="E642" t="s">
        <v>7242</v>
      </c>
      <c r="F642" t="s">
        <v>7243</v>
      </c>
      <c r="G642" t="s">
        <v>31</v>
      </c>
      <c r="H642">
        <v>84600</v>
      </c>
      <c r="I642" t="s">
        <v>4092</v>
      </c>
    </row>
    <row r="643" spans="1:9" x14ac:dyDescent="0.35">
      <c r="A643" t="s">
        <v>2012</v>
      </c>
      <c r="B643" t="s">
        <v>7244</v>
      </c>
      <c r="C643" t="s">
        <v>7245</v>
      </c>
      <c r="D643" t="s">
        <v>7246</v>
      </c>
      <c r="E643" t="s">
        <v>7247</v>
      </c>
      <c r="F643" t="s">
        <v>7248</v>
      </c>
      <c r="G643" t="s">
        <v>23</v>
      </c>
      <c r="H643">
        <v>25284</v>
      </c>
      <c r="I643" t="s">
        <v>4092</v>
      </c>
    </row>
    <row r="644" spans="1:9" x14ac:dyDescent="0.35">
      <c r="A644" t="s">
        <v>1777</v>
      </c>
      <c r="B644" t="s">
        <v>7249</v>
      </c>
      <c r="C644" t="s">
        <v>7250</v>
      </c>
      <c r="D644" t="s">
        <v>7251</v>
      </c>
      <c r="E644" t="s">
        <v>7252</v>
      </c>
      <c r="F644" t="s">
        <v>7253</v>
      </c>
      <c r="G644" t="s">
        <v>23</v>
      </c>
      <c r="H644">
        <v>82528</v>
      </c>
      <c r="I644" t="s">
        <v>4103</v>
      </c>
    </row>
    <row r="645" spans="1:9" x14ac:dyDescent="0.35">
      <c r="A645" t="s">
        <v>3874</v>
      </c>
      <c r="B645" t="s">
        <v>7254</v>
      </c>
      <c r="C645" t="s">
        <v>7255</v>
      </c>
      <c r="D645" t="s">
        <v>7256</v>
      </c>
      <c r="E645" t="s">
        <v>7257</v>
      </c>
      <c r="F645" t="s">
        <v>7258</v>
      </c>
      <c r="G645" t="s">
        <v>16</v>
      </c>
      <c r="H645">
        <v>97868</v>
      </c>
      <c r="I645" t="s">
        <v>4092</v>
      </c>
    </row>
    <row r="646" spans="1:9" x14ac:dyDescent="0.35">
      <c r="A646" t="s">
        <v>1643</v>
      </c>
      <c r="B646" t="s">
        <v>7259</v>
      </c>
      <c r="C646" t="s">
        <v>7260</v>
      </c>
      <c r="D646" t="s">
        <v>7261</v>
      </c>
      <c r="E646" t="s">
        <v>7262</v>
      </c>
      <c r="F646" t="s">
        <v>7263</v>
      </c>
      <c r="G646" t="s">
        <v>31</v>
      </c>
      <c r="H646">
        <v>98190</v>
      </c>
      <c r="I646" t="s">
        <v>4092</v>
      </c>
    </row>
    <row r="647" spans="1:9" x14ac:dyDescent="0.35">
      <c r="A647" t="s">
        <v>946</v>
      </c>
      <c r="B647" t="s">
        <v>7264</v>
      </c>
      <c r="C647" t="s">
        <v>7265</v>
      </c>
      <c r="D647" t="s">
        <v>7266</v>
      </c>
      <c r="E647" t="s">
        <v>7267</v>
      </c>
      <c r="F647" t="s">
        <v>7268</v>
      </c>
      <c r="G647" t="s">
        <v>16</v>
      </c>
      <c r="H647">
        <v>96988</v>
      </c>
      <c r="I647" t="s">
        <v>4092</v>
      </c>
    </row>
    <row r="648" spans="1:9" x14ac:dyDescent="0.35">
      <c r="A648" t="s">
        <v>1485</v>
      </c>
      <c r="B648" t="s">
        <v>7269</v>
      </c>
      <c r="C648" t="s">
        <v>7270</v>
      </c>
      <c r="D648" t="s">
        <v>7271</v>
      </c>
      <c r="E648" t="s">
        <v>7272</v>
      </c>
      <c r="F648" t="s">
        <v>7273</v>
      </c>
      <c r="G648" t="s">
        <v>16</v>
      </c>
      <c r="H648">
        <v>89063</v>
      </c>
      <c r="I648" t="s">
        <v>4092</v>
      </c>
    </row>
    <row r="649" spans="1:9" x14ac:dyDescent="0.35">
      <c r="A649" t="s">
        <v>2912</v>
      </c>
      <c r="B649" t="s">
        <v>7274</v>
      </c>
      <c r="C649" t="s">
        <v>7275</v>
      </c>
      <c r="D649" t="s">
        <v>7276</v>
      </c>
      <c r="E649" t="s">
        <v>7277</v>
      </c>
      <c r="F649" t="s">
        <v>7278</v>
      </c>
      <c r="G649" t="s">
        <v>23</v>
      </c>
      <c r="H649">
        <v>6566</v>
      </c>
      <c r="I649" t="s">
        <v>4103</v>
      </c>
    </row>
    <row r="650" spans="1:9" x14ac:dyDescent="0.35">
      <c r="A650" t="s">
        <v>3509</v>
      </c>
      <c r="B650" t="s">
        <v>7279</v>
      </c>
      <c r="C650" t="s">
        <v>7280</v>
      </c>
      <c r="D650" t="s">
        <v>7281</v>
      </c>
      <c r="E650" t="s">
        <v>7282</v>
      </c>
      <c r="F650" t="s">
        <v>7283</v>
      </c>
      <c r="G650" t="s">
        <v>26</v>
      </c>
      <c r="H650">
        <v>45524</v>
      </c>
      <c r="I650" t="s">
        <v>4092</v>
      </c>
    </row>
    <row r="651" spans="1:9" x14ac:dyDescent="0.35">
      <c r="A651" t="s">
        <v>3492</v>
      </c>
      <c r="B651" t="s">
        <v>7284</v>
      </c>
      <c r="C651" t="s">
        <v>7285</v>
      </c>
      <c r="D651" t="s">
        <v>7286</v>
      </c>
      <c r="E651" t="s">
        <v>7287</v>
      </c>
      <c r="F651" t="s">
        <v>7288</v>
      </c>
      <c r="G651" t="s">
        <v>16</v>
      </c>
      <c r="H651">
        <v>10094</v>
      </c>
      <c r="I651" t="s">
        <v>4103</v>
      </c>
    </row>
    <row r="652" spans="1:9" x14ac:dyDescent="0.35">
      <c r="A652" t="s">
        <v>1245</v>
      </c>
      <c r="B652" t="s">
        <v>7289</v>
      </c>
      <c r="C652" t="s">
        <v>7290</v>
      </c>
      <c r="D652" t="s">
        <v>7291</v>
      </c>
      <c r="E652" t="s">
        <v>7292</v>
      </c>
      <c r="F652" t="s">
        <v>7293</v>
      </c>
      <c r="G652" t="s">
        <v>26</v>
      </c>
      <c r="H652">
        <v>31671</v>
      </c>
      <c r="I652" t="s">
        <v>4103</v>
      </c>
    </row>
    <row r="653" spans="1:9" x14ac:dyDescent="0.35">
      <c r="A653" t="s">
        <v>763</v>
      </c>
      <c r="B653" t="s">
        <v>7294</v>
      </c>
      <c r="C653" t="s">
        <v>7295</v>
      </c>
      <c r="D653" t="s">
        <v>7296</v>
      </c>
      <c r="E653" t="s">
        <v>7297</v>
      </c>
      <c r="F653" t="s">
        <v>7298</v>
      </c>
      <c r="G653" t="s">
        <v>23</v>
      </c>
      <c r="H653">
        <v>82246</v>
      </c>
      <c r="I653" t="s">
        <v>4092</v>
      </c>
    </row>
    <row r="654" spans="1:9" x14ac:dyDescent="0.35">
      <c r="A654" t="s">
        <v>1396</v>
      </c>
      <c r="B654" t="s">
        <v>7299</v>
      </c>
      <c r="C654" t="s">
        <v>7300</v>
      </c>
      <c r="D654" t="s">
        <v>7301</v>
      </c>
      <c r="E654" t="s">
        <v>7302</v>
      </c>
      <c r="F654" t="s">
        <v>7303</v>
      </c>
      <c r="G654" t="s">
        <v>50</v>
      </c>
      <c r="H654">
        <v>55670</v>
      </c>
      <c r="I654" t="s">
        <v>4092</v>
      </c>
    </row>
    <row r="655" spans="1:9" x14ac:dyDescent="0.35">
      <c r="A655" t="s">
        <v>2468</v>
      </c>
      <c r="B655" t="s">
        <v>7304</v>
      </c>
      <c r="C655" t="s">
        <v>7305</v>
      </c>
      <c r="D655" t="s">
        <v>7306</v>
      </c>
      <c r="E655" t="s">
        <v>7307</v>
      </c>
      <c r="F655" t="s">
        <v>7308</v>
      </c>
      <c r="G655" t="s">
        <v>16</v>
      </c>
      <c r="H655">
        <v>47098</v>
      </c>
      <c r="I655" t="s">
        <v>4103</v>
      </c>
    </row>
    <row r="656" spans="1:9" x14ac:dyDescent="0.35">
      <c r="A656" t="s">
        <v>3340</v>
      </c>
      <c r="B656" t="s">
        <v>3501</v>
      </c>
      <c r="C656" t="s">
        <v>7309</v>
      </c>
      <c r="D656" t="s">
        <v>7310</v>
      </c>
      <c r="E656" t="s">
        <v>7311</v>
      </c>
      <c r="F656" t="s">
        <v>7312</v>
      </c>
      <c r="G656" t="s">
        <v>50</v>
      </c>
      <c r="H656">
        <v>42268</v>
      </c>
      <c r="I656" t="s">
        <v>4103</v>
      </c>
    </row>
    <row r="657" spans="1:9" x14ac:dyDescent="0.35">
      <c r="A657" t="s">
        <v>354</v>
      </c>
      <c r="B657" t="s">
        <v>7313</v>
      </c>
      <c r="C657" t="s">
        <v>7314</v>
      </c>
      <c r="D657" t="s">
        <v>7315</v>
      </c>
      <c r="E657" t="s">
        <v>7316</v>
      </c>
      <c r="F657" t="s">
        <v>4531</v>
      </c>
      <c r="G657" t="s">
        <v>16</v>
      </c>
      <c r="H657">
        <v>20001</v>
      </c>
      <c r="I657" t="s">
        <v>4103</v>
      </c>
    </row>
    <row r="658" spans="1:9" x14ac:dyDescent="0.35">
      <c r="A658" t="s">
        <v>1745</v>
      </c>
      <c r="B658" t="s">
        <v>7317</v>
      </c>
      <c r="C658" t="s">
        <v>7318</v>
      </c>
      <c r="D658" t="s">
        <v>7319</v>
      </c>
      <c r="E658" t="s">
        <v>7320</v>
      </c>
      <c r="F658" t="s">
        <v>7321</v>
      </c>
      <c r="G658" t="s">
        <v>26</v>
      </c>
      <c r="H658">
        <v>37376</v>
      </c>
      <c r="I658" t="s">
        <v>4092</v>
      </c>
    </row>
    <row r="659" spans="1:9" x14ac:dyDescent="0.35">
      <c r="A659" t="s">
        <v>280</v>
      </c>
      <c r="B659" t="s">
        <v>7322</v>
      </c>
      <c r="C659" t="s">
        <v>7323</v>
      </c>
      <c r="D659" t="s">
        <v>7324</v>
      </c>
      <c r="E659" t="s">
        <v>7325</v>
      </c>
      <c r="F659" t="s">
        <v>7326</v>
      </c>
      <c r="G659" t="s">
        <v>50</v>
      </c>
      <c r="H659">
        <v>84870</v>
      </c>
      <c r="I659" t="s">
        <v>4103</v>
      </c>
    </row>
    <row r="660" spans="1:9" x14ac:dyDescent="0.35">
      <c r="A660" t="s">
        <v>952</v>
      </c>
      <c r="B660" t="s">
        <v>7327</v>
      </c>
      <c r="C660" t="s">
        <v>7328</v>
      </c>
      <c r="D660" t="s">
        <v>7329</v>
      </c>
      <c r="E660" t="s">
        <v>7330</v>
      </c>
      <c r="F660" t="s">
        <v>7331</v>
      </c>
      <c r="G660" t="s">
        <v>16</v>
      </c>
      <c r="H660">
        <v>76463</v>
      </c>
      <c r="I660" t="s">
        <v>4103</v>
      </c>
    </row>
    <row r="661" spans="1:9" x14ac:dyDescent="0.35">
      <c r="A661" t="s">
        <v>174</v>
      </c>
      <c r="B661" t="s">
        <v>7332</v>
      </c>
      <c r="C661" t="s">
        <v>7333</v>
      </c>
      <c r="D661" t="s">
        <v>7334</v>
      </c>
      <c r="E661" t="s">
        <v>7335</v>
      </c>
      <c r="F661" t="s">
        <v>7336</v>
      </c>
      <c r="G661" t="s">
        <v>31</v>
      </c>
      <c r="H661">
        <v>78647</v>
      </c>
      <c r="I661" t="s">
        <v>4103</v>
      </c>
    </row>
    <row r="662" spans="1:9" x14ac:dyDescent="0.35">
      <c r="A662" t="s">
        <v>1495</v>
      </c>
      <c r="B662" t="s">
        <v>7337</v>
      </c>
      <c r="C662" t="s">
        <v>7338</v>
      </c>
      <c r="D662" t="s">
        <v>7339</v>
      </c>
      <c r="E662" t="s">
        <v>7340</v>
      </c>
      <c r="F662" t="s">
        <v>7341</v>
      </c>
      <c r="G662" t="s">
        <v>26</v>
      </c>
      <c r="H662">
        <v>81256</v>
      </c>
      <c r="I662" t="s">
        <v>4103</v>
      </c>
    </row>
    <row r="663" spans="1:9" x14ac:dyDescent="0.35">
      <c r="A663" t="s">
        <v>1362</v>
      </c>
      <c r="B663" t="s">
        <v>7342</v>
      </c>
      <c r="C663" t="s">
        <v>7343</v>
      </c>
      <c r="D663" t="s">
        <v>7344</v>
      </c>
      <c r="E663" t="s">
        <v>7345</v>
      </c>
      <c r="F663" t="s">
        <v>7346</v>
      </c>
      <c r="G663" t="s">
        <v>50</v>
      </c>
      <c r="H663">
        <v>55753</v>
      </c>
      <c r="I663" t="s">
        <v>4103</v>
      </c>
    </row>
    <row r="664" spans="1:9" x14ac:dyDescent="0.35">
      <c r="A664" t="s">
        <v>3482</v>
      </c>
      <c r="B664" t="s">
        <v>7347</v>
      </c>
      <c r="C664" t="s">
        <v>7348</v>
      </c>
      <c r="D664" t="s">
        <v>7349</v>
      </c>
      <c r="E664" t="s">
        <v>7350</v>
      </c>
      <c r="F664" t="s">
        <v>7351</v>
      </c>
      <c r="G664" t="s">
        <v>31</v>
      </c>
      <c r="H664">
        <v>5607</v>
      </c>
      <c r="I664" t="s">
        <v>4103</v>
      </c>
    </row>
    <row r="665" spans="1:9" x14ac:dyDescent="0.35">
      <c r="A665" t="s">
        <v>1384</v>
      </c>
      <c r="B665" t="s">
        <v>7352</v>
      </c>
      <c r="C665" t="s">
        <v>7353</v>
      </c>
      <c r="D665" t="s">
        <v>7354</v>
      </c>
      <c r="E665" t="s">
        <v>7355</v>
      </c>
      <c r="F665" t="s">
        <v>7356</v>
      </c>
      <c r="G665" t="s">
        <v>23</v>
      </c>
      <c r="H665">
        <v>85564</v>
      </c>
      <c r="I665" t="s">
        <v>4092</v>
      </c>
    </row>
    <row r="666" spans="1:9" x14ac:dyDescent="0.35">
      <c r="A666" t="s">
        <v>1611</v>
      </c>
      <c r="B666" t="s">
        <v>7357</v>
      </c>
      <c r="C666" t="s">
        <v>7358</v>
      </c>
      <c r="D666" t="s">
        <v>7359</v>
      </c>
      <c r="E666" t="s">
        <v>7360</v>
      </c>
      <c r="F666" t="s">
        <v>7361</v>
      </c>
      <c r="G666" t="s">
        <v>16</v>
      </c>
      <c r="H666">
        <v>41707</v>
      </c>
      <c r="I666" t="s">
        <v>4103</v>
      </c>
    </row>
    <row r="667" spans="1:9" x14ac:dyDescent="0.35">
      <c r="A667" t="s">
        <v>170</v>
      </c>
      <c r="B667" t="s">
        <v>7362</v>
      </c>
      <c r="C667" t="s">
        <v>7363</v>
      </c>
      <c r="D667" t="s">
        <v>7364</v>
      </c>
      <c r="E667" t="s">
        <v>7365</v>
      </c>
      <c r="F667" t="s">
        <v>7366</v>
      </c>
      <c r="G667" t="s">
        <v>31</v>
      </c>
      <c r="H667">
        <v>57828</v>
      </c>
      <c r="I667" t="s">
        <v>4092</v>
      </c>
    </row>
    <row r="668" spans="1:9" x14ac:dyDescent="0.35">
      <c r="A668" t="s">
        <v>1155</v>
      </c>
      <c r="B668" t="s">
        <v>7367</v>
      </c>
      <c r="C668" t="s">
        <v>7368</v>
      </c>
      <c r="D668" t="s">
        <v>7369</v>
      </c>
      <c r="E668" t="s">
        <v>7370</v>
      </c>
      <c r="F668" t="s">
        <v>7371</v>
      </c>
      <c r="G668" t="s">
        <v>16</v>
      </c>
      <c r="H668">
        <v>15712</v>
      </c>
      <c r="I668" t="s">
        <v>4092</v>
      </c>
    </row>
    <row r="669" spans="1:9" x14ac:dyDescent="0.35">
      <c r="A669" t="s">
        <v>296</v>
      </c>
      <c r="B669" t="s">
        <v>7372</v>
      </c>
      <c r="C669" t="s">
        <v>7373</v>
      </c>
      <c r="D669" t="s">
        <v>7374</v>
      </c>
      <c r="E669" t="s">
        <v>7375</v>
      </c>
      <c r="F669" t="s">
        <v>7376</v>
      </c>
      <c r="G669" t="s">
        <v>31</v>
      </c>
      <c r="H669">
        <v>90596</v>
      </c>
      <c r="I669" t="s">
        <v>4103</v>
      </c>
    </row>
    <row r="670" spans="1:9" x14ac:dyDescent="0.35">
      <c r="A670" t="s">
        <v>3466</v>
      </c>
      <c r="B670" t="s">
        <v>7377</v>
      </c>
      <c r="C670" t="s">
        <v>7378</v>
      </c>
      <c r="D670" t="s">
        <v>7379</v>
      </c>
      <c r="E670" t="s">
        <v>7380</v>
      </c>
      <c r="F670" t="s">
        <v>7381</v>
      </c>
      <c r="G670" t="s">
        <v>23</v>
      </c>
      <c r="H670">
        <v>98473</v>
      </c>
      <c r="I670" t="s">
        <v>4092</v>
      </c>
    </row>
    <row r="671" spans="1:9" x14ac:dyDescent="0.35">
      <c r="A671" t="s">
        <v>3356</v>
      </c>
      <c r="B671" t="s">
        <v>7382</v>
      </c>
      <c r="C671" t="s">
        <v>7383</v>
      </c>
      <c r="D671" t="s">
        <v>7384</v>
      </c>
      <c r="E671" t="s">
        <v>7385</v>
      </c>
      <c r="F671" t="s">
        <v>7386</v>
      </c>
      <c r="G671" t="s">
        <v>50</v>
      </c>
      <c r="H671">
        <v>10006</v>
      </c>
      <c r="I671" t="s">
        <v>4092</v>
      </c>
    </row>
    <row r="672" spans="1:9" x14ac:dyDescent="0.35">
      <c r="A672" t="s">
        <v>3078</v>
      </c>
      <c r="B672" t="s">
        <v>7387</v>
      </c>
      <c r="C672" t="s">
        <v>7388</v>
      </c>
      <c r="D672" t="s">
        <v>7389</v>
      </c>
      <c r="E672" t="s">
        <v>7390</v>
      </c>
      <c r="F672" t="s">
        <v>7391</v>
      </c>
      <c r="G672" t="s">
        <v>50</v>
      </c>
      <c r="H672">
        <v>80369</v>
      </c>
      <c r="I672" t="s">
        <v>4103</v>
      </c>
    </row>
    <row r="673" spans="1:9" x14ac:dyDescent="0.35">
      <c r="A673" t="s">
        <v>1068</v>
      </c>
      <c r="B673" t="s">
        <v>7392</v>
      </c>
      <c r="C673" t="s">
        <v>7393</v>
      </c>
      <c r="D673" t="s">
        <v>7394</v>
      </c>
      <c r="E673" t="s">
        <v>7395</v>
      </c>
      <c r="F673" t="s">
        <v>6350</v>
      </c>
      <c r="G673" t="s">
        <v>16</v>
      </c>
      <c r="H673">
        <v>77662</v>
      </c>
      <c r="I673" t="s">
        <v>4092</v>
      </c>
    </row>
    <row r="674" spans="1:9" x14ac:dyDescent="0.35">
      <c r="A674" t="s">
        <v>1115</v>
      </c>
      <c r="B674" t="s">
        <v>7396</v>
      </c>
      <c r="C674" t="s">
        <v>7397</v>
      </c>
      <c r="D674" t="s">
        <v>7398</v>
      </c>
      <c r="E674" t="s">
        <v>7399</v>
      </c>
      <c r="F674" t="s">
        <v>7400</v>
      </c>
      <c r="G674" t="s">
        <v>23</v>
      </c>
      <c r="H674">
        <v>86005</v>
      </c>
      <c r="I674" t="s">
        <v>4092</v>
      </c>
    </row>
    <row r="675" spans="1:9" x14ac:dyDescent="0.35">
      <c r="A675" t="s">
        <v>3714</v>
      </c>
      <c r="B675" t="s">
        <v>7401</v>
      </c>
      <c r="C675" t="s">
        <v>7402</v>
      </c>
      <c r="D675" t="s">
        <v>7403</v>
      </c>
      <c r="E675" t="s">
        <v>7404</v>
      </c>
      <c r="F675" t="s">
        <v>7405</v>
      </c>
      <c r="G675" t="s">
        <v>26</v>
      </c>
      <c r="H675">
        <v>72781</v>
      </c>
      <c r="I675" t="s">
        <v>4092</v>
      </c>
    </row>
    <row r="676" spans="1:9" x14ac:dyDescent="0.35">
      <c r="A676" t="s">
        <v>367</v>
      </c>
      <c r="B676" t="s">
        <v>7406</v>
      </c>
      <c r="C676" t="s">
        <v>7407</v>
      </c>
      <c r="D676" t="s">
        <v>7408</v>
      </c>
      <c r="E676" t="s">
        <v>7409</v>
      </c>
      <c r="F676" t="s">
        <v>7410</v>
      </c>
      <c r="G676" t="s">
        <v>50</v>
      </c>
      <c r="H676">
        <v>96087</v>
      </c>
      <c r="I676" t="s">
        <v>4092</v>
      </c>
    </row>
    <row r="677" spans="1:9" x14ac:dyDescent="0.35">
      <c r="A677" t="s">
        <v>1509</v>
      </c>
      <c r="B677" t="s">
        <v>7411</v>
      </c>
      <c r="C677" t="s">
        <v>7412</v>
      </c>
      <c r="D677" t="s">
        <v>7413</v>
      </c>
      <c r="E677" t="s">
        <v>7414</v>
      </c>
      <c r="F677" t="s">
        <v>7415</v>
      </c>
      <c r="G677" t="s">
        <v>23</v>
      </c>
      <c r="H677">
        <v>38945</v>
      </c>
      <c r="I677" t="s">
        <v>4103</v>
      </c>
    </row>
    <row r="678" spans="1:9" x14ac:dyDescent="0.35">
      <c r="A678" t="s">
        <v>2902</v>
      </c>
      <c r="B678" t="s">
        <v>7416</v>
      </c>
      <c r="C678" t="s">
        <v>7417</v>
      </c>
      <c r="D678" t="s">
        <v>7418</v>
      </c>
      <c r="E678" t="s">
        <v>7419</v>
      </c>
      <c r="F678" t="s">
        <v>7420</v>
      </c>
      <c r="G678" t="s">
        <v>23</v>
      </c>
      <c r="H678">
        <v>81698</v>
      </c>
      <c r="I678" t="s">
        <v>4092</v>
      </c>
    </row>
    <row r="679" spans="1:9" x14ac:dyDescent="0.35">
      <c r="A679" t="s">
        <v>3221</v>
      </c>
      <c r="B679" t="s">
        <v>7421</v>
      </c>
      <c r="C679" t="s">
        <v>7422</v>
      </c>
      <c r="D679" t="s">
        <v>7423</v>
      </c>
      <c r="E679" t="s">
        <v>7424</v>
      </c>
      <c r="F679" t="s">
        <v>7425</v>
      </c>
      <c r="G679" t="s">
        <v>23</v>
      </c>
      <c r="H679">
        <v>2065</v>
      </c>
      <c r="I679" t="s">
        <v>4103</v>
      </c>
    </row>
    <row r="680" spans="1:9" x14ac:dyDescent="0.35">
      <c r="A680" t="s">
        <v>2655</v>
      </c>
      <c r="B680" t="s">
        <v>7426</v>
      </c>
      <c r="C680" t="s">
        <v>7427</v>
      </c>
      <c r="D680" t="s">
        <v>7428</v>
      </c>
      <c r="E680" t="s">
        <v>7429</v>
      </c>
      <c r="F680" t="s">
        <v>7430</v>
      </c>
      <c r="G680" t="s">
        <v>31</v>
      </c>
      <c r="H680">
        <v>75752</v>
      </c>
      <c r="I680" t="s">
        <v>4103</v>
      </c>
    </row>
    <row r="681" spans="1:9" x14ac:dyDescent="0.35">
      <c r="A681" t="s">
        <v>262</v>
      </c>
      <c r="B681" t="s">
        <v>7431</v>
      </c>
      <c r="C681" t="s">
        <v>7432</v>
      </c>
      <c r="D681" t="s">
        <v>7433</v>
      </c>
      <c r="E681" t="s">
        <v>7434</v>
      </c>
      <c r="F681" t="s">
        <v>7435</v>
      </c>
      <c r="G681" t="s">
        <v>16</v>
      </c>
      <c r="H681">
        <v>5363</v>
      </c>
      <c r="I681" t="s">
        <v>4092</v>
      </c>
    </row>
    <row r="682" spans="1:9" x14ac:dyDescent="0.35">
      <c r="A682" t="s">
        <v>385</v>
      </c>
      <c r="B682" t="s">
        <v>7436</v>
      </c>
      <c r="C682" t="s">
        <v>7437</v>
      </c>
      <c r="D682" t="s">
        <v>7438</v>
      </c>
      <c r="E682" t="s">
        <v>7439</v>
      </c>
      <c r="F682" t="s">
        <v>7440</v>
      </c>
      <c r="G682" t="s">
        <v>50</v>
      </c>
      <c r="H682">
        <v>5038</v>
      </c>
      <c r="I682" t="s">
        <v>4092</v>
      </c>
    </row>
    <row r="683" spans="1:9" x14ac:dyDescent="0.35">
      <c r="A683" t="s">
        <v>2548</v>
      </c>
      <c r="B683" t="s">
        <v>7441</v>
      </c>
      <c r="C683" t="s">
        <v>7442</v>
      </c>
      <c r="D683" t="s">
        <v>7443</v>
      </c>
      <c r="E683" t="s">
        <v>7444</v>
      </c>
      <c r="F683" t="s">
        <v>7445</v>
      </c>
      <c r="G683" t="s">
        <v>16</v>
      </c>
      <c r="H683">
        <v>70042</v>
      </c>
      <c r="I683" t="s">
        <v>4103</v>
      </c>
    </row>
    <row r="684" spans="1:9" x14ac:dyDescent="0.35">
      <c r="A684" t="s">
        <v>862</v>
      </c>
      <c r="B684" t="s">
        <v>7446</v>
      </c>
      <c r="C684" t="s">
        <v>7447</v>
      </c>
      <c r="D684" t="s">
        <v>7448</v>
      </c>
      <c r="E684" t="s">
        <v>7449</v>
      </c>
      <c r="F684" t="s">
        <v>7450</v>
      </c>
      <c r="G684" t="s">
        <v>31</v>
      </c>
      <c r="H684">
        <v>2734</v>
      </c>
      <c r="I684" t="s">
        <v>4092</v>
      </c>
    </row>
    <row r="685" spans="1:9" x14ac:dyDescent="0.35">
      <c r="A685" t="s">
        <v>2014</v>
      </c>
      <c r="B685" t="s">
        <v>7451</v>
      </c>
      <c r="C685" t="s">
        <v>7452</v>
      </c>
      <c r="D685" t="s">
        <v>7453</v>
      </c>
      <c r="E685" t="s">
        <v>7454</v>
      </c>
      <c r="F685" t="s">
        <v>7455</v>
      </c>
      <c r="G685" t="s">
        <v>16</v>
      </c>
      <c r="H685">
        <v>32105</v>
      </c>
      <c r="I685" t="s">
        <v>4092</v>
      </c>
    </row>
    <row r="686" spans="1:9" x14ac:dyDescent="0.35">
      <c r="A686" t="s">
        <v>2218</v>
      </c>
      <c r="B686" t="s">
        <v>7456</v>
      </c>
      <c r="C686" t="s">
        <v>7457</v>
      </c>
      <c r="D686" t="s">
        <v>7458</v>
      </c>
      <c r="E686" t="s">
        <v>7459</v>
      </c>
      <c r="F686" t="s">
        <v>7460</v>
      </c>
      <c r="G686" t="s">
        <v>16</v>
      </c>
      <c r="H686">
        <v>84020</v>
      </c>
      <c r="I686" t="s">
        <v>4092</v>
      </c>
    </row>
    <row r="687" spans="1:9" x14ac:dyDescent="0.35">
      <c r="A687" t="s">
        <v>2992</v>
      </c>
      <c r="B687" t="s">
        <v>7461</v>
      </c>
      <c r="C687" t="s">
        <v>7462</v>
      </c>
      <c r="D687" t="s">
        <v>7463</v>
      </c>
      <c r="E687" t="s">
        <v>7464</v>
      </c>
      <c r="F687" t="s">
        <v>7465</v>
      </c>
      <c r="G687" t="s">
        <v>26</v>
      </c>
      <c r="H687">
        <v>63642</v>
      </c>
      <c r="I687" t="s">
        <v>4103</v>
      </c>
    </row>
    <row r="688" spans="1:9" x14ac:dyDescent="0.35">
      <c r="A688" t="s">
        <v>1913</v>
      </c>
      <c r="B688" t="s">
        <v>22</v>
      </c>
      <c r="C688" t="s">
        <v>7466</v>
      </c>
      <c r="D688" t="s">
        <v>7467</v>
      </c>
      <c r="E688" t="s">
        <v>7468</v>
      </c>
      <c r="F688" t="s">
        <v>7469</v>
      </c>
      <c r="G688" t="s">
        <v>26</v>
      </c>
      <c r="H688">
        <v>2914</v>
      </c>
      <c r="I688" t="s">
        <v>4092</v>
      </c>
    </row>
    <row r="689" spans="1:9" x14ac:dyDescent="0.35">
      <c r="A689" t="s">
        <v>741</v>
      </c>
      <c r="B689" t="s">
        <v>7470</v>
      </c>
      <c r="C689" t="s">
        <v>7471</v>
      </c>
      <c r="D689" t="s">
        <v>7472</v>
      </c>
      <c r="E689" t="s">
        <v>7473</v>
      </c>
      <c r="F689" t="s">
        <v>7474</v>
      </c>
      <c r="G689" t="s">
        <v>23</v>
      </c>
      <c r="H689">
        <v>54270</v>
      </c>
      <c r="I689" t="s">
        <v>4092</v>
      </c>
    </row>
    <row r="690" spans="1:9" x14ac:dyDescent="0.35">
      <c r="A690" t="s">
        <v>338</v>
      </c>
      <c r="B690" t="s">
        <v>7475</v>
      </c>
      <c r="C690" t="s">
        <v>7476</v>
      </c>
      <c r="D690" t="s">
        <v>7477</v>
      </c>
      <c r="E690" t="s">
        <v>7478</v>
      </c>
      <c r="F690" t="s">
        <v>7479</v>
      </c>
      <c r="G690" t="s">
        <v>23</v>
      </c>
      <c r="H690">
        <v>9701</v>
      </c>
      <c r="I690" t="s">
        <v>4092</v>
      </c>
    </row>
    <row r="691" spans="1:9" x14ac:dyDescent="0.35">
      <c r="A691" t="s">
        <v>3271</v>
      </c>
      <c r="B691" t="s">
        <v>7480</v>
      </c>
      <c r="C691" t="s">
        <v>7481</v>
      </c>
      <c r="D691" t="s">
        <v>7482</v>
      </c>
      <c r="E691" t="s">
        <v>7483</v>
      </c>
      <c r="F691" t="s">
        <v>7484</v>
      </c>
      <c r="G691" t="s">
        <v>23</v>
      </c>
      <c r="H691">
        <v>90244</v>
      </c>
      <c r="I691" t="s">
        <v>4103</v>
      </c>
    </row>
    <row r="692" spans="1:9" x14ac:dyDescent="0.35">
      <c r="A692" t="s">
        <v>882</v>
      </c>
      <c r="B692" t="s">
        <v>7485</v>
      </c>
      <c r="C692" t="s">
        <v>7486</v>
      </c>
      <c r="D692" t="s">
        <v>7487</v>
      </c>
      <c r="E692" t="s">
        <v>7488</v>
      </c>
      <c r="F692" t="s">
        <v>7489</v>
      </c>
      <c r="G692" t="s">
        <v>16</v>
      </c>
      <c r="H692">
        <v>91507</v>
      </c>
      <c r="I692" t="s">
        <v>4092</v>
      </c>
    </row>
    <row r="693" spans="1:9" x14ac:dyDescent="0.35">
      <c r="A693" t="s">
        <v>3434</v>
      </c>
      <c r="B693" t="s">
        <v>7490</v>
      </c>
      <c r="C693" t="s">
        <v>7491</v>
      </c>
      <c r="D693" t="s">
        <v>7492</v>
      </c>
      <c r="E693" t="s">
        <v>7493</v>
      </c>
      <c r="F693" t="s">
        <v>7494</v>
      </c>
      <c r="G693" t="s">
        <v>50</v>
      </c>
      <c r="H693">
        <v>45435</v>
      </c>
      <c r="I693" t="s">
        <v>4092</v>
      </c>
    </row>
    <row r="694" spans="1:9" x14ac:dyDescent="0.35">
      <c r="A694" t="s">
        <v>478</v>
      </c>
      <c r="B694" t="s">
        <v>7495</v>
      </c>
      <c r="C694" t="s">
        <v>7496</v>
      </c>
      <c r="D694" t="s">
        <v>7497</v>
      </c>
      <c r="E694" t="s">
        <v>7498</v>
      </c>
      <c r="F694" t="s">
        <v>7499</v>
      </c>
      <c r="G694" t="s">
        <v>31</v>
      </c>
      <c r="H694">
        <v>90260</v>
      </c>
      <c r="I694" t="s">
        <v>4092</v>
      </c>
    </row>
    <row r="695" spans="1:9" x14ac:dyDescent="0.35">
      <c r="A695" t="s">
        <v>836</v>
      </c>
      <c r="B695" t="s">
        <v>7500</v>
      </c>
      <c r="C695" t="s">
        <v>7501</v>
      </c>
      <c r="D695" t="s">
        <v>7502</v>
      </c>
      <c r="E695" t="s">
        <v>7503</v>
      </c>
      <c r="F695" t="s">
        <v>7504</v>
      </c>
      <c r="G695" t="s">
        <v>50</v>
      </c>
      <c r="H695">
        <v>97401</v>
      </c>
      <c r="I695" t="s">
        <v>4092</v>
      </c>
    </row>
    <row r="696" spans="1:9" x14ac:dyDescent="0.35">
      <c r="A696" t="s">
        <v>3294</v>
      </c>
      <c r="B696" t="s">
        <v>7505</v>
      </c>
      <c r="C696" t="s">
        <v>7506</v>
      </c>
      <c r="D696" t="s">
        <v>7507</v>
      </c>
      <c r="E696" t="s">
        <v>7508</v>
      </c>
      <c r="F696" t="s">
        <v>7509</v>
      </c>
      <c r="G696" t="s">
        <v>23</v>
      </c>
      <c r="H696">
        <v>91916</v>
      </c>
      <c r="I696" t="s">
        <v>4103</v>
      </c>
    </row>
    <row r="697" spans="1:9" x14ac:dyDescent="0.35">
      <c r="A697" t="s">
        <v>248</v>
      </c>
      <c r="B697" t="s">
        <v>7510</v>
      </c>
      <c r="C697" t="s">
        <v>7511</v>
      </c>
      <c r="D697" t="s">
        <v>7512</v>
      </c>
      <c r="E697" t="s">
        <v>7513</v>
      </c>
      <c r="F697" t="s">
        <v>7514</v>
      </c>
      <c r="G697" t="s">
        <v>16</v>
      </c>
      <c r="H697">
        <v>99179</v>
      </c>
      <c r="I697" t="s">
        <v>4103</v>
      </c>
    </row>
    <row r="698" spans="1:9" x14ac:dyDescent="0.35">
      <c r="A698" t="s">
        <v>2140</v>
      </c>
      <c r="B698" t="s">
        <v>7515</v>
      </c>
      <c r="C698" t="s">
        <v>7516</v>
      </c>
      <c r="D698" t="s">
        <v>7517</v>
      </c>
      <c r="E698" t="s">
        <v>7518</v>
      </c>
      <c r="F698" t="s">
        <v>7519</v>
      </c>
      <c r="G698" t="s">
        <v>50</v>
      </c>
      <c r="H698">
        <v>46055</v>
      </c>
      <c r="I698" t="s">
        <v>4092</v>
      </c>
    </row>
    <row r="699" spans="1:9" x14ac:dyDescent="0.35">
      <c r="A699" t="s">
        <v>3136</v>
      </c>
      <c r="B699" t="s">
        <v>7520</v>
      </c>
      <c r="C699" t="s">
        <v>7521</v>
      </c>
      <c r="D699" t="s">
        <v>7522</v>
      </c>
      <c r="E699" t="s">
        <v>7523</v>
      </c>
      <c r="F699" t="s">
        <v>7524</v>
      </c>
      <c r="G699" t="s">
        <v>23</v>
      </c>
      <c r="H699">
        <v>20705</v>
      </c>
      <c r="I699" t="s">
        <v>4092</v>
      </c>
    </row>
    <row r="700" spans="1:9" x14ac:dyDescent="0.35">
      <c r="A700" t="s">
        <v>783</v>
      </c>
      <c r="B700" t="s">
        <v>7525</v>
      </c>
      <c r="C700" t="s">
        <v>7526</v>
      </c>
      <c r="D700" t="s">
        <v>7527</v>
      </c>
      <c r="E700" t="s">
        <v>7528</v>
      </c>
      <c r="F700" t="s">
        <v>7529</v>
      </c>
      <c r="G700" t="s">
        <v>26</v>
      </c>
      <c r="H700">
        <v>31484</v>
      </c>
      <c r="I700" t="s">
        <v>4103</v>
      </c>
    </row>
    <row r="701" spans="1:9" x14ac:dyDescent="0.35">
      <c r="A701" t="s">
        <v>3140</v>
      </c>
      <c r="B701" t="s">
        <v>7530</v>
      </c>
      <c r="C701" t="s">
        <v>7531</v>
      </c>
      <c r="D701" t="s">
        <v>7532</v>
      </c>
      <c r="E701" t="s">
        <v>7533</v>
      </c>
      <c r="F701" t="s">
        <v>7534</v>
      </c>
      <c r="G701" t="s">
        <v>26</v>
      </c>
      <c r="H701">
        <v>61328</v>
      </c>
      <c r="I701" t="s">
        <v>4103</v>
      </c>
    </row>
    <row r="702" spans="1:9" x14ac:dyDescent="0.35">
      <c r="A702" t="s">
        <v>3925</v>
      </c>
      <c r="B702" t="s">
        <v>7535</v>
      </c>
      <c r="C702" t="s">
        <v>7536</v>
      </c>
      <c r="D702" t="s">
        <v>7537</v>
      </c>
      <c r="E702" t="s">
        <v>7538</v>
      </c>
      <c r="F702" t="s">
        <v>7539</v>
      </c>
      <c r="G702" t="s">
        <v>23</v>
      </c>
      <c r="H702">
        <v>34456</v>
      </c>
      <c r="I702" t="s">
        <v>4103</v>
      </c>
    </row>
    <row r="703" spans="1:9" x14ac:dyDescent="0.35">
      <c r="A703" t="s">
        <v>2837</v>
      </c>
      <c r="B703" t="s">
        <v>7540</v>
      </c>
      <c r="C703" t="s">
        <v>7541</v>
      </c>
      <c r="D703" t="s">
        <v>7542</v>
      </c>
      <c r="E703" t="s">
        <v>7543</v>
      </c>
      <c r="F703" t="s">
        <v>7544</v>
      </c>
      <c r="G703" t="s">
        <v>26</v>
      </c>
      <c r="H703">
        <v>96989</v>
      </c>
      <c r="I703" t="s">
        <v>4103</v>
      </c>
    </row>
    <row r="704" spans="1:9" x14ac:dyDescent="0.35">
      <c r="A704" t="s">
        <v>1449</v>
      </c>
      <c r="B704" t="s">
        <v>7545</v>
      </c>
      <c r="C704" t="s">
        <v>7546</v>
      </c>
      <c r="D704" t="s">
        <v>7547</v>
      </c>
      <c r="E704" t="s">
        <v>7548</v>
      </c>
      <c r="F704" t="s">
        <v>7549</v>
      </c>
      <c r="G704" t="s">
        <v>50</v>
      </c>
      <c r="H704">
        <v>59130</v>
      </c>
      <c r="I704" t="s">
        <v>4103</v>
      </c>
    </row>
    <row r="705" spans="1:9" x14ac:dyDescent="0.35">
      <c r="A705" t="s">
        <v>701</v>
      </c>
      <c r="B705" t="s">
        <v>7550</v>
      </c>
      <c r="C705" t="s">
        <v>7551</v>
      </c>
      <c r="D705" t="s">
        <v>7552</v>
      </c>
      <c r="E705" t="s">
        <v>7553</v>
      </c>
      <c r="F705" t="s">
        <v>7554</v>
      </c>
      <c r="G705" t="s">
        <v>50</v>
      </c>
      <c r="H705">
        <v>78489</v>
      </c>
      <c r="I705" t="s">
        <v>4103</v>
      </c>
    </row>
    <row r="706" spans="1:9" x14ac:dyDescent="0.35">
      <c r="A706" t="s">
        <v>735</v>
      </c>
      <c r="B706" t="s">
        <v>7555</v>
      </c>
      <c r="C706" t="s">
        <v>7556</v>
      </c>
      <c r="D706" t="s">
        <v>7557</v>
      </c>
      <c r="E706" t="s">
        <v>7558</v>
      </c>
      <c r="F706" t="s">
        <v>7559</v>
      </c>
      <c r="G706" t="s">
        <v>31</v>
      </c>
      <c r="H706">
        <v>71830</v>
      </c>
      <c r="I706" t="s">
        <v>4103</v>
      </c>
    </row>
    <row r="707" spans="1:9" x14ac:dyDescent="0.35">
      <c r="A707" t="s">
        <v>1020</v>
      </c>
      <c r="B707" t="s">
        <v>3782</v>
      </c>
      <c r="C707" t="s">
        <v>7560</v>
      </c>
      <c r="D707" t="s">
        <v>7561</v>
      </c>
      <c r="E707" t="s">
        <v>7562</v>
      </c>
      <c r="F707" t="s">
        <v>7563</v>
      </c>
      <c r="G707" t="s">
        <v>31</v>
      </c>
      <c r="H707">
        <v>67283</v>
      </c>
      <c r="I707" t="s">
        <v>4103</v>
      </c>
    </row>
    <row r="708" spans="1:9" x14ac:dyDescent="0.35">
      <c r="A708" t="s">
        <v>2298</v>
      </c>
      <c r="B708" t="s">
        <v>7564</v>
      </c>
      <c r="C708" t="s">
        <v>7565</v>
      </c>
      <c r="D708" t="s">
        <v>7566</v>
      </c>
      <c r="E708" t="s">
        <v>7567</v>
      </c>
      <c r="F708" t="s">
        <v>7568</v>
      </c>
      <c r="G708" t="s">
        <v>23</v>
      </c>
      <c r="H708">
        <v>44581</v>
      </c>
      <c r="I708" t="s">
        <v>4103</v>
      </c>
    </row>
    <row r="709" spans="1:9" x14ac:dyDescent="0.35">
      <c r="A709" t="s">
        <v>405</v>
      </c>
      <c r="B709" t="s">
        <v>7569</v>
      </c>
      <c r="C709" t="s">
        <v>7570</v>
      </c>
      <c r="D709" t="s">
        <v>7571</v>
      </c>
      <c r="E709" t="s">
        <v>7572</v>
      </c>
      <c r="F709" t="s">
        <v>7573</v>
      </c>
      <c r="G709" t="s">
        <v>31</v>
      </c>
      <c r="H709">
        <v>31041</v>
      </c>
      <c r="I709" t="s">
        <v>4103</v>
      </c>
    </row>
    <row r="710" spans="1:9" x14ac:dyDescent="0.35">
      <c r="A710" t="s">
        <v>403</v>
      </c>
      <c r="B710" t="s">
        <v>7574</v>
      </c>
      <c r="C710" t="s">
        <v>7575</v>
      </c>
      <c r="D710" t="s">
        <v>7576</v>
      </c>
      <c r="E710" t="s">
        <v>7577</v>
      </c>
      <c r="F710" t="s">
        <v>7578</v>
      </c>
      <c r="G710" t="s">
        <v>31</v>
      </c>
      <c r="H710">
        <v>39730</v>
      </c>
      <c r="I710" t="s">
        <v>4103</v>
      </c>
    </row>
    <row r="711" spans="1:9" x14ac:dyDescent="0.35">
      <c r="A711" t="s">
        <v>2594</v>
      </c>
      <c r="B711" t="s">
        <v>7579</v>
      </c>
      <c r="C711" t="s">
        <v>7580</v>
      </c>
      <c r="D711" t="s">
        <v>7581</v>
      </c>
      <c r="E711" t="s">
        <v>7582</v>
      </c>
      <c r="F711" t="s">
        <v>7583</v>
      </c>
      <c r="G711" t="s">
        <v>31</v>
      </c>
      <c r="H711">
        <v>8515</v>
      </c>
      <c r="I711" t="s">
        <v>4092</v>
      </c>
    </row>
    <row r="712" spans="1:9" x14ac:dyDescent="0.35">
      <c r="A712" t="s">
        <v>1617</v>
      </c>
      <c r="B712" t="s">
        <v>7584</v>
      </c>
      <c r="C712" t="s">
        <v>7585</v>
      </c>
      <c r="D712" t="s">
        <v>7586</v>
      </c>
      <c r="E712" t="s">
        <v>7587</v>
      </c>
      <c r="F712" t="s">
        <v>7588</v>
      </c>
      <c r="G712" t="s">
        <v>50</v>
      </c>
      <c r="H712">
        <v>51153</v>
      </c>
      <c r="I712" t="s">
        <v>4092</v>
      </c>
    </row>
    <row r="713" spans="1:9" x14ac:dyDescent="0.35">
      <c r="A713" t="s">
        <v>2130</v>
      </c>
      <c r="B713" t="s">
        <v>7589</v>
      </c>
      <c r="C713" t="s">
        <v>7590</v>
      </c>
      <c r="D713" t="s">
        <v>7591</v>
      </c>
      <c r="E713" t="s">
        <v>7592</v>
      </c>
      <c r="F713" t="s">
        <v>7593</v>
      </c>
      <c r="G713" t="s">
        <v>50</v>
      </c>
      <c r="H713">
        <v>55645</v>
      </c>
      <c r="I713" t="s">
        <v>4103</v>
      </c>
    </row>
    <row r="714" spans="1:9" x14ac:dyDescent="0.35">
      <c r="A714" t="s">
        <v>3186</v>
      </c>
      <c r="B714" t="s">
        <v>7594</v>
      </c>
      <c r="C714" t="s">
        <v>7595</v>
      </c>
      <c r="D714" t="s">
        <v>7596</v>
      </c>
      <c r="E714" t="s">
        <v>7597</v>
      </c>
      <c r="F714" t="s">
        <v>7598</v>
      </c>
      <c r="G714" t="s">
        <v>31</v>
      </c>
      <c r="H714">
        <v>93442</v>
      </c>
      <c r="I714" t="s">
        <v>4103</v>
      </c>
    </row>
    <row r="715" spans="1:9" x14ac:dyDescent="0.35">
      <c r="A715" t="s">
        <v>868</v>
      </c>
      <c r="B715" t="s">
        <v>7599</v>
      </c>
      <c r="C715" t="s">
        <v>7600</v>
      </c>
      <c r="D715" t="s">
        <v>7601</v>
      </c>
      <c r="E715" t="s">
        <v>7602</v>
      </c>
      <c r="F715" t="s">
        <v>4295</v>
      </c>
      <c r="G715" t="s">
        <v>31</v>
      </c>
      <c r="H715">
        <v>15502</v>
      </c>
      <c r="I715" t="s">
        <v>4092</v>
      </c>
    </row>
    <row r="716" spans="1:9" x14ac:dyDescent="0.35">
      <c r="A716" t="s">
        <v>1595</v>
      </c>
      <c r="B716" t="s">
        <v>7603</v>
      </c>
      <c r="C716" t="s">
        <v>7604</v>
      </c>
      <c r="D716" t="s">
        <v>7605</v>
      </c>
      <c r="E716" t="s">
        <v>7606</v>
      </c>
      <c r="F716" t="s">
        <v>7607</v>
      </c>
      <c r="G716" t="s">
        <v>23</v>
      </c>
      <c r="H716">
        <v>85553</v>
      </c>
      <c r="I716" t="s">
        <v>4092</v>
      </c>
    </row>
    <row r="717" spans="1:9" x14ac:dyDescent="0.35">
      <c r="A717" t="s">
        <v>1765</v>
      </c>
      <c r="B717" t="s">
        <v>7608</v>
      </c>
      <c r="C717" t="s">
        <v>7609</v>
      </c>
      <c r="D717" t="s">
        <v>7610</v>
      </c>
      <c r="E717" t="s">
        <v>7611</v>
      </c>
      <c r="F717" t="s">
        <v>7612</v>
      </c>
      <c r="G717" t="s">
        <v>16</v>
      </c>
      <c r="H717">
        <v>74221</v>
      </c>
      <c r="I717" t="s">
        <v>4092</v>
      </c>
    </row>
    <row r="718" spans="1:9" x14ac:dyDescent="0.35">
      <c r="A718" t="s">
        <v>2590</v>
      </c>
      <c r="B718" t="s">
        <v>7613</v>
      </c>
      <c r="C718" t="s">
        <v>7614</v>
      </c>
      <c r="D718" t="s">
        <v>7615</v>
      </c>
      <c r="E718" t="s">
        <v>7616</v>
      </c>
      <c r="F718" t="s">
        <v>7617</v>
      </c>
      <c r="G718" t="s">
        <v>50</v>
      </c>
      <c r="H718">
        <v>19963</v>
      </c>
      <c r="I718" t="s">
        <v>4103</v>
      </c>
    </row>
    <row r="719" spans="1:9" x14ac:dyDescent="0.35">
      <c r="A719" t="s">
        <v>2044</v>
      </c>
      <c r="B719" t="s">
        <v>7618</v>
      </c>
      <c r="C719" t="s">
        <v>7619</v>
      </c>
      <c r="D719" t="s">
        <v>7620</v>
      </c>
      <c r="E719" t="s">
        <v>7621</v>
      </c>
      <c r="F719" t="s">
        <v>4388</v>
      </c>
      <c r="G719" t="s">
        <v>50</v>
      </c>
      <c r="H719">
        <v>80569</v>
      </c>
      <c r="I719" t="s">
        <v>4092</v>
      </c>
    </row>
    <row r="720" spans="1:9" x14ac:dyDescent="0.35">
      <c r="A720" t="s">
        <v>1661</v>
      </c>
      <c r="B720" t="s">
        <v>7622</v>
      </c>
      <c r="C720" t="s">
        <v>7623</v>
      </c>
      <c r="D720" t="s">
        <v>7624</v>
      </c>
      <c r="E720" t="s">
        <v>7625</v>
      </c>
      <c r="F720" t="s">
        <v>7626</v>
      </c>
      <c r="G720" t="s">
        <v>26</v>
      </c>
      <c r="H720">
        <v>33275</v>
      </c>
      <c r="I720" t="s">
        <v>4092</v>
      </c>
    </row>
    <row r="721" spans="1:9" x14ac:dyDescent="0.35">
      <c r="A721" t="s">
        <v>3525</v>
      </c>
      <c r="B721" t="s">
        <v>7627</v>
      </c>
      <c r="C721" t="s">
        <v>7628</v>
      </c>
      <c r="D721" t="s">
        <v>7629</v>
      </c>
      <c r="E721" t="s">
        <v>7630</v>
      </c>
      <c r="F721" t="s">
        <v>7631</v>
      </c>
      <c r="G721" t="s">
        <v>23</v>
      </c>
      <c r="H721">
        <v>66058</v>
      </c>
      <c r="I721" t="s">
        <v>4103</v>
      </c>
    </row>
    <row r="722" spans="1:9" x14ac:dyDescent="0.35">
      <c r="A722" t="s">
        <v>432</v>
      </c>
      <c r="B722" t="s">
        <v>7632</v>
      </c>
      <c r="C722" t="s">
        <v>7633</v>
      </c>
      <c r="D722" t="s">
        <v>7634</v>
      </c>
      <c r="E722" t="s">
        <v>7635</v>
      </c>
      <c r="F722" t="s">
        <v>7636</v>
      </c>
      <c r="G722" t="s">
        <v>50</v>
      </c>
      <c r="H722">
        <v>54242</v>
      </c>
      <c r="I722" t="s">
        <v>4103</v>
      </c>
    </row>
    <row r="723" spans="1:9" x14ac:dyDescent="0.35">
      <c r="A723" t="s">
        <v>3551</v>
      </c>
      <c r="B723" t="s">
        <v>7637</v>
      </c>
      <c r="C723" t="s">
        <v>7638</v>
      </c>
      <c r="D723" t="s">
        <v>7639</v>
      </c>
      <c r="E723" t="s">
        <v>7640</v>
      </c>
      <c r="F723" t="s">
        <v>7641</v>
      </c>
      <c r="G723" t="s">
        <v>23</v>
      </c>
      <c r="H723">
        <v>13777</v>
      </c>
      <c r="I723" t="s">
        <v>4092</v>
      </c>
    </row>
    <row r="724" spans="1:9" x14ac:dyDescent="0.35">
      <c r="A724" t="s">
        <v>2169</v>
      </c>
      <c r="B724" t="s">
        <v>7642</v>
      </c>
      <c r="C724" t="s">
        <v>7643</v>
      </c>
      <c r="D724" t="s">
        <v>7644</v>
      </c>
      <c r="E724" t="s">
        <v>7645</v>
      </c>
      <c r="F724" t="s">
        <v>7646</v>
      </c>
      <c r="G724" t="s">
        <v>26</v>
      </c>
      <c r="H724">
        <v>71176</v>
      </c>
      <c r="I724" t="s">
        <v>4092</v>
      </c>
    </row>
    <row r="725" spans="1:9" x14ac:dyDescent="0.35">
      <c r="A725" t="s">
        <v>1431</v>
      </c>
      <c r="B725" t="s">
        <v>7647</v>
      </c>
      <c r="C725" t="s">
        <v>7648</v>
      </c>
      <c r="D725" t="s">
        <v>7649</v>
      </c>
      <c r="E725" t="s">
        <v>7650</v>
      </c>
      <c r="F725" t="s">
        <v>7651</v>
      </c>
      <c r="G725" t="s">
        <v>31</v>
      </c>
      <c r="H725">
        <v>28084</v>
      </c>
      <c r="I725" t="s">
        <v>4092</v>
      </c>
    </row>
    <row r="726" spans="1:9" x14ac:dyDescent="0.35">
      <c r="A726" t="s">
        <v>2398</v>
      </c>
      <c r="B726" t="s">
        <v>7652</v>
      </c>
      <c r="C726" t="s">
        <v>7653</v>
      </c>
      <c r="D726" t="s">
        <v>7654</v>
      </c>
      <c r="E726" t="s">
        <v>7655</v>
      </c>
      <c r="F726" t="s">
        <v>7656</v>
      </c>
      <c r="G726" t="s">
        <v>26</v>
      </c>
      <c r="H726">
        <v>15505</v>
      </c>
      <c r="I726" t="s">
        <v>4092</v>
      </c>
    </row>
    <row r="727" spans="1:9" x14ac:dyDescent="0.35">
      <c r="A727" t="s">
        <v>2182</v>
      </c>
      <c r="B727" t="s">
        <v>7657</v>
      </c>
      <c r="C727" t="s">
        <v>7658</v>
      </c>
      <c r="D727" t="s">
        <v>7659</v>
      </c>
      <c r="E727" t="s">
        <v>7660</v>
      </c>
      <c r="F727" t="s">
        <v>7661</v>
      </c>
      <c r="G727" t="s">
        <v>16</v>
      </c>
      <c r="H727">
        <v>60819</v>
      </c>
      <c r="I727" t="s">
        <v>4092</v>
      </c>
    </row>
    <row r="728" spans="1:9" x14ac:dyDescent="0.35">
      <c r="A728" t="s">
        <v>1193</v>
      </c>
      <c r="B728" t="s">
        <v>7662</v>
      </c>
      <c r="C728" t="s">
        <v>7663</v>
      </c>
      <c r="D728" t="s">
        <v>7664</v>
      </c>
      <c r="E728" t="s">
        <v>7665</v>
      </c>
      <c r="F728" t="s">
        <v>7666</v>
      </c>
      <c r="G728" t="s">
        <v>16</v>
      </c>
      <c r="H728">
        <v>6803</v>
      </c>
      <c r="I728" t="s">
        <v>4103</v>
      </c>
    </row>
    <row r="729" spans="1:9" x14ac:dyDescent="0.35">
      <c r="A729" t="s">
        <v>2406</v>
      </c>
      <c r="B729" t="s">
        <v>7667</v>
      </c>
      <c r="C729" t="s">
        <v>7668</v>
      </c>
      <c r="D729" t="s">
        <v>7669</v>
      </c>
      <c r="E729" t="s">
        <v>7670</v>
      </c>
      <c r="F729" t="s">
        <v>7671</v>
      </c>
      <c r="G729" t="s">
        <v>26</v>
      </c>
      <c r="H729">
        <v>89582</v>
      </c>
      <c r="I729" t="s">
        <v>4103</v>
      </c>
    </row>
    <row r="730" spans="1:9" x14ac:dyDescent="0.35">
      <c r="A730" t="s">
        <v>1479</v>
      </c>
      <c r="B730" t="s">
        <v>7672</v>
      </c>
      <c r="C730" t="s">
        <v>7673</v>
      </c>
      <c r="D730" t="s">
        <v>7674</v>
      </c>
      <c r="E730" t="s">
        <v>7675</v>
      </c>
      <c r="F730" t="s">
        <v>7676</v>
      </c>
      <c r="G730" t="s">
        <v>16</v>
      </c>
      <c r="H730">
        <v>64935</v>
      </c>
      <c r="I730" t="s">
        <v>4103</v>
      </c>
    </row>
    <row r="731" spans="1:9" x14ac:dyDescent="0.35">
      <c r="A731" t="s">
        <v>617</v>
      </c>
      <c r="B731" t="s">
        <v>7677</v>
      </c>
      <c r="C731" t="s">
        <v>7678</v>
      </c>
      <c r="D731" t="s">
        <v>7679</v>
      </c>
      <c r="E731" t="s">
        <v>7680</v>
      </c>
      <c r="F731" t="s">
        <v>7681</v>
      </c>
      <c r="G731" t="s">
        <v>31</v>
      </c>
      <c r="H731">
        <v>4339</v>
      </c>
      <c r="I731" t="s">
        <v>4092</v>
      </c>
    </row>
    <row r="732" spans="1:9" x14ac:dyDescent="0.35">
      <c r="A732" t="s">
        <v>1049</v>
      </c>
      <c r="B732" t="s">
        <v>5139</v>
      </c>
      <c r="C732" t="s">
        <v>7682</v>
      </c>
      <c r="D732" t="s">
        <v>7683</v>
      </c>
      <c r="E732" t="s">
        <v>7684</v>
      </c>
      <c r="F732" t="s">
        <v>7685</v>
      </c>
      <c r="G732" t="s">
        <v>50</v>
      </c>
      <c r="H732">
        <v>4927</v>
      </c>
      <c r="I732" t="s">
        <v>4103</v>
      </c>
    </row>
    <row r="733" spans="1:9" x14ac:dyDescent="0.35">
      <c r="A733" t="s">
        <v>1727</v>
      </c>
      <c r="B733" t="s">
        <v>7686</v>
      </c>
      <c r="C733" t="s">
        <v>7687</v>
      </c>
      <c r="D733" t="s">
        <v>7688</v>
      </c>
      <c r="E733" t="s">
        <v>7689</v>
      </c>
      <c r="F733" t="s">
        <v>7690</v>
      </c>
      <c r="G733" t="s">
        <v>23</v>
      </c>
      <c r="H733">
        <v>50097</v>
      </c>
      <c r="I733" t="s">
        <v>4103</v>
      </c>
    </row>
    <row r="734" spans="1:9" x14ac:dyDescent="0.35">
      <c r="A734" t="s">
        <v>190</v>
      </c>
      <c r="B734" t="s">
        <v>7691</v>
      </c>
      <c r="C734" t="s">
        <v>7692</v>
      </c>
      <c r="D734" t="s">
        <v>7693</v>
      </c>
      <c r="E734" t="s">
        <v>7694</v>
      </c>
      <c r="F734" t="s">
        <v>7695</v>
      </c>
      <c r="G734" t="s">
        <v>23</v>
      </c>
      <c r="H734">
        <v>45805</v>
      </c>
      <c r="I734" t="s">
        <v>4103</v>
      </c>
    </row>
    <row r="735" spans="1:9" x14ac:dyDescent="0.35">
      <c r="A735" t="s">
        <v>3346</v>
      </c>
      <c r="B735" t="s">
        <v>7696</v>
      </c>
      <c r="C735" t="s">
        <v>7697</v>
      </c>
      <c r="D735" t="s">
        <v>7698</v>
      </c>
      <c r="E735" t="s">
        <v>7699</v>
      </c>
      <c r="F735" t="s">
        <v>7700</v>
      </c>
      <c r="G735" t="s">
        <v>26</v>
      </c>
      <c r="H735">
        <v>29729</v>
      </c>
      <c r="I735" t="s">
        <v>4092</v>
      </c>
    </row>
    <row r="736" spans="1:9" x14ac:dyDescent="0.35">
      <c r="A736" t="s">
        <v>2532</v>
      </c>
      <c r="B736" t="s">
        <v>7701</v>
      </c>
      <c r="C736" t="s">
        <v>7702</v>
      </c>
      <c r="D736" t="s">
        <v>7703</v>
      </c>
      <c r="E736" t="s">
        <v>7704</v>
      </c>
      <c r="F736" t="s">
        <v>7705</v>
      </c>
      <c r="G736" t="s">
        <v>50</v>
      </c>
      <c r="H736">
        <v>6063</v>
      </c>
      <c r="I736" t="s">
        <v>4092</v>
      </c>
    </row>
    <row r="737" spans="1:9" x14ac:dyDescent="0.35">
      <c r="A737" t="s">
        <v>4059</v>
      </c>
      <c r="B737" t="s">
        <v>7706</v>
      </c>
      <c r="C737" t="s">
        <v>7707</v>
      </c>
      <c r="D737" t="s">
        <v>7708</v>
      </c>
      <c r="E737" t="s">
        <v>7709</v>
      </c>
      <c r="F737" t="s">
        <v>4393</v>
      </c>
      <c r="G737" t="s">
        <v>31</v>
      </c>
      <c r="H737">
        <v>62028</v>
      </c>
      <c r="I737" t="s">
        <v>4103</v>
      </c>
    </row>
    <row r="738" spans="1:9" x14ac:dyDescent="0.35">
      <c r="A738" t="s">
        <v>3794</v>
      </c>
      <c r="B738" t="s">
        <v>7710</v>
      </c>
      <c r="C738" t="s">
        <v>7711</v>
      </c>
      <c r="D738" t="s">
        <v>7712</v>
      </c>
      <c r="E738" t="s">
        <v>7713</v>
      </c>
      <c r="F738" t="s">
        <v>7714</v>
      </c>
      <c r="G738" t="s">
        <v>26</v>
      </c>
      <c r="H738">
        <v>89103</v>
      </c>
      <c r="I738" t="s">
        <v>4103</v>
      </c>
    </row>
    <row r="739" spans="1:9" x14ac:dyDescent="0.35">
      <c r="A739" t="s">
        <v>2390</v>
      </c>
      <c r="B739" t="s">
        <v>7715</v>
      </c>
      <c r="C739" t="s">
        <v>7716</v>
      </c>
      <c r="D739" t="s">
        <v>7717</v>
      </c>
      <c r="E739" t="s">
        <v>7718</v>
      </c>
      <c r="F739" t="s">
        <v>7719</v>
      </c>
      <c r="G739" t="s">
        <v>31</v>
      </c>
      <c r="H739">
        <v>87381</v>
      </c>
      <c r="I739" t="s">
        <v>4103</v>
      </c>
    </row>
    <row r="740" spans="1:9" x14ac:dyDescent="0.35">
      <c r="A740" t="s">
        <v>3446</v>
      </c>
      <c r="B740" t="s">
        <v>7720</v>
      </c>
      <c r="C740" t="s">
        <v>7721</v>
      </c>
      <c r="D740" t="s">
        <v>7722</v>
      </c>
      <c r="E740" t="s">
        <v>7723</v>
      </c>
      <c r="F740" t="s">
        <v>7724</v>
      </c>
      <c r="G740" t="s">
        <v>50</v>
      </c>
      <c r="H740">
        <v>26760</v>
      </c>
      <c r="I740" t="s">
        <v>4103</v>
      </c>
    </row>
    <row r="741" spans="1:9" x14ac:dyDescent="0.35">
      <c r="A741" t="s">
        <v>34</v>
      </c>
      <c r="B741" t="s">
        <v>7725</v>
      </c>
      <c r="C741" t="s">
        <v>7726</v>
      </c>
      <c r="D741" t="s">
        <v>7727</v>
      </c>
      <c r="E741" t="s">
        <v>7728</v>
      </c>
      <c r="F741" t="s">
        <v>7729</v>
      </c>
      <c r="G741" t="s">
        <v>16</v>
      </c>
      <c r="H741">
        <v>36529</v>
      </c>
      <c r="I741" t="s">
        <v>4092</v>
      </c>
    </row>
    <row r="742" spans="1:9" x14ac:dyDescent="0.35">
      <c r="A742" t="s">
        <v>537</v>
      </c>
      <c r="B742" t="s">
        <v>7730</v>
      </c>
      <c r="C742" t="s">
        <v>7731</v>
      </c>
      <c r="D742" t="s">
        <v>7732</v>
      </c>
      <c r="E742" t="s">
        <v>7733</v>
      </c>
      <c r="F742" t="s">
        <v>7734</v>
      </c>
      <c r="G742" t="s">
        <v>16</v>
      </c>
      <c r="H742">
        <v>43711</v>
      </c>
      <c r="I742" t="s">
        <v>4092</v>
      </c>
    </row>
    <row r="743" spans="1:9" x14ac:dyDescent="0.35">
      <c r="A743" t="s">
        <v>1135</v>
      </c>
      <c r="B743" t="s">
        <v>7735</v>
      </c>
      <c r="C743" t="s">
        <v>7736</v>
      </c>
      <c r="D743" t="s">
        <v>7737</v>
      </c>
      <c r="E743" t="s">
        <v>7738</v>
      </c>
      <c r="F743" t="s">
        <v>7739</v>
      </c>
      <c r="G743" t="s">
        <v>16</v>
      </c>
      <c r="H743">
        <v>68352</v>
      </c>
      <c r="I743" t="s">
        <v>4103</v>
      </c>
    </row>
    <row r="744" spans="1:9" x14ac:dyDescent="0.35">
      <c r="A744" t="s">
        <v>3700</v>
      </c>
      <c r="B744" t="s">
        <v>7740</v>
      </c>
      <c r="C744" t="s">
        <v>7741</v>
      </c>
      <c r="D744" t="s">
        <v>7742</v>
      </c>
      <c r="E744" t="s">
        <v>7743</v>
      </c>
      <c r="F744" t="s">
        <v>7744</v>
      </c>
      <c r="G744" t="s">
        <v>50</v>
      </c>
      <c r="H744">
        <v>30162</v>
      </c>
      <c r="I744" t="s">
        <v>4103</v>
      </c>
    </row>
    <row r="745" spans="1:9" x14ac:dyDescent="0.35">
      <c r="A745" t="s">
        <v>844</v>
      </c>
      <c r="B745" t="s">
        <v>3024</v>
      </c>
      <c r="C745" t="s">
        <v>7745</v>
      </c>
      <c r="D745" t="s">
        <v>7746</v>
      </c>
      <c r="E745" t="s">
        <v>7747</v>
      </c>
      <c r="F745" t="s">
        <v>7748</v>
      </c>
      <c r="G745" t="s">
        <v>23</v>
      </c>
      <c r="H745">
        <v>31365</v>
      </c>
      <c r="I745" t="s">
        <v>4092</v>
      </c>
    </row>
    <row r="746" spans="1:9" x14ac:dyDescent="0.35">
      <c r="A746" t="s">
        <v>1443</v>
      </c>
      <c r="B746" t="s">
        <v>7749</v>
      </c>
      <c r="C746" t="s">
        <v>7750</v>
      </c>
      <c r="D746" t="s">
        <v>7751</v>
      </c>
      <c r="E746" t="s">
        <v>7752</v>
      </c>
      <c r="F746" t="s">
        <v>7298</v>
      </c>
      <c r="G746" t="s">
        <v>23</v>
      </c>
      <c r="H746">
        <v>87577</v>
      </c>
      <c r="I746" t="s">
        <v>4092</v>
      </c>
    </row>
    <row r="747" spans="1:9" x14ac:dyDescent="0.35">
      <c r="A747" t="s">
        <v>442</v>
      </c>
      <c r="B747" t="s">
        <v>3909</v>
      </c>
      <c r="C747" t="s">
        <v>7753</v>
      </c>
      <c r="D747" t="s">
        <v>7754</v>
      </c>
      <c r="E747" t="s">
        <v>7755</v>
      </c>
      <c r="F747" t="s">
        <v>7756</v>
      </c>
      <c r="G747" t="s">
        <v>26</v>
      </c>
      <c r="H747">
        <v>28279</v>
      </c>
      <c r="I747" t="s">
        <v>4103</v>
      </c>
    </row>
    <row r="748" spans="1:9" x14ac:dyDescent="0.35">
      <c r="A748" t="s">
        <v>1991</v>
      </c>
      <c r="B748" t="s">
        <v>7757</v>
      </c>
      <c r="C748" t="s">
        <v>7758</v>
      </c>
      <c r="D748" t="s">
        <v>7759</v>
      </c>
      <c r="E748" t="s">
        <v>7760</v>
      </c>
      <c r="F748" t="s">
        <v>7761</v>
      </c>
      <c r="G748" t="s">
        <v>23</v>
      </c>
      <c r="H748">
        <v>62941</v>
      </c>
      <c r="I748" t="s">
        <v>4092</v>
      </c>
    </row>
    <row r="749" spans="1:9" x14ac:dyDescent="0.35">
      <c r="A749" t="s">
        <v>3412</v>
      </c>
      <c r="B749" t="s">
        <v>7762</v>
      </c>
      <c r="C749" t="s">
        <v>7763</v>
      </c>
      <c r="D749" t="s">
        <v>7764</v>
      </c>
      <c r="E749" t="s">
        <v>7765</v>
      </c>
      <c r="F749" t="s">
        <v>7766</v>
      </c>
      <c r="G749" t="s">
        <v>26</v>
      </c>
      <c r="H749">
        <v>4190</v>
      </c>
      <c r="I749" t="s">
        <v>4092</v>
      </c>
    </row>
    <row r="750" spans="1:9" x14ac:dyDescent="0.35">
      <c r="A750" t="s">
        <v>86</v>
      </c>
      <c r="B750" t="s">
        <v>7767</v>
      </c>
      <c r="C750" t="s">
        <v>7768</v>
      </c>
      <c r="D750" t="s">
        <v>7769</v>
      </c>
      <c r="E750" t="s">
        <v>7770</v>
      </c>
      <c r="F750" t="s">
        <v>7771</v>
      </c>
      <c r="G750" t="s">
        <v>31</v>
      </c>
      <c r="H750">
        <v>84991</v>
      </c>
      <c r="I750" t="s">
        <v>4092</v>
      </c>
    </row>
    <row r="751" spans="1:9" x14ac:dyDescent="0.35">
      <c r="A751" t="s">
        <v>1879</v>
      </c>
      <c r="B751" t="s">
        <v>7772</v>
      </c>
      <c r="C751" t="s">
        <v>7773</v>
      </c>
      <c r="D751" t="s">
        <v>7774</v>
      </c>
      <c r="E751" t="s">
        <v>7775</v>
      </c>
      <c r="F751" t="s">
        <v>7776</v>
      </c>
      <c r="G751" t="s">
        <v>50</v>
      </c>
      <c r="H751">
        <v>83984</v>
      </c>
      <c r="I751" t="s">
        <v>4092</v>
      </c>
    </row>
    <row r="752" spans="1:9" x14ac:dyDescent="0.35">
      <c r="A752" t="s">
        <v>1793</v>
      </c>
      <c r="B752" t="s">
        <v>7777</v>
      </c>
      <c r="C752" t="s">
        <v>7778</v>
      </c>
      <c r="D752" t="s">
        <v>7779</v>
      </c>
      <c r="E752" t="s">
        <v>7780</v>
      </c>
      <c r="F752" t="s">
        <v>5896</v>
      </c>
      <c r="G752" t="s">
        <v>16</v>
      </c>
      <c r="H752">
        <v>49973</v>
      </c>
      <c r="I752" t="s">
        <v>4103</v>
      </c>
    </row>
    <row r="753" spans="1:9" x14ac:dyDescent="0.35">
      <c r="A753" t="s">
        <v>1629</v>
      </c>
      <c r="B753" t="s">
        <v>7781</v>
      </c>
      <c r="C753" t="s">
        <v>7782</v>
      </c>
      <c r="D753" t="s">
        <v>7783</v>
      </c>
      <c r="E753" t="s">
        <v>7784</v>
      </c>
      <c r="F753" t="s">
        <v>7785</v>
      </c>
      <c r="G753" t="s">
        <v>23</v>
      </c>
      <c r="H753">
        <v>26147</v>
      </c>
      <c r="I753" t="s">
        <v>4092</v>
      </c>
    </row>
    <row r="754" spans="1:9" x14ac:dyDescent="0.35">
      <c r="A754" t="s">
        <v>2092</v>
      </c>
      <c r="B754" t="s">
        <v>7786</v>
      </c>
      <c r="C754" t="s">
        <v>7787</v>
      </c>
      <c r="D754" t="s">
        <v>7788</v>
      </c>
      <c r="E754" t="s">
        <v>7789</v>
      </c>
      <c r="F754" t="s">
        <v>7790</v>
      </c>
      <c r="G754" t="s">
        <v>50</v>
      </c>
      <c r="H754">
        <v>4971</v>
      </c>
      <c r="I754" t="s">
        <v>4103</v>
      </c>
    </row>
    <row r="755" spans="1:9" x14ac:dyDescent="0.35">
      <c r="A755" t="s">
        <v>3834</v>
      </c>
      <c r="B755" t="s">
        <v>7791</v>
      </c>
      <c r="C755" t="s">
        <v>7792</v>
      </c>
      <c r="D755" t="s">
        <v>7793</v>
      </c>
      <c r="E755" t="s">
        <v>7794</v>
      </c>
      <c r="F755" t="s">
        <v>7795</v>
      </c>
      <c r="G755" t="s">
        <v>16</v>
      </c>
      <c r="H755">
        <v>27536</v>
      </c>
      <c r="I755" t="s">
        <v>4092</v>
      </c>
    </row>
    <row r="756" spans="1:9" x14ac:dyDescent="0.35">
      <c r="A756" t="s">
        <v>866</v>
      </c>
      <c r="B756" t="s">
        <v>7796</v>
      </c>
      <c r="C756" t="s">
        <v>7797</v>
      </c>
      <c r="D756" t="s">
        <v>7798</v>
      </c>
      <c r="E756" t="s">
        <v>7799</v>
      </c>
      <c r="F756" t="s">
        <v>7268</v>
      </c>
      <c r="G756" t="s">
        <v>16</v>
      </c>
      <c r="H756">
        <v>63711</v>
      </c>
      <c r="I756" t="s">
        <v>4092</v>
      </c>
    </row>
    <row r="757" spans="1:9" x14ac:dyDescent="0.35">
      <c r="A757" t="s">
        <v>3999</v>
      </c>
      <c r="B757" t="s">
        <v>7800</v>
      </c>
      <c r="C757" t="s">
        <v>7801</v>
      </c>
      <c r="D757" t="s">
        <v>7802</v>
      </c>
      <c r="E757" t="s">
        <v>7803</v>
      </c>
      <c r="F757" t="s">
        <v>7804</v>
      </c>
      <c r="G757" t="s">
        <v>31</v>
      </c>
      <c r="H757">
        <v>88487</v>
      </c>
      <c r="I757" t="s">
        <v>4092</v>
      </c>
    </row>
    <row r="758" spans="1:9" x14ac:dyDescent="0.35">
      <c r="A758" t="s">
        <v>1497</v>
      </c>
      <c r="B758" t="s">
        <v>7805</v>
      </c>
      <c r="C758" t="s">
        <v>7806</v>
      </c>
      <c r="D758" t="s">
        <v>7807</v>
      </c>
      <c r="E758" t="s">
        <v>7808</v>
      </c>
      <c r="F758" t="s">
        <v>7809</v>
      </c>
      <c r="G758" t="s">
        <v>23</v>
      </c>
      <c r="H758">
        <v>70681</v>
      </c>
      <c r="I758" t="s">
        <v>4103</v>
      </c>
    </row>
    <row r="759" spans="1:9" x14ac:dyDescent="0.35">
      <c r="A759" t="s">
        <v>2562</v>
      </c>
      <c r="B759" t="s">
        <v>7810</v>
      </c>
      <c r="C759" t="s">
        <v>7811</v>
      </c>
      <c r="D759" t="s">
        <v>7812</v>
      </c>
      <c r="E759" t="s">
        <v>7813</v>
      </c>
      <c r="F759" t="s">
        <v>7814</v>
      </c>
      <c r="G759" t="s">
        <v>26</v>
      </c>
      <c r="H759">
        <v>14816</v>
      </c>
      <c r="I759" t="s">
        <v>4103</v>
      </c>
    </row>
    <row r="760" spans="1:9" x14ac:dyDescent="0.35">
      <c r="A760" t="s">
        <v>1088</v>
      </c>
      <c r="B760" t="s">
        <v>7815</v>
      </c>
      <c r="C760" t="s">
        <v>7816</v>
      </c>
      <c r="D760" t="s">
        <v>7817</v>
      </c>
      <c r="E760" t="s">
        <v>7818</v>
      </c>
      <c r="F760" t="s">
        <v>7819</v>
      </c>
      <c r="G760" t="s">
        <v>31</v>
      </c>
      <c r="H760">
        <v>97019</v>
      </c>
      <c r="I760" t="s">
        <v>4103</v>
      </c>
    </row>
    <row r="761" spans="1:9" x14ac:dyDescent="0.35">
      <c r="A761" t="s">
        <v>3686</v>
      </c>
      <c r="B761" t="s">
        <v>1996</v>
      </c>
      <c r="C761" t="s">
        <v>7820</v>
      </c>
      <c r="D761" t="s">
        <v>7821</v>
      </c>
      <c r="E761" t="s">
        <v>7822</v>
      </c>
      <c r="F761" t="s">
        <v>7823</v>
      </c>
      <c r="G761" t="s">
        <v>50</v>
      </c>
      <c r="H761">
        <v>49346</v>
      </c>
      <c r="I761" t="s">
        <v>4092</v>
      </c>
    </row>
    <row r="762" spans="1:9" x14ac:dyDescent="0.35">
      <c r="A762" t="s">
        <v>294</v>
      </c>
      <c r="B762" t="s">
        <v>7824</v>
      </c>
      <c r="C762" t="s">
        <v>7825</v>
      </c>
      <c r="D762" t="s">
        <v>7826</v>
      </c>
      <c r="E762" t="s">
        <v>7827</v>
      </c>
      <c r="F762" t="s">
        <v>7828</v>
      </c>
      <c r="G762" t="s">
        <v>26</v>
      </c>
      <c r="H762">
        <v>45233</v>
      </c>
      <c r="I762" t="s">
        <v>4103</v>
      </c>
    </row>
    <row r="763" spans="1:9" x14ac:dyDescent="0.35">
      <c r="A763" t="s">
        <v>3756</v>
      </c>
      <c r="B763" t="s">
        <v>7829</v>
      </c>
      <c r="C763" t="s">
        <v>7830</v>
      </c>
      <c r="D763" t="s">
        <v>7831</v>
      </c>
      <c r="E763" t="s">
        <v>7832</v>
      </c>
      <c r="F763" t="s">
        <v>7833</v>
      </c>
      <c r="G763" t="s">
        <v>16</v>
      </c>
      <c r="H763">
        <v>18781</v>
      </c>
      <c r="I763" t="s">
        <v>4092</v>
      </c>
    </row>
    <row r="764" spans="1:9" x14ac:dyDescent="0.35">
      <c r="A764" t="s">
        <v>2542</v>
      </c>
      <c r="B764" t="s">
        <v>7834</v>
      </c>
      <c r="C764" t="s">
        <v>7835</v>
      </c>
      <c r="D764" t="s">
        <v>7836</v>
      </c>
      <c r="E764" t="s">
        <v>7837</v>
      </c>
      <c r="F764" t="s">
        <v>7838</v>
      </c>
      <c r="G764" t="s">
        <v>31</v>
      </c>
      <c r="H764">
        <v>65397</v>
      </c>
      <c r="I764" t="s">
        <v>4103</v>
      </c>
    </row>
    <row r="765" spans="1:9" x14ac:dyDescent="0.35">
      <c r="A765" t="s">
        <v>3947</v>
      </c>
      <c r="B765" t="s">
        <v>7839</v>
      </c>
      <c r="C765" t="s">
        <v>7840</v>
      </c>
      <c r="D765" t="s">
        <v>7841</v>
      </c>
      <c r="E765" t="s">
        <v>7842</v>
      </c>
      <c r="F765" t="s">
        <v>7843</v>
      </c>
      <c r="G765" t="s">
        <v>23</v>
      </c>
      <c r="H765">
        <v>87470</v>
      </c>
      <c r="I765" t="s">
        <v>4092</v>
      </c>
    </row>
    <row r="766" spans="1:9" x14ac:dyDescent="0.35">
      <c r="A766" t="s">
        <v>705</v>
      </c>
      <c r="B766" t="s">
        <v>7844</v>
      </c>
      <c r="C766" t="s">
        <v>7845</v>
      </c>
      <c r="D766" t="s">
        <v>7846</v>
      </c>
      <c r="E766" t="s">
        <v>7847</v>
      </c>
      <c r="F766" t="s">
        <v>7848</v>
      </c>
      <c r="G766" t="s">
        <v>16</v>
      </c>
      <c r="H766">
        <v>37526</v>
      </c>
      <c r="I766" t="s">
        <v>4092</v>
      </c>
    </row>
    <row r="767" spans="1:9" x14ac:dyDescent="0.35">
      <c r="A767" t="s">
        <v>2726</v>
      </c>
      <c r="B767" t="s">
        <v>7849</v>
      </c>
      <c r="C767" t="s">
        <v>7850</v>
      </c>
      <c r="D767" t="s">
        <v>7851</v>
      </c>
      <c r="E767" t="s">
        <v>7852</v>
      </c>
      <c r="F767" t="s">
        <v>7853</v>
      </c>
      <c r="G767" t="s">
        <v>26</v>
      </c>
      <c r="H767">
        <v>57833</v>
      </c>
      <c r="I767" t="s">
        <v>4092</v>
      </c>
    </row>
    <row r="768" spans="1:9" x14ac:dyDescent="0.35">
      <c r="A768" t="s">
        <v>1080</v>
      </c>
      <c r="B768" t="s">
        <v>7854</v>
      </c>
      <c r="C768" t="s">
        <v>7855</v>
      </c>
      <c r="D768" t="s">
        <v>7856</v>
      </c>
      <c r="E768" t="s">
        <v>7857</v>
      </c>
      <c r="F768" t="s">
        <v>7298</v>
      </c>
      <c r="G768" t="s">
        <v>50</v>
      </c>
      <c r="H768">
        <v>93612</v>
      </c>
      <c r="I768" t="s">
        <v>4092</v>
      </c>
    </row>
    <row r="769" spans="1:9" x14ac:dyDescent="0.35">
      <c r="A769" t="s">
        <v>381</v>
      </c>
      <c r="B769" t="s">
        <v>7858</v>
      </c>
      <c r="C769" t="s">
        <v>7859</v>
      </c>
      <c r="D769" t="s">
        <v>7860</v>
      </c>
      <c r="E769" t="s">
        <v>7861</v>
      </c>
      <c r="F769" t="s">
        <v>7862</v>
      </c>
      <c r="G769" t="s">
        <v>16</v>
      </c>
      <c r="H769">
        <v>6664</v>
      </c>
      <c r="I769" t="s">
        <v>4103</v>
      </c>
    </row>
    <row r="770" spans="1:9" x14ac:dyDescent="0.35">
      <c r="A770" t="s">
        <v>1493</v>
      </c>
      <c r="B770" t="s">
        <v>7863</v>
      </c>
      <c r="C770" t="s">
        <v>7864</v>
      </c>
      <c r="D770" t="s">
        <v>7865</v>
      </c>
      <c r="E770" t="s">
        <v>7866</v>
      </c>
      <c r="F770" t="s">
        <v>4610</v>
      </c>
      <c r="G770" t="s">
        <v>26</v>
      </c>
      <c r="H770">
        <v>2344</v>
      </c>
      <c r="I770" t="s">
        <v>4092</v>
      </c>
    </row>
    <row r="771" spans="1:9" x14ac:dyDescent="0.35">
      <c r="A771" t="s">
        <v>2964</v>
      </c>
      <c r="B771" t="s">
        <v>7867</v>
      </c>
      <c r="C771" t="s">
        <v>7868</v>
      </c>
      <c r="D771" t="s">
        <v>7869</v>
      </c>
      <c r="E771" t="s">
        <v>7870</v>
      </c>
      <c r="F771" t="s">
        <v>7871</v>
      </c>
      <c r="G771" t="s">
        <v>16</v>
      </c>
      <c r="H771">
        <v>73396</v>
      </c>
      <c r="I771" t="s">
        <v>4103</v>
      </c>
    </row>
    <row r="772" spans="1:9" x14ac:dyDescent="0.35">
      <c r="A772" t="s">
        <v>3486</v>
      </c>
      <c r="B772" t="s">
        <v>7872</v>
      </c>
      <c r="C772" t="s">
        <v>7873</v>
      </c>
      <c r="D772" t="s">
        <v>7874</v>
      </c>
      <c r="E772" t="s">
        <v>7875</v>
      </c>
      <c r="F772" t="s">
        <v>7876</v>
      </c>
      <c r="G772" t="s">
        <v>50</v>
      </c>
      <c r="H772">
        <v>76508</v>
      </c>
      <c r="I772" t="s">
        <v>4103</v>
      </c>
    </row>
    <row r="773" spans="1:9" x14ac:dyDescent="0.35">
      <c r="A773" t="s">
        <v>3872</v>
      </c>
      <c r="B773" t="s">
        <v>7877</v>
      </c>
      <c r="C773" t="s">
        <v>7878</v>
      </c>
      <c r="D773" t="s">
        <v>7879</v>
      </c>
      <c r="E773" t="s">
        <v>7880</v>
      </c>
      <c r="F773" t="s">
        <v>7881</v>
      </c>
      <c r="G773" t="s">
        <v>26</v>
      </c>
      <c r="H773">
        <v>51560</v>
      </c>
      <c r="I773" t="s">
        <v>4092</v>
      </c>
    </row>
    <row r="774" spans="1:9" x14ac:dyDescent="0.35">
      <c r="A774" t="s">
        <v>3279</v>
      </c>
      <c r="B774" t="s">
        <v>7882</v>
      </c>
      <c r="C774" t="s">
        <v>7883</v>
      </c>
      <c r="D774" t="s">
        <v>7884</v>
      </c>
      <c r="E774" t="s">
        <v>7885</v>
      </c>
      <c r="F774" t="s">
        <v>7886</v>
      </c>
      <c r="G774" t="s">
        <v>31</v>
      </c>
      <c r="H774">
        <v>91444</v>
      </c>
      <c r="I774" t="s">
        <v>4103</v>
      </c>
    </row>
    <row r="775" spans="1:9" x14ac:dyDescent="0.35">
      <c r="A775" t="s">
        <v>1849</v>
      </c>
      <c r="B775" t="s">
        <v>7887</v>
      </c>
      <c r="C775" t="s">
        <v>7888</v>
      </c>
      <c r="D775" t="s">
        <v>7889</v>
      </c>
      <c r="E775" t="s">
        <v>7890</v>
      </c>
      <c r="F775" t="s">
        <v>7891</v>
      </c>
      <c r="G775" t="s">
        <v>26</v>
      </c>
      <c r="H775">
        <v>93859</v>
      </c>
      <c r="I775" t="s">
        <v>4092</v>
      </c>
    </row>
    <row r="776" spans="1:9" x14ac:dyDescent="0.35">
      <c r="A776" t="s">
        <v>1833</v>
      </c>
      <c r="B776" t="s">
        <v>7892</v>
      </c>
      <c r="C776" t="s">
        <v>7893</v>
      </c>
      <c r="D776" t="s">
        <v>7894</v>
      </c>
      <c r="E776" t="s">
        <v>7895</v>
      </c>
      <c r="F776" t="s">
        <v>7896</v>
      </c>
      <c r="G776" t="s">
        <v>23</v>
      </c>
      <c r="H776">
        <v>51459</v>
      </c>
      <c r="I776" t="s">
        <v>4103</v>
      </c>
    </row>
    <row r="777" spans="1:9" x14ac:dyDescent="0.35">
      <c r="A777" t="s">
        <v>3866</v>
      </c>
      <c r="B777" t="s">
        <v>7897</v>
      </c>
      <c r="C777" t="s">
        <v>7898</v>
      </c>
      <c r="D777" t="s">
        <v>7899</v>
      </c>
      <c r="E777" t="s">
        <v>7900</v>
      </c>
      <c r="F777" t="s">
        <v>7901</v>
      </c>
      <c r="G777" t="s">
        <v>16</v>
      </c>
      <c r="H777">
        <v>11155</v>
      </c>
      <c r="I777" t="s">
        <v>4092</v>
      </c>
    </row>
    <row r="778" spans="1:9" x14ac:dyDescent="0.35">
      <c r="A778" t="s">
        <v>831</v>
      </c>
      <c r="B778" t="s">
        <v>7902</v>
      </c>
      <c r="C778" t="s">
        <v>7903</v>
      </c>
      <c r="D778" t="s">
        <v>7904</v>
      </c>
      <c r="E778" t="s">
        <v>7905</v>
      </c>
      <c r="F778" t="s">
        <v>7906</v>
      </c>
      <c r="G778" t="s">
        <v>16</v>
      </c>
      <c r="H778">
        <v>93217</v>
      </c>
      <c r="I778" t="s">
        <v>4103</v>
      </c>
    </row>
    <row r="779" spans="1:9" x14ac:dyDescent="0.35">
      <c r="A779" t="s">
        <v>1937</v>
      </c>
      <c r="B779" t="s">
        <v>7907</v>
      </c>
      <c r="C779" t="s">
        <v>7908</v>
      </c>
      <c r="D779" t="s">
        <v>7909</v>
      </c>
      <c r="E779" t="s">
        <v>7910</v>
      </c>
      <c r="F779" t="s">
        <v>7911</v>
      </c>
      <c r="G779" t="s">
        <v>26</v>
      </c>
      <c r="H779">
        <v>83219</v>
      </c>
      <c r="I779" t="s">
        <v>4092</v>
      </c>
    </row>
    <row r="780" spans="1:9" x14ac:dyDescent="0.35">
      <c r="A780" t="s">
        <v>3354</v>
      </c>
      <c r="B780" t="s">
        <v>7912</v>
      </c>
      <c r="C780" t="s">
        <v>7913</v>
      </c>
      <c r="D780" t="s">
        <v>7914</v>
      </c>
      <c r="E780" t="s">
        <v>7915</v>
      </c>
      <c r="F780" t="s">
        <v>7916</v>
      </c>
      <c r="G780" t="s">
        <v>50</v>
      </c>
      <c r="H780">
        <v>81754</v>
      </c>
      <c r="I780" t="s">
        <v>4103</v>
      </c>
    </row>
    <row r="781" spans="1:9" x14ac:dyDescent="0.35">
      <c r="A781" t="s">
        <v>2790</v>
      </c>
      <c r="B781" t="s">
        <v>7917</v>
      </c>
      <c r="C781" t="s">
        <v>7918</v>
      </c>
      <c r="D781" t="s">
        <v>7919</v>
      </c>
      <c r="E781" t="s">
        <v>7920</v>
      </c>
      <c r="F781" t="s">
        <v>7921</v>
      </c>
      <c r="G781" t="s">
        <v>16</v>
      </c>
      <c r="H781">
        <v>71141</v>
      </c>
      <c r="I781" t="s">
        <v>4103</v>
      </c>
    </row>
    <row r="782" spans="1:9" x14ac:dyDescent="0.35">
      <c r="A782" t="s">
        <v>1739</v>
      </c>
      <c r="B782" t="s">
        <v>7922</v>
      </c>
      <c r="C782" t="s">
        <v>7923</v>
      </c>
      <c r="D782" t="s">
        <v>7924</v>
      </c>
      <c r="E782" t="s">
        <v>7925</v>
      </c>
      <c r="F782" t="s">
        <v>7926</v>
      </c>
      <c r="G782" t="s">
        <v>50</v>
      </c>
      <c r="H782">
        <v>82959</v>
      </c>
      <c r="I782" t="s">
        <v>4092</v>
      </c>
    </row>
    <row r="783" spans="1:9" x14ac:dyDescent="0.35">
      <c r="A783" t="s">
        <v>3565</v>
      </c>
      <c r="B783" t="s">
        <v>7927</v>
      </c>
      <c r="C783" t="s">
        <v>7928</v>
      </c>
      <c r="D783" t="s">
        <v>7929</v>
      </c>
      <c r="E783" t="s">
        <v>7930</v>
      </c>
      <c r="F783" t="s">
        <v>7931</v>
      </c>
      <c r="G783" t="s">
        <v>50</v>
      </c>
      <c r="H783">
        <v>87238</v>
      </c>
      <c r="I783" t="s">
        <v>4092</v>
      </c>
    </row>
    <row r="784" spans="1:9" x14ac:dyDescent="0.35">
      <c r="A784" t="s">
        <v>2004</v>
      </c>
      <c r="B784" t="s">
        <v>7932</v>
      </c>
      <c r="C784" t="s">
        <v>7933</v>
      </c>
      <c r="D784" t="s">
        <v>7934</v>
      </c>
      <c r="E784" t="s">
        <v>7935</v>
      </c>
      <c r="F784" t="s">
        <v>7936</v>
      </c>
      <c r="G784" t="s">
        <v>31</v>
      </c>
      <c r="H784">
        <v>52426</v>
      </c>
      <c r="I784" t="s">
        <v>4103</v>
      </c>
    </row>
    <row r="785" spans="1:9" x14ac:dyDescent="0.35">
      <c r="A785" t="s">
        <v>553</v>
      </c>
      <c r="B785" t="s">
        <v>7937</v>
      </c>
      <c r="C785" t="s">
        <v>7938</v>
      </c>
      <c r="D785" t="s">
        <v>7939</v>
      </c>
      <c r="E785" t="s">
        <v>7940</v>
      </c>
      <c r="F785" t="s">
        <v>7941</v>
      </c>
      <c r="G785" t="s">
        <v>23</v>
      </c>
      <c r="H785">
        <v>21357</v>
      </c>
      <c r="I785" t="s">
        <v>4103</v>
      </c>
    </row>
    <row r="786" spans="1:9" x14ac:dyDescent="0.35">
      <c r="A786" t="s">
        <v>3650</v>
      </c>
      <c r="B786" t="s">
        <v>7942</v>
      </c>
      <c r="C786" t="s">
        <v>7943</v>
      </c>
      <c r="D786" t="s">
        <v>7944</v>
      </c>
      <c r="E786" t="s">
        <v>7945</v>
      </c>
      <c r="F786" t="s">
        <v>7946</v>
      </c>
      <c r="G786" t="s">
        <v>23</v>
      </c>
      <c r="H786">
        <v>98164</v>
      </c>
      <c r="I786" t="s">
        <v>4092</v>
      </c>
    </row>
    <row r="787" spans="1:9" x14ac:dyDescent="0.35">
      <c r="A787" t="s">
        <v>1400</v>
      </c>
      <c r="B787" t="s">
        <v>7947</v>
      </c>
      <c r="C787" t="s">
        <v>7948</v>
      </c>
      <c r="D787" t="s">
        <v>7949</v>
      </c>
      <c r="E787" t="s">
        <v>7950</v>
      </c>
      <c r="F787" t="s">
        <v>7951</v>
      </c>
      <c r="G787" t="s">
        <v>26</v>
      </c>
      <c r="H787">
        <v>9297</v>
      </c>
      <c r="I787" t="s">
        <v>4092</v>
      </c>
    </row>
    <row r="788" spans="1:9" x14ac:dyDescent="0.35">
      <c r="A788" t="s">
        <v>3977</v>
      </c>
      <c r="B788" t="s">
        <v>7952</v>
      </c>
      <c r="C788" t="s">
        <v>7953</v>
      </c>
      <c r="D788" t="s">
        <v>7954</v>
      </c>
      <c r="E788" t="s">
        <v>7955</v>
      </c>
      <c r="F788" t="s">
        <v>7956</v>
      </c>
      <c r="G788" t="s">
        <v>50</v>
      </c>
      <c r="H788">
        <v>51315</v>
      </c>
      <c r="I788" t="s">
        <v>4103</v>
      </c>
    </row>
    <row r="789" spans="1:9" x14ac:dyDescent="0.35">
      <c r="A789" t="s">
        <v>3018</v>
      </c>
      <c r="B789" t="s">
        <v>7957</v>
      </c>
      <c r="C789" t="s">
        <v>7958</v>
      </c>
      <c r="D789" t="s">
        <v>7959</v>
      </c>
      <c r="E789" t="s">
        <v>7960</v>
      </c>
      <c r="F789" t="s">
        <v>7961</v>
      </c>
      <c r="G789" t="s">
        <v>16</v>
      </c>
      <c r="H789">
        <v>85750</v>
      </c>
      <c r="I789" t="s">
        <v>4092</v>
      </c>
    </row>
    <row r="790" spans="1:9" x14ac:dyDescent="0.35">
      <c r="A790" t="s">
        <v>2514</v>
      </c>
      <c r="B790" t="s">
        <v>7962</v>
      </c>
      <c r="C790" t="s">
        <v>7963</v>
      </c>
      <c r="D790" t="s">
        <v>7964</v>
      </c>
      <c r="E790" t="s">
        <v>7965</v>
      </c>
      <c r="F790" t="s">
        <v>7966</v>
      </c>
      <c r="G790" t="s">
        <v>23</v>
      </c>
      <c r="H790">
        <v>33180</v>
      </c>
      <c r="I790" t="s">
        <v>4092</v>
      </c>
    </row>
    <row r="791" spans="1:9" x14ac:dyDescent="0.35">
      <c r="A791" t="s">
        <v>567</v>
      </c>
      <c r="B791" t="s">
        <v>7967</v>
      </c>
      <c r="C791" t="s">
        <v>7968</v>
      </c>
      <c r="D791" t="s">
        <v>7969</v>
      </c>
      <c r="E791" t="s">
        <v>7970</v>
      </c>
      <c r="F791" t="s">
        <v>7971</v>
      </c>
      <c r="G791" t="s">
        <v>31</v>
      </c>
      <c r="H791">
        <v>28158</v>
      </c>
      <c r="I791" t="s">
        <v>4092</v>
      </c>
    </row>
    <row r="792" spans="1:9" x14ac:dyDescent="0.35">
      <c r="A792" t="s">
        <v>1041</v>
      </c>
      <c r="B792" t="s">
        <v>7972</v>
      </c>
      <c r="C792" t="s">
        <v>7973</v>
      </c>
      <c r="D792" t="s">
        <v>7974</v>
      </c>
      <c r="E792" t="s">
        <v>7975</v>
      </c>
      <c r="F792" t="s">
        <v>7976</v>
      </c>
      <c r="G792" t="s">
        <v>23</v>
      </c>
      <c r="H792">
        <v>17164</v>
      </c>
      <c r="I792" t="s">
        <v>4092</v>
      </c>
    </row>
    <row r="793" spans="1:9" x14ac:dyDescent="0.35">
      <c r="A793" t="s">
        <v>2056</v>
      </c>
      <c r="B793" t="s">
        <v>7977</v>
      </c>
      <c r="C793" t="s">
        <v>7978</v>
      </c>
      <c r="D793" t="s">
        <v>7979</v>
      </c>
      <c r="E793" t="s">
        <v>7980</v>
      </c>
      <c r="F793" t="s">
        <v>7981</v>
      </c>
      <c r="G793" t="s">
        <v>26</v>
      </c>
      <c r="H793">
        <v>29718</v>
      </c>
      <c r="I793" t="s">
        <v>4092</v>
      </c>
    </row>
    <row r="794" spans="1:9" x14ac:dyDescent="0.35">
      <c r="A794" t="s">
        <v>3367</v>
      </c>
      <c r="B794" t="s">
        <v>7982</v>
      </c>
      <c r="C794" t="s">
        <v>7983</v>
      </c>
      <c r="D794" t="s">
        <v>7984</v>
      </c>
      <c r="E794" t="s">
        <v>7985</v>
      </c>
      <c r="F794" t="s">
        <v>7986</v>
      </c>
      <c r="G794" t="s">
        <v>31</v>
      </c>
      <c r="H794">
        <v>81321</v>
      </c>
      <c r="I794" t="s">
        <v>4092</v>
      </c>
    </row>
    <row r="795" spans="1:9" x14ac:dyDescent="0.35">
      <c r="A795" t="s">
        <v>2814</v>
      </c>
      <c r="B795" t="s">
        <v>7987</v>
      </c>
      <c r="C795" t="s">
        <v>7988</v>
      </c>
      <c r="D795" t="s">
        <v>7989</v>
      </c>
      <c r="E795" t="s">
        <v>7990</v>
      </c>
      <c r="F795" t="s">
        <v>7991</v>
      </c>
      <c r="G795" t="s">
        <v>23</v>
      </c>
      <c r="H795">
        <v>9735</v>
      </c>
      <c r="I795" t="s">
        <v>4092</v>
      </c>
    </row>
    <row r="796" spans="1:9" x14ac:dyDescent="0.35">
      <c r="A796" t="s">
        <v>1302</v>
      </c>
      <c r="B796" t="s">
        <v>7992</v>
      </c>
      <c r="C796" t="s">
        <v>7993</v>
      </c>
      <c r="D796" t="s">
        <v>7994</v>
      </c>
      <c r="E796" t="s">
        <v>7995</v>
      </c>
      <c r="F796" t="s">
        <v>7996</v>
      </c>
      <c r="G796" t="s">
        <v>23</v>
      </c>
      <c r="H796">
        <v>82196</v>
      </c>
      <c r="I796" t="s">
        <v>4092</v>
      </c>
    </row>
    <row r="797" spans="1:9" x14ac:dyDescent="0.35">
      <c r="A797" t="s">
        <v>2030</v>
      </c>
      <c r="B797" t="s">
        <v>7997</v>
      </c>
      <c r="C797" t="s">
        <v>7998</v>
      </c>
      <c r="D797" t="s">
        <v>7999</v>
      </c>
      <c r="E797" t="s">
        <v>8000</v>
      </c>
      <c r="F797" t="s">
        <v>8001</v>
      </c>
      <c r="G797" t="s">
        <v>31</v>
      </c>
      <c r="H797">
        <v>52253</v>
      </c>
      <c r="I797" t="s">
        <v>4103</v>
      </c>
    </row>
    <row r="798" spans="1:9" x14ac:dyDescent="0.35">
      <c r="A798" t="s">
        <v>1653</v>
      </c>
      <c r="B798" t="s">
        <v>6190</v>
      </c>
      <c r="C798" t="s">
        <v>8002</v>
      </c>
      <c r="D798" t="s">
        <v>8003</v>
      </c>
      <c r="E798" t="s">
        <v>8004</v>
      </c>
      <c r="F798" t="s">
        <v>8005</v>
      </c>
      <c r="G798" t="s">
        <v>23</v>
      </c>
      <c r="H798">
        <v>16103</v>
      </c>
      <c r="I798" t="s">
        <v>4103</v>
      </c>
    </row>
    <row r="799" spans="1:9" x14ac:dyDescent="0.35">
      <c r="A799" t="s">
        <v>1261</v>
      </c>
      <c r="B799" t="s">
        <v>8006</v>
      </c>
      <c r="C799" t="s">
        <v>8007</v>
      </c>
      <c r="D799" t="s">
        <v>8008</v>
      </c>
      <c r="E799" t="s">
        <v>8009</v>
      </c>
      <c r="F799" t="s">
        <v>8010</v>
      </c>
      <c r="G799" t="s">
        <v>31</v>
      </c>
      <c r="H799">
        <v>59372</v>
      </c>
      <c r="I799" t="s">
        <v>4092</v>
      </c>
    </row>
    <row r="800" spans="1:9" x14ac:dyDescent="0.35">
      <c r="A800" t="s">
        <v>452</v>
      </c>
      <c r="B800" t="s">
        <v>8011</v>
      </c>
      <c r="C800" t="s">
        <v>8012</v>
      </c>
      <c r="D800" t="s">
        <v>8013</v>
      </c>
      <c r="E800" t="s">
        <v>8014</v>
      </c>
      <c r="F800" t="s">
        <v>8015</v>
      </c>
      <c r="G800" t="s">
        <v>26</v>
      </c>
      <c r="H800">
        <v>31006</v>
      </c>
      <c r="I800" t="s">
        <v>4103</v>
      </c>
    </row>
    <row r="801" spans="1:9" x14ac:dyDescent="0.35">
      <c r="A801" t="s">
        <v>474</v>
      </c>
      <c r="B801" t="s">
        <v>8016</v>
      </c>
      <c r="C801" t="s">
        <v>8017</v>
      </c>
      <c r="D801" t="s">
        <v>8018</v>
      </c>
      <c r="E801" t="s">
        <v>8019</v>
      </c>
      <c r="F801" t="s">
        <v>8020</v>
      </c>
      <c r="G801" t="s">
        <v>50</v>
      </c>
      <c r="H801">
        <v>77452</v>
      </c>
      <c r="I801" t="s">
        <v>4103</v>
      </c>
    </row>
    <row r="802" spans="1:9" x14ac:dyDescent="0.35">
      <c r="A802" t="s">
        <v>2702</v>
      </c>
      <c r="B802" t="s">
        <v>8021</v>
      </c>
      <c r="C802" t="s">
        <v>8022</v>
      </c>
      <c r="D802" t="s">
        <v>8023</v>
      </c>
      <c r="E802" t="s">
        <v>8024</v>
      </c>
      <c r="F802" t="s">
        <v>8025</v>
      </c>
      <c r="G802" t="s">
        <v>16</v>
      </c>
      <c r="H802">
        <v>75019</v>
      </c>
      <c r="I802" t="s">
        <v>4092</v>
      </c>
    </row>
    <row r="803" spans="1:9" x14ac:dyDescent="0.35">
      <c r="A803" t="s">
        <v>3124</v>
      </c>
      <c r="B803" t="s">
        <v>8026</v>
      </c>
      <c r="C803" t="s">
        <v>8027</v>
      </c>
      <c r="D803" t="s">
        <v>8028</v>
      </c>
      <c r="E803" t="s">
        <v>8029</v>
      </c>
      <c r="F803" t="s">
        <v>8030</v>
      </c>
      <c r="G803" t="s">
        <v>31</v>
      </c>
      <c r="H803">
        <v>40150</v>
      </c>
      <c r="I803" t="s">
        <v>4103</v>
      </c>
    </row>
    <row r="804" spans="1:9" x14ac:dyDescent="0.35">
      <c r="A804" t="s">
        <v>3050</v>
      </c>
      <c r="B804" t="s">
        <v>8031</v>
      </c>
      <c r="C804" t="s">
        <v>8032</v>
      </c>
      <c r="D804" t="s">
        <v>8033</v>
      </c>
      <c r="E804" t="s">
        <v>8034</v>
      </c>
      <c r="F804" t="s">
        <v>8035</v>
      </c>
      <c r="G804" t="s">
        <v>23</v>
      </c>
      <c r="H804">
        <v>43686</v>
      </c>
      <c r="I804" t="s">
        <v>4092</v>
      </c>
    </row>
    <row r="805" spans="1:9" x14ac:dyDescent="0.35">
      <c r="A805" t="s">
        <v>2320</v>
      </c>
      <c r="B805" t="s">
        <v>8036</v>
      </c>
      <c r="C805" t="s">
        <v>8037</v>
      </c>
      <c r="D805" t="s">
        <v>8038</v>
      </c>
      <c r="E805" t="s">
        <v>8039</v>
      </c>
      <c r="F805" t="s">
        <v>8040</v>
      </c>
      <c r="G805" t="s">
        <v>50</v>
      </c>
      <c r="H805">
        <v>46023</v>
      </c>
      <c r="I805" t="s">
        <v>4103</v>
      </c>
    </row>
    <row r="806" spans="1:9" x14ac:dyDescent="0.35">
      <c r="A806" t="s">
        <v>1663</v>
      </c>
      <c r="B806" t="s">
        <v>8041</v>
      </c>
      <c r="C806" t="s">
        <v>8042</v>
      </c>
      <c r="D806" t="s">
        <v>8043</v>
      </c>
      <c r="E806" t="s">
        <v>8044</v>
      </c>
      <c r="F806" t="s">
        <v>8045</v>
      </c>
      <c r="G806" t="s">
        <v>26</v>
      </c>
      <c r="H806">
        <v>71903</v>
      </c>
      <c r="I806" t="s">
        <v>4092</v>
      </c>
    </row>
    <row r="807" spans="1:9" x14ac:dyDescent="0.35">
      <c r="A807" t="s">
        <v>1747</v>
      </c>
      <c r="B807" t="s">
        <v>8046</v>
      </c>
      <c r="C807" t="s">
        <v>8047</v>
      </c>
      <c r="D807" t="s">
        <v>8048</v>
      </c>
      <c r="E807" t="s">
        <v>8049</v>
      </c>
      <c r="F807" t="s">
        <v>8050</v>
      </c>
      <c r="G807" t="s">
        <v>31</v>
      </c>
      <c r="H807">
        <v>28965</v>
      </c>
      <c r="I807" t="s">
        <v>4103</v>
      </c>
    </row>
    <row r="808" spans="1:9" x14ac:dyDescent="0.35">
      <c r="A808" t="s">
        <v>2749</v>
      </c>
      <c r="B808" t="s">
        <v>8051</v>
      </c>
      <c r="C808" t="s">
        <v>8052</v>
      </c>
      <c r="D808" t="s">
        <v>8053</v>
      </c>
      <c r="E808" t="s">
        <v>8054</v>
      </c>
      <c r="F808" t="s">
        <v>8055</v>
      </c>
      <c r="G808" t="s">
        <v>31</v>
      </c>
      <c r="H808">
        <v>36065</v>
      </c>
      <c r="I808" t="s">
        <v>4092</v>
      </c>
    </row>
    <row r="809" spans="1:9" x14ac:dyDescent="0.35">
      <c r="A809" t="s">
        <v>3166</v>
      </c>
      <c r="B809" t="s">
        <v>8056</v>
      </c>
      <c r="C809" t="s">
        <v>8057</v>
      </c>
      <c r="D809" t="s">
        <v>8058</v>
      </c>
      <c r="E809" t="s">
        <v>8059</v>
      </c>
      <c r="F809" t="s">
        <v>8060</v>
      </c>
      <c r="G809" t="s">
        <v>16</v>
      </c>
      <c r="H809">
        <v>16810</v>
      </c>
      <c r="I809" t="s">
        <v>4092</v>
      </c>
    </row>
    <row r="810" spans="1:9" x14ac:dyDescent="0.35">
      <c r="A810" t="s">
        <v>918</v>
      </c>
      <c r="B810" t="s">
        <v>8061</v>
      </c>
      <c r="C810" t="s">
        <v>8062</v>
      </c>
      <c r="D810" t="s">
        <v>8063</v>
      </c>
      <c r="E810" t="s">
        <v>8064</v>
      </c>
      <c r="F810" t="s">
        <v>8065</v>
      </c>
      <c r="G810" t="s">
        <v>26</v>
      </c>
      <c r="H810">
        <v>16296</v>
      </c>
      <c r="I810" t="s">
        <v>4103</v>
      </c>
    </row>
    <row r="811" spans="1:9" x14ac:dyDescent="0.35">
      <c r="A811" t="s">
        <v>3937</v>
      </c>
      <c r="B811" t="s">
        <v>8066</v>
      </c>
      <c r="C811" t="s">
        <v>8067</v>
      </c>
      <c r="D811" t="s">
        <v>8068</v>
      </c>
      <c r="E811" t="s">
        <v>8069</v>
      </c>
      <c r="F811" t="s">
        <v>8070</v>
      </c>
      <c r="G811" t="s">
        <v>23</v>
      </c>
      <c r="H811">
        <v>72622</v>
      </c>
      <c r="I811" t="s">
        <v>4103</v>
      </c>
    </row>
    <row r="812" spans="1:9" x14ac:dyDescent="0.35">
      <c r="A812" t="s">
        <v>1039</v>
      </c>
      <c r="B812" t="s">
        <v>8071</v>
      </c>
      <c r="C812" t="s">
        <v>8072</v>
      </c>
      <c r="D812" t="s">
        <v>8073</v>
      </c>
      <c r="E812" t="s">
        <v>8074</v>
      </c>
      <c r="F812" t="s">
        <v>8075</v>
      </c>
      <c r="G812" t="s">
        <v>31</v>
      </c>
      <c r="H812">
        <v>63127</v>
      </c>
      <c r="I812" t="s">
        <v>4103</v>
      </c>
    </row>
    <row r="813" spans="1:9" x14ac:dyDescent="0.35">
      <c r="A813" t="s">
        <v>456</v>
      </c>
      <c r="B813" t="s">
        <v>8076</v>
      </c>
      <c r="C813" t="s">
        <v>8077</v>
      </c>
      <c r="D813" t="s">
        <v>8078</v>
      </c>
      <c r="E813" t="s">
        <v>8079</v>
      </c>
      <c r="F813" t="s">
        <v>8080</v>
      </c>
      <c r="G813" t="s">
        <v>23</v>
      </c>
      <c r="H813">
        <v>12645</v>
      </c>
      <c r="I813" t="s">
        <v>4103</v>
      </c>
    </row>
    <row r="814" spans="1:9" x14ac:dyDescent="0.35">
      <c r="A814" t="s">
        <v>3670</v>
      </c>
      <c r="B814" t="s">
        <v>8081</v>
      </c>
      <c r="C814" t="s">
        <v>8082</v>
      </c>
      <c r="D814" t="s">
        <v>8083</v>
      </c>
      <c r="E814" t="s">
        <v>8084</v>
      </c>
      <c r="F814" t="s">
        <v>8085</v>
      </c>
      <c r="G814" t="s">
        <v>16</v>
      </c>
      <c r="H814">
        <v>47733</v>
      </c>
      <c r="I814" t="s">
        <v>4103</v>
      </c>
    </row>
    <row r="815" spans="1:9" x14ac:dyDescent="0.35">
      <c r="A815" t="s">
        <v>1839</v>
      </c>
      <c r="B815" t="s">
        <v>8086</v>
      </c>
      <c r="C815" t="s">
        <v>8087</v>
      </c>
      <c r="D815" t="s">
        <v>8088</v>
      </c>
      <c r="E815" t="s">
        <v>8089</v>
      </c>
      <c r="F815" t="s">
        <v>8090</v>
      </c>
      <c r="G815" t="s">
        <v>16</v>
      </c>
      <c r="H815">
        <v>94254</v>
      </c>
      <c r="I815" t="s">
        <v>4103</v>
      </c>
    </row>
    <row r="816" spans="1:9" x14ac:dyDescent="0.35">
      <c r="A816" t="s">
        <v>1569</v>
      </c>
      <c r="B816" t="s">
        <v>8091</v>
      </c>
      <c r="C816" t="s">
        <v>8092</v>
      </c>
      <c r="D816" t="s">
        <v>8093</v>
      </c>
      <c r="E816" t="s">
        <v>8094</v>
      </c>
      <c r="F816" t="s">
        <v>8095</v>
      </c>
      <c r="G816" t="s">
        <v>26</v>
      </c>
      <c r="H816">
        <v>54345</v>
      </c>
      <c r="I816" t="s">
        <v>4103</v>
      </c>
    </row>
    <row r="817" spans="1:9" x14ac:dyDescent="0.35">
      <c r="A817" t="s">
        <v>2526</v>
      </c>
      <c r="B817" t="s">
        <v>8096</v>
      </c>
      <c r="C817" t="s">
        <v>8097</v>
      </c>
      <c r="D817" t="s">
        <v>8098</v>
      </c>
      <c r="E817" t="s">
        <v>8099</v>
      </c>
      <c r="F817" t="s">
        <v>8100</v>
      </c>
      <c r="G817" t="s">
        <v>31</v>
      </c>
      <c r="H817">
        <v>4776</v>
      </c>
      <c r="I817" t="s">
        <v>4092</v>
      </c>
    </row>
    <row r="818" spans="1:9" x14ac:dyDescent="0.35">
      <c r="A818" t="s">
        <v>559</v>
      </c>
      <c r="B818" t="s">
        <v>8101</v>
      </c>
      <c r="C818" t="s">
        <v>8102</v>
      </c>
      <c r="D818" t="s">
        <v>8103</v>
      </c>
      <c r="E818" t="s">
        <v>8104</v>
      </c>
      <c r="F818" t="s">
        <v>8105</v>
      </c>
      <c r="G818" t="s">
        <v>16</v>
      </c>
      <c r="H818">
        <v>84534</v>
      </c>
      <c r="I818" t="s">
        <v>4103</v>
      </c>
    </row>
    <row r="819" spans="1:9" x14ac:dyDescent="0.35">
      <c r="A819" t="s">
        <v>3971</v>
      </c>
      <c r="B819" t="s">
        <v>8106</v>
      </c>
      <c r="C819" t="s">
        <v>8107</v>
      </c>
      <c r="D819" t="s">
        <v>8108</v>
      </c>
      <c r="E819" t="s">
        <v>8109</v>
      </c>
      <c r="F819" t="s">
        <v>8110</v>
      </c>
      <c r="G819" t="s">
        <v>50</v>
      </c>
      <c r="H819">
        <v>96154</v>
      </c>
      <c r="I819" t="s">
        <v>4092</v>
      </c>
    </row>
    <row r="820" spans="1:9" x14ac:dyDescent="0.35">
      <c r="A820" t="s">
        <v>1273</v>
      </c>
      <c r="B820" t="s">
        <v>8111</v>
      </c>
      <c r="C820" t="s">
        <v>8112</v>
      </c>
      <c r="D820" t="s">
        <v>8113</v>
      </c>
      <c r="E820" t="s">
        <v>8114</v>
      </c>
      <c r="F820" t="s">
        <v>8115</v>
      </c>
      <c r="G820" t="s">
        <v>23</v>
      </c>
      <c r="H820">
        <v>15162</v>
      </c>
      <c r="I820" t="s">
        <v>4092</v>
      </c>
    </row>
    <row r="821" spans="1:9" x14ac:dyDescent="0.35">
      <c r="A821" t="s">
        <v>1857</v>
      </c>
      <c r="B821" t="s">
        <v>8116</v>
      </c>
      <c r="C821" t="s">
        <v>8117</v>
      </c>
      <c r="D821" t="s">
        <v>8118</v>
      </c>
      <c r="E821" t="s">
        <v>8119</v>
      </c>
      <c r="F821" t="s">
        <v>8120</v>
      </c>
      <c r="G821" t="s">
        <v>50</v>
      </c>
      <c r="H821">
        <v>8471</v>
      </c>
      <c r="I821" t="s">
        <v>4103</v>
      </c>
    </row>
    <row r="822" spans="1:9" x14ac:dyDescent="0.35">
      <c r="A822" t="s">
        <v>3798</v>
      </c>
      <c r="B822" t="s">
        <v>8121</v>
      </c>
      <c r="C822" t="s">
        <v>8122</v>
      </c>
      <c r="D822" t="s">
        <v>8123</v>
      </c>
      <c r="E822" t="s">
        <v>8124</v>
      </c>
      <c r="F822" t="s">
        <v>6535</v>
      </c>
      <c r="G822" t="s">
        <v>26</v>
      </c>
      <c r="H822">
        <v>23778</v>
      </c>
      <c r="I822" t="s">
        <v>4092</v>
      </c>
    </row>
    <row r="823" spans="1:9" x14ac:dyDescent="0.35">
      <c r="A823" t="s">
        <v>2328</v>
      </c>
      <c r="B823" t="s">
        <v>8125</v>
      </c>
      <c r="C823" t="s">
        <v>8126</v>
      </c>
      <c r="D823" t="s">
        <v>8127</v>
      </c>
      <c r="E823" t="s">
        <v>8128</v>
      </c>
      <c r="F823" t="s">
        <v>8129</v>
      </c>
      <c r="G823" t="s">
        <v>16</v>
      </c>
      <c r="H823">
        <v>14362</v>
      </c>
      <c r="I823" t="s">
        <v>4092</v>
      </c>
    </row>
    <row r="824" spans="1:9" x14ac:dyDescent="0.35">
      <c r="A824" t="s">
        <v>3112</v>
      </c>
      <c r="B824" t="s">
        <v>8130</v>
      </c>
      <c r="C824" t="s">
        <v>8131</v>
      </c>
      <c r="D824" t="s">
        <v>8132</v>
      </c>
      <c r="E824" t="s">
        <v>8133</v>
      </c>
      <c r="F824" t="s">
        <v>8134</v>
      </c>
      <c r="G824" t="s">
        <v>23</v>
      </c>
      <c r="H824">
        <v>60877</v>
      </c>
      <c r="I824" t="s">
        <v>4092</v>
      </c>
    </row>
    <row r="825" spans="1:9" x14ac:dyDescent="0.35">
      <c r="A825" t="s">
        <v>3642</v>
      </c>
      <c r="B825" t="s">
        <v>8135</v>
      </c>
      <c r="C825" t="s">
        <v>8136</v>
      </c>
      <c r="D825" t="s">
        <v>8137</v>
      </c>
      <c r="E825" t="s">
        <v>8138</v>
      </c>
      <c r="F825" t="s">
        <v>8139</v>
      </c>
      <c r="G825" t="s">
        <v>16</v>
      </c>
      <c r="H825">
        <v>18358</v>
      </c>
      <c r="I825" t="s">
        <v>4092</v>
      </c>
    </row>
    <row r="826" spans="1:9" x14ac:dyDescent="0.35">
      <c r="A826" t="s">
        <v>1059</v>
      </c>
      <c r="B826" t="s">
        <v>8140</v>
      </c>
      <c r="C826" t="s">
        <v>8141</v>
      </c>
      <c r="D826" t="s">
        <v>8142</v>
      </c>
      <c r="E826" t="s">
        <v>8143</v>
      </c>
      <c r="F826" t="s">
        <v>8144</v>
      </c>
      <c r="G826" t="s">
        <v>50</v>
      </c>
      <c r="H826">
        <v>40733</v>
      </c>
      <c r="I826" t="s">
        <v>4103</v>
      </c>
    </row>
    <row r="827" spans="1:9" x14ac:dyDescent="0.35">
      <c r="A827" t="s">
        <v>3773</v>
      </c>
      <c r="B827" t="s">
        <v>8145</v>
      </c>
      <c r="C827" t="s">
        <v>8146</v>
      </c>
      <c r="D827" t="s">
        <v>8147</v>
      </c>
      <c r="E827" t="s">
        <v>8148</v>
      </c>
      <c r="F827" t="s">
        <v>8149</v>
      </c>
      <c r="G827" t="s">
        <v>31</v>
      </c>
      <c r="H827">
        <v>75154</v>
      </c>
      <c r="I827" t="s">
        <v>4092</v>
      </c>
    </row>
    <row r="828" spans="1:9" x14ac:dyDescent="0.35">
      <c r="A828" t="s">
        <v>74</v>
      </c>
      <c r="B828" t="s">
        <v>8150</v>
      </c>
      <c r="C828" t="s">
        <v>8151</v>
      </c>
      <c r="D828" t="s">
        <v>8152</v>
      </c>
      <c r="E828" t="s">
        <v>8153</v>
      </c>
      <c r="F828" t="s">
        <v>8154</v>
      </c>
      <c r="G828" t="s">
        <v>26</v>
      </c>
      <c r="H828">
        <v>54486</v>
      </c>
      <c r="I828" t="s">
        <v>4103</v>
      </c>
    </row>
    <row r="829" spans="1:9" x14ac:dyDescent="0.35">
      <c r="A829" t="s">
        <v>2346</v>
      </c>
      <c r="B829" t="s">
        <v>8155</v>
      </c>
      <c r="C829" t="s">
        <v>8156</v>
      </c>
      <c r="D829" t="s">
        <v>8157</v>
      </c>
      <c r="E829" t="s">
        <v>8158</v>
      </c>
      <c r="F829" t="s">
        <v>8159</v>
      </c>
      <c r="G829" t="s">
        <v>23</v>
      </c>
      <c r="H829">
        <v>27934</v>
      </c>
      <c r="I829" t="s">
        <v>4103</v>
      </c>
    </row>
    <row r="830" spans="1:9" x14ac:dyDescent="0.35">
      <c r="A830" t="s">
        <v>4069</v>
      </c>
      <c r="B830" t="s">
        <v>8160</v>
      </c>
      <c r="C830" t="s">
        <v>8161</v>
      </c>
      <c r="D830" t="s">
        <v>8162</v>
      </c>
      <c r="E830" t="s">
        <v>8163</v>
      </c>
      <c r="F830" t="s">
        <v>8164</v>
      </c>
      <c r="G830" t="s">
        <v>23</v>
      </c>
      <c r="H830">
        <v>75072</v>
      </c>
      <c r="I830" t="s">
        <v>4103</v>
      </c>
    </row>
    <row r="831" spans="1:9" x14ac:dyDescent="0.35">
      <c r="A831" t="s">
        <v>3521</v>
      </c>
      <c r="B831" t="s">
        <v>8165</v>
      </c>
      <c r="C831" t="s">
        <v>8166</v>
      </c>
      <c r="D831" t="s">
        <v>8167</v>
      </c>
      <c r="E831" t="s">
        <v>8168</v>
      </c>
      <c r="F831" t="s">
        <v>8169</v>
      </c>
      <c r="G831" t="s">
        <v>16</v>
      </c>
      <c r="H831">
        <v>73072</v>
      </c>
      <c r="I831" t="s">
        <v>4103</v>
      </c>
    </row>
    <row r="832" spans="1:9" x14ac:dyDescent="0.35">
      <c r="A832" t="s">
        <v>3444</v>
      </c>
      <c r="B832" t="s">
        <v>8170</v>
      </c>
      <c r="C832" t="s">
        <v>8171</v>
      </c>
      <c r="D832" t="s">
        <v>8172</v>
      </c>
      <c r="E832" t="s">
        <v>8173</v>
      </c>
      <c r="F832" t="s">
        <v>8174</v>
      </c>
      <c r="G832" t="s">
        <v>16</v>
      </c>
      <c r="H832">
        <v>50857</v>
      </c>
      <c r="I832" t="s">
        <v>4103</v>
      </c>
    </row>
    <row r="833" spans="1:9" x14ac:dyDescent="0.35">
      <c r="A833" t="s">
        <v>755</v>
      </c>
      <c r="B833" t="s">
        <v>8175</v>
      </c>
      <c r="C833" t="s">
        <v>8176</v>
      </c>
      <c r="D833" t="s">
        <v>8177</v>
      </c>
      <c r="E833" t="s">
        <v>8178</v>
      </c>
      <c r="F833" t="s">
        <v>8179</v>
      </c>
      <c r="G833" t="s">
        <v>31</v>
      </c>
      <c r="H833">
        <v>18811</v>
      </c>
      <c r="I833" t="s">
        <v>4103</v>
      </c>
    </row>
    <row r="834" spans="1:9" x14ac:dyDescent="0.35">
      <c r="A834" t="s">
        <v>2858</v>
      </c>
      <c r="B834" t="s">
        <v>8180</v>
      </c>
      <c r="C834" t="s">
        <v>8181</v>
      </c>
      <c r="D834" t="s">
        <v>8182</v>
      </c>
      <c r="E834" t="s">
        <v>8183</v>
      </c>
      <c r="F834" t="s">
        <v>8184</v>
      </c>
      <c r="G834" t="s">
        <v>50</v>
      </c>
      <c r="H834">
        <v>70353</v>
      </c>
      <c r="I834" t="s">
        <v>4092</v>
      </c>
    </row>
    <row r="835" spans="1:9" x14ac:dyDescent="0.35">
      <c r="A835" t="s">
        <v>2962</v>
      </c>
      <c r="B835" t="s">
        <v>8185</v>
      </c>
      <c r="C835" t="s">
        <v>8186</v>
      </c>
      <c r="D835" t="s">
        <v>8187</v>
      </c>
      <c r="E835" t="s">
        <v>8188</v>
      </c>
      <c r="F835" t="s">
        <v>8189</v>
      </c>
      <c r="G835" t="s">
        <v>23</v>
      </c>
      <c r="H835">
        <v>40272</v>
      </c>
      <c r="I835" t="s">
        <v>4103</v>
      </c>
    </row>
    <row r="836" spans="1:9" x14ac:dyDescent="0.35">
      <c r="A836" t="s">
        <v>1463</v>
      </c>
      <c r="B836" t="s">
        <v>8190</v>
      </c>
      <c r="C836" t="s">
        <v>8191</v>
      </c>
      <c r="D836" t="s">
        <v>8192</v>
      </c>
      <c r="E836" t="s">
        <v>8193</v>
      </c>
      <c r="F836" t="s">
        <v>8194</v>
      </c>
      <c r="G836" t="s">
        <v>50</v>
      </c>
      <c r="H836">
        <v>13774</v>
      </c>
      <c r="I836" t="s">
        <v>4103</v>
      </c>
    </row>
    <row r="837" spans="1:9" x14ac:dyDescent="0.35">
      <c r="A837" t="s">
        <v>4077</v>
      </c>
      <c r="B837" t="s">
        <v>6576</v>
      </c>
      <c r="C837" t="s">
        <v>8195</v>
      </c>
      <c r="D837" t="s">
        <v>8196</v>
      </c>
      <c r="E837" t="s">
        <v>8197</v>
      </c>
      <c r="F837" t="s">
        <v>8198</v>
      </c>
      <c r="G837" t="s">
        <v>26</v>
      </c>
      <c r="H837">
        <v>27414</v>
      </c>
      <c r="I837" t="s">
        <v>4103</v>
      </c>
    </row>
    <row r="838" spans="1:9" x14ac:dyDescent="0.35">
      <c r="A838" t="s">
        <v>2376</v>
      </c>
      <c r="B838" t="s">
        <v>8199</v>
      </c>
      <c r="C838" t="s">
        <v>8200</v>
      </c>
      <c r="D838" t="s">
        <v>8201</v>
      </c>
      <c r="E838" t="s">
        <v>8202</v>
      </c>
      <c r="F838" t="s">
        <v>8203</v>
      </c>
      <c r="G838" t="s">
        <v>50</v>
      </c>
      <c r="H838">
        <v>2951</v>
      </c>
      <c r="I838" t="s">
        <v>4092</v>
      </c>
    </row>
    <row r="839" spans="1:9" x14ac:dyDescent="0.35">
      <c r="A839" t="s">
        <v>278</v>
      </c>
      <c r="B839" t="s">
        <v>8204</v>
      </c>
      <c r="C839" t="s">
        <v>8205</v>
      </c>
      <c r="D839" t="s">
        <v>8206</v>
      </c>
      <c r="E839" t="s">
        <v>8207</v>
      </c>
      <c r="F839" t="s">
        <v>8208</v>
      </c>
      <c r="G839" t="s">
        <v>16</v>
      </c>
      <c r="H839">
        <v>90077</v>
      </c>
      <c r="I839" t="s">
        <v>4103</v>
      </c>
    </row>
    <row r="840" spans="1:9" x14ac:dyDescent="0.35">
      <c r="A840" t="s">
        <v>3296</v>
      </c>
      <c r="B840" t="s">
        <v>8209</v>
      </c>
      <c r="C840" t="s">
        <v>8210</v>
      </c>
      <c r="D840" t="s">
        <v>8211</v>
      </c>
      <c r="E840" t="s">
        <v>8212</v>
      </c>
      <c r="F840" t="s">
        <v>8213</v>
      </c>
      <c r="G840" t="s">
        <v>23</v>
      </c>
      <c r="H840">
        <v>16083</v>
      </c>
      <c r="I840" t="s">
        <v>4103</v>
      </c>
    </row>
    <row r="841" spans="1:9" x14ac:dyDescent="0.35">
      <c r="A841" t="s">
        <v>2304</v>
      </c>
      <c r="B841" t="s">
        <v>8214</v>
      </c>
      <c r="C841" t="s">
        <v>8215</v>
      </c>
      <c r="D841" t="s">
        <v>8216</v>
      </c>
      <c r="E841" t="s">
        <v>8217</v>
      </c>
      <c r="F841" t="s">
        <v>8218</v>
      </c>
      <c r="G841" t="s">
        <v>23</v>
      </c>
      <c r="H841">
        <v>84591</v>
      </c>
      <c r="I841" t="s">
        <v>4103</v>
      </c>
    </row>
    <row r="842" spans="1:9" x14ac:dyDescent="0.35">
      <c r="A842" t="s">
        <v>3404</v>
      </c>
      <c r="B842" t="s">
        <v>8219</v>
      </c>
      <c r="C842" t="s">
        <v>8220</v>
      </c>
      <c r="D842" t="s">
        <v>8221</v>
      </c>
      <c r="E842" t="s">
        <v>8222</v>
      </c>
      <c r="F842" t="s">
        <v>8223</v>
      </c>
      <c r="G842" t="s">
        <v>26</v>
      </c>
      <c r="H842">
        <v>54538</v>
      </c>
      <c r="I842" t="s">
        <v>4103</v>
      </c>
    </row>
    <row r="843" spans="1:9" x14ac:dyDescent="0.35">
      <c r="A843" t="s">
        <v>2894</v>
      </c>
      <c r="B843" t="s">
        <v>8224</v>
      </c>
      <c r="C843" t="s">
        <v>8225</v>
      </c>
      <c r="D843" t="s">
        <v>8226</v>
      </c>
      <c r="E843" t="s">
        <v>8227</v>
      </c>
      <c r="F843" t="s">
        <v>6668</v>
      </c>
      <c r="G843" t="s">
        <v>31</v>
      </c>
      <c r="H843">
        <v>46087</v>
      </c>
      <c r="I843" t="s">
        <v>4103</v>
      </c>
    </row>
    <row r="844" spans="1:9" x14ac:dyDescent="0.35">
      <c r="A844" t="s">
        <v>1027</v>
      </c>
      <c r="B844" t="s">
        <v>8228</v>
      </c>
      <c r="C844" t="s">
        <v>8229</v>
      </c>
      <c r="D844" t="s">
        <v>8230</v>
      </c>
      <c r="E844" t="s">
        <v>8231</v>
      </c>
      <c r="F844" t="s">
        <v>8232</v>
      </c>
      <c r="G844" t="s">
        <v>23</v>
      </c>
      <c r="H844">
        <v>66168</v>
      </c>
      <c r="I844" t="s">
        <v>4092</v>
      </c>
    </row>
    <row r="845" spans="1:9" x14ac:dyDescent="0.35">
      <c r="A845" t="s">
        <v>2870</v>
      </c>
      <c r="B845" t="s">
        <v>8233</v>
      </c>
      <c r="C845" t="s">
        <v>8234</v>
      </c>
      <c r="D845" t="s">
        <v>8235</v>
      </c>
      <c r="E845" t="s">
        <v>8236</v>
      </c>
      <c r="F845" t="s">
        <v>8237</v>
      </c>
      <c r="G845" t="s">
        <v>31</v>
      </c>
      <c r="H845">
        <v>79879</v>
      </c>
      <c r="I845" t="s">
        <v>4092</v>
      </c>
    </row>
    <row r="846" spans="1:9" x14ac:dyDescent="0.35">
      <c r="A846" t="s">
        <v>100</v>
      </c>
      <c r="B846" t="s">
        <v>8238</v>
      </c>
      <c r="C846" t="s">
        <v>8239</v>
      </c>
      <c r="D846" t="s">
        <v>8240</v>
      </c>
      <c r="E846" t="s">
        <v>8241</v>
      </c>
      <c r="F846" t="s">
        <v>8242</v>
      </c>
      <c r="G846" t="s">
        <v>26</v>
      </c>
      <c r="H846">
        <v>4082</v>
      </c>
      <c r="I846" t="s">
        <v>4092</v>
      </c>
    </row>
    <row r="847" spans="1:9" x14ac:dyDescent="0.35">
      <c r="A847" t="s">
        <v>2786</v>
      </c>
      <c r="B847" t="s">
        <v>8243</v>
      </c>
      <c r="C847" t="s">
        <v>8244</v>
      </c>
      <c r="D847" t="s">
        <v>8245</v>
      </c>
      <c r="E847" t="s">
        <v>8246</v>
      </c>
      <c r="F847" t="s">
        <v>8247</v>
      </c>
      <c r="G847" t="s">
        <v>16</v>
      </c>
      <c r="H847">
        <v>11438</v>
      </c>
      <c r="I847" t="s">
        <v>4103</v>
      </c>
    </row>
    <row r="848" spans="1:9" x14ac:dyDescent="0.35">
      <c r="A848" t="s">
        <v>2414</v>
      </c>
      <c r="B848" t="s">
        <v>8248</v>
      </c>
      <c r="C848" t="s">
        <v>8249</v>
      </c>
      <c r="D848" t="s">
        <v>8250</v>
      </c>
      <c r="E848" t="s">
        <v>8251</v>
      </c>
      <c r="F848" t="s">
        <v>8252</v>
      </c>
      <c r="G848" t="s">
        <v>50</v>
      </c>
      <c r="H848">
        <v>10455</v>
      </c>
      <c r="I848" t="s">
        <v>4092</v>
      </c>
    </row>
    <row r="849" spans="1:9" x14ac:dyDescent="0.35">
      <c r="A849" t="s">
        <v>932</v>
      </c>
      <c r="B849" t="s">
        <v>8253</v>
      </c>
      <c r="C849" t="s">
        <v>8254</v>
      </c>
      <c r="D849" t="s">
        <v>8255</v>
      </c>
      <c r="E849" t="s">
        <v>8256</v>
      </c>
      <c r="F849" t="s">
        <v>8257</v>
      </c>
      <c r="G849" t="s">
        <v>23</v>
      </c>
      <c r="H849">
        <v>31643</v>
      </c>
      <c r="I849" t="s">
        <v>4092</v>
      </c>
    </row>
    <row r="850" spans="1:9" x14ac:dyDescent="0.35">
      <c r="A850" t="s">
        <v>1701</v>
      </c>
      <c r="B850" t="s">
        <v>8258</v>
      </c>
      <c r="C850" t="s">
        <v>8259</v>
      </c>
      <c r="D850" t="s">
        <v>8260</v>
      </c>
      <c r="E850" t="s">
        <v>8261</v>
      </c>
      <c r="F850" t="s">
        <v>8262</v>
      </c>
      <c r="G850" t="s">
        <v>23</v>
      </c>
      <c r="H850">
        <v>76366</v>
      </c>
      <c r="I850" t="s">
        <v>4092</v>
      </c>
    </row>
    <row r="851" spans="1:9" x14ac:dyDescent="0.35">
      <c r="A851" t="s">
        <v>20</v>
      </c>
      <c r="B851" t="s">
        <v>8263</v>
      </c>
      <c r="C851" t="s">
        <v>8264</v>
      </c>
      <c r="D851" t="s">
        <v>8265</v>
      </c>
      <c r="E851" t="s">
        <v>8266</v>
      </c>
      <c r="F851" t="s">
        <v>8267</v>
      </c>
      <c r="G851" t="s">
        <v>31</v>
      </c>
      <c r="H851">
        <v>82630</v>
      </c>
      <c r="I851" t="s">
        <v>4103</v>
      </c>
    </row>
    <row r="852" spans="1:9" x14ac:dyDescent="0.35">
      <c r="A852" t="s">
        <v>512</v>
      </c>
      <c r="B852" t="s">
        <v>8268</v>
      </c>
      <c r="C852" t="s">
        <v>8269</v>
      </c>
      <c r="D852" t="s">
        <v>8270</v>
      </c>
      <c r="E852" t="s">
        <v>8271</v>
      </c>
      <c r="F852" t="s">
        <v>8272</v>
      </c>
      <c r="G852" t="s">
        <v>50</v>
      </c>
      <c r="H852">
        <v>54713</v>
      </c>
      <c r="I852" t="s">
        <v>4092</v>
      </c>
    </row>
    <row r="853" spans="1:9" x14ac:dyDescent="0.35">
      <c r="A853" t="s">
        <v>240</v>
      </c>
      <c r="B853" t="s">
        <v>8273</v>
      </c>
      <c r="C853" t="s">
        <v>8274</v>
      </c>
      <c r="D853" t="s">
        <v>8275</v>
      </c>
      <c r="E853" t="s">
        <v>8276</v>
      </c>
      <c r="F853" t="s">
        <v>8277</v>
      </c>
      <c r="G853" t="s">
        <v>50</v>
      </c>
      <c r="H853">
        <v>1647</v>
      </c>
      <c r="I853" t="s">
        <v>4103</v>
      </c>
    </row>
    <row r="854" spans="1:9" x14ac:dyDescent="0.35">
      <c r="A854" t="s">
        <v>2839</v>
      </c>
      <c r="B854" t="s">
        <v>8278</v>
      </c>
      <c r="C854" t="s">
        <v>8279</v>
      </c>
      <c r="D854" t="s">
        <v>8280</v>
      </c>
      <c r="E854" t="s">
        <v>8281</v>
      </c>
      <c r="F854" t="s">
        <v>8282</v>
      </c>
      <c r="G854" t="s">
        <v>50</v>
      </c>
      <c r="H854">
        <v>20060</v>
      </c>
      <c r="I854" t="s">
        <v>4092</v>
      </c>
    </row>
    <row r="855" spans="1:9" x14ac:dyDescent="0.35">
      <c r="A855" t="s">
        <v>1004</v>
      </c>
      <c r="B855" t="s">
        <v>8283</v>
      </c>
      <c r="C855" t="s">
        <v>8284</v>
      </c>
      <c r="D855" t="s">
        <v>8285</v>
      </c>
      <c r="E855" t="s">
        <v>8286</v>
      </c>
      <c r="F855" t="s">
        <v>8287</v>
      </c>
      <c r="G855" t="s">
        <v>16</v>
      </c>
      <c r="H855">
        <v>31769</v>
      </c>
      <c r="I855" t="s">
        <v>4092</v>
      </c>
    </row>
    <row r="856" spans="1:9" x14ac:dyDescent="0.35">
      <c r="A856" t="s">
        <v>2802</v>
      </c>
      <c r="B856" t="s">
        <v>8288</v>
      </c>
      <c r="C856" t="s">
        <v>8289</v>
      </c>
      <c r="D856" t="s">
        <v>8290</v>
      </c>
      <c r="E856" t="s">
        <v>8291</v>
      </c>
      <c r="F856" t="s">
        <v>8292</v>
      </c>
      <c r="G856" t="s">
        <v>50</v>
      </c>
      <c r="H856">
        <v>10524</v>
      </c>
      <c r="I856" t="s">
        <v>4103</v>
      </c>
    </row>
    <row r="857" spans="1:9" x14ac:dyDescent="0.35">
      <c r="A857" t="s">
        <v>1953</v>
      </c>
      <c r="B857" t="s">
        <v>8293</v>
      </c>
      <c r="C857" t="s">
        <v>8294</v>
      </c>
      <c r="D857" t="s">
        <v>8295</v>
      </c>
      <c r="E857" t="s">
        <v>8296</v>
      </c>
      <c r="F857" t="s">
        <v>8297</v>
      </c>
      <c r="G857" t="s">
        <v>50</v>
      </c>
      <c r="H857">
        <v>81151</v>
      </c>
      <c r="I857" t="s">
        <v>4092</v>
      </c>
    </row>
    <row r="858" spans="1:9" x14ac:dyDescent="0.35">
      <c r="A858" t="s">
        <v>1627</v>
      </c>
      <c r="B858" t="s">
        <v>8298</v>
      </c>
      <c r="C858" t="s">
        <v>8299</v>
      </c>
      <c r="D858" t="s">
        <v>8300</v>
      </c>
      <c r="E858" t="s">
        <v>8301</v>
      </c>
      <c r="F858" t="s">
        <v>8302</v>
      </c>
      <c r="G858" t="s">
        <v>16</v>
      </c>
      <c r="H858">
        <v>86851</v>
      </c>
      <c r="I858" t="s">
        <v>4103</v>
      </c>
    </row>
    <row r="859" spans="1:9" x14ac:dyDescent="0.35">
      <c r="A859" t="s">
        <v>108</v>
      </c>
      <c r="B859" t="s">
        <v>8303</v>
      </c>
      <c r="C859" t="s">
        <v>8304</v>
      </c>
      <c r="D859" t="s">
        <v>8305</v>
      </c>
      <c r="E859" t="s">
        <v>8306</v>
      </c>
      <c r="F859" t="s">
        <v>8307</v>
      </c>
      <c r="G859" t="s">
        <v>31</v>
      </c>
      <c r="H859">
        <v>42641</v>
      </c>
      <c r="I859" t="s">
        <v>4103</v>
      </c>
    </row>
    <row r="860" spans="1:9" x14ac:dyDescent="0.35">
      <c r="A860" t="s">
        <v>1995</v>
      </c>
      <c r="B860" t="s">
        <v>8308</v>
      </c>
      <c r="C860" t="s">
        <v>8309</v>
      </c>
      <c r="D860" t="s">
        <v>8310</v>
      </c>
      <c r="E860" t="s">
        <v>8311</v>
      </c>
      <c r="F860" t="s">
        <v>8312</v>
      </c>
      <c r="G860" t="s">
        <v>50</v>
      </c>
      <c r="H860">
        <v>41046</v>
      </c>
      <c r="I860" t="s">
        <v>4092</v>
      </c>
    </row>
    <row r="861" spans="1:9" x14ac:dyDescent="0.35">
      <c r="A861" t="s">
        <v>3513</v>
      </c>
      <c r="B861" t="s">
        <v>8313</v>
      </c>
      <c r="C861" t="s">
        <v>8314</v>
      </c>
      <c r="D861" t="s">
        <v>8315</v>
      </c>
      <c r="E861" t="s">
        <v>8316</v>
      </c>
      <c r="F861" t="s">
        <v>8317</v>
      </c>
      <c r="G861" t="s">
        <v>16</v>
      </c>
      <c r="H861">
        <v>61134</v>
      </c>
      <c r="I861" t="s">
        <v>4092</v>
      </c>
    </row>
    <row r="862" spans="1:9" x14ac:dyDescent="0.35">
      <c r="A862" t="s">
        <v>2171</v>
      </c>
      <c r="B862" t="s">
        <v>8318</v>
      </c>
      <c r="C862" t="s">
        <v>8319</v>
      </c>
      <c r="D862" t="s">
        <v>8320</v>
      </c>
      <c r="E862" t="s">
        <v>8321</v>
      </c>
      <c r="F862" t="s">
        <v>8322</v>
      </c>
      <c r="G862" t="s">
        <v>16</v>
      </c>
      <c r="H862">
        <v>54123</v>
      </c>
      <c r="I862" t="s">
        <v>4092</v>
      </c>
    </row>
    <row r="863" spans="1:9" x14ac:dyDescent="0.35">
      <c r="A863" t="s">
        <v>3941</v>
      </c>
      <c r="B863" t="s">
        <v>8323</v>
      </c>
      <c r="C863" t="s">
        <v>8324</v>
      </c>
      <c r="D863" t="s">
        <v>8325</v>
      </c>
      <c r="E863" t="s">
        <v>8326</v>
      </c>
      <c r="F863" t="s">
        <v>4917</v>
      </c>
      <c r="G863" t="s">
        <v>31</v>
      </c>
      <c r="H863">
        <v>59431</v>
      </c>
      <c r="I863" t="s">
        <v>4103</v>
      </c>
    </row>
    <row r="864" spans="1:9" x14ac:dyDescent="0.35">
      <c r="A864" t="s">
        <v>1949</v>
      </c>
      <c r="B864" t="s">
        <v>8327</v>
      </c>
      <c r="C864" t="s">
        <v>8328</v>
      </c>
      <c r="D864" t="s">
        <v>8329</v>
      </c>
      <c r="E864" t="s">
        <v>8330</v>
      </c>
      <c r="F864" t="s">
        <v>8331</v>
      </c>
      <c r="G864" t="s">
        <v>26</v>
      </c>
      <c r="H864">
        <v>94054</v>
      </c>
      <c r="I864" t="s">
        <v>4092</v>
      </c>
    </row>
    <row r="865" spans="1:9" x14ac:dyDescent="0.35">
      <c r="A865" t="s">
        <v>1183</v>
      </c>
      <c r="B865" t="s">
        <v>8332</v>
      </c>
      <c r="C865" t="s">
        <v>8333</v>
      </c>
      <c r="D865" t="s">
        <v>8334</v>
      </c>
      <c r="E865" t="s">
        <v>8335</v>
      </c>
      <c r="F865" t="s">
        <v>8336</v>
      </c>
      <c r="G865" t="s">
        <v>50</v>
      </c>
      <c r="H865">
        <v>50791</v>
      </c>
      <c r="I865" t="s">
        <v>4103</v>
      </c>
    </row>
    <row r="866" spans="1:9" x14ac:dyDescent="0.35">
      <c r="A866" t="s">
        <v>1781</v>
      </c>
      <c r="B866" t="s">
        <v>8337</v>
      </c>
      <c r="C866" t="s">
        <v>8338</v>
      </c>
      <c r="D866" t="s">
        <v>8339</v>
      </c>
      <c r="E866" t="s">
        <v>8340</v>
      </c>
      <c r="F866" t="s">
        <v>8341</v>
      </c>
      <c r="G866" t="s">
        <v>26</v>
      </c>
      <c r="H866">
        <v>42173</v>
      </c>
      <c r="I866" t="s">
        <v>4092</v>
      </c>
    </row>
    <row r="867" spans="1:9" x14ac:dyDescent="0.35">
      <c r="A867" t="s">
        <v>1561</v>
      </c>
      <c r="B867" t="s">
        <v>8342</v>
      </c>
      <c r="C867" t="s">
        <v>8343</v>
      </c>
      <c r="D867" t="s">
        <v>8344</v>
      </c>
      <c r="E867" t="s">
        <v>8345</v>
      </c>
      <c r="F867" t="s">
        <v>8346</v>
      </c>
      <c r="G867" t="s">
        <v>26</v>
      </c>
      <c r="H867">
        <v>990</v>
      </c>
      <c r="I867" t="s">
        <v>4092</v>
      </c>
    </row>
    <row r="868" spans="1:9" x14ac:dyDescent="0.35">
      <c r="A868" t="s">
        <v>1344</v>
      </c>
      <c r="B868" t="s">
        <v>8347</v>
      </c>
      <c r="C868" t="s">
        <v>8348</v>
      </c>
      <c r="D868" t="s">
        <v>8349</v>
      </c>
      <c r="E868" t="s">
        <v>8350</v>
      </c>
      <c r="F868" t="s">
        <v>8351</v>
      </c>
      <c r="G868" t="s">
        <v>26</v>
      </c>
      <c r="H868">
        <v>17257</v>
      </c>
      <c r="I868" t="s">
        <v>4092</v>
      </c>
    </row>
    <row r="869" spans="1:9" x14ac:dyDescent="0.35">
      <c r="A869" t="s">
        <v>3494</v>
      </c>
      <c r="B869" t="s">
        <v>8352</v>
      </c>
      <c r="C869" t="s">
        <v>8353</v>
      </c>
      <c r="D869" t="s">
        <v>8354</v>
      </c>
      <c r="E869" t="s">
        <v>8355</v>
      </c>
      <c r="F869" t="s">
        <v>8356</v>
      </c>
      <c r="G869" t="s">
        <v>26</v>
      </c>
      <c r="H869">
        <v>83746</v>
      </c>
      <c r="I869" t="s">
        <v>4092</v>
      </c>
    </row>
    <row r="870" spans="1:9" x14ac:dyDescent="0.35">
      <c r="A870" t="s">
        <v>1312</v>
      </c>
      <c r="B870" t="s">
        <v>8357</v>
      </c>
      <c r="C870" t="s">
        <v>8358</v>
      </c>
      <c r="D870" t="s">
        <v>8359</v>
      </c>
      <c r="E870" t="s">
        <v>8360</v>
      </c>
      <c r="F870" t="s">
        <v>8361</v>
      </c>
      <c r="G870" t="s">
        <v>23</v>
      </c>
      <c r="H870">
        <v>59375</v>
      </c>
      <c r="I870" t="s">
        <v>4103</v>
      </c>
    </row>
    <row r="871" spans="1:9" x14ac:dyDescent="0.35">
      <c r="A871" t="s">
        <v>1697</v>
      </c>
      <c r="B871" t="s">
        <v>8362</v>
      </c>
      <c r="C871" t="s">
        <v>8363</v>
      </c>
      <c r="D871" t="s">
        <v>8364</v>
      </c>
      <c r="E871" t="s">
        <v>8365</v>
      </c>
      <c r="F871" t="s">
        <v>8366</v>
      </c>
      <c r="G871" t="s">
        <v>50</v>
      </c>
      <c r="H871">
        <v>94518</v>
      </c>
      <c r="I871" t="s">
        <v>4092</v>
      </c>
    </row>
    <row r="872" spans="1:9" x14ac:dyDescent="0.35">
      <c r="A872" t="s">
        <v>2854</v>
      </c>
      <c r="B872" t="s">
        <v>8367</v>
      </c>
      <c r="C872" t="s">
        <v>8368</v>
      </c>
      <c r="D872" t="s">
        <v>8369</v>
      </c>
      <c r="E872" t="s">
        <v>8370</v>
      </c>
      <c r="F872" t="s">
        <v>8371</v>
      </c>
      <c r="G872" t="s">
        <v>16</v>
      </c>
      <c r="H872">
        <v>84502</v>
      </c>
      <c r="I872" t="s">
        <v>4092</v>
      </c>
    </row>
    <row r="873" spans="1:9" x14ac:dyDescent="0.35">
      <c r="A873" t="s">
        <v>966</v>
      </c>
      <c r="B873" t="s">
        <v>8372</v>
      </c>
      <c r="C873" t="s">
        <v>8373</v>
      </c>
      <c r="D873" t="s">
        <v>8374</v>
      </c>
      <c r="E873" t="s">
        <v>8375</v>
      </c>
      <c r="F873" t="s">
        <v>8376</v>
      </c>
      <c r="G873" t="s">
        <v>26</v>
      </c>
      <c r="H873">
        <v>89927</v>
      </c>
      <c r="I873" t="s">
        <v>4103</v>
      </c>
    </row>
    <row r="874" spans="1:9" x14ac:dyDescent="0.35">
      <c r="A874" t="s">
        <v>3816</v>
      </c>
      <c r="B874" t="s">
        <v>8377</v>
      </c>
      <c r="C874" t="s">
        <v>8378</v>
      </c>
      <c r="D874" t="s">
        <v>8379</v>
      </c>
      <c r="E874" t="s">
        <v>8380</v>
      </c>
      <c r="F874" t="s">
        <v>8381</v>
      </c>
      <c r="G874" t="s">
        <v>50</v>
      </c>
      <c r="H874">
        <v>94345</v>
      </c>
      <c r="I874" t="s">
        <v>4103</v>
      </c>
    </row>
    <row r="875" spans="1:9" x14ac:dyDescent="0.35">
      <c r="A875" t="s">
        <v>2244</v>
      </c>
      <c r="B875" t="s">
        <v>8382</v>
      </c>
      <c r="C875" t="s">
        <v>8383</v>
      </c>
      <c r="D875" t="s">
        <v>8384</v>
      </c>
      <c r="E875" t="s">
        <v>8385</v>
      </c>
      <c r="F875" t="s">
        <v>8386</v>
      </c>
      <c r="G875" t="s">
        <v>16</v>
      </c>
      <c r="H875">
        <v>14687</v>
      </c>
      <c r="I875" t="s">
        <v>4092</v>
      </c>
    </row>
    <row r="876" spans="1:9" x14ac:dyDescent="0.35">
      <c r="A876" t="s">
        <v>2248</v>
      </c>
      <c r="B876" t="s">
        <v>8387</v>
      </c>
      <c r="C876" t="s">
        <v>8388</v>
      </c>
      <c r="D876" t="s">
        <v>8389</v>
      </c>
      <c r="E876" t="s">
        <v>8390</v>
      </c>
      <c r="F876" t="s">
        <v>8391</v>
      </c>
      <c r="G876" t="s">
        <v>50</v>
      </c>
      <c r="H876">
        <v>9430</v>
      </c>
      <c r="I876" t="s">
        <v>4103</v>
      </c>
    </row>
    <row r="877" spans="1:9" x14ac:dyDescent="0.35">
      <c r="A877" t="s">
        <v>178</v>
      </c>
      <c r="B877" t="s">
        <v>8392</v>
      </c>
      <c r="C877" t="s">
        <v>8393</v>
      </c>
      <c r="D877" t="s">
        <v>8394</v>
      </c>
      <c r="E877" t="s">
        <v>8395</v>
      </c>
      <c r="F877" t="s">
        <v>8396</v>
      </c>
      <c r="G877" t="s">
        <v>16</v>
      </c>
      <c r="H877">
        <v>20937</v>
      </c>
      <c r="I877" t="s">
        <v>4103</v>
      </c>
    </row>
    <row r="878" spans="1:9" x14ac:dyDescent="0.35">
      <c r="A878" t="s">
        <v>409</v>
      </c>
      <c r="B878" t="s">
        <v>8397</v>
      </c>
      <c r="C878" t="s">
        <v>8398</v>
      </c>
      <c r="D878" t="s">
        <v>8399</v>
      </c>
      <c r="E878" t="s">
        <v>8400</v>
      </c>
      <c r="F878" t="s">
        <v>8401</v>
      </c>
      <c r="G878" t="s">
        <v>31</v>
      </c>
      <c r="H878">
        <v>53244</v>
      </c>
      <c r="I878" t="s">
        <v>4092</v>
      </c>
    </row>
    <row r="879" spans="1:9" x14ac:dyDescent="0.35">
      <c r="A879" t="s">
        <v>629</v>
      </c>
      <c r="B879" t="s">
        <v>8402</v>
      </c>
      <c r="C879" t="s">
        <v>8403</v>
      </c>
      <c r="D879" t="s">
        <v>8404</v>
      </c>
      <c r="E879" t="s">
        <v>8405</v>
      </c>
      <c r="F879" t="s">
        <v>8406</v>
      </c>
      <c r="G879" t="s">
        <v>16</v>
      </c>
      <c r="H879">
        <v>22341</v>
      </c>
      <c r="I879" t="s">
        <v>4092</v>
      </c>
    </row>
    <row r="880" spans="1:9" x14ac:dyDescent="0.35">
      <c r="A880" t="s">
        <v>3766</v>
      </c>
      <c r="B880" t="s">
        <v>8407</v>
      </c>
      <c r="C880" t="s">
        <v>8408</v>
      </c>
      <c r="D880" t="s">
        <v>8409</v>
      </c>
      <c r="E880" t="s">
        <v>8410</v>
      </c>
      <c r="F880" t="s">
        <v>8411</v>
      </c>
      <c r="G880" t="s">
        <v>31</v>
      </c>
      <c r="H880">
        <v>45815</v>
      </c>
      <c r="I880" t="s">
        <v>4103</v>
      </c>
    </row>
    <row r="881" spans="1:9" x14ac:dyDescent="0.35">
      <c r="A881" t="s">
        <v>1290</v>
      </c>
      <c r="B881" t="s">
        <v>8412</v>
      </c>
      <c r="C881" t="s">
        <v>8413</v>
      </c>
      <c r="D881" t="s">
        <v>8414</v>
      </c>
      <c r="E881" t="s">
        <v>8415</v>
      </c>
      <c r="F881" t="s">
        <v>8416</v>
      </c>
      <c r="G881" t="s">
        <v>16</v>
      </c>
      <c r="H881">
        <v>13080</v>
      </c>
      <c r="I881" t="s">
        <v>4103</v>
      </c>
    </row>
    <row r="882" spans="1:9" x14ac:dyDescent="0.35">
      <c r="A882" t="s">
        <v>2751</v>
      </c>
      <c r="B882" t="s">
        <v>8417</v>
      </c>
      <c r="C882" t="s">
        <v>8418</v>
      </c>
      <c r="D882" t="s">
        <v>8419</v>
      </c>
      <c r="E882" t="s">
        <v>8420</v>
      </c>
      <c r="F882" t="s">
        <v>8421</v>
      </c>
      <c r="G882" t="s">
        <v>26</v>
      </c>
      <c r="H882">
        <v>96987</v>
      </c>
      <c r="I882" t="s">
        <v>4103</v>
      </c>
    </row>
    <row r="883" spans="1:9" x14ac:dyDescent="0.35">
      <c r="A883" t="s">
        <v>232</v>
      </c>
      <c r="B883" t="s">
        <v>8422</v>
      </c>
      <c r="C883" t="s">
        <v>8423</v>
      </c>
      <c r="D883" t="s">
        <v>8424</v>
      </c>
      <c r="E883" t="s">
        <v>8425</v>
      </c>
      <c r="F883" t="s">
        <v>8426</v>
      </c>
      <c r="G883" t="s">
        <v>23</v>
      </c>
      <c r="H883">
        <v>67247</v>
      </c>
      <c r="I883" t="s">
        <v>4103</v>
      </c>
    </row>
    <row r="884" spans="1:9" x14ac:dyDescent="0.35">
      <c r="A884" t="s">
        <v>3243</v>
      </c>
      <c r="B884" t="s">
        <v>8427</v>
      </c>
      <c r="C884" t="s">
        <v>8428</v>
      </c>
      <c r="D884" t="s">
        <v>8429</v>
      </c>
      <c r="E884" t="s">
        <v>8430</v>
      </c>
      <c r="F884" t="s">
        <v>8431</v>
      </c>
      <c r="G884" t="s">
        <v>50</v>
      </c>
      <c r="H884">
        <v>81647</v>
      </c>
      <c r="I884" t="s">
        <v>4092</v>
      </c>
    </row>
    <row r="885" spans="1:9" x14ac:dyDescent="0.35">
      <c r="A885" t="s">
        <v>2214</v>
      </c>
      <c r="B885" t="s">
        <v>8432</v>
      </c>
      <c r="C885" t="s">
        <v>8433</v>
      </c>
      <c r="D885" t="s">
        <v>8434</v>
      </c>
      <c r="E885" t="s">
        <v>8435</v>
      </c>
      <c r="F885" t="s">
        <v>8436</v>
      </c>
      <c r="G885" t="s">
        <v>23</v>
      </c>
      <c r="H885">
        <v>6942</v>
      </c>
      <c r="I885" t="s">
        <v>4092</v>
      </c>
    </row>
    <row r="886" spans="1:9" x14ac:dyDescent="0.35">
      <c r="A886" t="s">
        <v>1214</v>
      </c>
      <c r="B886" t="s">
        <v>8437</v>
      </c>
      <c r="C886" t="s">
        <v>8438</v>
      </c>
      <c r="D886" t="s">
        <v>8439</v>
      </c>
      <c r="E886" t="s">
        <v>8440</v>
      </c>
      <c r="F886" t="s">
        <v>8441</v>
      </c>
      <c r="G886" t="s">
        <v>50</v>
      </c>
      <c r="H886">
        <v>72960</v>
      </c>
      <c r="I886" t="s">
        <v>4092</v>
      </c>
    </row>
    <row r="887" spans="1:9" x14ac:dyDescent="0.35">
      <c r="A887" t="s">
        <v>608</v>
      </c>
      <c r="B887" t="s">
        <v>8442</v>
      </c>
      <c r="C887" t="s">
        <v>8443</v>
      </c>
      <c r="D887" t="s">
        <v>8444</v>
      </c>
      <c r="E887" t="s">
        <v>8445</v>
      </c>
      <c r="F887" t="s">
        <v>8446</v>
      </c>
      <c r="G887" t="s">
        <v>26</v>
      </c>
      <c r="H887">
        <v>32596</v>
      </c>
      <c r="I887" t="s">
        <v>4103</v>
      </c>
    </row>
    <row r="888" spans="1:9" x14ac:dyDescent="0.35">
      <c r="A888" t="s">
        <v>2847</v>
      </c>
      <c r="B888" t="s">
        <v>8447</v>
      </c>
      <c r="C888" t="s">
        <v>8448</v>
      </c>
      <c r="D888" t="s">
        <v>8449</v>
      </c>
      <c r="E888" t="s">
        <v>8450</v>
      </c>
      <c r="F888" t="s">
        <v>8451</v>
      </c>
      <c r="G888" t="s">
        <v>26</v>
      </c>
      <c r="H888">
        <v>18786</v>
      </c>
      <c r="I888" t="s">
        <v>4092</v>
      </c>
    </row>
    <row r="889" spans="1:9" x14ac:dyDescent="0.35">
      <c r="A889" t="s">
        <v>1483</v>
      </c>
      <c r="B889" t="s">
        <v>8452</v>
      </c>
      <c r="C889" t="s">
        <v>8453</v>
      </c>
      <c r="D889" t="s">
        <v>8454</v>
      </c>
      <c r="E889" t="s">
        <v>8455</v>
      </c>
      <c r="F889" t="s">
        <v>8456</v>
      </c>
      <c r="G889" t="s">
        <v>26</v>
      </c>
      <c r="H889">
        <v>41204</v>
      </c>
      <c r="I889" t="s">
        <v>4103</v>
      </c>
    </row>
    <row r="890" spans="1:9" x14ac:dyDescent="0.35">
      <c r="A890" t="s">
        <v>1549</v>
      </c>
      <c r="B890" t="s">
        <v>8457</v>
      </c>
      <c r="C890" t="s">
        <v>8458</v>
      </c>
      <c r="D890" t="s">
        <v>8459</v>
      </c>
      <c r="E890" t="s">
        <v>8460</v>
      </c>
      <c r="F890" t="s">
        <v>7203</v>
      </c>
      <c r="G890" t="s">
        <v>31</v>
      </c>
      <c r="H890">
        <v>44059</v>
      </c>
      <c r="I890" t="s">
        <v>4103</v>
      </c>
    </row>
    <row r="891" spans="1:9" x14ac:dyDescent="0.35">
      <c r="A891" t="s">
        <v>3241</v>
      </c>
      <c r="B891" t="s">
        <v>8461</v>
      </c>
      <c r="C891" t="s">
        <v>8462</v>
      </c>
      <c r="D891" t="s">
        <v>8463</v>
      </c>
      <c r="E891" t="s">
        <v>8464</v>
      </c>
      <c r="F891" t="s">
        <v>8465</v>
      </c>
      <c r="G891" t="s">
        <v>50</v>
      </c>
      <c r="H891">
        <v>22139</v>
      </c>
      <c r="I891" t="s">
        <v>4092</v>
      </c>
    </row>
    <row r="892" spans="1:9" x14ac:dyDescent="0.35">
      <c r="A892" t="s">
        <v>3858</v>
      </c>
      <c r="B892" t="s">
        <v>8466</v>
      </c>
      <c r="C892" t="s">
        <v>8467</v>
      </c>
      <c r="D892" t="s">
        <v>8468</v>
      </c>
      <c r="E892" t="s">
        <v>8469</v>
      </c>
      <c r="F892" t="s">
        <v>8470</v>
      </c>
      <c r="G892" t="s">
        <v>50</v>
      </c>
      <c r="H892">
        <v>73064</v>
      </c>
      <c r="I892" t="s">
        <v>4092</v>
      </c>
    </row>
    <row r="893" spans="1:9" x14ac:dyDescent="0.35">
      <c r="A893" t="s">
        <v>2882</v>
      </c>
      <c r="B893" t="s">
        <v>8471</v>
      </c>
      <c r="C893" t="s">
        <v>8472</v>
      </c>
      <c r="D893" t="s">
        <v>8473</v>
      </c>
      <c r="E893" t="s">
        <v>8474</v>
      </c>
      <c r="F893" t="s">
        <v>8475</v>
      </c>
      <c r="G893" t="s">
        <v>16</v>
      </c>
      <c r="H893">
        <v>83675</v>
      </c>
      <c r="I893" t="s">
        <v>4103</v>
      </c>
    </row>
    <row r="894" spans="1:9" x14ac:dyDescent="0.35">
      <c r="A894" t="s">
        <v>1425</v>
      </c>
      <c r="B894" t="s">
        <v>8476</v>
      </c>
      <c r="C894" t="s">
        <v>8477</v>
      </c>
      <c r="D894" t="s">
        <v>8478</v>
      </c>
      <c r="E894" t="s">
        <v>8479</v>
      </c>
      <c r="F894" t="s">
        <v>8480</v>
      </c>
      <c r="G894" t="s">
        <v>23</v>
      </c>
      <c r="H894">
        <v>43106</v>
      </c>
      <c r="I894" t="s">
        <v>4103</v>
      </c>
    </row>
    <row r="895" spans="1:9" x14ac:dyDescent="0.35">
      <c r="A895" t="s">
        <v>424</v>
      </c>
      <c r="B895" t="s">
        <v>8481</v>
      </c>
      <c r="C895" t="s">
        <v>8482</v>
      </c>
      <c r="D895" t="s">
        <v>8483</v>
      </c>
      <c r="E895" t="s">
        <v>8484</v>
      </c>
      <c r="F895" t="s">
        <v>8485</v>
      </c>
      <c r="G895" t="s">
        <v>26</v>
      </c>
      <c r="H895">
        <v>76257</v>
      </c>
      <c r="I895" t="s">
        <v>4092</v>
      </c>
    </row>
    <row r="896" spans="1:9" x14ac:dyDescent="0.35">
      <c r="A896" t="s">
        <v>878</v>
      </c>
      <c r="B896" t="s">
        <v>8486</v>
      </c>
      <c r="C896" t="s">
        <v>8487</v>
      </c>
      <c r="D896" t="s">
        <v>8488</v>
      </c>
      <c r="E896" t="s">
        <v>8489</v>
      </c>
      <c r="F896" t="s">
        <v>8490</v>
      </c>
      <c r="G896" t="s">
        <v>16</v>
      </c>
      <c r="H896">
        <v>71844</v>
      </c>
      <c r="I896" t="s">
        <v>4103</v>
      </c>
    </row>
    <row r="897" spans="1:9" x14ac:dyDescent="0.35">
      <c r="A897" t="s">
        <v>956</v>
      </c>
      <c r="B897" t="s">
        <v>8491</v>
      </c>
      <c r="C897" t="s">
        <v>8492</v>
      </c>
      <c r="D897" t="s">
        <v>8493</v>
      </c>
      <c r="E897" t="s">
        <v>8494</v>
      </c>
      <c r="F897" t="s">
        <v>8495</v>
      </c>
      <c r="G897" t="s">
        <v>31</v>
      </c>
      <c r="H897">
        <v>5068</v>
      </c>
      <c r="I897" t="s">
        <v>4103</v>
      </c>
    </row>
    <row r="898" spans="1:9" x14ac:dyDescent="0.35">
      <c r="A898" t="s">
        <v>1243</v>
      </c>
      <c r="B898" t="s">
        <v>8496</v>
      </c>
      <c r="C898" t="s">
        <v>8497</v>
      </c>
      <c r="D898" t="s">
        <v>8498</v>
      </c>
      <c r="E898" t="s">
        <v>8499</v>
      </c>
      <c r="F898" t="s">
        <v>8500</v>
      </c>
      <c r="G898" t="s">
        <v>23</v>
      </c>
      <c r="H898">
        <v>75894</v>
      </c>
      <c r="I898" t="s">
        <v>4092</v>
      </c>
    </row>
    <row r="899" spans="1:9" x14ac:dyDescent="0.35">
      <c r="A899" t="s">
        <v>661</v>
      </c>
      <c r="B899" t="s">
        <v>8501</v>
      </c>
      <c r="C899" t="s">
        <v>8502</v>
      </c>
      <c r="D899" t="s">
        <v>8503</v>
      </c>
      <c r="E899" t="s">
        <v>8504</v>
      </c>
      <c r="F899" t="s">
        <v>8505</v>
      </c>
      <c r="G899" t="s">
        <v>31</v>
      </c>
      <c r="H899">
        <v>35290</v>
      </c>
      <c r="I899" t="s">
        <v>4103</v>
      </c>
    </row>
    <row r="900" spans="1:9" x14ac:dyDescent="0.35">
      <c r="A900" t="s">
        <v>322</v>
      </c>
      <c r="B900" t="s">
        <v>8506</v>
      </c>
      <c r="C900" t="s">
        <v>8507</v>
      </c>
      <c r="D900" t="s">
        <v>8508</v>
      </c>
      <c r="E900" t="s">
        <v>8509</v>
      </c>
      <c r="F900" t="s">
        <v>5207</v>
      </c>
      <c r="G900" t="s">
        <v>50</v>
      </c>
      <c r="H900">
        <v>15197</v>
      </c>
      <c r="I900" t="s">
        <v>4103</v>
      </c>
    </row>
    <row r="901" spans="1:9" x14ac:dyDescent="0.35">
      <c r="A901" t="s">
        <v>1531</v>
      </c>
      <c r="B901" t="s">
        <v>8510</v>
      </c>
      <c r="C901" t="s">
        <v>8511</v>
      </c>
      <c r="D901" t="s">
        <v>8512</v>
      </c>
      <c r="E901" t="s">
        <v>8513</v>
      </c>
      <c r="F901" t="s">
        <v>8514</v>
      </c>
      <c r="G901" t="s">
        <v>31</v>
      </c>
      <c r="H901">
        <v>8399</v>
      </c>
      <c r="I901" t="s">
        <v>4092</v>
      </c>
    </row>
    <row r="902" spans="1:9" x14ac:dyDescent="0.35">
      <c r="A902" t="s">
        <v>1334</v>
      </c>
      <c r="B902" t="s">
        <v>8515</v>
      </c>
      <c r="C902" t="s">
        <v>8516</v>
      </c>
      <c r="D902" t="s">
        <v>8517</v>
      </c>
      <c r="E902" t="s">
        <v>8518</v>
      </c>
      <c r="F902" t="s">
        <v>8519</v>
      </c>
      <c r="G902" t="s">
        <v>31</v>
      </c>
      <c r="H902">
        <v>736</v>
      </c>
      <c r="I902" t="s">
        <v>4092</v>
      </c>
    </row>
    <row r="903" spans="1:9" x14ac:dyDescent="0.35">
      <c r="A903" t="s">
        <v>3134</v>
      </c>
      <c r="B903" t="s">
        <v>8520</v>
      </c>
      <c r="C903" t="s">
        <v>8521</v>
      </c>
      <c r="D903" t="s">
        <v>8522</v>
      </c>
      <c r="E903" t="s">
        <v>8523</v>
      </c>
      <c r="F903" t="s">
        <v>8524</v>
      </c>
      <c r="G903" t="s">
        <v>23</v>
      </c>
      <c r="H903">
        <v>84881</v>
      </c>
      <c r="I903" t="s">
        <v>4092</v>
      </c>
    </row>
    <row r="904" spans="1:9" x14ac:dyDescent="0.35">
      <c r="A904" t="s">
        <v>284</v>
      </c>
      <c r="B904" t="s">
        <v>8525</v>
      </c>
      <c r="C904" t="s">
        <v>8526</v>
      </c>
      <c r="D904" t="s">
        <v>8527</v>
      </c>
      <c r="E904" t="s">
        <v>8528</v>
      </c>
      <c r="F904" t="s">
        <v>8529</v>
      </c>
      <c r="G904" t="s">
        <v>23</v>
      </c>
      <c r="H904">
        <v>45794</v>
      </c>
      <c r="I904" t="s">
        <v>4092</v>
      </c>
    </row>
    <row r="905" spans="1:9" x14ac:dyDescent="0.35">
      <c r="A905" t="s">
        <v>2704</v>
      </c>
      <c r="B905" t="s">
        <v>8530</v>
      </c>
      <c r="C905" t="s">
        <v>8531</v>
      </c>
      <c r="D905" t="s">
        <v>8532</v>
      </c>
      <c r="E905" t="s">
        <v>8533</v>
      </c>
      <c r="F905" t="s">
        <v>8534</v>
      </c>
      <c r="G905" t="s">
        <v>31</v>
      </c>
      <c r="H905">
        <v>21539</v>
      </c>
      <c r="I905" t="s">
        <v>4092</v>
      </c>
    </row>
    <row r="906" spans="1:9" x14ac:dyDescent="0.35">
      <c r="A906" t="s">
        <v>308</v>
      </c>
      <c r="B906" t="s">
        <v>8535</v>
      </c>
      <c r="C906" t="s">
        <v>8536</v>
      </c>
      <c r="D906" t="s">
        <v>8537</v>
      </c>
      <c r="E906" t="s">
        <v>8538</v>
      </c>
      <c r="F906" t="s">
        <v>8539</v>
      </c>
      <c r="G906" t="s">
        <v>31</v>
      </c>
      <c r="H906">
        <v>812</v>
      </c>
      <c r="I906" t="s">
        <v>4103</v>
      </c>
    </row>
    <row r="907" spans="1:9" x14ac:dyDescent="0.35">
      <c r="A907" t="s">
        <v>2016</v>
      </c>
      <c r="B907" t="s">
        <v>8540</v>
      </c>
      <c r="C907" t="s">
        <v>8541</v>
      </c>
      <c r="D907" t="s">
        <v>8542</v>
      </c>
      <c r="E907" t="s">
        <v>8543</v>
      </c>
      <c r="F907" t="s">
        <v>8544</v>
      </c>
      <c r="G907" t="s">
        <v>26</v>
      </c>
      <c r="H907">
        <v>73565</v>
      </c>
      <c r="I907" t="s">
        <v>4092</v>
      </c>
    </row>
    <row r="908" spans="1:9" x14ac:dyDescent="0.35">
      <c r="A908" t="s">
        <v>1525</v>
      </c>
      <c r="B908" t="s">
        <v>8545</v>
      </c>
      <c r="C908" t="s">
        <v>8546</v>
      </c>
      <c r="D908" t="s">
        <v>8547</v>
      </c>
      <c r="E908" t="s">
        <v>8548</v>
      </c>
      <c r="F908" t="s">
        <v>8549</v>
      </c>
      <c r="G908" t="s">
        <v>50</v>
      </c>
      <c r="H908">
        <v>17583</v>
      </c>
      <c r="I908" t="s">
        <v>4092</v>
      </c>
    </row>
    <row r="909" spans="1:9" x14ac:dyDescent="0.35">
      <c r="A909" t="s">
        <v>1000</v>
      </c>
      <c r="B909" t="s">
        <v>8550</v>
      </c>
      <c r="C909" t="s">
        <v>8551</v>
      </c>
      <c r="D909" t="s">
        <v>8552</v>
      </c>
      <c r="E909" t="s">
        <v>8553</v>
      </c>
      <c r="F909" t="s">
        <v>8554</v>
      </c>
      <c r="G909" t="s">
        <v>50</v>
      </c>
      <c r="H909">
        <v>4229</v>
      </c>
      <c r="I909" t="s">
        <v>4092</v>
      </c>
    </row>
    <row r="910" spans="1:9" x14ac:dyDescent="0.35">
      <c r="A910" t="s">
        <v>3292</v>
      </c>
      <c r="B910" t="s">
        <v>8555</v>
      </c>
      <c r="C910" t="s">
        <v>8556</v>
      </c>
      <c r="D910" t="s">
        <v>8557</v>
      </c>
      <c r="E910" t="s">
        <v>8558</v>
      </c>
      <c r="F910" t="s">
        <v>8559</v>
      </c>
      <c r="G910" t="s">
        <v>16</v>
      </c>
      <c r="H910">
        <v>85295</v>
      </c>
      <c r="I910" t="s">
        <v>4092</v>
      </c>
    </row>
    <row r="911" spans="1:9" x14ac:dyDescent="0.35">
      <c r="A911" t="s">
        <v>3987</v>
      </c>
      <c r="B911" t="s">
        <v>8560</v>
      </c>
      <c r="C911" t="s">
        <v>8561</v>
      </c>
      <c r="D911" t="s">
        <v>8562</v>
      </c>
      <c r="E911" t="s">
        <v>8563</v>
      </c>
      <c r="F911" t="s">
        <v>8564</v>
      </c>
      <c r="G911" t="s">
        <v>31</v>
      </c>
      <c r="H911">
        <v>90853</v>
      </c>
      <c r="I911" t="s">
        <v>4092</v>
      </c>
    </row>
    <row r="912" spans="1:9" x14ac:dyDescent="0.35">
      <c r="A912" t="s">
        <v>470</v>
      </c>
      <c r="B912" t="s">
        <v>8565</v>
      </c>
      <c r="C912" t="s">
        <v>8566</v>
      </c>
      <c r="D912" t="s">
        <v>8567</v>
      </c>
      <c r="E912" t="s">
        <v>8568</v>
      </c>
      <c r="F912" t="s">
        <v>8569</v>
      </c>
      <c r="G912" t="s">
        <v>23</v>
      </c>
      <c r="H912">
        <v>86325</v>
      </c>
      <c r="I912" t="s">
        <v>4103</v>
      </c>
    </row>
    <row r="913" spans="1:9" x14ac:dyDescent="0.35">
      <c r="A913" t="s">
        <v>691</v>
      </c>
      <c r="B913" t="s">
        <v>8570</v>
      </c>
      <c r="C913" t="s">
        <v>8571</v>
      </c>
      <c r="D913" t="s">
        <v>8572</v>
      </c>
      <c r="E913" t="s">
        <v>8573</v>
      </c>
      <c r="F913" t="s">
        <v>8574</v>
      </c>
      <c r="G913" t="s">
        <v>23</v>
      </c>
      <c r="H913">
        <v>50502</v>
      </c>
      <c r="I913" t="s">
        <v>4092</v>
      </c>
    </row>
    <row r="914" spans="1:9" x14ac:dyDescent="0.35">
      <c r="A914" t="s">
        <v>371</v>
      </c>
      <c r="B914" t="s">
        <v>8575</v>
      </c>
      <c r="C914" t="s">
        <v>8576</v>
      </c>
      <c r="D914" t="s">
        <v>8577</v>
      </c>
      <c r="E914" t="s">
        <v>8578</v>
      </c>
      <c r="F914" t="s">
        <v>8579</v>
      </c>
      <c r="G914" t="s">
        <v>31</v>
      </c>
      <c r="H914">
        <v>57730</v>
      </c>
      <c r="I914" t="s">
        <v>4103</v>
      </c>
    </row>
    <row r="915" spans="1:9" x14ac:dyDescent="0.35">
      <c r="A915" t="s">
        <v>2938</v>
      </c>
      <c r="B915" t="s">
        <v>8580</v>
      </c>
      <c r="C915" t="s">
        <v>8581</v>
      </c>
      <c r="D915" t="s">
        <v>8582</v>
      </c>
      <c r="E915" t="s">
        <v>8583</v>
      </c>
      <c r="F915" t="s">
        <v>8584</v>
      </c>
      <c r="G915" t="s">
        <v>23</v>
      </c>
      <c r="H915">
        <v>99303</v>
      </c>
      <c r="I915" t="s">
        <v>4092</v>
      </c>
    </row>
    <row r="916" spans="1:9" x14ac:dyDescent="0.35">
      <c r="A916" t="s">
        <v>598</v>
      </c>
      <c r="B916" t="s">
        <v>3213</v>
      </c>
      <c r="C916" t="s">
        <v>8585</v>
      </c>
      <c r="D916" t="s">
        <v>8586</v>
      </c>
      <c r="E916" t="s">
        <v>8587</v>
      </c>
      <c r="F916" t="s">
        <v>8588</v>
      </c>
      <c r="G916" t="s">
        <v>26</v>
      </c>
      <c r="H916">
        <v>35988</v>
      </c>
      <c r="I916" t="s">
        <v>4103</v>
      </c>
    </row>
    <row r="917" spans="1:9" x14ac:dyDescent="0.35">
      <c r="A917" t="s">
        <v>1072</v>
      </c>
      <c r="B917" t="s">
        <v>8589</v>
      </c>
      <c r="C917" t="s">
        <v>8590</v>
      </c>
      <c r="D917" t="s">
        <v>8591</v>
      </c>
      <c r="E917" t="s">
        <v>8592</v>
      </c>
      <c r="F917" t="s">
        <v>8593</v>
      </c>
      <c r="G917" t="s">
        <v>31</v>
      </c>
      <c r="H917">
        <v>41905</v>
      </c>
      <c r="I917" t="s">
        <v>4103</v>
      </c>
    </row>
    <row r="918" spans="1:9" x14ac:dyDescent="0.35">
      <c r="A918" t="s">
        <v>393</v>
      </c>
      <c r="B918" t="s">
        <v>8594</v>
      </c>
      <c r="C918" t="s">
        <v>8595</v>
      </c>
      <c r="D918" t="s">
        <v>8596</v>
      </c>
      <c r="E918" t="s">
        <v>8597</v>
      </c>
      <c r="F918" t="s">
        <v>8598</v>
      </c>
      <c r="G918" t="s">
        <v>23</v>
      </c>
      <c r="H918">
        <v>94271</v>
      </c>
      <c r="I918" t="s">
        <v>4092</v>
      </c>
    </row>
    <row r="919" spans="1:9" x14ac:dyDescent="0.35">
      <c r="A919" t="s">
        <v>1259</v>
      </c>
      <c r="B919" t="s">
        <v>8599</v>
      </c>
      <c r="C919" t="s">
        <v>8600</v>
      </c>
      <c r="D919" t="s">
        <v>8601</v>
      </c>
      <c r="E919" t="s">
        <v>8602</v>
      </c>
      <c r="F919" t="s">
        <v>8603</v>
      </c>
      <c r="G919" t="s">
        <v>23</v>
      </c>
      <c r="H919">
        <v>40167</v>
      </c>
      <c r="I919" t="s">
        <v>4092</v>
      </c>
    </row>
    <row r="920" spans="1:9" x14ac:dyDescent="0.35">
      <c r="A920" t="s">
        <v>3505</v>
      </c>
      <c r="B920" t="s">
        <v>8604</v>
      </c>
      <c r="C920" t="s">
        <v>8605</v>
      </c>
      <c r="D920" t="s">
        <v>8606</v>
      </c>
      <c r="E920" t="s">
        <v>8607</v>
      </c>
      <c r="F920" t="s">
        <v>8608</v>
      </c>
      <c r="G920" t="s">
        <v>23</v>
      </c>
      <c r="H920">
        <v>62870</v>
      </c>
      <c r="I920" t="s">
        <v>4103</v>
      </c>
    </row>
    <row r="921" spans="1:9" x14ac:dyDescent="0.35">
      <c r="A921" t="s">
        <v>2358</v>
      </c>
      <c r="B921" t="s">
        <v>8609</v>
      </c>
      <c r="C921" t="s">
        <v>8610</v>
      </c>
      <c r="D921" t="s">
        <v>8611</v>
      </c>
      <c r="E921" t="s">
        <v>8612</v>
      </c>
      <c r="F921" t="s">
        <v>8613</v>
      </c>
      <c r="G921" t="s">
        <v>26</v>
      </c>
      <c r="H921">
        <v>3628</v>
      </c>
      <c r="I921" t="s">
        <v>4092</v>
      </c>
    </row>
    <row r="922" spans="1:9" x14ac:dyDescent="0.35">
      <c r="A922" t="s">
        <v>2392</v>
      </c>
      <c r="B922" t="s">
        <v>8614</v>
      </c>
      <c r="C922" t="s">
        <v>8615</v>
      </c>
      <c r="D922" t="s">
        <v>8616</v>
      </c>
      <c r="E922" t="s">
        <v>8617</v>
      </c>
      <c r="F922" t="s">
        <v>8618</v>
      </c>
      <c r="G922" t="s">
        <v>50</v>
      </c>
      <c r="H922">
        <v>39802</v>
      </c>
      <c r="I922" t="s">
        <v>4092</v>
      </c>
    </row>
    <row r="923" spans="1:9" x14ac:dyDescent="0.35">
      <c r="A923" t="s">
        <v>3108</v>
      </c>
      <c r="B923" t="s">
        <v>8619</v>
      </c>
      <c r="C923" t="s">
        <v>8620</v>
      </c>
      <c r="D923" t="s">
        <v>8621</v>
      </c>
      <c r="E923" t="s">
        <v>8622</v>
      </c>
      <c r="F923" t="s">
        <v>8623</v>
      </c>
      <c r="G923" t="s">
        <v>50</v>
      </c>
      <c r="H923">
        <v>40345</v>
      </c>
      <c r="I923" t="s">
        <v>4092</v>
      </c>
    </row>
    <row r="924" spans="1:9" x14ac:dyDescent="0.35">
      <c r="A924" t="s">
        <v>1070</v>
      </c>
      <c r="B924" t="s">
        <v>8624</v>
      </c>
      <c r="C924" t="s">
        <v>8625</v>
      </c>
      <c r="D924" t="s">
        <v>8626</v>
      </c>
      <c r="E924" t="s">
        <v>8627</v>
      </c>
      <c r="F924" t="s">
        <v>8628</v>
      </c>
      <c r="G924" t="s">
        <v>31</v>
      </c>
      <c r="H924">
        <v>31331</v>
      </c>
      <c r="I924" t="s">
        <v>4103</v>
      </c>
    </row>
    <row r="925" spans="1:9" x14ac:dyDescent="0.35">
      <c r="A925" t="s">
        <v>2446</v>
      </c>
      <c r="B925" t="s">
        <v>8629</v>
      </c>
      <c r="C925" t="s">
        <v>8630</v>
      </c>
      <c r="D925" t="s">
        <v>8631</v>
      </c>
      <c r="E925" t="s">
        <v>8632</v>
      </c>
      <c r="F925" t="s">
        <v>8633</v>
      </c>
      <c r="G925" t="s">
        <v>31</v>
      </c>
      <c r="H925">
        <v>8053</v>
      </c>
      <c r="I925" t="s">
        <v>4103</v>
      </c>
    </row>
    <row r="926" spans="1:9" x14ac:dyDescent="0.35">
      <c r="A926" t="s">
        <v>1300</v>
      </c>
      <c r="B926" t="s">
        <v>8634</v>
      </c>
      <c r="C926" t="s">
        <v>8635</v>
      </c>
      <c r="D926" t="s">
        <v>8636</v>
      </c>
      <c r="E926" t="s">
        <v>8637</v>
      </c>
      <c r="F926" t="s">
        <v>8638</v>
      </c>
      <c r="G926" t="s">
        <v>16</v>
      </c>
      <c r="H926">
        <v>80784</v>
      </c>
      <c r="I926" t="s">
        <v>4103</v>
      </c>
    </row>
    <row r="927" spans="1:9" x14ac:dyDescent="0.35">
      <c r="A927" t="s">
        <v>2396</v>
      </c>
      <c r="B927" t="s">
        <v>1251</v>
      </c>
      <c r="C927" t="s">
        <v>8639</v>
      </c>
      <c r="D927" t="s">
        <v>8640</v>
      </c>
      <c r="E927" t="s">
        <v>8641</v>
      </c>
      <c r="F927" t="s">
        <v>8642</v>
      </c>
      <c r="G927" t="s">
        <v>26</v>
      </c>
      <c r="H927">
        <v>40218</v>
      </c>
      <c r="I927" t="s">
        <v>4103</v>
      </c>
    </row>
    <row r="928" spans="1:9" x14ac:dyDescent="0.35">
      <c r="A928" t="s">
        <v>637</v>
      </c>
      <c r="B928" t="s">
        <v>8643</v>
      </c>
      <c r="C928" t="s">
        <v>8644</v>
      </c>
      <c r="D928" t="s">
        <v>8645</v>
      </c>
      <c r="E928" t="s">
        <v>8646</v>
      </c>
      <c r="F928" t="s">
        <v>8647</v>
      </c>
      <c r="G928" t="s">
        <v>26</v>
      </c>
      <c r="H928">
        <v>97072</v>
      </c>
      <c r="I928" t="s">
        <v>4092</v>
      </c>
    </row>
    <row r="929" spans="1:9" x14ac:dyDescent="0.35">
      <c r="A929" t="s">
        <v>2114</v>
      </c>
      <c r="B929" t="s">
        <v>8648</v>
      </c>
      <c r="C929" t="s">
        <v>8649</v>
      </c>
      <c r="D929" t="s">
        <v>8650</v>
      </c>
      <c r="E929" t="s">
        <v>8651</v>
      </c>
      <c r="F929" t="s">
        <v>8652</v>
      </c>
      <c r="G929" t="s">
        <v>23</v>
      </c>
      <c r="H929">
        <v>73426</v>
      </c>
      <c r="I929" t="s">
        <v>4092</v>
      </c>
    </row>
    <row r="930" spans="1:9" x14ac:dyDescent="0.35">
      <c r="A930" t="s">
        <v>1825</v>
      </c>
      <c r="B930" t="s">
        <v>8653</v>
      </c>
      <c r="C930" t="s">
        <v>8654</v>
      </c>
      <c r="D930" t="s">
        <v>8655</v>
      </c>
      <c r="E930" t="s">
        <v>8656</v>
      </c>
      <c r="F930" t="s">
        <v>8657</v>
      </c>
      <c r="G930" t="s">
        <v>26</v>
      </c>
      <c r="H930">
        <v>85898</v>
      </c>
      <c r="I930" t="s">
        <v>4103</v>
      </c>
    </row>
    <row r="931" spans="1:9" x14ac:dyDescent="0.35">
      <c r="A931" t="s">
        <v>3557</v>
      </c>
      <c r="B931" t="s">
        <v>8658</v>
      </c>
      <c r="C931" t="s">
        <v>8659</v>
      </c>
      <c r="D931" t="s">
        <v>8660</v>
      </c>
      <c r="E931" t="s">
        <v>8661</v>
      </c>
      <c r="F931" t="s">
        <v>8662</v>
      </c>
      <c r="G931" t="s">
        <v>50</v>
      </c>
      <c r="H931">
        <v>46318</v>
      </c>
      <c r="I931" t="s">
        <v>4092</v>
      </c>
    </row>
    <row r="932" spans="1:9" x14ac:dyDescent="0.35">
      <c r="A932" t="s">
        <v>344</v>
      </c>
      <c r="B932" t="s">
        <v>8663</v>
      </c>
      <c r="C932" t="s">
        <v>8664</v>
      </c>
      <c r="D932" t="s">
        <v>8665</v>
      </c>
      <c r="E932" t="s">
        <v>8666</v>
      </c>
      <c r="F932" t="s">
        <v>8667</v>
      </c>
      <c r="G932" t="s">
        <v>23</v>
      </c>
      <c r="H932">
        <v>46289</v>
      </c>
      <c r="I932" t="s">
        <v>4092</v>
      </c>
    </row>
    <row r="933" spans="1:9" x14ac:dyDescent="0.35">
      <c r="A933" t="s">
        <v>1280</v>
      </c>
      <c r="B933" t="s">
        <v>8668</v>
      </c>
      <c r="C933" t="s">
        <v>8669</v>
      </c>
      <c r="D933" t="s">
        <v>8670</v>
      </c>
      <c r="E933" t="s">
        <v>8671</v>
      </c>
      <c r="F933" t="s">
        <v>4369</v>
      </c>
      <c r="G933" t="s">
        <v>26</v>
      </c>
      <c r="H933">
        <v>84483</v>
      </c>
      <c r="I933" t="s">
        <v>4103</v>
      </c>
    </row>
    <row r="934" spans="1:9" x14ac:dyDescent="0.35">
      <c r="A934" t="s">
        <v>3531</v>
      </c>
      <c r="B934" t="s">
        <v>8672</v>
      </c>
      <c r="C934" t="s">
        <v>8673</v>
      </c>
      <c r="D934" t="s">
        <v>8674</v>
      </c>
      <c r="E934" t="s">
        <v>8675</v>
      </c>
      <c r="F934" t="s">
        <v>8676</v>
      </c>
      <c r="G934" t="s">
        <v>50</v>
      </c>
      <c r="H934">
        <v>94776</v>
      </c>
      <c r="I934" t="s">
        <v>4092</v>
      </c>
    </row>
    <row r="935" spans="1:9" x14ac:dyDescent="0.35">
      <c r="A935" t="s">
        <v>3694</v>
      </c>
      <c r="B935" t="s">
        <v>8677</v>
      </c>
      <c r="C935" t="s">
        <v>8678</v>
      </c>
      <c r="D935" t="s">
        <v>8679</v>
      </c>
      <c r="E935" t="s">
        <v>8680</v>
      </c>
      <c r="F935" t="s">
        <v>8681</v>
      </c>
      <c r="G935" t="s">
        <v>31</v>
      </c>
      <c r="H935">
        <v>87114</v>
      </c>
      <c r="I935" t="s">
        <v>4092</v>
      </c>
    </row>
    <row r="936" spans="1:9" x14ac:dyDescent="0.35">
      <c r="A936" t="s">
        <v>2424</v>
      </c>
      <c r="B936" t="s">
        <v>8682</v>
      </c>
      <c r="C936" t="s">
        <v>8683</v>
      </c>
      <c r="D936" t="s">
        <v>8684</v>
      </c>
      <c r="E936" t="s">
        <v>8685</v>
      </c>
      <c r="F936" t="s">
        <v>8686</v>
      </c>
      <c r="G936" t="s">
        <v>16</v>
      </c>
      <c r="H936">
        <v>72001</v>
      </c>
      <c r="I936" t="s">
        <v>4092</v>
      </c>
    </row>
    <row r="937" spans="1:9" x14ac:dyDescent="0.35">
      <c r="A937" t="s">
        <v>2960</v>
      </c>
      <c r="B937" t="s">
        <v>8687</v>
      </c>
      <c r="C937" t="s">
        <v>8688</v>
      </c>
      <c r="D937" t="s">
        <v>8689</v>
      </c>
      <c r="E937" t="s">
        <v>8690</v>
      </c>
      <c r="F937" t="s">
        <v>8691</v>
      </c>
      <c r="G937" t="s">
        <v>26</v>
      </c>
      <c r="H937">
        <v>83234</v>
      </c>
      <c r="I937" t="s">
        <v>4103</v>
      </c>
    </row>
    <row r="938" spans="1:9" x14ac:dyDescent="0.35">
      <c r="A938" t="s">
        <v>2010</v>
      </c>
      <c r="B938" t="s">
        <v>8692</v>
      </c>
      <c r="C938" t="s">
        <v>8693</v>
      </c>
      <c r="D938" t="s">
        <v>8694</v>
      </c>
      <c r="E938" t="s">
        <v>8695</v>
      </c>
      <c r="F938" t="s">
        <v>8696</v>
      </c>
      <c r="G938" t="s">
        <v>16</v>
      </c>
      <c r="H938">
        <v>7352</v>
      </c>
      <c r="I938" t="s">
        <v>4103</v>
      </c>
    </row>
    <row r="939" spans="1:9" x14ac:dyDescent="0.35">
      <c r="A939" t="s">
        <v>4031</v>
      </c>
      <c r="B939" t="s">
        <v>8697</v>
      </c>
      <c r="C939" t="s">
        <v>8698</v>
      </c>
      <c r="D939" t="s">
        <v>8699</v>
      </c>
      <c r="E939" t="s">
        <v>8700</v>
      </c>
      <c r="F939" t="s">
        <v>8701</v>
      </c>
      <c r="G939" t="s">
        <v>23</v>
      </c>
      <c r="H939">
        <v>76278</v>
      </c>
      <c r="I939" t="s">
        <v>4103</v>
      </c>
    </row>
    <row r="940" spans="1:9" x14ac:dyDescent="0.35">
      <c r="A940" t="s">
        <v>2086</v>
      </c>
      <c r="B940" t="s">
        <v>8702</v>
      </c>
      <c r="C940" t="s">
        <v>8703</v>
      </c>
      <c r="D940" t="s">
        <v>8704</v>
      </c>
      <c r="E940" t="s">
        <v>8705</v>
      </c>
      <c r="F940" t="s">
        <v>8706</v>
      </c>
      <c r="G940" t="s">
        <v>16</v>
      </c>
      <c r="H940">
        <v>69957</v>
      </c>
      <c r="I940" t="s">
        <v>4092</v>
      </c>
    </row>
    <row r="941" spans="1:9" x14ac:dyDescent="0.35">
      <c r="A941" t="s">
        <v>2906</v>
      </c>
      <c r="B941" t="s">
        <v>8707</v>
      </c>
      <c r="C941" t="s">
        <v>8708</v>
      </c>
      <c r="D941" t="s">
        <v>8709</v>
      </c>
      <c r="E941" t="s">
        <v>8710</v>
      </c>
      <c r="F941" t="s">
        <v>8711</v>
      </c>
      <c r="G941" t="s">
        <v>16</v>
      </c>
      <c r="H941">
        <v>30896</v>
      </c>
      <c r="I941" t="s">
        <v>4092</v>
      </c>
    </row>
    <row r="942" spans="1:9" x14ac:dyDescent="0.35">
      <c r="A942" t="s">
        <v>1557</v>
      </c>
      <c r="B942" t="s">
        <v>8712</v>
      </c>
      <c r="C942" t="s">
        <v>8713</v>
      </c>
      <c r="D942" t="s">
        <v>8714</v>
      </c>
      <c r="E942" t="s">
        <v>8715</v>
      </c>
      <c r="F942" t="s">
        <v>8716</v>
      </c>
      <c r="G942" t="s">
        <v>31</v>
      </c>
      <c r="H942">
        <v>37037</v>
      </c>
      <c r="I942" t="s">
        <v>4103</v>
      </c>
    </row>
    <row r="943" spans="1:9" x14ac:dyDescent="0.35">
      <c r="A943" t="s">
        <v>796</v>
      </c>
      <c r="B943" t="s">
        <v>8717</v>
      </c>
      <c r="C943" t="s">
        <v>8718</v>
      </c>
      <c r="D943" t="s">
        <v>8719</v>
      </c>
      <c r="E943" t="s">
        <v>8720</v>
      </c>
      <c r="F943" t="s">
        <v>8721</v>
      </c>
      <c r="G943" t="s">
        <v>31</v>
      </c>
      <c r="H943">
        <v>96759</v>
      </c>
      <c r="I943" t="s">
        <v>4103</v>
      </c>
    </row>
    <row r="944" spans="1:9" x14ac:dyDescent="0.35">
      <c r="A944" t="s">
        <v>1847</v>
      </c>
      <c r="B944" t="s">
        <v>8722</v>
      </c>
      <c r="C944" t="s">
        <v>8723</v>
      </c>
      <c r="D944" t="s">
        <v>8724</v>
      </c>
      <c r="E944" t="s">
        <v>8725</v>
      </c>
      <c r="F944" t="s">
        <v>8726</v>
      </c>
      <c r="G944" t="s">
        <v>16</v>
      </c>
      <c r="H944">
        <v>83602</v>
      </c>
      <c r="I944" t="s">
        <v>4103</v>
      </c>
    </row>
    <row r="945" spans="1:9" x14ac:dyDescent="0.35">
      <c r="A945" t="s">
        <v>2400</v>
      </c>
      <c r="B945" t="s">
        <v>8727</v>
      </c>
      <c r="C945" t="s">
        <v>8728</v>
      </c>
      <c r="D945" t="s">
        <v>8729</v>
      </c>
      <c r="E945" t="s">
        <v>8730</v>
      </c>
      <c r="F945" t="s">
        <v>8731</v>
      </c>
      <c r="G945" t="s">
        <v>16</v>
      </c>
      <c r="H945">
        <v>89999</v>
      </c>
      <c r="I945" t="s">
        <v>4103</v>
      </c>
    </row>
    <row r="946" spans="1:9" x14ac:dyDescent="0.35">
      <c r="A946" t="s">
        <v>1615</v>
      </c>
      <c r="B946" t="s">
        <v>8732</v>
      </c>
      <c r="C946" t="s">
        <v>8733</v>
      </c>
      <c r="D946" t="s">
        <v>8734</v>
      </c>
      <c r="E946" t="s">
        <v>8735</v>
      </c>
      <c r="F946" t="s">
        <v>8736</v>
      </c>
      <c r="G946" t="s">
        <v>16</v>
      </c>
      <c r="H946">
        <v>50402</v>
      </c>
      <c r="I946" t="s">
        <v>4092</v>
      </c>
    </row>
    <row r="947" spans="1:9" x14ac:dyDescent="0.35">
      <c r="A947" t="s">
        <v>2692</v>
      </c>
      <c r="B947" t="s">
        <v>8737</v>
      </c>
      <c r="C947" t="s">
        <v>8738</v>
      </c>
      <c r="D947" t="s">
        <v>8739</v>
      </c>
      <c r="E947" t="s">
        <v>8740</v>
      </c>
      <c r="F947" t="s">
        <v>5976</v>
      </c>
      <c r="G947" t="s">
        <v>31</v>
      </c>
      <c r="H947">
        <v>97158</v>
      </c>
      <c r="I947" t="s">
        <v>4103</v>
      </c>
    </row>
    <row r="948" spans="1:9" x14ac:dyDescent="0.35">
      <c r="A948" t="s">
        <v>541</v>
      </c>
      <c r="B948" t="s">
        <v>8741</v>
      </c>
      <c r="C948" t="s">
        <v>8742</v>
      </c>
      <c r="D948" t="s">
        <v>8743</v>
      </c>
      <c r="E948" t="s">
        <v>8744</v>
      </c>
      <c r="F948" t="s">
        <v>8745</v>
      </c>
      <c r="G948" t="s">
        <v>16</v>
      </c>
      <c r="H948">
        <v>95348</v>
      </c>
      <c r="I948" t="s">
        <v>4092</v>
      </c>
    </row>
    <row r="949" spans="1:9" x14ac:dyDescent="0.35">
      <c r="A949" t="s">
        <v>3636</v>
      </c>
      <c r="B949" t="s">
        <v>8746</v>
      </c>
      <c r="C949" t="s">
        <v>8747</v>
      </c>
      <c r="D949" t="s">
        <v>8748</v>
      </c>
      <c r="E949" t="s">
        <v>8749</v>
      </c>
      <c r="F949" t="s">
        <v>8750</v>
      </c>
      <c r="G949" t="s">
        <v>16</v>
      </c>
      <c r="H949">
        <v>57006</v>
      </c>
      <c r="I949" t="s">
        <v>4103</v>
      </c>
    </row>
    <row r="950" spans="1:9" x14ac:dyDescent="0.35">
      <c r="A950" t="s">
        <v>504</v>
      </c>
      <c r="B950" t="s">
        <v>8751</v>
      </c>
      <c r="C950" t="s">
        <v>8752</v>
      </c>
      <c r="D950" t="s">
        <v>8753</v>
      </c>
      <c r="E950" t="s">
        <v>8754</v>
      </c>
      <c r="F950" t="s">
        <v>8755</v>
      </c>
      <c r="G950" t="s">
        <v>16</v>
      </c>
      <c r="H950">
        <v>21391</v>
      </c>
      <c r="I950" t="s">
        <v>4103</v>
      </c>
    </row>
    <row r="951" spans="1:9" x14ac:dyDescent="0.35">
      <c r="A951" t="s">
        <v>1308</v>
      </c>
      <c r="B951" t="s">
        <v>8756</v>
      </c>
      <c r="C951" t="s">
        <v>8757</v>
      </c>
      <c r="D951" t="s">
        <v>8758</v>
      </c>
      <c r="E951" t="s">
        <v>8759</v>
      </c>
      <c r="F951" t="s">
        <v>8760</v>
      </c>
      <c r="G951" t="s">
        <v>26</v>
      </c>
      <c r="H951">
        <v>4704</v>
      </c>
      <c r="I951" t="s">
        <v>4103</v>
      </c>
    </row>
    <row r="952" spans="1:9" x14ac:dyDescent="0.35">
      <c r="A952" t="s">
        <v>1819</v>
      </c>
      <c r="B952" t="s">
        <v>8761</v>
      </c>
      <c r="C952" t="s">
        <v>8762</v>
      </c>
      <c r="D952" t="s">
        <v>8763</v>
      </c>
      <c r="E952" t="s">
        <v>8764</v>
      </c>
      <c r="F952" t="s">
        <v>8765</v>
      </c>
      <c r="G952" t="s">
        <v>50</v>
      </c>
      <c r="H952">
        <v>47869</v>
      </c>
      <c r="I952" t="s">
        <v>4092</v>
      </c>
    </row>
    <row r="953" spans="1:9" x14ac:dyDescent="0.35">
      <c r="A953" t="s">
        <v>2874</v>
      </c>
      <c r="B953" t="s">
        <v>8766</v>
      </c>
      <c r="C953" t="s">
        <v>8767</v>
      </c>
      <c r="D953" t="s">
        <v>8768</v>
      </c>
      <c r="E953" t="s">
        <v>8769</v>
      </c>
      <c r="F953" t="s">
        <v>8770</v>
      </c>
      <c r="G953" t="s">
        <v>26</v>
      </c>
      <c r="H953">
        <v>26454</v>
      </c>
      <c r="I953" t="s">
        <v>4092</v>
      </c>
    </row>
    <row r="954" spans="1:9" x14ac:dyDescent="0.35">
      <c r="A954" t="s">
        <v>3967</v>
      </c>
      <c r="B954" t="s">
        <v>8771</v>
      </c>
      <c r="C954" t="s">
        <v>8772</v>
      </c>
      <c r="D954" t="s">
        <v>8773</v>
      </c>
      <c r="E954" t="s">
        <v>8774</v>
      </c>
      <c r="F954" t="s">
        <v>8775</v>
      </c>
      <c r="G954" t="s">
        <v>16</v>
      </c>
      <c r="H954">
        <v>35403</v>
      </c>
      <c r="I954" t="s">
        <v>4103</v>
      </c>
    </row>
    <row r="955" spans="1:9" x14ac:dyDescent="0.35">
      <c r="A955" t="s">
        <v>1713</v>
      </c>
      <c r="B955" t="s">
        <v>8776</v>
      </c>
      <c r="C955" t="s">
        <v>8777</v>
      </c>
      <c r="D955" t="s">
        <v>8778</v>
      </c>
      <c r="E955" t="s">
        <v>8779</v>
      </c>
      <c r="F955" t="s">
        <v>8780</v>
      </c>
      <c r="G955" t="s">
        <v>50</v>
      </c>
      <c r="H955">
        <v>64535</v>
      </c>
      <c r="I955" t="s">
        <v>4103</v>
      </c>
    </row>
    <row r="956" spans="1:9" x14ac:dyDescent="0.35">
      <c r="A956" t="s">
        <v>4075</v>
      </c>
      <c r="B956" t="s">
        <v>8781</v>
      </c>
      <c r="C956" t="s">
        <v>8782</v>
      </c>
      <c r="D956" t="s">
        <v>8783</v>
      </c>
      <c r="E956" t="s">
        <v>8784</v>
      </c>
      <c r="F956" t="s">
        <v>8785</v>
      </c>
      <c r="G956" t="s">
        <v>50</v>
      </c>
      <c r="H956">
        <v>85919</v>
      </c>
      <c r="I956" t="s">
        <v>4103</v>
      </c>
    </row>
    <row r="957" spans="1:9" x14ac:dyDescent="0.35">
      <c r="A957" t="s">
        <v>54</v>
      </c>
      <c r="B957" t="s">
        <v>8786</v>
      </c>
      <c r="C957" t="s">
        <v>8787</v>
      </c>
      <c r="D957" t="s">
        <v>8788</v>
      </c>
      <c r="E957" t="s">
        <v>8789</v>
      </c>
      <c r="F957" t="s">
        <v>8790</v>
      </c>
      <c r="G957" t="s">
        <v>31</v>
      </c>
      <c r="H957">
        <v>59625</v>
      </c>
      <c r="I957" t="s">
        <v>4092</v>
      </c>
    </row>
    <row r="958" spans="1:9" x14ac:dyDescent="0.35">
      <c r="A958" t="s">
        <v>330</v>
      </c>
      <c r="B958" t="s">
        <v>8791</v>
      </c>
      <c r="C958" t="s">
        <v>8792</v>
      </c>
      <c r="D958" t="s">
        <v>8793</v>
      </c>
      <c r="E958" t="s">
        <v>8794</v>
      </c>
      <c r="F958" t="s">
        <v>8795</v>
      </c>
      <c r="G958" t="s">
        <v>26</v>
      </c>
      <c r="H958">
        <v>76182</v>
      </c>
      <c r="I958" t="s">
        <v>4103</v>
      </c>
    </row>
    <row r="959" spans="1:9" x14ac:dyDescent="0.35">
      <c r="A959" t="s">
        <v>1427</v>
      </c>
      <c r="B959" t="s">
        <v>8796</v>
      </c>
      <c r="C959" t="s">
        <v>8797</v>
      </c>
      <c r="D959" t="s">
        <v>8798</v>
      </c>
      <c r="E959" t="s">
        <v>8799</v>
      </c>
      <c r="F959" t="s">
        <v>8800</v>
      </c>
      <c r="G959" t="s">
        <v>16</v>
      </c>
      <c r="H959">
        <v>64592</v>
      </c>
      <c r="I959" t="s">
        <v>4092</v>
      </c>
    </row>
    <row r="960" spans="1:9" x14ac:dyDescent="0.35">
      <c r="A960" t="s">
        <v>1733</v>
      </c>
      <c r="B960" t="s">
        <v>1880</v>
      </c>
      <c r="C960" t="s">
        <v>8801</v>
      </c>
      <c r="D960" t="s">
        <v>8802</v>
      </c>
      <c r="E960" t="s">
        <v>8803</v>
      </c>
      <c r="F960" t="s">
        <v>8804</v>
      </c>
      <c r="G960" t="s">
        <v>16</v>
      </c>
      <c r="H960">
        <v>44590</v>
      </c>
      <c r="I960" t="s">
        <v>4103</v>
      </c>
    </row>
    <row r="961" spans="1:9" x14ac:dyDescent="0.35">
      <c r="A961" t="s">
        <v>2540</v>
      </c>
      <c r="B961" t="s">
        <v>8805</v>
      </c>
      <c r="C961" t="s">
        <v>8806</v>
      </c>
      <c r="D961" t="s">
        <v>8807</v>
      </c>
      <c r="E961" t="s">
        <v>8808</v>
      </c>
      <c r="F961" t="s">
        <v>8809</v>
      </c>
      <c r="G961" t="s">
        <v>31</v>
      </c>
      <c r="H961">
        <v>89044</v>
      </c>
      <c r="I961" t="s">
        <v>4103</v>
      </c>
    </row>
    <row r="962" spans="1:9" x14ac:dyDescent="0.35">
      <c r="A962" t="s">
        <v>860</v>
      </c>
      <c r="B962" t="s">
        <v>8810</v>
      </c>
      <c r="C962" t="s">
        <v>8811</v>
      </c>
      <c r="D962" t="s">
        <v>8812</v>
      </c>
      <c r="E962" t="s">
        <v>8813</v>
      </c>
      <c r="F962" t="s">
        <v>8814</v>
      </c>
      <c r="G962" t="s">
        <v>50</v>
      </c>
      <c r="H962">
        <v>90133</v>
      </c>
      <c r="I962" t="s">
        <v>4092</v>
      </c>
    </row>
    <row r="963" spans="1:9" x14ac:dyDescent="0.35">
      <c r="A963" t="s">
        <v>1983</v>
      </c>
      <c r="B963" t="s">
        <v>8815</v>
      </c>
      <c r="C963" t="s">
        <v>8816</v>
      </c>
      <c r="D963" t="s">
        <v>8817</v>
      </c>
      <c r="E963" t="s">
        <v>8818</v>
      </c>
      <c r="F963" t="s">
        <v>8819</v>
      </c>
      <c r="G963" t="s">
        <v>26</v>
      </c>
      <c r="H963">
        <v>85944</v>
      </c>
      <c r="I963" t="s">
        <v>4103</v>
      </c>
    </row>
    <row r="964" spans="1:9" x14ac:dyDescent="0.35">
      <c r="A964" t="s">
        <v>2667</v>
      </c>
      <c r="B964" t="s">
        <v>8820</v>
      </c>
      <c r="C964" t="s">
        <v>8821</v>
      </c>
      <c r="D964" t="s">
        <v>8822</v>
      </c>
      <c r="E964" t="s">
        <v>8823</v>
      </c>
      <c r="F964" t="s">
        <v>8824</v>
      </c>
      <c r="G964" t="s">
        <v>50</v>
      </c>
      <c r="H964">
        <v>87667</v>
      </c>
      <c r="I964" t="s">
        <v>4092</v>
      </c>
    </row>
    <row r="965" spans="1:9" x14ac:dyDescent="0.35">
      <c r="A965" t="s">
        <v>3285</v>
      </c>
      <c r="B965" t="s">
        <v>8825</v>
      </c>
      <c r="C965" t="s">
        <v>8826</v>
      </c>
      <c r="D965" t="s">
        <v>8827</v>
      </c>
      <c r="E965" t="s">
        <v>8828</v>
      </c>
      <c r="F965" t="s">
        <v>8829</v>
      </c>
      <c r="G965" t="s">
        <v>50</v>
      </c>
      <c r="H965">
        <v>22388</v>
      </c>
      <c r="I965" t="s">
        <v>4103</v>
      </c>
    </row>
    <row r="966" spans="1:9" x14ac:dyDescent="0.35">
      <c r="A966" t="s">
        <v>2442</v>
      </c>
      <c r="B966" t="s">
        <v>8830</v>
      </c>
      <c r="C966" t="s">
        <v>8831</v>
      </c>
      <c r="D966" t="s">
        <v>8832</v>
      </c>
      <c r="E966" t="s">
        <v>8833</v>
      </c>
      <c r="F966" t="s">
        <v>8834</v>
      </c>
      <c r="G966" t="s">
        <v>31</v>
      </c>
      <c r="H966">
        <v>98217</v>
      </c>
      <c r="I966" t="s">
        <v>4103</v>
      </c>
    </row>
    <row r="967" spans="1:9" x14ac:dyDescent="0.35">
      <c r="A967" t="s">
        <v>962</v>
      </c>
      <c r="B967" t="s">
        <v>8835</v>
      </c>
      <c r="C967" t="s">
        <v>8836</v>
      </c>
      <c r="D967" t="s">
        <v>8837</v>
      </c>
      <c r="E967" t="s">
        <v>8838</v>
      </c>
      <c r="F967" t="s">
        <v>8839</v>
      </c>
      <c r="G967" t="s">
        <v>26</v>
      </c>
      <c r="H967">
        <v>16893</v>
      </c>
      <c r="I967" t="s">
        <v>4092</v>
      </c>
    </row>
    <row r="968" spans="1:9" x14ac:dyDescent="0.35">
      <c r="A968" t="s">
        <v>3223</v>
      </c>
      <c r="B968" t="s">
        <v>8840</v>
      </c>
      <c r="C968" t="s">
        <v>8841</v>
      </c>
      <c r="D968" t="s">
        <v>8842</v>
      </c>
      <c r="E968" t="s">
        <v>8843</v>
      </c>
      <c r="F968" t="s">
        <v>8844</v>
      </c>
      <c r="G968" t="s">
        <v>16</v>
      </c>
      <c r="H968">
        <v>97131</v>
      </c>
      <c r="I968" t="s">
        <v>4103</v>
      </c>
    </row>
    <row r="969" spans="1:9" x14ac:dyDescent="0.35">
      <c r="A969" t="s">
        <v>2768</v>
      </c>
      <c r="B969" t="s">
        <v>8845</v>
      </c>
      <c r="C969" t="s">
        <v>8846</v>
      </c>
      <c r="D969" t="s">
        <v>8847</v>
      </c>
      <c r="E969" t="s">
        <v>8848</v>
      </c>
      <c r="F969" t="s">
        <v>8849</v>
      </c>
      <c r="G969" t="s">
        <v>50</v>
      </c>
      <c r="H969">
        <v>64750</v>
      </c>
      <c r="I969" t="s">
        <v>4103</v>
      </c>
    </row>
    <row r="970" spans="1:9" x14ac:dyDescent="0.35">
      <c r="A970" t="s">
        <v>2502</v>
      </c>
      <c r="B970" t="s">
        <v>8850</v>
      </c>
      <c r="C970" t="s">
        <v>8851</v>
      </c>
      <c r="D970" t="s">
        <v>8852</v>
      </c>
      <c r="E970" t="s">
        <v>8853</v>
      </c>
      <c r="F970" t="s">
        <v>8854</v>
      </c>
      <c r="G970" t="s">
        <v>26</v>
      </c>
      <c r="H970">
        <v>35926</v>
      </c>
      <c r="I970" t="s">
        <v>4092</v>
      </c>
    </row>
    <row r="971" spans="1:9" x14ac:dyDescent="0.35">
      <c r="A971" t="s">
        <v>2378</v>
      </c>
      <c r="B971" t="s">
        <v>8855</v>
      </c>
      <c r="C971" t="s">
        <v>8856</v>
      </c>
      <c r="D971" t="s">
        <v>8857</v>
      </c>
      <c r="E971" t="s">
        <v>8858</v>
      </c>
      <c r="F971" t="s">
        <v>8859</v>
      </c>
      <c r="G971" t="s">
        <v>50</v>
      </c>
      <c r="H971">
        <v>53134</v>
      </c>
      <c r="I971" t="s">
        <v>4092</v>
      </c>
    </row>
    <row r="972" spans="1:9" x14ac:dyDescent="0.35">
      <c r="A972" t="s">
        <v>3273</v>
      </c>
      <c r="B972" t="s">
        <v>8860</v>
      </c>
      <c r="C972" t="s">
        <v>8861</v>
      </c>
      <c r="D972" t="s">
        <v>8862</v>
      </c>
      <c r="E972" t="s">
        <v>8863</v>
      </c>
      <c r="F972" t="s">
        <v>8864</v>
      </c>
      <c r="G972" t="s">
        <v>31</v>
      </c>
      <c r="H972">
        <v>81664</v>
      </c>
      <c r="I972" t="s">
        <v>4092</v>
      </c>
    </row>
    <row r="973" spans="1:9" x14ac:dyDescent="0.35">
      <c r="A973" t="s">
        <v>745</v>
      </c>
      <c r="B973" t="s">
        <v>8865</v>
      </c>
      <c r="C973" t="s">
        <v>8866</v>
      </c>
      <c r="D973" t="s">
        <v>8867</v>
      </c>
      <c r="E973" t="s">
        <v>8868</v>
      </c>
      <c r="F973" t="s">
        <v>8869</v>
      </c>
      <c r="G973" t="s">
        <v>23</v>
      </c>
      <c r="H973">
        <v>99818</v>
      </c>
      <c r="I973" t="s">
        <v>4103</v>
      </c>
    </row>
    <row r="974" spans="1:9" x14ac:dyDescent="0.35">
      <c r="A974" t="s">
        <v>320</v>
      </c>
      <c r="B974" t="s">
        <v>8870</v>
      </c>
      <c r="C974" t="s">
        <v>8871</v>
      </c>
      <c r="D974" t="s">
        <v>8872</v>
      </c>
      <c r="E974" t="s">
        <v>8873</v>
      </c>
      <c r="F974" t="s">
        <v>8874</v>
      </c>
      <c r="G974" t="s">
        <v>23</v>
      </c>
      <c r="H974">
        <v>9756</v>
      </c>
      <c r="I974" t="s">
        <v>4103</v>
      </c>
    </row>
    <row r="975" spans="1:9" x14ac:dyDescent="0.35">
      <c r="A975" t="s">
        <v>635</v>
      </c>
      <c r="B975" t="s">
        <v>8875</v>
      </c>
      <c r="C975" t="s">
        <v>8876</v>
      </c>
      <c r="D975" t="s">
        <v>8877</v>
      </c>
      <c r="E975" t="s">
        <v>8878</v>
      </c>
      <c r="F975" t="s">
        <v>8879</v>
      </c>
      <c r="G975" t="s">
        <v>31</v>
      </c>
      <c r="H975">
        <v>27081</v>
      </c>
      <c r="I975" t="s">
        <v>4092</v>
      </c>
    </row>
    <row r="976" spans="1:9" x14ac:dyDescent="0.35">
      <c r="A976" t="s">
        <v>980</v>
      </c>
      <c r="B976" t="s">
        <v>8880</v>
      </c>
      <c r="C976" t="s">
        <v>8881</v>
      </c>
      <c r="D976" t="s">
        <v>8882</v>
      </c>
      <c r="E976" t="s">
        <v>8883</v>
      </c>
      <c r="F976" t="s">
        <v>8884</v>
      </c>
      <c r="G976" t="s">
        <v>16</v>
      </c>
      <c r="H976">
        <v>62855</v>
      </c>
      <c r="I976" t="s">
        <v>4092</v>
      </c>
    </row>
    <row r="977" spans="1:9" x14ac:dyDescent="0.35">
      <c r="A977" t="s">
        <v>2829</v>
      </c>
      <c r="B977" t="s">
        <v>8885</v>
      </c>
      <c r="C977" t="s">
        <v>8886</v>
      </c>
      <c r="D977" t="s">
        <v>8887</v>
      </c>
      <c r="E977" t="s">
        <v>8888</v>
      </c>
      <c r="F977" t="s">
        <v>8889</v>
      </c>
      <c r="G977" t="s">
        <v>50</v>
      </c>
      <c r="H977">
        <v>24014</v>
      </c>
      <c r="I977" t="s">
        <v>4092</v>
      </c>
    </row>
    <row r="978" spans="1:9" x14ac:dyDescent="0.35">
      <c r="A978" t="s">
        <v>2104</v>
      </c>
      <c r="B978" t="s">
        <v>8890</v>
      </c>
      <c r="C978" t="s">
        <v>8891</v>
      </c>
      <c r="D978" t="s">
        <v>8892</v>
      </c>
      <c r="E978" t="s">
        <v>8893</v>
      </c>
      <c r="F978" t="s">
        <v>8894</v>
      </c>
      <c r="G978" t="s">
        <v>23</v>
      </c>
      <c r="H978">
        <v>12623</v>
      </c>
      <c r="I978" t="s">
        <v>4092</v>
      </c>
    </row>
    <row r="979" spans="1:9" x14ac:dyDescent="0.35">
      <c r="A979" t="s">
        <v>2042</v>
      </c>
      <c r="B979" t="s">
        <v>8895</v>
      </c>
      <c r="C979" t="s">
        <v>8896</v>
      </c>
      <c r="D979" t="s">
        <v>8897</v>
      </c>
      <c r="E979" t="s">
        <v>8898</v>
      </c>
      <c r="F979" t="s">
        <v>8899</v>
      </c>
      <c r="G979" t="s">
        <v>23</v>
      </c>
      <c r="H979">
        <v>15586</v>
      </c>
      <c r="I979" t="s">
        <v>4103</v>
      </c>
    </row>
    <row r="980" spans="1:9" x14ac:dyDescent="0.35">
      <c r="A980" t="s">
        <v>817</v>
      </c>
      <c r="B980" t="s">
        <v>8900</v>
      </c>
      <c r="C980" t="s">
        <v>8901</v>
      </c>
      <c r="D980" t="s">
        <v>8902</v>
      </c>
      <c r="E980" t="s">
        <v>8903</v>
      </c>
      <c r="F980" t="s">
        <v>8904</v>
      </c>
      <c r="G980" t="s">
        <v>23</v>
      </c>
      <c r="H980">
        <v>36317</v>
      </c>
      <c r="I980" t="s">
        <v>4092</v>
      </c>
    </row>
    <row r="981" spans="1:9" x14ac:dyDescent="0.35">
      <c r="A981" t="s">
        <v>2238</v>
      </c>
      <c r="B981" t="s">
        <v>8905</v>
      </c>
      <c r="C981" t="s">
        <v>8906</v>
      </c>
      <c r="D981" t="s">
        <v>8907</v>
      </c>
      <c r="E981" t="s">
        <v>8908</v>
      </c>
      <c r="F981" t="s">
        <v>8909</v>
      </c>
      <c r="G981" t="s">
        <v>16</v>
      </c>
      <c r="H981">
        <v>95213</v>
      </c>
      <c r="I981" t="s">
        <v>4103</v>
      </c>
    </row>
    <row r="982" spans="1:9" x14ac:dyDescent="0.35">
      <c r="A982" t="s">
        <v>1348</v>
      </c>
      <c r="B982" t="s">
        <v>8910</v>
      </c>
      <c r="C982" t="s">
        <v>8911</v>
      </c>
      <c r="D982" t="s">
        <v>8912</v>
      </c>
      <c r="E982" t="s">
        <v>8913</v>
      </c>
      <c r="F982" t="s">
        <v>8914</v>
      </c>
      <c r="G982" t="s">
        <v>16</v>
      </c>
      <c r="H982">
        <v>13167</v>
      </c>
      <c r="I982" t="s">
        <v>4092</v>
      </c>
    </row>
    <row r="983" spans="1:9" x14ac:dyDescent="0.35">
      <c r="A983" t="s">
        <v>49</v>
      </c>
      <c r="B983" t="s">
        <v>8111</v>
      </c>
      <c r="C983" t="s">
        <v>8915</v>
      </c>
      <c r="D983" t="s">
        <v>8916</v>
      </c>
      <c r="E983" t="s">
        <v>8917</v>
      </c>
      <c r="F983" t="s">
        <v>8918</v>
      </c>
      <c r="G983" t="s">
        <v>31</v>
      </c>
      <c r="H983">
        <v>8825</v>
      </c>
      <c r="I983" t="s">
        <v>4092</v>
      </c>
    </row>
    <row r="984" spans="1:9" x14ac:dyDescent="0.35">
      <c r="A984" t="s">
        <v>1288</v>
      </c>
      <c r="B984" t="s">
        <v>8919</v>
      </c>
      <c r="C984" t="s">
        <v>8920</v>
      </c>
      <c r="D984" t="s">
        <v>8921</v>
      </c>
      <c r="E984" t="s">
        <v>8922</v>
      </c>
      <c r="F984" t="s">
        <v>8923</v>
      </c>
      <c r="G984" t="s">
        <v>23</v>
      </c>
      <c r="H984">
        <v>37006</v>
      </c>
      <c r="I984" t="s">
        <v>4092</v>
      </c>
    </row>
    <row r="985" spans="1:9" x14ac:dyDescent="0.35">
      <c r="A985" t="s">
        <v>2980</v>
      </c>
      <c r="B985" t="s">
        <v>8924</v>
      </c>
      <c r="C985" t="s">
        <v>8925</v>
      </c>
      <c r="D985" t="s">
        <v>8926</v>
      </c>
      <c r="E985" t="s">
        <v>8927</v>
      </c>
      <c r="F985" t="s">
        <v>8928</v>
      </c>
      <c r="G985" t="s">
        <v>23</v>
      </c>
      <c r="H985">
        <v>40338</v>
      </c>
      <c r="I985" t="s">
        <v>4092</v>
      </c>
    </row>
    <row r="986" spans="1:9" x14ac:dyDescent="0.35">
      <c r="A986" t="s">
        <v>3854</v>
      </c>
      <c r="B986" t="s">
        <v>8929</v>
      </c>
      <c r="C986" t="s">
        <v>8930</v>
      </c>
      <c r="D986" t="s">
        <v>8931</v>
      </c>
      <c r="E986" t="s">
        <v>8932</v>
      </c>
      <c r="F986" t="s">
        <v>8933</v>
      </c>
      <c r="G986" t="s">
        <v>16</v>
      </c>
      <c r="H986">
        <v>63303</v>
      </c>
      <c r="I986" t="s">
        <v>4103</v>
      </c>
    </row>
    <row r="987" spans="1:9" x14ac:dyDescent="0.35">
      <c r="A987" t="s">
        <v>2508</v>
      </c>
      <c r="B987" t="s">
        <v>8934</v>
      </c>
      <c r="C987" t="s">
        <v>8935</v>
      </c>
      <c r="D987" t="s">
        <v>8936</v>
      </c>
      <c r="E987" t="s">
        <v>8937</v>
      </c>
      <c r="F987" t="s">
        <v>8938</v>
      </c>
      <c r="G987" t="s">
        <v>50</v>
      </c>
      <c r="H987">
        <v>36035</v>
      </c>
      <c r="I987" t="s">
        <v>4103</v>
      </c>
    </row>
    <row r="988" spans="1:9" x14ac:dyDescent="0.35">
      <c r="A988" t="s">
        <v>426</v>
      </c>
      <c r="B988" t="s">
        <v>8939</v>
      </c>
      <c r="C988" t="s">
        <v>8940</v>
      </c>
      <c r="D988" t="s">
        <v>8941</v>
      </c>
      <c r="E988" t="s">
        <v>8942</v>
      </c>
      <c r="F988" t="s">
        <v>8943</v>
      </c>
      <c r="G988" t="s">
        <v>23</v>
      </c>
      <c r="H988">
        <v>7586</v>
      </c>
      <c r="I988" t="s">
        <v>4103</v>
      </c>
    </row>
    <row r="989" spans="1:9" x14ac:dyDescent="0.35">
      <c r="A989" t="s">
        <v>3188</v>
      </c>
      <c r="B989" t="s">
        <v>8944</v>
      </c>
      <c r="C989" t="s">
        <v>8945</v>
      </c>
      <c r="D989" t="s">
        <v>8946</v>
      </c>
      <c r="E989" t="s">
        <v>8947</v>
      </c>
      <c r="F989" t="s">
        <v>8948</v>
      </c>
      <c r="G989" t="s">
        <v>16</v>
      </c>
      <c r="H989">
        <v>10003</v>
      </c>
      <c r="I989" t="s">
        <v>4092</v>
      </c>
    </row>
    <row r="990" spans="1:9" x14ac:dyDescent="0.35">
      <c r="A990" t="s">
        <v>3304</v>
      </c>
      <c r="B990" t="s">
        <v>8949</v>
      </c>
      <c r="C990" t="s">
        <v>8950</v>
      </c>
      <c r="D990" t="s">
        <v>8951</v>
      </c>
      <c r="E990" t="s">
        <v>8952</v>
      </c>
      <c r="F990" t="s">
        <v>8953</v>
      </c>
      <c r="G990" t="s">
        <v>16</v>
      </c>
      <c r="H990">
        <v>82396</v>
      </c>
      <c r="I990" t="s">
        <v>4103</v>
      </c>
    </row>
    <row r="991" spans="1:9" x14ac:dyDescent="0.35">
      <c r="A991" t="s">
        <v>1867</v>
      </c>
      <c r="B991" t="s">
        <v>8954</v>
      </c>
      <c r="C991" t="s">
        <v>8955</v>
      </c>
      <c r="D991" t="s">
        <v>8956</v>
      </c>
      <c r="E991" t="s">
        <v>8957</v>
      </c>
      <c r="F991" t="s">
        <v>8958</v>
      </c>
      <c r="G991" t="s">
        <v>31</v>
      </c>
      <c r="H991">
        <v>65898</v>
      </c>
      <c r="I991" t="s">
        <v>4103</v>
      </c>
    </row>
    <row r="992" spans="1:9" x14ac:dyDescent="0.35">
      <c r="A992" t="s">
        <v>1721</v>
      </c>
      <c r="B992" t="s">
        <v>8959</v>
      </c>
      <c r="C992" t="s">
        <v>8960</v>
      </c>
      <c r="D992" t="s">
        <v>8961</v>
      </c>
      <c r="E992" t="s">
        <v>8962</v>
      </c>
      <c r="F992" t="s">
        <v>8963</v>
      </c>
      <c r="G992" t="s">
        <v>50</v>
      </c>
      <c r="H992">
        <v>25745</v>
      </c>
      <c r="I992" t="s">
        <v>4103</v>
      </c>
    </row>
    <row r="993" spans="1:9" x14ac:dyDescent="0.35">
      <c r="A993" t="s">
        <v>984</v>
      </c>
      <c r="B993" t="s">
        <v>8964</v>
      </c>
      <c r="C993" t="s">
        <v>8965</v>
      </c>
      <c r="D993" t="s">
        <v>8966</v>
      </c>
      <c r="E993" t="s">
        <v>8967</v>
      </c>
      <c r="F993" t="s">
        <v>4108</v>
      </c>
      <c r="G993" t="s">
        <v>23</v>
      </c>
      <c r="H993">
        <v>78277</v>
      </c>
      <c r="I993" t="s">
        <v>4092</v>
      </c>
    </row>
    <row r="994" spans="1:9" x14ac:dyDescent="0.35">
      <c r="A994" t="s">
        <v>2753</v>
      </c>
      <c r="B994" t="s">
        <v>8968</v>
      </c>
      <c r="C994" t="s">
        <v>8969</v>
      </c>
      <c r="D994" t="s">
        <v>8970</v>
      </c>
      <c r="E994" t="s">
        <v>8971</v>
      </c>
      <c r="F994" t="s">
        <v>8972</v>
      </c>
      <c r="G994" t="s">
        <v>16</v>
      </c>
      <c r="H994">
        <v>4508</v>
      </c>
      <c r="I994" t="s">
        <v>4103</v>
      </c>
    </row>
    <row r="995" spans="1:9" x14ac:dyDescent="0.35">
      <c r="A995" t="s">
        <v>3594</v>
      </c>
      <c r="B995" t="s">
        <v>8973</v>
      </c>
      <c r="C995" t="s">
        <v>8974</v>
      </c>
      <c r="D995" t="s">
        <v>8975</v>
      </c>
      <c r="E995" t="s">
        <v>8976</v>
      </c>
      <c r="F995" t="s">
        <v>8977</v>
      </c>
      <c r="G995" t="s">
        <v>23</v>
      </c>
      <c r="H995">
        <v>80011</v>
      </c>
      <c r="I995" t="s">
        <v>4092</v>
      </c>
    </row>
    <row r="996" spans="1:9" x14ac:dyDescent="0.35">
      <c r="A996" t="s">
        <v>1224</v>
      </c>
      <c r="B996" t="s">
        <v>8978</v>
      </c>
      <c r="C996" t="s">
        <v>8979</v>
      </c>
      <c r="D996" t="s">
        <v>8980</v>
      </c>
      <c r="E996" t="s">
        <v>8981</v>
      </c>
      <c r="F996" t="s">
        <v>8982</v>
      </c>
      <c r="G996" t="s">
        <v>31</v>
      </c>
      <c r="H996">
        <v>74856</v>
      </c>
      <c r="I996" t="s">
        <v>4103</v>
      </c>
    </row>
    <row r="997" spans="1:9" x14ac:dyDescent="0.35">
      <c r="A997" t="s">
        <v>3004</v>
      </c>
      <c r="B997" t="s">
        <v>8983</v>
      </c>
      <c r="C997" t="s">
        <v>8984</v>
      </c>
      <c r="D997" t="s">
        <v>8985</v>
      </c>
      <c r="E997" t="s">
        <v>8986</v>
      </c>
      <c r="F997" t="s">
        <v>8987</v>
      </c>
      <c r="G997" t="s">
        <v>26</v>
      </c>
      <c r="H997">
        <v>51534</v>
      </c>
      <c r="I997" t="s">
        <v>4092</v>
      </c>
    </row>
    <row r="998" spans="1:9" x14ac:dyDescent="0.35">
      <c r="A998" t="s">
        <v>126</v>
      </c>
      <c r="B998" t="s">
        <v>8988</v>
      </c>
      <c r="C998" t="s">
        <v>8989</v>
      </c>
      <c r="D998" t="s">
        <v>8990</v>
      </c>
      <c r="E998" t="s">
        <v>8991</v>
      </c>
      <c r="F998" t="s">
        <v>8992</v>
      </c>
      <c r="G998" t="s">
        <v>26</v>
      </c>
      <c r="H998">
        <v>47101</v>
      </c>
      <c r="I998" t="s">
        <v>4103</v>
      </c>
    </row>
    <row r="999" spans="1:9" x14ac:dyDescent="0.35">
      <c r="A999" t="s">
        <v>3672</v>
      </c>
      <c r="B999" t="s">
        <v>8993</v>
      </c>
      <c r="C999" t="s">
        <v>8994</v>
      </c>
      <c r="D999" t="s">
        <v>8995</v>
      </c>
      <c r="E999" t="s">
        <v>8996</v>
      </c>
      <c r="F999" t="s">
        <v>8997</v>
      </c>
      <c r="G999" t="s">
        <v>31</v>
      </c>
      <c r="H999">
        <v>98738</v>
      </c>
      <c r="I999" t="s">
        <v>4092</v>
      </c>
    </row>
    <row r="1000" spans="1:9" x14ac:dyDescent="0.35">
      <c r="A1000" t="s">
        <v>779</v>
      </c>
      <c r="B1000" t="s">
        <v>8998</v>
      </c>
      <c r="C1000" t="s">
        <v>8999</v>
      </c>
      <c r="D1000" t="s">
        <v>9000</v>
      </c>
      <c r="E1000" t="s">
        <v>9001</v>
      </c>
      <c r="F1000" t="s">
        <v>4808</v>
      </c>
      <c r="G1000" t="s">
        <v>16</v>
      </c>
      <c r="H1000">
        <v>34413</v>
      </c>
      <c r="I1000" t="s">
        <v>4092</v>
      </c>
    </row>
    <row r="1001" spans="1:9" x14ac:dyDescent="0.35">
      <c r="A1001" t="s">
        <v>2530</v>
      </c>
      <c r="B1001" t="s">
        <v>9002</v>
      </c>
      <c r="C1001" t="s">
        <v>9003</v>
      </c>
      <c r="D1001" t="s">
        <v>9004</v>
      </c>
      <c r="E1001" t="s">
        <v>9005</v>
      </c>
      <c r="F1001" t="s">
        <v>9006</v>
      </c>
      <c r="G1001" t="s">
        <v>50</v>
      </c>
      <c r="H1001">
        <v>924</v>
      </c>
      <c r="I1001" t="s">
        <v>4092</v>
      </c>
    </row>
    <row r="1002" spans="1:9" x14ac:dyDescent="0.35">
      <c r="A1002" t="s">
        <v>2146</v>
      </c>
      <c r="B1002" t="s">
        <v>9007</v>
      </c>
      <c r="C1002" t="s">
        <v>9008</v>
      </c>
      <c r="D1002" t="s">
        <v>9009</v>
      </c>
      <c r="E1002" t="s">
        <v>9010</v>
      </c>
      <c r="F1002" t="s">
        <v>9011</v>
      </c>
      <c r="G1002" t="s">
        <v>50</v>
      </c>
      <c r="H1002">
        <v>19103</v>
      </c>
      <c r="I1002" t="s">
        <v>4103</v>
      </c>
    </row>
    <row r="1003" spans="1:9" x14ac:dyDescent="0.35">
      <c r="A1003" t="s">
        <v>3381</v>
      </c>
      <c r="B1003" t="s">
        <v>9012</v>
      </c>
      <c r="C1003" t="s">
        <v>9013</v>
      </c>
      <c r="D1003" t="s">
        <v>9014</v>
      </c>
      <c r="E1003" t="s">
        <v>9015</v>
      </c>
      <c r="F1003" t="s">
        <v>9016</v>
      </c>
      <c r="G1003" t="s">
        <v>26</v>
      </c>
      <c r="H1003">
        <v>23164</v>
      </c>
      <c r="I1003" t="s">
        <v>4092</v>
      </c>
    </row>
    <row r="1004" spans="1:9" x14ac:dyDescent="0.35">
      <c r="A1004" t="s">
        <v>1647</v>
      </c>
      <c r="B1004" t="s">
        <v>9017</v>
      </c>
      <c r="C1004" t="s">
        <v>9018</v>
      </c>
      <c r="D1004" t="s">
        <v>9019</v>
      </c>
      <c r="E1004" t="s">
        <v>9020</v>
      </c>
      <c r="F1004" t="s">
        <v>4668</v>
      </c>
      <c r="G1004" t="s">
        <v>16</v>
      </c>
      <c r="H1004">
        <v>27219</v>
      </c>
      <c r="I1004" t="s">
        <v>4092</v>
      </c>
    </row>
    <row r="1005" spans="1:9" x14ac:dyDescent="0.35">
      <c r="A1005" t="s">
        <v>4045</v>
      </c>
      <c r="B1005" t="s">
        <v>7505</v>
      </c>
      <c r="C1005" t="s">
        <v>9021</v>
      </c>
      <c r="D1005" t="s">
        <v>9022</v>
      </c>
      <c r="E1005" t="s">
        <v>9023</v>
      </c>
      <c r="F1005" t="s">
        <v>9024</v>
      </c>
      <c r="G1005" t="s">
        <v>16</v>
      </c>
      <c r="H1005">
        <v>84362</v>
      </c>
      <c r="I1005" t="s">
        <v>4103</v>
      </c>
    </row>
    <row r="1006" spans="1:9" x14ac:dyDescent="0.35">
      <c r="A1006" t="s">
        <v>2116</v>
      </c>
      <c r="B1006" t="s">
        <v>9025</v>
      </c>
      <c r="C1006" t="s">
        <v>9026</v>
      </c>
      <c r="D1006" t="s">
        <v>9027</v>
      </c>
      <c r="E1006" t="s">
        <v>9028</v>
      </c>
      <c r="F1006" t="s">
        <v>9029</v>
      </c>
      <c r="G1006" t="s">
        <v>26</v>
      </c>
      <c r="H1006">
        <v>67130</v>
      </c>
      <c r="I1006" t="s">
        <v>4103</v>
      </c>
    </row>
    <row r="1007" spans="1:9" x14ac:dyDescent="0.35">
      <c r="A1007" t="s">
        <v>960</v>
      </c>
      <c r="B1007" t="s">
        <v>9030</v>
      </c>
      <c r="C1007" t="s">
        <v>9031</v>
      </c>
      <c r="D1007" t="s">
        <v>9032</v>
      </c>
      <c r="E1007" t="s">
        <v>9033</v>
      </c>
      <c r="F1007" t="s">
        <v>9034</v>
      </c>
      <c r="G1007" t="s">
        <v>16</v>
      </c>
      <c r="H1007">
        <v>60759</v>
      </c>
      <c r="I1007" t="s">
        <v>4092</v>
      </c>
    </row>
    <row r="1008" spans="1:9" x14ac:dyDescent="0.35">
      <c r="A1008" t="s">
        <v>896</v>
      </c>
      <c r="B1008" t="s">
        <v>9035</v>
      </c>
      <c r="C1008" t="s">
        <v>9036</v>
      </c>
      <c r="D1008" t="s">
        <v>9037</v>
      </c>
      <c r="E1008" t="s">
        <v>9038</v>
      </c>
      <c r="F1008" t="s">
        <v>9039</v>
      </c>
      <c r="G1008" t="s">
        <v>26</v>
      </c>
      <c r="H1008">
        <v>61036</v>
      </c>
      <c r="I1008" t="s">
        <v>4092</v>
      </c>
    </row>
    <row r="1009" spans="1:9" x14ac:dyDescent="0.35">
      <c r="A1009" t="s">
        <v>3394</v>
      </c>
      <c r="B1009" t="s">
        <v>9040</v>
      </c>
      <c r="C1009" t="s">
        <v>9041</v>
      </c>
      <c r="D1009" t="s">
        <v>9042</v>
      </c>
      <c r="E1009" t="s">
        <v>9043</v>
      </c>
      <c r="F1009" t="s">
        <v>9044</v>
      </c>
      <c r="G1009" t="s">
        <v>23</v>
      </c>
      <c r="H1009">
        <v>79077</v>
      </c>
      <c r="I1009" t="s">
        <v>4103</v>
      </c>
    </row>
    <row r="1010" spans="1:9" x14ac:dyDescent="0.35">
      <c r="A1010" t="s">
        <v>1445</v>
      </c>
      <c r="B1010" t="s">
        <v>9045</v>
      </c>
      <c r="C1010" t="s">
        <v>9046</v>
      </c>
      <c r="D1010" t="s">
        <v>9047</v>
      </c>
      <c r="E1010" t="s">
        <v>9048</v>
      </c>
      <c r="F1010" t="s">
        <v>9049</v>
      </c>
      <c r="G1010" t="s">
        <v>23</v>
      </c>
      <c r="H1010">
        <v>79804</v>
      </c>
      <c r="I1010" t="s">
        <v>4103</v>
      </c>
    </row>
    <row r="1011" spans="1:9" x14ac:dyDescent="0.35">
      <c r="A1011" t="s">
        <v>3616</v>
      </c>
      <c r="B1011" t="s">
        <v>9050</v>
      </c>
      <c r="C1011" t="s">
        <v>9051</v>
      </c>
      <c r="D1011" t="s">
        <v>9052</v>
      </c>
      <c r="E1011" t="s">
        <v>9053</v>
      </c>
      <c r="F1011" t="s">
        <v>4986</v>
      </c>
      <c r="G1011" t="s">
        <v>31</v>
      </c>
      <c r="H1011">
        <v>12931</v>
      </c>
      <c r="I1011" t="s">
        <v>4103</v>
      </c>
    </row>
    <row r="1012" spans="1:9" x14ac:dyDescent="0.35">
      <c r="A1012" t="s">
        <v>1210</v>
      </c>
      <c r="B1012" t="s">
        <v>9054</v>
      </c>
      <c r="C1012" t="s">
        <v>9055</v>
      </c>
      <c r="D1012" t="s">
        <v>9056</v>
      </c>
      <c r="E1012" t="s">
        <v>9057</v>
      </c>
      <c r="F1012" t="s">
        <v>9058</v>
      </c>
      <c r="G1012" t="s">
        <v>16</v>
      </c>
      <c r="H1012">
        <v>9387</v>
      </c>
      <c r="I1012" t="s">
        <v>4092</v>
      </c>
    </row>
    <row r="1013" spans="1:9" x14ac:dyDescent="0.35">
      <c r="A1013" t="s">
        <v>709</v>
      </c>
      <c r="B1013" t="s">
        <v>9059</v>
      </c>
      <c r="C1013" t="s">
        <v>9060</v>
      </c>
      <c r="D1013" t="s">
        <v>9061</v>
      </c>
      <c r="E1013" t="s">
        <v>9062</v>
      </c>
      <c r="F1013" t="s">
        <v>9063</v>
      </c>
      <c r="G1013" t="s">
        <v>16</v>
      </c>
      <c r="H1013">
        <v>54823</v>
      </c>
      <c r="I1013" t="s">
        <v>4092</v>
      </c>
    </row>
    <row r="1014" spans="1:9" x14ac:dyDescent="0.35">
      <c r="A1014" t="s">
        <v>3076</v>
      </c>
      <c r="B1014" t="s">
        <v>9064</v>
      </c>
      <c r="C1014" t="s">
        <v>9065</v>
      </c>
      <c r="D1014" t="s">
        <v>9066</v>
      </c>
      <c r="E1014" t="s">
        <v>9067</v>
      </c>
      <c r="F1014" t="s">
        <v>9068</v>
      </c>
      <c r="G1014" t="s">
        <v>50</v>
      </c>
      <c r="H1014">
        <v>35371</v>
      </c>
      <c r="I1014" t="s">
        <v>4092</v>
      </c>
    </row>
    <row r="1015" spans="1:9" x14ac:dyDescent="0.35">
      <c r="A1015" t="s">
        <v>2476</v>
      </c>
      <c r="B1015" t="s">
        <v>9069</v>
      </c>
      <c r="C1015" t="s">
        <v>9070</v>
      </c>
      <c r="D1015" t="s">
        <v>9071</v>
      </c>
      <c r="E1015" t="s">
        <v>9072</v>
      </c>
      <c r="F1015" t="s">
        <v>9073</v>
      </c>
      <c r="G1015" t="s">
        <v>31</v>
      </c>
      <c r="H1015">
        <v>57599</v>
      </c>
      <c r="I1015" t="s">
        <v>4092</v>
      </c>
    </row>
    <row r="1016" spans="1:9" x14ac:dyDescent="0.35">
      <c r="A1016" t="s">
        <v>3206</v>
      </c>
      <c r="B1016" t="s">
        <v>9074</v>
      </c>
      <c r="C1016" t="s">
        <v>9075</v>
      </c>
      <c r="D1016" t="s">
        <v>9076</v>
      </c>
      <c r="E1016" t="s">
        <v>9077</v>
      </c>
      <c r="F1016" t="s">
        <v>9078</v>
      </c>
      <c r="G1016" t="s">
        <v>16</v>
      </c>
      <c r="H1016">
        <v>2985</v>
      </c>
      <c r="I1016" t="s">
        <v>4092</v>
      </c>
    </row>
    <row r="1017" spans="1:9" x14ac:dyDescent="0.35">
      <c r="A1017" t="s">
        <v>484</v>
      </c>
      <c r="B1017" t="s">
        <v>9079</v>
      </c>
      <c r="C1017" t="s">
        <v>9080</v>
      </c>
      <c r="D1017" t="s">
        <v>9081</v>
      </c>
      <c r="E1017" t="s">
        <v>9082</v>
      </c>
      <c r="F1017" t="s">
        <v>9083</v>
      </c>
      <c r="G1017" t="s">
        <v>31</v>
      </c>
      <c r="H1017">
        <v>93046</v>
      </c>
      <c r="I1017" t="s">
        <v>4103</v>
      </c>
    </row>
    <row r="1018" spans="1:9" x14ac:dyDescent="0.35">
      <c r="A1018" t="s">
        <v>1899</v>
      </c>
      <c r="B1018" t="s">
        <v>9084</v>
      </c>
      <c r="C1018" t="s">
        <v>9085</v>
      </c>
      <c r="D1018" t="s">
        <v>9086</v>
      </c>
      <c r="E1018" t="s">
        <v>9087</v>
      </c>
      <c r="F1018" t="s">
        <v>9088</v>
      </c>
      <c r="G1018" t="s">
        <v>26</v>
      </c>
      <c r="H1018">
        <v>33491</v>
      </c>
      <c r="I1018" t="s">
        <v>4103</v>
      </c>
    </row>
    <row r="1019" spans="1:9" x14ac:dyDescent="0.35">
      <c r="A1019" t="s">
        <v>2746</v>
      </c>
      <c r="B1019" t="s">
        <v>9089</v>
      </c>
      <c r="C1019" t="s">
        <v>9090</v>
      </c>
      <c r="D1019" t="s">
        <v>9091</v>
      </c>
      <c r="E1019" t="s">
        <v>9092</v>
      </c>
      <c r="F1019" t="s">
        <v>9093</v>
      </c>
      <c r="G1019" t="s">
        <v>26</v>
      </c>
      <c r="H1019">
        <v>16752</v>
      </c>
      <c r="I1019" t="s">
        <v>4103</v>
      </c>
    </row>
    <row r="1020" spans="1:9" x14ac:dyDescent="0.35">
      <c r="A1020" t="s">
        <v>1787</v>
      </c>
      <c r="B1020" t="s">
        <v>2848</v>
      </c>
      <c r="C1020" t="s">
        <v>9094</v>
      </c>
      <c r="D1020" t="s">
        <v>9095</v>
      </c>
      <c r="E1020" t="s">
        <v>9096</v>
      </c>
      <c r="F1020" t="s">
        <v>9097</v>
      </c>
      <c r="G1020" t="s">
        <v>26</v>
      </c>
      <c r="H1020">
        <v>32955</v>
      </c>
      <c r="I1020" t="s">
        <v>4092</v>
      </c>
    </row>
    <row r="1021" spans="1:9" x14ac:dyDescent="0.35">
      <c r="A1021" t="s">
        <v>3255</v>
      </c>
      <c r="B1021" t="s">
        <v>9098</v>
      </c>
      <c r="C1021" t="s">
        <v>9099</v>
      </c>
      <c r="D1021" t="s">
        <v>9100</v>
      </c>
      <c r="E1021" t="s">
        <v>9101</v>
      </c>
      <c r="F1021" t="s">
        <v>9102</v>
      </c>
      <c r="G1021" t="s">
        <v>50</v>
      </c>
      <c r="H1021">
        <v>73204</v>
      </c>
      <c r="I1021" t="s">
        <v>4103</v>
      </c>
    </row>
    <row r="1022" spans="1:9" x14ac:dyDescent="0.35">
      <c r="A1022" t="s">
        <v>2410</v>
      </c>
      <c r="B1022" t="s">
        <v>9103</v>
      </c>
      <c r="C1022" t="s">
        <v>9104</v>
      </c>
      <c r="D1022" t="s">
        <v>9105</v>
      </c>
      <c r="E1022" t="s">
        <v>9106</v>
      </c>
      <c r="F1022" t="s">
        <v>9107</v>
      </c>
      <c r="G1022" t="s">
        <v>26</v>
      </c>
      <c r="H1022">
        <v>58806</v>
      </c>
      <c r="I1022" t="s">
        <v>4092</v>
      </c>
    </row>
    <row r="1023" spans="1:9" x14ac:dyDescent="0.35">
      <c r="A1023" t="s">
        <v>514</v>
      </c>
      <c r="B1023" t="s">
        <v>4567</v>
      </c>
      <c r="C1023" t="s">
        <v>9108</v>
      </c>
      <c r="D1023" t="s">
        <v>9109</v>
      </c>
      <c r="E1023" t="s">
        <v>9110</v>
      </c>
      <c r="F1023" t="s">
        <v>9111</v>
      </c>
      <c r="G1023" t="s">
        <v>31</v>
      </c>
      <c r="H1023">
        <v>66798</v>
      </c>
      <c r="I1023" t="s">
        <v>4092</v>
      </c>
    </row>
    <row r="1024" spans="1:9" x14ac:dyDescent="0.35">
      <c r="A1024" t="s">
        <v>1129</v>
      </c>
      <c r="B1024" t="s">
        <v>9112</v>
      </c>
      <c r="C1024" t="s">
        <v>9113</v>
      </c>
      <c r="D1024" t="s">
        <v>9114</v>
      </c>
      <c r="E1024" t="s">
        <v>9115</v>
      </c>
      <c r="F1024" t="s">
        <v>9116</v>
      </c>
      <c r="G1024" t="s">
        <v>26</v>
      </c>
      <c r="H1024">
        <v>21389</v>
      </c>
      <c r="I1024" t="s">
        <v>4092</v>
      </c>
    </row>
    <row r="1025" spans="1:9" x14ac:dyDescent="0.35">
      <c r="A1025" t="s">
        <v>3128</v>
      </c>
      <c r="B1025" t="s">
        <v>9117</v>
      </c>
      <c r="C1025" t="s">
        <v>9118</v>
      </c>
      <c r="D1025" t="s">
        <v>9119</v>
      </c>
      <c r="E1025" t="s">
        <v>9120</v>
      </c>
      <c r="F1025" t="s">
        <v>9121</v>
      </c>
      <c r="G1025" t="s">
        <v>23</v>
      </c>
      <c r="H1025">
        <v>82432</v>
      </c>
      <c r="I1025" t="s">
        <v>4103</v>
      </c>
    </row>
    <row r="1026" spans="1:9" x14ac:dyDescent="0.35">
      <c r="A1026" t="s">
        <v>731</v>
      </c>
      <c r="B1026" t="s">
        <v>9122</v>
      </c>
      <c r="C1026" t="s">
        <v>9123</v>
      </c>
      <c r="D1026" t="s">
        <v>9124</v>
      </c>
      <c r="E1026" t="s">
        <v>9125</v>
      </c>
      <c r="F1026" t="s">
        <v>9126</v>
      </c>
      <c r="G1026" t="s">
        <v>31</v>
      </c>
      <c r="H1026">
        <v>30224</v>
      </c>
      <c r="I1026" t="s">
        <v>4092</v>
      </c>
    </row>
    <row r="1027" spans="1:9" x14ac:dyDescent="0.35">
      <c r="A1027" t="s">
        <v>3836</v>
      </c>
      <c r="B1027" t="s">
        <v>9127</v>
      </c>
      <c r="C1027" t="s">
        <v>9128</v>
      </c>
      <c r="D1027" t="s">
        <v>9129</v>
      </c>
      <c r="E1027" t="s">
        <v>9130</v>
      </c>
      <c r="F1027" t="s">
        <v>9131</v>
      </c>
      <c r="G1027" t="s">
        <v>16</v>
      </c>
      <c r="H1027">
        <v>25393</v>
      </c>
      <c r="I1027" t="s">
        <v>4092</v>
      </c>
    </row>
    <row r="1028" spans="1:9" x14ac:dyDescent="0.35">
      <c r="A1028" t="s">
        <v>2294</v>
      </c>
      <c r="B1028" t="s">
        <v>9132</v>
      </c>
      <c r="C1028" t="s">
        <v>9133</v>
      </c>
      <c r="D1028" t="s">
        <v>9134</v>
      </c>
      <c r="E1028" t="s">
        <v>9135</v>
      </c>
      <c r="F1028" t="s">
        <v>9136</v>
      </c>
      <c r="G1028" t="s">
        <v>50</v>
      </c>
      <c r="H1028">
        <v>32652</v>
      </c>
      <c r="I1028" t="s">
        <v>4103</v>
      </c>
    </row>
    <row r="1029" spans="1:9" x14ac:dyDescent="0.35">
      <c r="A1029" t="s">
        <v>2066</v>
      </c>
      <c r="B1029" t="s">
        <v>9137</v>
      </c>
      <c r="C1029" t="s">
        <v>9138</v>
      </c>
      <c r="D1029" t="s">
        <v>9139</v>
      </c>
      <c r="E1029" t="s">
        <v>9140</v>
      </c>
      <c r="F1029" t="s">
        <v>9141</v>
      </c>
      <c r="G1029" t="s">
        <v>26</v>
      </c>
      <c r="H1029">
        <v>50414</v>
      </c>
      <c r="I1029" t="s">
        <v>4092</v>
      </c>
    </row>
    <row r="1030" spans="1:9" x14ac:dyDescent="0.35">
      <c r="A1030" t="s">
        <v>3702</v>
      </c>
      <c r="B1030" t="s">
        <v>9142</v>
      </c>
      <c r="C1030" t="s">
        <v>9143</v>
      </c>
      <c r="D1030" t="s">
        <v>9144</v>
      </c>
      <c r="E1030" t="s">
        <v>9145</v>
      </c>
      <c r="F1030" t="s">
        <v>9146</v>
      </c>
      <c r="G1030" t="s">
        <v>26</v>
      </c>
      <c r="H1030">
        <v>93689</v>
      </c>
      <c r="I1030" t="s">
        <v>4092</v>
      </c>
    </row>
    <row r="1031" spans="1:9" x14ac:dyDescent="0.35">
      <c r="A1031" t="s">
        <v>685</v>
      </c>
      <c r="B1031" t="s">
        <v>9147</v>
      </c>
      <c r="C1031" t="s">
        <v>9148</v>
      </c>
      <c r="D1031" t="s">
        <v>9149</v>
      </c>
      <c r="E1031" t="s">
        <v>9150</v>
      </c>
      <c r="F1031" t="s">
        <v>9151</v>
      </c>
      <c r="G1031" t="s">
        <v>26</v>
      </c>
      <c r="H1031">
        <v>56157</v>
      </c>
      <c r="I1031" t="s">
        <v>4092</v>
      </c>
    </row>
    <row r="1032" spans="1:9" x14ac:dyDescent="0.35">
      <c r="A1032" t="s">
        <v>1330</v>
      </c>
      <c r="B1032" t="s">
        <v>9152</v>
      </c>
      <c r="C1032" t="s">
        <v>9153</v>
      </c>
      <c r="D1032" t="s">
        <v>9154</v>
      </c>
      <c r="E1032" t="s">
        <v>9155</v>
      </c>
      <c r="F1032" t="s">
        <v>9156</v>
      </c>
      <c r="G1032" t="s">
        <v>50</v>
      </c>
      <c r="H1032">
        <v>25876</v>
      </c>
      <c r="I1032" t="s">
        <v>4092</v>
      </c>
    </row>
    <row r="1033" spans="1:9" x14ac:dyDescent="0.35">
      <c r="A1033" t="s">
        <v>244</v>
      </c>
      <c r="B1033" t="s">
        <v>9157</v>
      </c>
      <c r="C1033" t="s">
        <v>9158</v>
      </c>
      <c r="D1033" t="s">
        <v>9159</v>
      </c>
      <c r="E1033" t="s">
        <v>9160</v>
      </c>
      <c r="F1033" t="s">
        <v>9161</v>
      </c>
      <c r="G1033" t="s">
        <v>16</v>
      </c>
      <c r="H1033">
        <v>46743</v>
      </c>
      <c r="I1033" t="s">
        <v>4103</v>
      </c>
    </row>
    <row r="1034" spans="1:9" x14ac:dyDescent="0.35">
      <c r="A1034" t="s">
        <v>2434</v>
      </c>
      <c r="B1034" t="s">
        <v>9162</v>
      </c>
      <c r="C1034" t="s">
        <v>9163</v>
      </c>
      <c r="D1034" t="s">
        <v>9164</v>
      </c>
      <c r="E1034" t="s">
        <v>9165</v>
      </c>
      <c r="F1034" t="s">
        <v>9166</v>
      </c>
      <c r="G1034" t="s">
        <v>16</v>
      </c>
      <c r="H1034">
        <v>26474</v>
      </c>
      <c r="I1034" t="s">
        <v>4103</v>
      </c>
    </row>
    <row r="1035" spans="1:9" x14ac:dyDescent="0.35">
      <c r="A1035" t="s">
        <v>892</v>
      </c>
      <c r="B1035" t="s">
        <v>9167</v>
      </c>
      <c r="C1035" t="s">
        <v>9168</v>
      </c>
      <c r="D1035" t="s">
        <v>9169</v>
      </c>
      <c r="E1035" t="s">
        <v>9170</v>
      </c>
      <c r="F1035" t="s">
        <v>9171</v>
      </c>
      <c r="G1035" t="s">
        <v>50</v>
      </c>
      <c r="H1035">
        <v>43248</v>
      </c>
      <c r="I1035" t="s">
        <v>4092</v>
      </c>
    </row>
    <row r="1036" spans="1:9" x14ac:dyDescent="0.35">
      <c r="A1036" t="s">
        <v>1267</v>
      </c>
      <c r="B1036" t="s">
        <v>9172</v>
      </c>
      <c r="C1036" t="s">
        <v>9173</v>
      </c>
      <c r="D1036" t="s">
        <v>9174</v>
      </c>
      <c r="E1036" t="s">
        <v>9175</v>
      </c>
      <c r="F1036" t="s">
        <v>9176</v>
      </c>
      <c r="G1036" t="s">
        <v>50</v>
      </c>
      <c r="H1036">
        <v>61801</v>
      </c>
      <c r="I1036" t="s">
        <v>4092</v>
      </c>
    </row>
    <row r="1037" spans="1:9" x14ac:dyDescent="0.35">
      <c r="A1037" t="s">
        <v>3478</v>
      </c>
      <c r="B1037" t="s">
        <v>4606</v>
      </c>
      <c r="C1037" t="s">
        <v>9177</v>
      </c>
      <c r="D1037" t="s">
        <v>9178</v>
      </c>
      <c r="E1037" t="s">
        <v>9179</v>
      </c>
      <c r="F1037" t="s">
        <v>9180</v>
      </c>
      <c r="G1037" t="s">
        <v>23</v>
      </c>
      <c r="H1037">
        <v>66658</v>
      </c>
      <c r="I1037" t="s">
        <v>4103</v>
      </c>
    </row>
    <row r="1038" spans="1:9" x14ac:dyDescent="0.35">
      <c r="A1038" t="s">
        <v>643</v>
      </c>
      <c r="B1038" t="s">
        <v>9181</v>
      </c>
      <c r="C1038" t="s">
        <v>9182</v>
      </c>
      <c r="D1038" t="s">
        <v>9183</v>
      </c>
      <c r="E1038" t="s">
        <v>9184</v>
      </c>
      <c r="F1038" t="s">
        <v>9185</v>
      </c>
      <c r="G1038" t="s">
        <v>50</v>
      </c>
      <c r="H1038">
        <v>79432</v>
      </c>
      <c r="I1038" t="s">
        <v>4103</v>
      </c>
    </row>
    <row r="1039" spans="1:9" x14ac:dyDescent="0.35">
      <c r="A1039" t="s">
        <v>2904</v>
      </c>
      <c r="B1039" t="s">
        <v>9186</v>
      </c>
      <c r="C1039" t="s">
        <v>9187</v>
      </c>
      <c r="D1039" t="s">
        <v>9188</v>
      </c>
      <c r="E1039" t="s">
        <v>9189</v>
      </c>
      <c r="F1039" t="s">
        <v>9190</v>
      </c>
      <c r="G1039" t="s">
        <v>50</v>
      </c>
      <c r="H1039">
        <v>46368</v>
      </c>
      <c r="I1039" t="s">
        <v>4103</v>
      </c>
    </row>
    <row r="1040" spans="1:9" x14ac:dyDescent="0.35">
      <c r="A1040" t="s">
        <v>1715</v>
      </c>
      <c r="B1040" t="s">
        <v>9191</v>
      </c>
      <c r="C1040" t="s">
        <v>9192</v>
      </c>
      <c r="D1040" t="s">
        <v>9193</v>
      </c>
      <c r="E1040" t="s">
        <v>9194</v>
      </c>
      <c r="F1040" t="s">
        <v>9195</v>
      </c>
      <c r="G1040" t="s">
        <v>31</v>
      </c>
      <c r="H1040">
        <v>85959</v>
      </c>
      <c r="I1040" t="s">
        <v>4103</v>
      </c>
    </row>
    <row r="1041" spans="1:9" x14ac:dyDescent="0.35">
      <c r="A1041" t="s">
        <v>2924</v>
      </c>
      <c r="B1041" t="s">
        <v>9196</v>
      </c>
      <c r="C1041" t="s">
        <v>9197</v>
      </c>
      <c r="D1041" t="s">
        <v>9198</v>
      </c>
      <c r="E1041" t="s">
        <v>9199</v>
      </c>
      <c r="F1041" t="s">
        <v>9200</v>
      </c>
      <c r="G1041" t="s">
        <v>50</v>
      </c>
      <c r="H1041">
        <v>94490</v>
      </c>
      <c r="I1041" t="s">
        <v>4092</v>
      </c>
    </row>
    <row r="1042" spans="1:9" x14ac:dyDescent="0.35">
      <c r="A1042" t="s">
        <v>2054</v>
      </c>
      <c r="B1042" t="s">
        <v>9201</v>
      </c>
      <c r="C1042" t="s">
        <v>9202</v>
      </c>
      <c r="D1042" t="s">
        <v>9203</v>
      </c>
      <c r="E1042" t="s">
        <v>9204</v>
      </c>
      <c r="F1042" t="s">
        <v>9205</v>
      </c>
      <c r="G1042" t="s">
        <v>16</v>
      </c>
      <c r="H1042">
        <v>33857</v>
      </c>
      <c r="I1042" t="s">
        <v>4103</v>
      </c>
    </row>
    <row r="1043" spans="1:9" x14ac:dyDescent="0.35">
      <c r="A1043" t="s">
        <v>1943</v>
      </c>
      <c r="B1043" t="s">
        <v>9206</v>
      </c>
      <c r="C1043" t="s">
        <v>9207</v>
      </c>
      <c r="D1043" t="s">
        <v>9208</v>
      </c>
      <c r="E1043" t="s">
        <v>9209</v>
      </c>
      <c r="F1043" t="s">
        <v>7479</v>
      </c>
      <c r="G1043" t="s">
        <v>26</v>
      </c>
      <c r="H1043">
        <v>86855</v>
      </c>
      <c r="I1043" t="s">
        <v>4092</v>
      </c>
    </row>
    <row r="1044" spans="1:9" x14ac:dyDescent="0.35">
      <c r="A1044" t="s">
        <v>3229</v>
      </c>
      <c r="B1044" t="s">
        <v>9210</v>
      </c>
      <c r="C1044" t="s">
        <v>9211</v>
      </c>
      <c r="D1044" t="s">
        <v>9212</v>
      </c>
      <c r="E1044" t="s">
        <v>9213</v>
      </c>
      <c r="F1044" t="s">
        <v>7617</v>
      </c>
      <c r="G1044" t="s">
        <v>16</v>
      </c>
      <c r="H1044">
        <v>36604</v>
      </c>
      <c r="I1044" t="s">
        <v>4103</v>
      </c>
    </row>
    <row r="1045" spans="1:9" x14ac:dyDescent="0.35">
      <c r="A1045" t="s">
        <v>3638</v>
      </c>
      <c r="B1045" t="s">
        <v>9214</v>
      </c>
      <c r="C1045" t="s">
        <v>9215</v>
      </c>
      <c r="D1045" t="s">
        <v>9216</v>
      </c>
      <c r="E1045" t="s">
        <v>9217</v>
      </c>
      <c r="F1045" t="s">
        <v>9218</v>
      </c>
      <c r="G1045" t="s">
        <v>23</v>
      </c>
      <c r="H1045">
        <v>45476</v>
      </c>
      <c r="I1045" t="s">
        <v>4092</v>
      </c>
    </row>
    <row r="1046" spans="1:9" x14ac:dyDescent="0.35">
      <c r="A1046" t="s">
        <v>1888</v>
      </c>
      <c r="B1046" t="s">
        <v>9219</v>
      </c>
      <c r="C1046" t="s">
        <v>9220</v>
      </c>
      <c r="D1046" t="s">
        <v>9221</v>
      </c>
      <c r="E1046" t="s">
        <v>9222</v>
      </c>
      <c r="F1046" t="s">
        <v>9223</v>
      </c>
      <c r="G1046" t="s">
        <v>23</v>
      </c>
      <c r="H1046">
        <v>54398</v>
      </c>
      <c r="I1046" t="s">
        <v>4092</v>
      </c>
    </row>
    <row r="1047" spans="1:9" x14ac:dyDescent="0.35">
      <c r="A1047" t="s">
        <v>2142</v>
      </c>
      <c r="B1047" t="s">
        <v>9224</v>
      </c>
      <c r="C1047" t="s">
        <v>9225</v>
      </c>
      <c r="D1047" t="s">
        <v>9226</v>
      </c>
      <c r="E1047" t="s">
        <v>9227</v>
      </c>
      <c r="F1047" t="s">
        <v>9228</v>
      </c>
      <c r="G1047" t="s">
        <v>23</v>
      </c>
      <c r="H1047">
        <v>55926</v>
      </c>
      <c r="I1047" t="s">
        <v>4092</v>
      </c>
    </row>
    <row r="1048" spans="1:9" x14ac:dyDescent="0.35">
      <c r="A1048" t="s">
        <v>3989</v>
      </c>
      <c r="B1048" t="s">
        <v>9229</v>
      </c>
      <c r="C1048" t="s">
        <v>9230</v>
      </c>
      <c r="D1048" t="s">
        <v>9231</v>
      </c>
      <c r="E1048" t="s">
        <v>9232</v>
      </c>
      <c r="F1048" t="s">
        <v>9233</v>
      </c>
      <c r="G1048" t="s">
        <v>31</v>
      </c>
      <c r="H1048">
        <v>96679</v>
      </c>
      <c r="I1048" t="s">
        <v>4092</v>
      </c>
    </row>
    <row r="1049" spans="1:9" x14ac:dyDescent="0.35">
      <c r="A1049" t="s">
        <v>2124</v>
      </c>
      <c r="B1049" t="s">
        <v>9234</v>
      </c>
      <c r="C1049" t="s">
        <v>9235</v>
      </c>
      <c r="D1049" t="s">
        <v>9236</v>
      </c>
      <c r="E1049" t="s">
        <v>9237</v>
      </c>
      <c r="F1049" t="s">
        <v>9238</v>
      </c>
      <c r="G1049" t="s">
        <v>16</v>
      </c>
      <c r="H1049">
        <v>54631</v>
      </c>
      <c r="I1049" t="s">
        <v>4092</v>
      </c>
    </row>
    <row r="1050" spans="1:9" x14ac:dyDescent="0.35">
      <c r="A1050" t="s">
        <v>3832</v>
      </c>
      <c r="B1050" t="s">
        <v>9239</v>
      </c>
      <c r="C1050" t="s">
        <v>9240</v>
      </c>
      <c r="D1050" t="s">
        <v>9241</v>
      </c>
      <c r="E1050" t="s">
        <v>9242</v>
      </c>
      <c r="F1050" t="s">
        <v>8203</v>
      </c>
      <c r="G1050" t="s">
        <v>50</v>
      </c>
      <c r="H1050">
        <v>96580</v>
      </c>
      <c r="I1050" t="s">
        <v>4103</v>
      </c>
    </row>
    <row r="1051" spans="1:9" x14ac:dyDescent="0.35">
      <c r="A1051" t="s">
        <v>4021</v>
      </c>
      <c r="B1051" t="s">
        <v>9243</v>
      </c>
      <c r="C1051" t="s">
        <v>9244</v>
      </c>
      <c r="D1051" t="s">
        <v>9245</v>
      </c>
      <c r="E1051" t="s">
        <v>9246</v>
      </c>
      <c r="F1051" t="s">
        <v>9247</v>
      </c>
      <c r="G1051" t="s">
        <v>26</v>
      </c>
      <c r="H1051">
        <v>28856</v>
      </c>
      <c r="I1051" t="s">
        <v>4103</v>
      </c>
    </row>
    <row r="1052" spans="1:9" x14ac:dyDescent="0.35">
      <c r="A1052" t="s">
        <v>1625</v>
      </c>
      <c r="B1052" t="s">
        <v>9248</v>
      </c>
      <c r="C1052" t="s">
        <v>9249</v>
      </c>
      <c r="D1052" t="s">
        <v>9250</v>
      </c>
      <c r="E1052" t="s">
        <v>9251</v>
      </c>
      <c r="F1052" t="s">
        <v>9252</v>
      </c>
      <c r="G1052" t="s">
        <v>16</v>
      </c>
      <c r="H1052">
        <v>48903</v>
      </c>
      <c r="I1052" t="s">
        <v>4103</v>
      </c>
    </row>
    <row r="1053" spans="1:9" x14ac:dyDescent="0.35">
      <c r="A1053" t="s">
        <v>2150</v>
      </c>
      <c r="B1053" t="s">
        <v>9253</v>
      </c>
      <c r="C1053" t="s">
        <v>9254</v>
      </c>
      <c r="D1053" t="s">
        <v>9255</v>
      </c>
      <c r="E1053" t="s">
        <v>9256</v>
      </c>
      <c r="F1053" t="s">
        <v>9257</v>
      </c>
      <c r="G1053" t="s">
        <v>16</v>
      </c>
      <c r="H1053">
        <v>74997</v>
      </c>
      <c r="I1053" t="s">
        <v>4092</v>
      </c>
    </row>
    <row r="1054" spans="1:9" x14ac:dyDescent="0.35">
      <c r="A1054" t="s">
        <v>1737</v>
      </c>
      <c r="B1054" t="s">
        <v>9258</v>
      </c>
      <c r="C1054" t="s">
        <v>9259</v>
      </c>
      <c r="D1054" t="s">
        <v>9260</v>
      </c>
      <c r="E1054" t="s">
        <v>9261</v>
      </c>
      <c r="F1054" t="s">
        <v>9262</v>
      </c>
      <c r="G1054" t="s">
        <v>23</v>
      </c>
      <c r="H1054">
        <v>15187</v>
      </c>
      <c r="I1054" t="s">
        <v>4103</v>
      </c>
    </row>
    <row r="1055" spans="1:9" x14ac:dyDescent="0.35">
      <c r="A1055" t="s">
        <v>928</v>
      </c>
      <c r="B1055" t="s">
        <v>9263</v>
      </c>
      <c r="C1055" t="s">
        <v>9264</v>
      </c>
      <c r="D1055" t="s">
        <v>9265</v>
      </c>
      <c r="E1055" t="s">
        <v>9266</v>
      </c>
      <c r="F1055" t="s">
        <v>9267</v>
      </c>
      <c r="G1055" t="s">
        <v>23</v>
      </c>
      <c r="H1055">
        <v>97622</v>
      </c>
      <c r="I1055" t="s">
        <v>4103</v>
      </c>
    </row>
    <row r="1056" spans="1:9" x14ac:dyDescent="0.35">
      <c r="A1056" t="s">
        <v>1459</v>
      </c>
      <c r="B1056" t="s">
        <v>9268</v>
      </c>
      <c r="C1056" t="s">
        <v>9269</v>
      </c>
      <c r="D1056" t="s">
        <v>9270</v>
      </c>
      <c r="E1056" t="s">
        <v>9271</v>
      </c>
      <c r="F1056" t="s">
        <v>9272</v>
      </c>
      <c r="G1056" t="s">
        <v>31</v>
      </c>
      <c r="H1056">
        <v>34892</v>
      </c>
      <c r="I1056" t="s">
        <v>4103</v>
      </c>
    </row>
    <row r="1057" spans="1:9" x14ac:dyDescent="0.35">
      <c r="A1057" t="s">
        <v>1935</v>
      </c>
      <c r="B1057" t="s">
        <v>9273</v>
      </c>
      <c r="C1057" t="s">
        <v>9274</v>
      </c>
      <c r="D1057" t="s">
        <v>9275</v>
      </c>
      <c r="E1057" t="s">
        <v>9276</v>
      </c>
      <c r="F1057" t="s">
        <v>9277</v>
      </c>
      <c r="G1057" t="s">
        <v>23</v>
      </c>
      <c r="H1057">
        <v>59521</v>
      </c>
      <c r="I1057" t="s">
        <v>4092</v>
      </c>
    </row>
    <row r="1058" spans="1:9" x14ac:dyDescent="0.35">
      <c r="A1058" t="s">
        <v>2843</v>
      </c>
      <c r="B1058" t="s">
        <v>9278</v>
      </c>
      <c r="C1058" t="s">
        <v>9279</v>
      </c>
      <c r="D1058" t="s">
        <v>9280</v>
      </c>
      <c r="E1058" t="s">
        <v>9281</v>
      </c>
      <c r="F1058" t="s">
        <v>9282</v>
      </c>
      <c r="G1058" t="s">
        <v>26</v>
      </c>
      <c r="H1058">
        <v>33256</v>
      </c>
      <c r="I1058" t="s">
        <v>4103</v>
      </c>
    </row>
    <row r="1059" spans="1:9" x14ac:dyDescent="0.35">
      <c r="A1059" t="s">
        <v>3561</v>
      </c>
      <c r="B1059" t="s">
        <v>9283</v>
      </c>
      <c r="C1059" t="s">
        <v>9284</v>
      </c>
      <c r="D1059" t="s">
        <v>9285</v>
      </c>
      <c r="E1059" t="s">
        <v>9286</v>
      </c>
      <c r="F1059" t="s">
        <v>9287</v>
      </c>
      <c r="G1059" t="s">
        <v>23</v>
      </c>
      <c r="H1059">
        <v>95904</v>
      </c>
      <c r="I1059" t="s">
        <v>4092</v>
      </c>
    </row>
    <row r="1060" spans="1:9" x14ac:dyDescent="0.35">
      <c r="A1060" t="s">
        <v>713</v>
      </c>
      <c r="B1060" t="s">
        <v>9288</v>
      </c>
      <c r="C1060" t="s">
        <v>9289</v>
      </c>
      <c r="D1060" t="s">
        <v>9290</v>
      </c>
      <c r="E1060" t="s">
        <v>9291</v>
      </c>
      <c r="F1060" t="s">
        <v>9292</v>
      </c>
      <c r="G1060" t="s">
        <v>16</v>
      </c>
      <c r="H1060">
        <v>23862</v>
      </c>
      <c r="I1060" t="s">
        <v>4103</v>
      </c>
    </row>
    <row r="1061" spans="1:9" x14ac:dyDescent="0.35">
      <c r="A1061" t="s">
        <v>1929</v>
      </c>
      <c r="B1061" t="s">
        <v>9293</v>
      </c>
      <c r="C1061" t="s">
        <v>9294</v>
      </c>
      <c r="D1061" t="s">
        <v>9295</v>
      </c>
      <c r="E1061" t="s">
        <v>9296</v>
      </c>
      <c r="F1061" t="s">
        <v>9297</v>
      </c>
      <c r="G1061" t="s">
        <v>31</v>
      </c>
      <c r="H1061">
        <v>47017</v>
      </c>
      <c r="I1061" t="s">
        <v>4092</v>
      </c>
    </row>
    <row r="1062" spans="1:9" x14ac:dyDescent="0.35">
      <c r="A1062" t="s">
        <v>2246</v>
      </c>
      <c r="B1062" t="s">
        <v>9298</v>
      </c>
      <c r="C1062" t="s">
        <v>9299</v>
      </c>
      <c r="D1062" t="s">
        <v>9300</v>
      </c>
      <c r="E1062" t="s">
        <v>9301</v>
      </c>
      <c r="F1062" t="s">
        <v>9302</v>
      </c>
      <c r="G1062" t="s">
        <v>50</v>
      </c>
      <c r="H1062">
        <v>66636</v>
      </c>
      <c r="I1062" t="s">
        <v>4103</v>
      </c>
    </row>
    <row r="1063" spans="1:9" x14ac:dyDescent="0.35">
      <c r="A1063" t="s">
        <v>1179</v>
      </c>
      <c r="B1063" t="s">
        <v>9303</v>
      </c>
      <c r="C1063" t="s">
        <v>9304</v>
      </c>
      <c r="D1063" t="s">
        <v>9305</v>
      </c>
      <c r="E1063" t="s">
        <v>9306</v>
      </c>
      <c r="F1063" t="s">
        <v>5921</v>
      </c>
      <c r="G1063" t="s">
        <v>26</v>
      </c>
      <c r="H1063">
        <v>22785</v>
      </c>
      <c r="I1063" t="s">
        <v>4103</v>
      </c>
    </row>
    <row r="1064" spans="1:9" x14ac:dyDescent="0.35">
      <c r="A1064" t="s">
        <v>1865</v>
      </c>
      <c r="B1064" t="s">
        <v>9307</v>
      </c>
      <c r="C1064" t="s">
        <v>9308</v>
      </c>
      <c r="D1064" t="s">
        <v>9309</v>
      </c>
      <c r="E1064" t="s">
        <v>9310</v>
      </c>
      <c r="F1064" t="s">
        <v>9311</v>
      </c>
      <c r="G1064" t="s">
        <v>23</v>
      </c>
      <c r="H1064">
        <v>75425</v>
      </c>
      <c r="I1064" t="s">
        <v>4092</v>
      </c>
    </row>
    <row r="1065" spans="1:9" x14ac:dyDescent="0.35">
      <c r="A1065" t="s">
        <v>924</v>
      </c>
      <c r="B1065" t="s">
        <v>9312</v>
      </c>
      <c r="C1065" t="s">
        <v>9313</v>
      </c>
      <c r="D1065" t="s">
        <v>9314</v>
      </c>
      <c r="E1065" t="s">
        <v>9315</v>
      </c>
      <c r="F1065" t="s">
        <v>9316</v>
      </c>
      <c r="G1065" t="s">
        <v>23</v>
      </c>
      <c r="H1065">
        <v>69572</v>
      </c>
      <c r="I1065" t="s">
        <v>4103</v>
      </c>
    </row>
    <row r="1066" spans="1:9" x14ac:dyDescent="0.35">
      <c r="A1066" t="s">
        <v>2428</v>
      </c>
      <c r="B1066" t="s">
        <v>9317</v>
      </c>
      <c r="C1066" t="s">
        <v>9318</v>
      </c>
      <c r="D1066" t="s">
        <v>9319</v>
      </c>
      <c r="E1066" t="s">
        <v>9320</v>
      </c>
      <c r="F1066" t="s">
        <v>9321</v>
      </c>
      <c r="G1066" t="s">
        <v>50</v>
      </c>
      <c r="H1066">
        <v>38122</v>
      </c>
      <c r="I1066" t="s">
        <v>4103</v>
      </c>
    </row>
    <row r="1067" spans="1:9" x14ac:dyDescent="0.35">
      <c r="A1067" t="s">
        <v>2173</v>
      </c>
      <c r="B1067" t="s">
        <v>9322</v>
      </c>
      <c r="C1067" t="s">
        <v>9323</v>
      </c>
      <c r="D1067" t="s">
        <v>9324</v>
      </c>
      <c r="E1067" t="s">
        <v>9325</v>
      </c>
      <c r="F1067" t="s">
        <v>9326</v>
      </c>
      <c r="G1067" t="s">
        <v>31</v>
      </c>
      <c r="H1067">
        <v>20155</v>
      </c>
      <c r="I1067" t="s">
        <v>4092</v>
      </c>
    </row>
    <row r="1068" spans="1:9" x14ac:dyDescent="0.35">
      <c r="A1068" t="s">
        <v>2766</v>
      </c>
      <c r="B1068" t="s">
        <v>9327</v>
      </c>
      <c r="C1068" t="s">
        <v>9328</v>
      </c>
      <c r="D1068" t="s">
        <v>9329</v>
      </c>
      <c r="E1068" t="s">
        <v>9330</v>
      </c>
      <c r="F1068" t="s">
        <v>9331</v>
      </c>
      <c r="G1068" t="s">
        <v>23</v>
      </c>
      <c r="H1068">
        <v>4455</v>
      </c>
      <c r="I1068" t="s">
        <v>4092</v>
      </c>
    </row>
    <row r="1069" spans="1:9" x14ac:dyDescent="0.35">
      <c r="A1069" t="s">
        <v>524</v>
      </c>
      <c r="B1069" t="s">
        <v>9332</v>
      </c>
      <c r="C1069" t="s">
        <v>9333</v>
      </c>
      <c r="D1069" t="s">
        <v>9334</v>
      </c>
      <c r="E1069" t="s">
        <v>9335</v>
      </c>
      <c r="F1069" t="s">
        <v>9336</v>
      </c>
      <c r="G1069" t="s">
        <v>50</v>
      </c>
      <c r="H1069">
        <v>10894</v>
      </c>
      <c r="I1069" t="s">
        <v>4103</v>
      </c>
    </row>
    <row r="1070" spans="1:9" x14ac:dyDescent="0.35">
      <c r="A1070" t="s">
        <v>3008</v>
      </c>
      <c r="B1070" t="s">
        <v>9337</v>
      </c>
      <c r="C1070" t="s">
        <v>9338</v>
      </c>
      <c r="D1070" t="s">
        <v>9339</v>
      </c>
      <c r="E1070" t="s">
        <v>9340</v>
      </c>
      <c r="F1070" t="s">
        <v>9341</v>
      </c>
      <c r="G1070" t="s">
        <v>50</v>
      </c>
      <c r="H1070">
        <v>29678</v>
      </c>
      <c r="I1070" t="s">
        <v>4092</v>
      </c>
    </row>
    <row r="1071" spans="1:9" x14ac:dyDescent="0.35">
      <c r="A1071" t="s">
        <v>1163</v>
      </c>
      <c r="B1071" t="s">
        <v>9342</v>
      </c>
      <c r="C1071" t="s">
        <v>9343</v>
      </c>
      <c r="D1071" t="s">
        <v>9344</v>
      </c>
      <c r="E1071" t="s">
        <v>9345</v>
      </c>
      <c r="F1071" t="s">
        <v>9346</v>
      </c>
      <c r="G1071" t="s">
        <v>31</v>
      </c>
      <c r="H1071">
        <v>5448</v>
      </c>
      <c r="I1071" t="s">
        <v>4092</v>
      </c>
    </row>
    <row r="1072" spans="1:9" x14ac:dyDescent="0.35">
      <c r="A1072" t="s">
        <v>848</v>
      </c>
      <c r="B1072" t="s">
        <v>9347</v>
      </c>
      <c r="C1072" t="s">
        <v>9348</v>
      </c>
      <c r="D1072" t="s">
        <v>9349</v>
      </c>
      <c r="E1072" t="s">
        <v>9350</v>
      </c>
      <c r="F1072" t="s">
        <v>7326</v>
      </c>
      <c r="G1072" t="s">
        <v>16</v>
      </c>
      <c r="H1072">
        <v>67352</v>
      </c>
      <c r="I1072" t="s">
        <v>4103</v>
      </c>
    </row>
    <row r="1073" spans="1:9" x14ac:dyDescent="0.35">
      <c r="A1073" t="s">
        <v>132</v>
      </c>
      <c r="B1073" t="s">
        <v>9351</v>
      </c>
      <c r="C1073" t="s">
        <v>9352</v>
      </c>
      <c r="D1073" t="s">
        <v>9353</v>
      </c>
      <c r="E1073" t="s">
        <v>9354</v>
      </c>
      <c r="F1073" t="s">
        <v>9355</v>
      </c>
      <c r="G1073" t="s">
        <v>16</v>
      </c>
      <c r="H1073">
        <v>41735</v>
      </c>
      <c r="I1073" t="s">
        <v>4103</v>
      </c>
    </row>
    <row r="1074" spans="1:9" x14ac:dyDescent="0.35">
      <c r="A1074" t="s">
        <v>2034</v>
      </c>
      <c r="B1074" t="s">
        <v>9356</v>
      </c>
      <c r="C1074" t="s">
        <v>9357</v>
      </c>
      <c r="D1074" t="s">
        <v>9358</v>
      </c>
      <c r="E1074" t="s">
        <v>9359</v>
      </c>
      <c r="F1074" t="s">
        <v>9360</v>
      </c>
      <c r="G1074" t="s">
        <v>16</v>
      </c>
      <c r="H1074">
        <v>11587</v>
      </c>
      <c r="I1074" t="s">
        <v>4103</v>
      </c>
    </row>
    <row r="1075" spans="1:9" x14ac:dyDescent="0.35">
      <c r="A1075" t="s">
        <v>2167</v>
      </c>
      <c r="B1075" t="s">
        <v>9361</v>
      </c>
      <c r="C1075" t="s">
        <v>9362</v>
      </c>
      <c r="D1075" t="s">
        <v>9363</v>
      </c>
      <c r="E1075" t="s">
        <v>9364</v>
      </c>
      <c r="F1075" t="s">
        <v>9365</v>
      </c>
      <c r="G1075" t="s">
        <v>31</v>
      </c>
      <c r="H1075">
        <v>68048</v>
      </c>
      <c r="I1075" t="s">
        <v>4092</v>
      </c>
    </row>
    <row r="1076" spans="1:9" x14ac:dyDescent="0.35">
      <c r="A1076" t="s">
        <v>1199</v>
      </c>
      <c r="B1076" t="s">
        <v>9366</v>
      </c>
      <c r="C1076" t="s">
        <v>9367</v>
      </c>
      <c r="D1076" t="s">
        <v>9368</v>
      </c>
      <c r="E1076" t="s">
        <v>9369</v>
      </c>
      <c r="F1076" t="s">
        <v>9370</v>
      </c>
      <c r="G1076" t="s">
        <v>50</v>
      </c>
      <c r="H1076">
        <v>4014</v>
      </c>
      <c r="I1076" t="s">
        <v>4092</v>
      </c>
    </row>
    <row r="1077" spans="1:9" x14ac:dyDescent="0.35">
      <c r="A1077" t="s">
        <v>3038</v>
      </c>
      <c r="B1077" t="s">
        <v>9371</v>
      </c>
      <c r="C1077" t="s">
        <v>9372</v>
      </c>
      <c r="D1077" t="s">
        <v>9373</v>
      </c>
      <c r="E1077" t="s">
        <v>9374</v>
      </c>
      <c r="F1077" t="s">
        <v>9375</v>
      </c>
      <c r="G1077" t="s">
        <v>50</v>
      </c>
      <c r="H1077">
        <v>99301</v>
      </c>
      <c r="I1077" t="s">
        <v>4103</v>
      </c>
    </row>
    <row r="1078" spans="1:9" x14ac:dyDescent="0.35">
      <c r="A1078" t="s">
        <v>224</v>
      </c>
      <c r="B1078" t="s">
        <v>9376</v>
      </c>
      <c r="C1078" t="s">
        <v>9377</v>
      </c>
      <c r="D1078" t="s">
        <v>9378</v>
      </c>
      <c r="E1078" t="s">
        <v>9379</v>
      </c>
      <c r="F1078" t="s">
        <v>9380</v>
      </c>
      <c r="G1078" t="s">
        <v>26</v>
      </c>
      <c r="H1078">
        <v>3981</v>
      </c>
      <c r="I1078" t="s">
        <v>4103</v>
      </c>
    </row>
    <row r="1079" spans="1:9" x14ac:dyDescent="0.35">
      <c r="A1079" t="s">
        <v>188</v>
      </c>
      <c r="B1079" t="s">
        <v>9381</v>
      </c>
      <c r="C1079" t="s">
        <v>9382</v>
      </c>
      <c r="D1079" t="s">
        <v>9383</v>
      </c>
      <c r="E1079" t="s">
        <v>9384</v>
      </c>
      <c r="F1079" t="s">
        <v>9385</v>
      </c>
      <c r="G1079" t="s">
        <v>50</v>
      </c>
      <c r="H1079">
        <v>98648</v>
      </c>
      <c r="I1079" t="s">
        <v>4092</v>
      </c>
    </row>
    <row r="1080" spans="1:9" x14ac:dyDescent="0.35">
      <c r="A1080" t="s">
        <v>633</v>
      </c>
      <c r="B1080" t="s">
        <v>9386</v>
      </c>
      <c r="C1080" t="s">
        <v>9387</v>
      </c>
      <c r="D1080" t="s">
        <v>9388</v>
      </c>
      <c r="E1080" t="s">
        <v>9389</v>
      </c>
      <c r="F1080" t="s">
        <v>9390</v>
      </c>
      <c r="G1080" t="s">
        <v>23</v>
      </c>
      <c r="H1080">
        <v>32633</v>
      </c>
      <c r="I1080" t="s">
        <v>4092</v>
      </c>
    </row>
    <row r="1081" spans="1:9" x14ac:dyDescent="0.35">
      <c r="A1081" t="s">
        <v>395</v>
      </c>
      <c r="B1081" t="s">
        <v>9391</v>
      </c>
      <c r="C1081" t="s">
        <v>9392</v>
      </c>
      <c r="D1081" t="s">
        <v>9393</v>
      </c>
      <c r="E1081" t="s">
        <v>9394</v>
      </c>
      <c r="F1081" t="s">
        <v>9395</v>
      </c>
      <c r="G1081" t="s">
        <v>16</v>
      </c>
      <c r="H1081">
        <v>53854</v>
      </c>
      <c r="I1081" t="s">
        <v>4092</v>
      </c>
    </row>
    <row r="1082" spans="1:9" x14ac:dyDescent="0.35">
      <c r="A1082" t="s">
        <v>1406</v>
      </c>
      <c r="B1082" t="s">
        <v>9396</v>
      </c>
      <c r="C1082" t="s">
        <v>9397</v>
      </c>
      <c r="D1082" t="s">
        <v>9398</v>
      </c>
      <c r="E1082" t="s">
        <v>9399</v>
      </c>
      <c r="F1082" t="s">
        <v>9400</v>
      </c>
      <c r="G1082" t="s">
        <v>23</v>
      </c>
      <c r="H1082">
        <v>99639</v>
      </c>
      <c r="I1082" t="s">
        <v>4103</v>
      </c>
    </row>
    <row r="1083" spans="1:9" x14ac:dyDescent="0.35">
      <c r="A1083" t="s">
        <v>2596</v>
      </c>
      <c r="B1083" t="s">
        <v>9401</v>
      </c>
      <c r="C1083" t="s">
        <v>9402</v>
      </c>
      <c r="D1083" t="s">
        <v>9403</v>
      </c>
      <c r="E1083" t="s">
        <v>9404</v>
      </c>
      <c r="F1083" t="s">
        <v>9405</v>
      </c>
      <c r="G1083" t="s">
        <v>16</v>
      </c>
      <c r="H1083">
        <v>18977</v>
      </c>
      <c r="I1083" t="s">
        <v>4103</v>
      </c>
    </row>
    <row r="1084" spans="1:9" x14ac:dyDescent="0.35">
      <c r="A1084" t="s">
        <v>2324</v>
      </c>
      <c r="B1084" t="s">
        <v>9406</v>
      </c>
      <c r="C1084" t="s">
        <v>9407</v>
      </c>
      <c r="D1084" t="s">
        <v>9408</v>
      </c>
      <c r="E1084" t="s">
        <v>9409</v>
      </c>
      <c r="F1084" t="s">
        <v>9410</v>
      </c>
      <c r="G1084" t="s">
        <v>23</v>
      </c>
      <c r="H1084">
        <v>8160</v>
      </c>
      <c r="I1084" t="s">
        <v>4103</v>
      </c>
    </row>
    <row r="1085" spans="1:9" x14ac:dyDescent="0.35">
      <c r="A1085" t="s">
        <v>2132</v>
      </c>
      <c r="B1085" t="s">
        <v>9411</v>
      </c>
      <c r="C1085" t="s">
        <v>9412</v>
      </c>
      <c r="D1085" t="s">
        <v>9413</v>
      </c>
      <c r="E1085" t="s">
        <v>9414</v>
      </c>
      <c r="F1085" t="s">
        <v>9415</v>
      </c>
      <c r="G1085" t="s">
        <v>31</v>
      </c>
      <c r="H1085">
        <v>1833</v>
      </c>
      <c r="I1085" t="s">
        <v>4092</v>
      </c>
    </row>
    <row r="1086" spans="1:9" x14ac:dyDescent="0.35">
      <c r="A1086" t="s">
        <v>2292</v>
      </c>
      <c r="B1086" t="s">
        <v>9416</v>
      </c>
      <c r="C1086" t="s">
        <v>9417</v>
      </c>
      <c r="D1086" t="s">
        <v>9418</v>
      </c>
      <c r="E1086" t="s">
        <v>9419</v>
      </c>
      <c r="F1086" t="s">
        <v>9420</v>
      </c>
      <c r="G1086" t="s">
        <v>23</v>
      </c>
      <c r="H1086">
        <v>57612</v>
      </c>
      <c r="I1086" t="s">
        <v>4092</v>
      </c>
    </row>
    <row r="1087" spans="1:9" x14ac:dyDescent="0.35">
      <c r="A1087" t="s">
        <v>1061</v>
      </c>
      <c r="B1087" t="s">
        <v>9421</v>
      </c>
      <c r="C1087" t="s">
        <v>9422</v>
      </c>
      <c r="D1087" t="s">
        <v>9423</v>
      </c>
      <c r="E1087" t="s">
        <v>9424</v>
      </c>
      <c r="F1087" t="s">
        <v>9425</v>
      </c>
      <c r="G1087" t="s">
        <v>16</v>
      </c>
      <c r="H1087">
        <v>66566</v>
      </c>
      <c r="I1087" t="s">
        <v>4092</v>
      </c>
    </row>
    <row r="1088" spans="1:9" x14ac:dyDescent="0.35">
      <c r="A1088" t="s">
        <v>196</v>
      </c>
      <c r="B1088" t="s">
        <v>9426</v>
      </c>
      <c r="C1088" t="s">
        <v>9427</v>
      </c>
      <c r="D1088" t="s">
        <v>9428</v>
      </c>
      <c r="E1088" t="s">
        <v>9429</v>
      </c>
      <c r="F1088" t="s">
        <v>9430</v>
      </c>
      <c r="G1088" t="s">
        <v>16</v>
      </c>
      <c r="H1088">
        <v>38364</v>
      </c>
      <c r="I1088" t="s">
        <v>4092</v>
      </c>
    </row>
    <row r="1089" spans="1:9" x14ac:dyDescent="0.35">
      <c r="A1089" t="s">
        <v>2970</v>
      </c>
      <c r="B1089" t="s">
        <v>9069</v>
      </c>
      <c r="C1089" t="s">
        <v>9431</v>
      </c>
      <c r="D1089" t="s">
        <v>9432</v>
      </c>
      <c r="E1089" t="s">
        <v>9433</v>
      </c>
      <c r="F1089" t="s">
        <v>9434</v>
      </c>
      <c r="G1089" t="s">
        <v>31</v>
      </c>
      <c r="H1089">
        <v>56603</v>
      </c>
      <c r="I1089" t="s">
        <v>4092</v>
      </c>
    </row>
    <row r="1090" spans="1:9" x14ac:dyDescent="0.35">
      <c r="A1090" t="s">
        <v>3239</v>
      </c>
      <c r="B1090" t="s">
        <v>9435</v>
      </c>
      <c r="C1090" t="s">
        <v>9436</v>
      </c>
      <c r="D1090" t="s">
        <v>9437</v>
      </c>
      <c r="E1090" t="s">
        <v>9438</v>
      </c>
      <c r="F1090" t="s">
        <v>6746</v>
      </c>
      <c r="G1090" t="s">
        <v>31</v>
      </c>
      <c r="H1090">
        <v>60284</v>
      </c>
      <c r="I1090" t="s">
        <v>4092</v>
      </c>
    </row>
    <row r="1091" spans="1:9" x14ac:dyDescent="0.35">
      <c r="A1091" t="s">
        <v>1031</v>
      </c>
      <c r="B1091" t="s">
        <v>9439</v>
      </c>
      <c r="C1091" t="s">
        <v>9440</v>
      </c>
      <c r="D1091" t="s">
        <v>9441</v>
      </c>
      <c r="E1091" t="s">
        <v>9442</v>
      </c>
      <c r="F1091" t="s">
        <v>7094</v>
      </c>
      <c r="G1091" t="s">
        <v>26</v>
      </c>
      <c r="H1091">
        <v>5334</v>
      </c>
      <c r="I1091" t="s">
        <v>4103</v>
      </c>
    </row>
    <row r="1092" spans="1:9" x14ac:dyDescent="0.35">
      <c r="A1092" t="s">
        <v>2898</v>
      </c>
      <c r="B1092" t="s">
        <v>9443</v>
      </c>
      <c r="C1092" t="s">
        <v>9444</v>
      </c>
      <c r="D1092" t="s">
        <v>9445</v>
      </c>
      <c r="E1092" t="s">
        <v>9446</v>
      </c>
      <c r="F1092" t="s">
        <v>9447</v>
      </c>
      <c r="G1092" t="s">
        <v>31</v>
      </c>
      <c r="H1092">
        <v>74694</v>
      </c>
      <c r="I1092" t="s">
        <v>4092</v>
      </c>
    </row>
    <row r="1093" spans="1:9" x14ac:dyDescent="0.35">
      <c r="A1093" t="s">
        <v>1157</v>
      </c>
      <c r="B1093" t="s">
        <v>9448</v>
      </c>
      <c r="C1093" t="s">
        <v>9449</v>
      </c>
      <c r="D1093" t="s">
        <v>9450</v>
      </c>
      <c r="E1093" t="s">
        <v>9451</v>
      </c>
      <c r="F1093" t="s">
        <v>9452</v>
      </c>
      <c r="G1093" t="s">
        <v>26</v>
      </c>
      <c r="H1093">
        <v>12393</v>
      </c>
      <c r="I1093" t="s">
        <v>4103</v>
      </c>
    </row>
    <row r="1094" spans="1:9" x14ac:dyDescent="0.35">
      <c r="A1094" t="s">
        <v>3002</v>
      </c>
      <c r="B1094" t="s">
        <v>9453</v>
      </c>
      <c r="C1094" t="s">
        <v>9454</v>
      </c>
      <c r="D1094" t="s">
        <v>9455</v>
      </c>
      <c r="E1094" t="s">
        <v>9456</v>
      </c>
      <c r="F1094" t="s">
        <v>9457</v>
      </c>
      <c r="G1094" t="s">
        <v>16</v>
      </c>
      <c r="H1094">
        <v>71208</v>
      </c>
      <c r="I1094" t="s">
        <v>4103</v>
      </c>
    </row>
    <row r="1095" spans="1:9" x14ac:dyDescent="0.35">
      <c r="A1095" t="s">
        <v>1501</v>
      </c>
      <c r="B1095" t="s">
        <v>9458</v>
      </c>
      <c r="C1095" t="s">
        <v>9459</v>
      </c>
      <c r="D1095" t="s">
        <v>9460</v>
      </c>
      <c r="E1095" t="s">
        <v>9461</v>
      </c>
      <c r="F1095" t="s">
        <v>9462</v>
      </c>
      <c r="G1095" t="s">
        <v>16</v>
      </c>
      <c r="H1095">
        <v>51366</v>
      </c>
      <c r="I1095" t="s">
        <v>4103</v>
      </c>
    </row>
    <row r="1096" spans="1:9" x14ac:dyDescent="0.35">
      <c r="A1096" t="s">
        <v>723</v>
      </c>
      <c r="B1096" t="s">
        <v>9463</v>
      </c>
      <c r="C1096" t="s">
        <v>9464</v>
      </c>
      <c r="D1096" t="s">
        <v>9465</v>
      </c>
      <c r="E1096" t="s">
        <v>9466</v>
      </c>
      <c r="F1096" t="s">
        <v>9467</v>
      </c>
      <c r="G1096" t="s">
        <v>31</v>
      </c>
      <c r="H1096">
        <v>8376</v>
      </c>
      <c r="I1096" t="s">
        <v>4092</v>
      </c>
    </row>
    <row r="1097" spans="1:9" x14ac:dyDescent="0.35">
      <c r="A1097" t="s">
        <v>1711</v>
      </c>
      <c r="B1097" t="s">
        <v>9468</v>
      </c>
      <c r="C1097" t="s">
        <v>9469</v>
      </c>
      <c r="D1097" t="s">
        <v>9470</v>
      </c>
      <c r="E1097" t="s">
        <v>9471</v>
      </c>
      <c r="F1097" t="s">
        <v>9472</v>
      </c>
      <c r="G1097" t="s">
        <v>16</v>
      </c>
      <c r="H1097">
        <v>46563</v>
      </c>
      <c r="I1097" t="s">
        <v>4092</v>
      </c>
    </row>
    <row r="1098" spans="1:9" x14ac:dyDescent="0.35">
      <c r="A1098" t="s">
        <v>3979</v>
      </c>
      <c r="B1098" t="s">
        <v>9473</v>
      </c>
      <c r="C1098" t="s">
        <v>9474</v>
      </c>
      <c r="D1098" t="s">
        <v>9475</v>
      </c>
      <c r="E1098" t="s">
        <v>9476</v>
      </c>
      <c r="F1098" t="s">
        <v>9477</v>
      </c>
      <c r="G1098" t="s">
        <v>16</v>
      </c>
      <c r="H1098">
        <v>78354</v>
      </c>
      <c r="I1098" t="s">
        <v>4103</v>
      </c>
    </row>
    <row r="1099" spans="1:9" x14ac:dyDescent="0.35">
      <c r="A1099" t="s">
        <v>2018</v>
      </c>
      <c r="B1099" t="s">
        <v>9478</v>
      </c>
      <c r="C1099" t="s">
        <v>9479</v>
      </c>
      <c r="D1099" t="s">
        <v>9480</v>
      </c>
      <c r="E1099" t="s">
        <v>9481</v>
      </c>
      <c r="F1099" t="s">
        <v>9482</v>
      </c>
      <c r="G1099" t="s">
        <v>50</v>
      </c>
      <c r="H1099">
        <v>2160</v>
      </c>
      <c r="I1099" t="s">
        <v>4092</v>
      </c>
    </row>
    <row r="1100" spans="1:9" x14ac:dyDescent="0.35">
      <c r="A1100" t="s">
        <v>214</v>
      </c>
      <c r="B1100" t="s">
        <v>9483</v>
      </c>
      <c r="C1100" t="s">
        <v>9484</v>
      </c>
      <c r="D1100" t="s">
        <v>9485</v>
      </c>
      <c r="E1100" t="s">
        <v>9486</v>
      </c>
      <c r="F1100" t="s">
        <v>9487</v>
      </c>
      <c r="G1100" t="s">
        <v>26</v>
      </c>
      <c r="H1100">
        <v>90211</v>
      </c>
      <c r="I1100" t="s">
        <v>4092</v>
      </c>
    </row>
    <row r="1101" spans="1:9" x14ac:dyDescent="0.35">
      <c r="A1101" t="s">
        <v>3082</v>
      </c>
      <c r="B1101" t="s">
        <v>9488</v>
      </c>
      <c r="C1101" t="s">
        <v>9489</v>
      </c>
      <c r="D1101" t="s">
        <v>9490</v>
      </c>
      <c r="E1101" t="s">
        <v>9491</v>
      </c>
      <c r="F1101" t="s">
        <v>9492</v>
      </c>
      <c r="G1101" t="s">
        <v>50</v>
      </c>
      <c r="H1101">
        <v>10741</v>
      </c>
      <c r="I1101" t="s">
        <v>4103</v>
      </c>
    </row>
    <row r="1102" spans="1:9" x14ac:dyDescent="0.35">
      <c r="A1102" t="s">
        <v>106</v>
      </c>
      <c r="B1102" t="s">
        <v>9493</v>
      </c>
      <c r="C1102" t="s">
        <v>9494</v>
      </c>
      <c r="D1102" t="s">
        <v>9495</v>
      </c>
      <c r="E1102" t="s">
        <v>9496</v>
      </c>
      <c r="F1102" t="s">
        <v>9497</v>
      </c>
      <c r="G1102" t="s">
        <v>31</v>
      </c>
      <c r="H1102">
        <v>26421</v>
      </c>
      <c r="I1102" t="s">
        <v>4092</v>
      </c>
    </row>
    <row r="1103" spans="1:9" x14ac:dyDescent="0.35">
      <c r="A1103" t="s">
        <v>3430</v>
      </c>
      <c r="B1103" t="s">
        <v>9498</v>
      </c>
      <c r="C1103" t="s">
        <v>9499</v>
      </c>
      <c r="D1103" t="s">
        <v>9500</v>
      </c>
      <c r="E1103" t="s">
        <v>9501</v>
      </c>
      <c r="F1103" t="s">
        <v>9502</v>
      </c>
      <c r="G1103" t="s">
        <v>31</v>
      </c>
      <c r="H1103">
        <v>61800</v>
      </c>
      <c r="I1103" t="s">
        <v>4092</v>
      </c>
    </row>
    <row r="1104" spans="1:9" x14ac:dyDescent="0.35">
      <c r="A1104" t="s">
        <v>1235</v>
      </c>
      <c r="B1104" t="s">
        <v>9503</v>
      </c>
      <c r="C1104" t="s">
        <v>9504</v>
      </c>
      <c r="D1104" t="s">
        <v>9505</v>
      </c>
      <c r="E1104" t="s">
        <v>9506</v>
      </c>
      <c r="F1104" t="s">
        <v>9507</v>
      </c>
      <c r="G1104" t="s">
        <v>50</v>
      </c>
      <c r="H1104">
        <v>57815</v>
      </c>
      <c r="I1104" t="s">
        <v>4103</v>
      </c>
    </row>
    <row r="1105" spans="1:9" x14ac:dyDescent="0.35">
      <c r="A1105" t="s">
        <v>2698</v>
      </c>
      <c r="B1105" t="s">
        <v>9508</v>
      </c>
      <c r="C1105" t="s">
        <v>9509</v>
      </c>
      <c r="D1105" t="s">
        <v>9510</v>
      </c>
      <c r="E1105" t="s">
        <v>9511</v>
      </c>
      <c r="F1105" t="s">
        <v>9512</v>
      </c>
      <c r="G1105" t="s">
        <v>26</v>
      </c>
      <c r="H1105">
        <v>85146</v>
      </c>
      <c r="I1105" t="s">
        <v>4103</v>
      </c>
    </row>
    <row r="1106" spans="1:9" x14ac:dyDescent="0.35">
      <c r="A1106" t="s">
        <v>2798</v>
      </c>
      <c r="B1106" t="s">
        <v>9513</v>
      </c>
      <c r="C1106" t="s">
        <v>9514</v>
      </c>
      <c r="D1106" t="s">
        <v>9515</v>
      </c>
      <c r="E1106" t="s">
        <v>9516</v>
      </c>
      <c r="F1106" t="s">
        <v>9517</v>
      </c>
      <c r="G1106" t="s">
        <v>31</v>
      </c>
      <c r="H1106">
        <v>11544</v>
      </c>
      <c r="I1106" t="s">
        <v>4092</v>
      </c>
    </row>
    <row r="1107" spans="1:9" x14ac:dyDescent="0.35">
      <c r="A1107" t="s">
        <v>3438</v>
      </c>
      <c r="B1107" t="s">
        <v>9518</v>
      </c>
      <c r="C1107" t="s">
        <v>9519</v>
      </c>
      <c r="D1107" t="s">
        <v>9520</v>
      </c>
      <c r="E1107" t="s">
        <v>9521</v>
      </c>
      <c r="F1107" t="s">
        <v>9522</v>
      </c>
      <c r="G1107" t="s">
        <v>50</v>
      </c>
      <c r="H1107">
        <v>91628</v>
      </c>
      <c r="I1107" t="s">
        <v>4092</v>
      </c>
    </row>
    <row r="1108" spans="1:9" x14ac:dyDescent="0.35">
      <c r="A1108" t="s">
        <v>1149</v>
      </c>
      <c r="B1108" t="s">
        <v>9523</v>
      </c>
      <c r="C1108" t="s">
        <v>9524</v>
      </c>
      <c r="D1108" t="s">
        <v>9525</v>
      </c>
      <c r="E1108" t="s">
        <v>9526</v>
      </c>
      <c r="F1108" t="s">
        <v>9527</v>
      </c>
      <c r="G1108" t="s">
        <v>26</v>
      </c>
      <c r="H1108">
        <v>30860</v>
      </c>
      <c r="I1108" t="s">
        <v>4092</v>
      </c>
    </row>
    <row r="1109" spans="1:9" x14ac:dyDescent="0.35">
      <c r="A1109" t="s">
        <v>888</v>
      </c>
      <c r="B1109" t="s">
        <v>9528</v>
      </c>
      <c r="C1109" t="s">
        <v>9529</v>
      </c>
      <c r="D1109" t="s">
        <v>9530</v>
      </c>
      <c r="E1109" t="s">
        <v>9531</v>
      </c>
      <c r="F1109" t="s">
        <v>9532</v>
      </c>
      <c r="G1109" t="s">
        <v>31</v>
      </c>
      <c r="H1109">
        <v>92006</v>
      </c>
      <c r="I1109" t="s">
        <v>4092</v>
      </c>
    </row>
    <row r="1110" spans="1:9" x14ac:dyDescent="0.35">
      <c r="A1110" t="s">
        <v>1372</v>
      </c>
      <c r="B1110" t="s">
        <v>9533</v>
      </c>
      <c r="C1110" t="s">
        <v>9534</v>
      </c>
      <c r="D1110" t="s">
        <v>9535</v>
      </c>
      <c r="E1110" t="s">
        <v>9536</v>
      </c>
      <c r="F1110" t="s">
        <v>9537</v>
      </c>
      <c r="G1110" t="s">
        <v>50</v>
      </c>
      <c r="H1110">
        <v>63563</v>
      </c>
      <c r="I1110" t="s">
        <v>4103</v>
      </c>
    </row>
    <row r="1111" spans="1:9" x14ac:dyDescent="0.35">
      <c r="A1111" t="s">
        <v>2968</v>
      </c>
      <c r="B1111" t="s">
        <v>9538</v>
      </c>
      <c r="C1111" t="s">
        <v>9539</v>
      </c>
      <c r="D1111" t="s">
        <v>9540</v>
      </c>
      <c r="E1111" t="s">
        <v>9541</v>
      </c>
      <c r="F1111" t="s">
        <v>9542</v>
      </c>
      <c r="G1111" t="s">
        <v>16</v>
      </c>
      <c r="H1111">
        <v>53242</v>
      </c>
      <c r="I1111" t="s">
        <v>4103</v>
      </c>
    </row>
    <row r="1112" spans="1:9" x14ac:dyDescent="0.35">
      <c r="A1112" t="s">
        <v>1473</v>
      </c>
      <c r="B1112" t="s">
        <v>9543</v>
      </c>
      <c r="C1112" t="s">
        <v>9544</v>
      </c>
      <c r="D1112" t="s">
        <v>9545</v>
      </c>
      <c r="E1112" t="s">
        <v>9546</v>
      </c>
      <c r="F1112" t="s">
        <v>9547</v>
      </c>
      <c r="G1112" t="s">
        <v>23</v>
      </c>
      <c r="H1112">
        <v>25623</v>
      </c>
      <c r="I1112" t="s">
        <v>4103</v>
      </c>
    </row>
    <row r="1113" spans="1:9" x14ac:dyDescent="0.35">
      <c r="A1113" t="s">
        <v>3110</v>
      </c>
      <c r="B1113" t="s">
        <v>9548</v>
      </c>
      <c r="C1113" t="s">
        <v>9549</v>
      </c>
      <c r="D1113" t="s">
        <v>9550</v>
      </c>
      <c r="E1113" t="s">
        <v>9551</v>
      </c>
      <c r="F1113" t="s">
        <v>9552</v>
      </c>
      <c r="G1113" t="s">
        <v>31</v>
      </c>
      <c r="H1113">
        <v>39083</v>
      </c>
      <c r="I1113" t="s">
        <v>4103</v>
      </c>
    </row>
    <row r="1114" spans="1:9" x14ac:dyDescent="0.35">
      <c r="A1114" t="s">
        <v>781</v>
      </c>
      <c r="B1114" t="s">
        <v>9553</v>
      </c>
      <c r="C1114" t="s">
        <v>9554</v>
      </c>
      <c r="D1114" t="s">
        <v>9555</v>
      </c>
      <c r="E1114" t="s">
        <v>9556</v>
      </c>
      <c r="F1114" t="s">
        <v>9557</v>
      </c>
      <c r="G1114" t="s">
        <v>26</v>
      </c>
      <c r="H1114">
        <v>31778</v>
      </c>
      <c r="I1114" t="s">
        <v>4103</v>
      </c>
    </row>
    <row r="1115" spans="1:9" x14ac:dyDescent="0.35">
      <c r="A1115" t="s">
        <v>815</v>
      </c>
      <c r="B1115" t="s">
        <v>9558</v>
      </c>
      <c r="C1115" t="s">
        <v>9559</v>
      </c>
      <c r="D1115" t="s">
        <v>9560</v>
      </c>
      <c r="E1115" t="s">
        <v>9561</v>
      </c>
      <c r="F1115" t="s">
        <v>9562</v>
      </c>
      <c r="G1115" t="s">
        <v>50</v>
      </c>
      <c r="H1115">
        <v>86129</v>
      </c>
      <c r="I1115" t="s">
        <v>4103</v>
      </c>
    </row>
    <row r="1116" spans="1:9" x14ac:dyDescent="0.35">
      <c r="A1116" t="s">
        <v>1253</v>
      </c>
      <c r="B1116" t="s">
        <v>9563</v>
      </c>
      <c r="C1116" t="s">
        <v>9564</v>
      </c>
      <c r="D1116" t="s">
        <v>9565</v>
      </c>
      <c r="E1116" t="s">
        <v>9566</v>
      </c>
      <c r="F1116" t="s">
        <v>9567</v>
      </c>
      <c r="G1116" t="s">
        <v>16</v>
      </c>
      <c r="H1116">
        <v>38882</v>
      </c>
      <c r="I1116" t="s">
        <v>4103</v>
      </c>
    </row>
    <row r="1117" spans="1:9" x14ac:dyDescent="0.35">
      <c r="A1117" t="s">
        <v>2100</v>
      </c>
      <c r="B1117" t="s">
        <v>9568</v>
      </c>
      <c r="C1117" t="s">
        <v>9569</v>
      </c>
      <c r="D1117" t="s">
        <v>9570</v>
      </c>
      <c r="E1117" t="s">
        <v>9571</v>
      </c>
      <c r="F1117" t="s">
        <v>9572</v>
      </c>
      <c r="G1117" t="s">
        <v>16</v>
      </c>
      <c r="H1117">
        <v>89261</v>
      </c>
      <c r="I1117" t="s">
        <v>4103</v>
      </c>
    </row>
    <row r="1118" spans="1:9" x14ac:dyDescent="0.35">
      <c r="A1118" t="s">
        <v>334</v>
      </c>
      <c r="B1118" t="s">
        <v>9573</v>
      </c>
      <c r="C1118" t="s">
        <v>9574</v>
      </c>
      <c r="D1118" t="s">
        <v>9575</v>
      </c>
      <c r="E1118" t="s">
        <v>9576</v>
      </c>
      <c r="F1118" t="s">
        <v>8814</v>
      </c>
      <c r="G1118" t="s">
        <v>31</v>
      </c>
      <c r="H1118">
        <v>87863</v>
      </c>
      <c r="I1118" t="s">
        <v>4103</v>
      </c>
    </row>
    <row r="1119" spans="1:9" x14ac:dyDescent="0.35">
      <c r="A1119" t="s">
        <v>856</v>
      </c>
      <c r="B1119" t="s">
        <v>3580</v>
      </c>
      <c r="C1119" t="s">
        <v>9577</v>
      </c>
      <c r="D1119" t="s">
        <v>9578</v>
      </c>
      <c r="E1119" t="s">
        <v>9579</v>
      </c>
      <c r="F1119" t="s">
        <v>9580</v>
      </c>
      <c r="G1119" t="s">
        <v>50</v>
      </c>
      <c r="H1119">
        <v>75489</v>
      </c>
      <c r="I1119" t="s">
        <v>4103</v>
      </c>
    </row>
    <row r="1120" spans="1:9" x14ac:dyDescent="0.35">
      <c r="A1120" t="s">
        <v>3480</v>
      </c>
      <c r="B1120" t="s">
        <v>9581</v>
      </c>
      <c r="C1120" t="s">
        <v>9582</v>
      </c>
      <c r="D1120" t="s">
        <v>9583</v>
      </c>
      <c r="E1120" t="s">
        <v>9584</v>
      </c>
      <c r="F1120" t="s">
        <v>9585</v>
      </c>
      <c r="G1120" t="s">
        <v>26</v>
      </c>
      <c r="H1120">
        <v>40382</v>
      </c>
      <c r="I1120" t="s">
        <v>4092</v>
      </c>
    </row>
    <row r="1121" spans="1:9" x14ac:dyDescent="0.35">
      <c r="A1121" t="s">
        <v>2296</v>
      </c>
      <c r="B1121" t="s">
        <v>9586</v>
      </c>
      <c r="C1121" t="s">
        <v>9587</v>
      </c>
      <c r="D1121" t="s">
        <v>9588</v>
      </c>
      <c r="E1121" t="s">
        <v>9589</v>
      </c>
      <c r="F1121" t="s">
        <v>9590</v>
      </c>
      <c r="G1121" t="s">
        <v>26</v>
      </c>
      <c r="H1121">
        <v>12404</v>
      </c>
      <c r="I1121" t="s">
        <v>4103</v>
      </c>
    </row>
    <row r="1122" spans="1:9" x14ac:dyDescent="0.35">
      <c r="A1122" t="s">
        <v>3420</v>
      </c>
      <c r="B1122" t="s">
        <v>9591</v>
      </c>
      <c r="C1122" t="s">
        <v>9592</v>
      </c>
      <c r="D1122" t="s">
        <v>9593</v>
      </c>
      <c r="E1122" t="s">
        <v>9594</v>
      </c>
      <c r="F1122" t="s">
        <v>9595</v>
      </c>
      <c r="G1122" t="s">
        <v>23</v>
      </c>
      <c r="H1122">
        <v>81832</v>
      </c>
      <c r="I1122" t="s">
        <v>4103</v>
      </c>
    </row>
    <row r="1123" spans="1:9" x14ac:dyDescent="0.35">
      <c r="A1123" t="s">
        <v>411</v>
      </c>
      <c r="B1123" t="s">
        <v>9596</v>
      </c>
      <c r="C1123" t="s">
        <v>9597</v>
      </c>
      <c r="D1123" t="s">
        <v>9598</v>
      </c>
      <c r="E1123" t="s">
        <v>9599</v>
      </c>
      <c r="F1123" t="s">
        <v>9600</v>
      </c>
      <c r="G1123" t="s">
        <v>23</v>
      </c>
      <c r="H1123">
        <v>2443</v>
      </c>
      <c r="I1123" t="s">
        <v>4092</v>
      </c>
    </row>
    <row r="1124" spans="1:9" x14ac:dyDescent="0.35">
      <c r="A1124" t="s">
        <v>3023</v>
      </c>
      <c r="B1124" t="s">
        <v>9601</v>
      </c>
      <c r="C1124" t="s">
        <v>9602</v>
      </c>
      <c r="D1124" t="s">
        <v>9603</v>
      </c>
      <c r="E1124" t="s">
        <v>9604</v>
      </c>
      <c r="F1124" t="s">
        <v>9605</v>
      </c>
      <c r="G1124" t="s">
        <v>50</v>
      </c>
      <c r="H1124">
        <v>59928</v>
      </c>
      <c r="I1124" t="s">
        <v>4092</v>
      </c>
    </row>
    <row r="1125" spans="1:9" x14ac:dyDescent="0.35">
      <c r="A1125" t="s">
        <v>3450</v>
      </c>
      <c r="B1125" t="s">
        <v>9606</v>
      </c>
      <c r="C1125" t="s">
        <v>9607</v>
      </c>
      <c r="D1125" t="s">
        <v>9608</v>
      </c>
      <c r="E1125" t="s">
        <v>9609</v>
      </c>
      <c r="F1125" t="s">
        <v>9610</v>
      </c>
      <c r="G1125" t="s">
        <v>26</v>
      </c>
      <c r="H1125">
        <v>57636</v>
      </c>
      <c r="I1125" t="s">
        <v>4092</v>
      </c>
    </row>
    <row r="1126" spans="1:9" x14ac:dyDescent="0.35">
      <c r="A1126" t="s">
        <v>1111</v>
      </c>
      <c r="B1126" t="s">
        <v>9611</v>
      </c>
      <c r="C1126" t="s">
        <v>9612</v>
      </c>
      <c r="D1126" t="s">
        <v>9613</v>
      </c>
      <c r="E1126" t="s">
        <v>9614</v>
      </c>
      <c r="F1126" t="s">
        <v>9615</v>
      </c>
      <c r="G1126" t="s">
        <v>50</v>
      </c>
      <c r="H1126">
        <v>8555</v>
      </c>
      <c r="I1126" t="s">
        <v>4103</v>
      </c>
    </row>
    <row r="1127" spans="1:9" x14ac:dyDescent="0.35">
      <c r="A1127" t="s">
        <v>2210</v>
      </c>
      <c r="B1127" t="s">
        <v>9616</v>
      </c>
      <c r="C1127" t="s">
        <v>9617</v>
      </c>
      <c r="D1127" t="s">
        <v>9618</v>
      </c>
      <c r="E1127" t="s">
        <v>9619</v>
      </c>
      <c r="F1127" t="s">
        <v>9620</v>
      </c>
      <c r="G1127" t="s">
        <v>50</v>
      </c>
      <c r="H1127">
        <v>80516</v>
      </c>
      <c r="I1127" t="s">
        <v>4103</v>
      </c>
    </row>
    <row r="1128" spans="1:9" x14ac:dyDescent="0.35">
      <c r="A1128" t="s">
        <v>2444</v>
      </c>
      <c r="B1128" t="s">
        <v>9621</v>
      </c>
      <c r="C1128" t="s">
        <v>9622</v>
      </c>
      <c r="D1128" t="s">
        <v>9623</v>
      </c>
      <c r="E1128" t="s">
        <v>9624</v>
      </c>
      <c r="F1128" t="s">
        <v>9625</v>
      </c>
      <c r="G1128" t="s">
        <v>23</v>
      </c>
      <c r="H1128">
        <v>14572</v>
      </c>
      <c r="I1128" t="s">
        <v>4092</v>
      </c>
    </row>
    <row r="1129" spans="1:9" x14ac:dyDescent="0.35">
      <c r="A1129" t="s">
        <v>3882</v>
      </c>
      <c r="B1129" t="s">
        <v>9626</v>
      </c>
      <c r="C1129" t="s">
        <v>9627</v>
      </c>
      <c r="D1129" t="s">
        <v>9628</v>
      </c>
      <c r="E1129" t="s">
        <v>9629</v>
      </c>
      <c r="F1129" t="s">
        <v>5921</v>
      </c>
      <c r="G1129" t="s">
        <v>26</v>
      </c>
      <c r="H1129">
        <v>95123</v>
      </c>
      <c r="I1129" t="s">
        <v>4092</v>
      </c>
    </row>
    <row r="1130" spans="1:9" x14ac:dyDescent="0.35">
      <c r="A1130" t="s">
        <v>1153</v>
      </c>
      <c r="B1130" t="s">
        <v>9630</v>
      </c>
      <c r="C1130" t="s">
        <v>9631</v>
      </c>
      <c r="D1130" t="s">
        <v>9632</v>
      </c>
      <c r="E1130" t="s">
        <v>9633</v>
      </c>
      <c r="F1130" t="s">
        <v>9634</v>
      </c>
      <c r="G1130" t="s">
        <v>50</v>
      </c>
      <c r="H1130">
        <v>96247</v>
      </c>
      <c r="I1130" t="s">
        <v>4103</v>
      </c>
    </row>
    <row r="1131" spans="1:9" x14ac:dyDescent="0.35">
      <c r="A1131" t="s">
        <v>1382</v>
      </c>
      <c r="B1131" t="s">
        <v>9635</v>
      </c>
      <c r="C1131" t="s">
        <v>9636</v>
      </c>
      <c r="D1131" t="s">
        <v>9637</v>
      </c>
      <c r="E1131" t="s">
        <v>9638</v>
      </c>
      <c r="F1131" t="s">
        <v>9639</v>
      </c>
      <c r="G1131" t="s">
        <v>50</v>
      </c>
      <c r="H1131">
        <v>6534</v>
      </c>
      <c r="I1131" t="s">
        <v>4092</v>
      </c>
    </row>
    <row r="1132" spans="1:9" x14ac:dyDescent="0.35">
      <c r="A1132" t="s">
        <v>787</v>
      </c>
      <c r="B1132" t="s">
        <v>9640</v>
      </c>
      <c r="C1132" t="s">
        <v>9641</v>
      </c>
      <c r="D1132" t="s">
        <v>9642</v>
      </c>
      <c r="E1132" t="s">
        <v>9643</v>
      </c>
      <c r="F1132" t="s">
        <v>9644</v>
      </c>
      <c r="G1132" t="s">
        <v>50</v>
      </c>
      <c r="H1132">
        <v>39144</v>
      </c>
      <c r="I1132" t="s">
        <v>4092</v>
      </c>
    </row>
    <row r="1133" spans="1:9" x14ac:dyDescent="0.35">
      <c r="A1133" t="s">
        <v>533</v>
      </c>
      <c r="B1133" t="s">
        <v>9645</v>
      </c>
      <c r="C1133" t="s">
        <v>9646</v>
      </c>
      <c r="D1133" t="s">
        <v>9647</v>
      </c>
      <c r="E1133" t="s">
        <v>9648</v>
      </c>
      <c r="F1133" t="s">
        <v>9649</v>
      </c>
      <c r="G1133" t="s">
        <v>26</v>
      </c>
      <c r="H1133">
        <v>60078</v>
      </c>
      <c r="I1133" t="s">
        <v>4092</v>
      </c>
    </row>
    <row r="1134" spans="1:9" x14ac:dyDescent="0.35">
      <c r="A1134" t="s">
        <v>1919</v>
      </c>
      <c r="B1134" t="s">
        <v>9650</v>
      </c>
      <c r="C1134" t="s">
        <v>9651</v>
      </c>
      <c r="D1134" t="s">
        <v>9652</v>
      </c>
      <c r="E1134" t="s">
        <v>9653</v>
      </c>
      <c r="F1134" t="s">
        <v>9654</v>
      </c>
      <c r="G1134" t="s">
        <v>16</v>
      </c>
      <c r="H1134">
        <v>94435</v>
      </c>
      <c r="I1134" t="s">
        <v>4092</v>
      </c>
    </row>
    <row r="1135" spans="1:9" x14ac:dyDescent="0.35">
      <c r="A1135" t="s">
        <v>1380</v>
      </c>
      <c r="B1135" t="s">
        <v>9655</v>
      </c>
      <c r="C1135" t="s">
        <v>9656</v>
      </c>
      <c r="D1135" t="s">
        <v>9657</v>
      </c>
      <c r="E1135" t="s">
        <v>9658</v>
      </c>
      <c r="F1135" t="s">
        <v>9659</v>
      </c>
      <c r="G1135" t="s">
        <v>23</v>
      </c>
      <c r="H1135">
        <v>94446</v>
      </c>
      <c r="I1135" t="s">
        <v>4092</v>
      </c>
    </row>
    <row r="1136" spans="1:9" x14ac:dyDescent="0.35">
      <c r="A1136" t="s">
        <v>1905</v>
      </c>
      <c r="B1136" t="s">
        <v>9660</v>
      </c>
      <c r="C1136" t="s">
        <v>9661</v>
      </c>
      <c r="D1136" t="s">
        <v>9662</v>
      </c>
      <c r="E1136" t="s">
        <v>9663</v>
      </c>
      <c r="F1136" t="s">
        <v>9664</v>
      </c>
      <c r="G1136" t="s">
        <v>23</v>
      </c>
      <c r="H1136">
        <v>23825</v>
      </c>
      <c r="I1136" t="s">
        <v>4092</v>
      </c>
    </row>
    <row r="1137" spans="1:9" x14ac:dyDescent="0.35">
      <c r="A1137" t="s">
        <v>310</v>
      </c>
      <c r="B1137" t="s">
        <v>9665</v>
      </c>
      <c r="C1137" t="s">
        <v>9666</v>
      </c>
      <c r="D1137" t="s">
        <v>9667</v>
      </c>
      <c r="E1137" t="s">
        <v>9668</v>
      </c>
      <c r="F1137" t="s">
        <v>9669</v>
      </c>
      <c r="G1137" t="s">
        <v>16</v>
      </c>
      <c r="H1137">
        <v>20968</v>
      </c>
      <c r="I1137" t="s">
        <v>4103</v>
      </c>
    </row>
    <row r="1138" spans="1:9" x14ac:dyDescent="0.35">
      <c r="A1138" t="s">
        <v>136</v>
      </c>
      <c r="B1138" t="s">
        <v>9670</v>
      </c>
      <c r="C1138" t="s">
        <v>9671</v>
      </c>
      <c r="D1138" t="s">
        <v>9672</v>
      </c>
      <c r="E1138" t="s">
        <v>9673</v>
      </c>
      <c r="F1138" t="s">
        <v>9674</v>
      </c>
      <c r="G1138" t="s">
        <v>50</v>
      </c>
      <c r="H1138">
        <v>76466</v>
      </c>
      <c r="I1138" t="s">
        <v>4092</v>
      </c>
    </row>
    <row r="1139" spans="1:9" x14ac:dyDescent="0.35">
      <c r="A1139" t="s">
        <v>2388</v>
      </c>
      <c r="B1139" t="s">
        <v>9675</v>
      </c>
      <c r="C1139" t="s">
        <v>9676</v>
      </c>
      <c r="D1139" t="s">
        <v>9677</v>
      </c>
      <c r="E1139" t="s">
        <v>9678</v>
      </c>
      <c r="F1139" t="s">
        <v>9679</v>
      </c>
      <c r="G1139" t="s">
        <v>31</v>
      </c>
      <c r="H1139">
        <v>80052</v>
      </c>
      <c r="I1139" t="s">
        <v>4092</v>
      </c>
    </row>
    <row r="1140" spans="1:9" x14ac:dyDescent="0.35">
      <c r="A1140" t="s">
        <v>3844</v>
      </c>
      <c r="B1140" t="s">
        <v>9680</v>
      </c>
      <c r="C1140" t="s">
        <v>9681</v>
      </c>
      <c r="D1140" t="s">
        <v>9682</v>
      </c>
      <c r="E1140" t="s">
        <v>9683</v>
      </c>
      <c r="F1140" t="s">
        <v>9684</v>
      </c>
      <c r="G1140" t="s">
        <v>31</v>
      </c>
      <c r="H1140">
        <v>56508</v>
      </c>
      <c r="I1140" t="s">
        <v>4092</v>
      </c>
    </row>
    <row r="1141" spans="1:9" x14ac:dyDescent="0.35">
      <c r="A1141" t="s">
        <v>3068</v>
      </c>
      <c r="B1141" t="s">
        <v>9685</v>
      </c>
      <c r="C1141" t="s">
        <v>9686</v>
      </c>
      <c r="D1141" t="s">
        <v>9687</v>
      </c>
      <c r="E1141" t="s">
        <v>9688</v>
      </c>
      <c r="F1141" t="s">
        <v>9689</v>
      </c>
      <c r="G1141" t="s">
        <v>31</v>
      </c>
      <c r="H1141">
        <v>49745</v>
      </c>
      <c r="I1141" t="s">
        <v>4103</v>
      </c>
    </row>
    <row r="1142" spans="1:9" x14ac:dyDescent="0.35">
      <c r="A1142" t="s">
        <v>3160</v>
      </c>
      <c r="B1142" t="s">
        <v>9690</v>
      </c>
      <c r="C1142" t="s">
        <v>9691</v>
      </c>
      <c r="D1142" t="s">
        <v>9692</v>
      </c>
      <c r="E1142" t="s">
        <v>9693</v>
      </c>
      <c r="F1142" t="s">
        <v>9694</v>
      </c>
      <c r="G1142" t="s">
        <v>23</v>
      </c>
      <c r="H1142">
        <v>83762</v>
      </c>
      <c r="I1142" t="s">
        <v>4103</v>
      </c>
    </row>
    <row r="1143" spans="1:9" x14ac:dyDescent="0.35">
      <c r="A1143" t="s">
        <v>3302</v>
      </c>
      <c r="B1143" t="s">
        <v>9695</v>
      </c>
      <c r="C1143" t="s">
        <v>9696</v>
      </c>
      <c r="D1143" t="s">
        <v>9697</v>
      </c>
      <c r="E1143" t="s">
        <v>9698</v>
      </c>
      <c r="F1143" t="s">
        <v>9699</v>
      </c>
      <c r="G1143" t="s">
        <v>16</v>
      </c>
      <c r="H1143">
        <v>38006</v>
      </c>
      <c r="I1143" t="s">
        <v>4092</v>
      </c>
    </row>
    <row r="1144" spans="1:9" x14ac:dyDescent="0.35">
      <c r="A1144" t="s">
        <v>3533</v>
      </c>
      <c r="B1144" t="s">
        <v>9700</v>
      </c>
      <c r="C1144" t="s">
        <v>9701</v>
      </c>
      <c r="D1144" t="s">
        <v>9702</v>
      </c>
      <c r="E1144" t="s">
        <v>9703</v>
      </c>
      <c r="F1144" t="s">
        <v>9704</v>
      </c>
      <c r="G1144" t="s">
        <v>26</v>
      </c>
      <c r="H1144">
        <v>62745</v>
      </c>
      <c r="I1144" t="s">
        <v>4103</v>
      </c>
    </row>
    <row r="1145" spans="1:9" x14ac:dyDescent="0.35">
      <c r="A1145" t="s">
        <v>1035</v>
      </c>
      <c r="B1145" t="s">
        <v>2178</v>
      </c>
      <c r="C1145" t="s">
        <v>9705</v>
      </c>
      <c r="D1145" t="s">
        <v>9706</v>
      </c>
      <c r="E1145" t="s">
        <v>9707</v>
      </c>
      <c r="F1145" t="s">
        <v>4917</v>
      </c>
      <c r="G1145" t="s">
        <v>31</v>
      </c>
      <c r="H1145">
        <v>25948</v>
      </c>
      <c r="I1145" t="s">
        <v>4103</v>
      </c>
    </row>
    <row r="1146" spans="1:9" x14ac:dyDescent="0.35">
      <c r="A1146" t="s">
        <v>1923</v>
      </c>
      <c r="B1146" t="s">
        <v>9708</v>
      </c>
      <c r="C1146" t="s">
        <v>9709</v>
      </c>
      <c r="D1146" t="s">
        <v>9710</v>
      </c>
      <c r="E1146" t="s">
        <v>9711</v>
      </c>
      <c r="F1146" t="s">
        <v>9712</v>
      </c>
      <c r="G1146" t="s">
        <v>16</v>
      </c>
      <c r="H1146">
        <v>9810</v>
      </c>
      <c r="I1146" t="s">
        <v>4103</v>
      </c>
    </row>
    <row r="1147" spans="1:9" x14ac:dyDescent="0.35">
      <c r="A1147" t="s">
        <v>3656</v>
      </c>
      <c r="B1147" t="s">
        <v>834</v>
      </c>
      <c r="C1147" t="s">
        <v>9713</v>
      </c>
      <c r="D1147" t="s">
        <v>9714</v>
      </c>
      <c r="E1147" t="s">
        <v>9715</v>
      </c>
      <c r="F1147" t="s">
        <v>9716</v>
      </c>
      <c r="G1147" t="s">
        <v>16</v>
      </c>
      <c r="H1147">
        <v>45117</v>
      </c>
      <c r="I1147" t="s">
        <v>4103</v>
      </c>
    </row>
    <row r="1148" spans="1:9" x14ac:dyDescent="0.35">
      <c r="A1148" t="s">
        <v>1314</v>
      </c>
      <c r="B1148" t="s">
        <v>9717</v>
      </c>
      <c r="C1148" t="s">
        <v>9718</v>
      </c>
      <c r="D1148" t="s">
        <v>9719</v>
      </c>
      <c r="E1148" t="s">
        <v>9720</v>
      </c>
      <c r="F1148" t="s">
        <v>9721</v>
      </c>
      <c r="G1148" t="s">
        <v>31</v>
      </c>
      <c r="H1148">
        <v>92665</v>
      </c>
      <c r="I1148" t="s">
        <v>4103</v>
      </c>
    </row>
    <row r="1149" spans="1:9" x14ac:dyDescent="0.35">
      <c r="A1149" t="s">
        <v>1543</v>
      </c>
      <c r="B1149" t="s">
        <v>9722</v>
      </c>
      <c r="C1149" t="s">
        <v>9723</v>
      </c>
      <c r="D1149" t="s">
        <v>9724</v>
      </c>
      <c r="E1149" t="s">
        <v>9725</v>
      </c>
      <c r="F1149" t="s">
        <v>9726</v>
      </c>
      <c r="G1149" t="s">
        <v>16</v>
      </c>
      <c r="H1149">
        <v>24235</v>
      </c>
      <c r="I1149" t="s">
        <v>4092</v>
      </c>
    </row>
    <row r="1150" spans="1:9" x14ac:dyDescent="0.35">
      <c r="A1150" t="s">
        <v>346</v>
      </c>
      <c r="B1150" t="s">
        <v>9727</v>
      </c>
      <c r="C1150" t="s">
        <v>9728</v>
      </c>
      <c r="D1150" t="s">
        <v>9729</v>
      </c>
      <c r="E1150" t="s">
        <v>9730</v>
      </c>
      <c r="F1150" t="s">
        <v>7124</v>
      </c>
      <c r="G1150" t="s">
        <v>26</v>
      </c>
      <c r="H1150">
        <v>82586</v>
      </c>
      <c r="I1150" t="s">
        <v>4092</v>
      </c>
    </row>
    <row r="1151" spans="1:9" x14ac:dyDescent="0.35">
      <c r="A1151" t="s">
        <v>675</v>
      </c>
      <c r="B1151" t="s">
        <v>9731</v>
      </c>
      <c r="C1151" t="s">
        <v>9732</v>
      </c>
      <c r="D1151" t="s">
        <v>9733</v>
      </c>
      <c r="E1151" t="s">
        <v>9734</v>
      </c>
      <c r="F1151" t="s">
        <v>9735</v>
      </c>
      <c r="G1151" t="s">
        <v>31</v>
      </c>
      <c r="H1151">
        <v>94636</v>
      </c>
      <c r="I1151" t="s">
        <v>4092</v>
      </c>
    </row>
    <row r="1152" spans="1:9" x14ac:dyDescent="0.35">
      <c r="A1152" t="s">
        <v>876</v>
      </c>
      <c r="B1152" t="s">
        <v>9736</v>
      </c>
      <c r="C1152" t="s">
        <v>9737</v>
      </c>
      <c r="D1152" t="s">
        <v>9738</v>
      </c>
      <c r="E1152" t="s">
        <v>9739</v>
      </c>
      <c r="F1152" t="s">
        <v>9740</v>
      </c>
      <c r="G1152" t="s">
        <v>26</v>
      </c>
      <c r="H1152">
        <v>19617</v>
      </c>
      <c r="I1152" t="s">
        <v>4092</v>
      </c>
    </row>
    <row r="1153" spans="1:9" x14ac:dyDescent="0.35">
      <c r="A1153" t="s">
        <v>1755</v>
      </c>
      <c r="B1153" t="s">
        <v>9741</v>
      </c>
      <c r="C1153" t="s">
        <v>9742</v>
      </c>
      <c r="D1153" t="s">
        <v>9743</v>
      </c>
      <c r="E1153" t="s">
        <v>9744</v>
      </c>
      <c r="F1153" t="s">
        <v>9745</v>
      </c>
      <c r="G1153" t="s">
        <v>31</v>
      </c>
      <c r="H1153">
        <v>30680</v>
      </c>
      <c r="I1153" t="s">
        <v>4103</v>
      </c>
    </row>
    <row r="1154" spans="1:9" x14ac:dyDescent="0.35">
      <c r="A1154" t="s">
        <v>2161</v>
      </c>
      <c r="B1154" t="s">
        <v>9746</v>
      </c>
      <c r="C1154" t="s">
        <v>9747</v>
      </c>
      <c r="D1154" t="s">
        <v>9748</v>
      </c>
      <c r="E1154" t="s">
        <v>9749</v>
      </c>
      <c r="F1154" t="s">
        <v>9750</v>
      </c>
      <c r="G1154" t="s">
        <v>50</v>
      </c>
      <c r="H1154">
        <v>13362</v>
      </c>
      <c r="I1154" t="s">
        <v>4092</v>
      </c>
    </row>
    <row r="1155" spans="1:9" x14ac:dyDescent="0.35">
      <c r="A1155" t="s">
        <v>1063</v>
      </c>
      <c r="B1155" t="s">
        <v>9751</v>
      </c>
      <c r="C1155" t="s">
        <v>9752</v>
      </c>
      <c r="D1155" t="s">
        <v>9753</v>
      </c>
      <c r="E1155" t="s">
        <v>9754</v>
      </c>
      <c r="F1155" t="s">
        <v>9755</v>
      </c>
      <c r="G1155" t="s">
        <v>31</v>
      </c>
      <c r="H1155">
        <v>28890</v>
      </c>
      <c r="I1155" t="s">
        <v>4092</v>
      </c>
    </row>
    <row r="1156" spans="1:9" x14ac:dyDescent="0.35">
      <c r="A1156" t="s">
        <v>2368</v>
      </c>
      <c r="B1156" t="s">
        <v>9756</v>
      </c>
      <c r="C1156" t="s">
        <v>9757</v>
      </c>
      <c r="D1156" t="s">
        <v>9758</v>
      </c>
      <c r="E1156" t="s">
        <v>9759</v>
      </c>
      <c r="F1156" t="s">
        <v>9760</v>
      </c>
      <c r="G1156" t="s">
        <v>26</v>
      </c>
      <c r="H1156">
        <v>76445</v>
      </c>
      <c r="I1156" t="s">
        <v>4103</v>
      </c>
    </row>
    <row r="1157" spans="1:9" x14ac:dyDescent="0.35">
      <c r="A1157" t="s">
        <v>1392</v>
      </c>
      <c r="B1157" t="s">
        <v>9761</v>
      </c>
      <c r="C1157" t="s">
        <v>9762</v>
      </c>
      <c r="D1157" t="s">
        <v>9763</v>
      </c>
      <c r="E1157" t="s">
        <v>9764</v>
      </c>
      <c r="F1157" t="s">
        <v>9765</v>
      </c>
      <c r="G1157" t="s">
        <v>23</v>
      </c>
      <c r="H1157">
        <v>39862</v>
      </c>
      <c r="I1157" t="s">
        <v>4103</v>
      </c>
    </row>
    <row r="1158" spans="1:9" x14ac:dyDescent="0.35">
      <c r="A1158" t="s">
        <v>2177</v>
      </c>
      <c r="B1158" t="s">
        <v>9766</v>
      </c>
      <c r="C1158" t="s">
        <v>9767</v>
      </c>
      <c r="D1158" t="s">
        <v>9768</v>
      </c>
      <c r="E1158" t="s">
        <v>9769</v>
      </c>
      <c r="F1158" t="s">
        <v>9770</v>
      </c>
      <c r="G1158" t="s">
        <v>50</v>
      </c>
      <c r="H1158">
        <v>3666</v>
      </c>
      <c r="I1158" t="s">
        <v>4103</v>
      </c>
    </row>
    <row r="1159" spans="1:9" x14ac:dyDescent="0.35">
      <c r="A1159" t="s">
        <v>2998</v>
      </c>
      <c r="B1159" t="s">
        <v>9771</v>
      </c>
      <c r="C1159" t="s">
        <v>9772</v>
      </c>
      <c r="D1159" t="s">
        <v>9773</v>
      </c>
      <c r="E1159" t="s">
        <v>9774</v>
      </c>
      <c r="F1159" t="s">
        <v>5257</v>
      </c>
      <c r="G1159" t="s">
        <v>26</v>
      </c>
      <c r="H1159">
        <v>65736</v>
      </c>
      <c r="I1159" t="s">
        <v>4103</v>
      </c>
    </row>
    <row r="1160" spans="1:9" x14ac:dyDescent="0.35">
      <c r="A1160" t="s">
        <v>1541</v>
      </c>
      <c r="B1160" t="s">
        <v>9775</v>
      </c>
      <c r="C1160" t="s">
        <v>9776</v>
      </c>
      <c r="D1160" t="s">
        <v>9777</v>
      </c>
      <c r="E1160" t="s">
        <v>9778</v>
      </c>
      <c r="F1160" t="s">
        <v>9779</v>
      </c>
      <c r="G1160" t="s">
        <v>50</v>
      </c>
      <c r="H1160">
        <v>15904</v>
      </c>
      <c r="I1160" t="s">
        <v>4103</v>
      </c>
    </row>
    <row r="1161" spans="1:9" x14ac:dyDescent="0.35">
      <c r="A1161" t="s">
        <v>1533</v>
      </c>
      <c r="B1161" t="s">
        <v>9780</v>
      </c>
      <c r="C1161" t="s">
        <v>9781</v>
      </c>
      <c r="D1161" t="s">
        <v>9782</v>
      </c>
      <c r="E1161" t="s">
        <v>9783</v>
      </c>
      <c r="F1161" t="s">
        <v>9784</v>
      </c>
      <c r="G1161" t="s">
        <v>26</v>
      </c>
      <c r="H1161">
        <v>36609</v>
      </c>
      <c r="I1161" t="s">
        <v>4092</v>
      </c>
    </row>
    <row r="1162" spans="1:9" x14ac:dyDescent="0.35">
      <c r="A1162" t="s">
        <v>916</v>
      </c>
      <c r="B1162" t="s">
        <v>9785</v>
      </c>
      <c r="C1162" t="s">
        <v>9786</v>
      </c>
      <c r="D1162" t="s">
        <v>9787</v>
      </c>
      <c r="E1162" t="s">
        <v>9788</v>
      </c>
      <c r="F1162" t="s">
        <v>9789</v>
      </c>
      <c r="G1162" t="s">
        <v>16</v>
      </c>
      <c r="H1162">
        <v>48545</v>
      </c>
      <c r="I1162" t="s">
        <v>4092</v>
      </c>
    </row>
    <row r="1163" spans="1:9" x14ac:dyDescent="0.35">
      <c r="A1163" t="s">
        <v>4053</v>
      </c>
      <c r="B1163" t="s">
        <v>9790</v>
      </c>
      <c r="C1163" t="s">
        <v>9791</v>
      </c>
      <c r="D1163" t="s">
        <v>9792</v>
      </c>
      <c r="E1163" t="s">
        <v>9793</v>
      </c>
      <c r="F1163" t="s">
        <v>9794</v>
      </c>
      <c r="G1163" t="s">
        <v>31</v>
      </c>
      <c r="H1163">
        <v>33608</v>
      </c>
      <c r="I1163" t="s">
        <v>4092</v>
      </c>
    </row>
    <row r="1164" spans="1:9" x14ac:dyDescent="0.35">
      <c r="A1164" t="s">
        <v>104</v>
      </c>
      <c r="B1164" t="s">
        <v>9795</v>
      </c>
      <c r="C1164" t="s">
        <v>9796</v>
      </c>
      <c r="D1164" t="s">
        <v>9797</v>
      </c>
      <c r="E1164" t="s">
        <v>9798</v>
      </c>
      <c r="F1164" t="s">
        <v>9799</v>
      </c>
      <c r="G1164" t="s">
        <v>26</v>
      </c>
      <c r="H1164">
        <v>90495</v>
      </c>
      <c r="I1164" t="s">
        <v>4103</v>
      </c>
    </row>
    <row r="1165" spans="1:9" x14ac:dyDescent="0.35">
      <c r="A1165" t="s">
        <v>687</v>
      </c>
      <c r="B1165" t="s">
        <v>9800</v>
      </c>
      <c r="C1165" t="s">
        <v>9801</v>
      </c>
      <c r="D1165" t="s">
        <v>9802</v>
      </c>
      <c r="E1165" t="s">
        <v>9803</v>
      </c>
      <c r="F1165" t="s">
        <v>9088</v>
      </c>
      <c r="G1165" t="s">
        <v>31</v>
      </c>
      <c r="H1165">
        <v>59141</v>
      </c>
      <c r="I1165" t="s">
        <v>4092</v>
      </c>
    </row>
    <row r="1166" spans="1:9" x14ac:dyDescent="0.35">
      <c r="A1166" t="s">
        <v>2744</v>
      </c>
      <c r="B1166" t="s">
        <v>9804</v>
      </c>
      <c r="C1166" t="s">
        <v>9805</v>
      </c>
      <c r="D1166" t="s">
        <v>9806</v>
      </c>
      <c r="E1166" t="s">
        <v>9807</v>
      </c>
      <c r="F1166" t="s">
        <v>9808</v>
      </c>
      <c r="G1166" t="s">
        <v>26</v>
      </c>
      <c r="H1166">
        <v>10475</v>
      </c>
      <c r="I1166" t="s">
        <v>4103</v>
      </c>
    </row>
    <row r="1167" spans="1:9" x14ac:dyDescent="0.35">
      <c r="A1167" t="s">
        <v>621</v>
      </c>
      <c r="B1167" t="s">
        <v>9809</v>
      </c>
      <c r="C1167" t="s">
        <v>9810</v>
      </c>
      <c r="D1167" t="s">
        <v>9811</v>
      </c>
      <c r="E1167" t="s">
        <v>9812</v>
      </c>
      <c r="F1167" t="s">
        <v>9813</v>
      </c>
      <c r="G1167" t="s">
        <v>23</v>
      </c>
      <c r="H1167">
        <v>555</v>
      </c>
      <c r="I1167" t="s">
        <v>4103</v>
      </c>
    </row>
    <row r="1168" spans="1:9" x14ac:dyDescent="0.35">
      <c r="A1168" t="s">
        <v>510</v>
      </c>
      <c r="B1168" t="s">
        <v>9814</v>
      </c>
      <c r="C1168" t="s">
        <v>9815</v>
      </c>
      <c r="D1168" t="s">
        <v>9816</v>
      </c>
      <c r="E1168" t="s">
        <v>9817</v>
      </c>
      <c r="F1168" t="s">
        <v>9818</v>
      </c>
      <c r="G1168" t="s">
        <v>23</v>
      </c>
      <c r="H1168">
        <v>40238</v>
      </c>
      <c r="I1168" t="s">
        <v>4092</v>
      </c>
    </row>
    <row r="1169" spans="1:9" x14ac:dyDescent="0.35">
      <c r="A1169" t="s">
        <v>1167</v>
      </c>
      <c r="B1169" t="s">
        <v>9819</v>
      </c>
      <c r="C1169" t="s">
        <v>9820</v>
      </c>
      <c r="D1169" t="s">
        <v>9821</v>
      </c>
      <c r="E1169" t="s">
        <v>9822</v>
      </c>
      <c r="F1169" t="s">
        <v>9823</v>
      </c>
      <c r="G1169" t="s">
        <v>50</v>
      </c>
      <c r="H1169">
        <v>21152</v>
      </c>
      <c r="I1169" t="s">
        <v>4092</v>
      </c>
    </row>
    <row r="1170" spans="1:9" x14ac:dyDescent="0.35">
      <c r="A1170" t="s">
        <v>1827</v>
      </c>
      <c r="B1170" t="s">
        <v>9824</v>
      </c>
      <c r="C1170" t="s">
        <v>9825</v>
      </c>
      <c r="D1170" t="s">
        <v>9826</v>
      </c>
      <c r="E1170" t="s">
        <v>9827</v>
      </c>
      <c r="F1170" t="s">
        <v>9828</v>
      </c>
      <c r="G1170" t="s">
        <v>31</v>
      </c>
      <c r="H1170">
        <v>27638</v>
      </c>
      <c r="I1170" t="s">
        <v>4103</v>
      </c>
    </row>
    <row r="1171" spans="1:9" x14ac:dyDescent="0.35">
      <c r="A1171" t="s">
        <v>3028</v>
      </c>
      <c r="B1171" t="s">
        <v>9829</v>
      </c>
      <c r="C1171" t="s">
        <v>9830</v>
      </c>
      <c r="D1171" t="s">
        <v>9831</v>
      </c>
      <c r="E1171" t="s">
        <v>9832</v>
      </c>
      <c r="F1171" t="s">
        <v>9833</v>
      </c>
      <c r="G1171" t="s">
        <v>16</v>
      </c>
      <c r="H1171">
        <v>10581</v>
      </c>
      <c r="I1171" t="s">
        <v>4092</v>
      </c>
    </row>
    <row r="1172" spans="1:9" x14ac:dyDescent="0.35">
      <c r="A1172" t="s">
        <v>2088</v>
      </c>
      <c r="B1172" t="s">
        <v>9834</v>
      </c>
      <c r="C1172" t="s">
        <v>9835</v>
      </c>
      <c r="D1172" t="s">
        <v>9836</v>
      </c>
      <c r="E1172" t="s">
        <v>9837</v>
      </c>
      <c r="F1172" t="s">
        <v>9838</v>
      </c>
      <c r="G1172" t="s">
        <v>23</v>
      </c>
      <c r="H1172">
        <v>60384</v>
      </c>
      <c r="I1172" t="s">
        <v>4092</v>
      </c>
    </row>
    <row r="1173" spans="1:9" x14ac:dyDescent="0.35">
      <c r="A1173" t="s">
        <v>518</v>
      </c>
      <c r="B1173" t="s">
        <v>9839</v>
      </c>
      <c r="C1173" t="s">
        <v>9840</v>
      </c>
      <c r="D1173" t="s">
        <v>9841</v>
      </c>
      <c r="E1173" t="s">
        <v>9842</v>
      </c>
      <c r="F1173" t="s">
        <v>9843</v>
      </c>
      <c r="G1173" t="s">
        <v>31</v>
      </c>
      <c r="H1173">
        <v>49665</v>
      </c>
      <c r="I1173" t="s">
        <v>4103</v>
      </c>
    </row>
    <row r="1174" spans="1:9" x14ac:dyDescent="0.35">
      <c r="A1174" t="s">
        <v>2024</v>
      </c>
      <c r="B1174" t="s">
        <v>9844</v>
      </c>
      <c r="C1174" t="s">
        <v>9845</v>
      </c>
      <c r="D1174" t="s">
        <v>9846</v>
      </c>
      <c r="E1174" t="s">
        <v>9847</v>
      </c>
      <c r="F1174" t="s">
        <v>9848</v>
      </c>
      <c r="G1174" t="s">
        <v>16</v>
      </c>
      <c r="H1174">
        <v>1767</v>
      </c>
      <c r="I1174" t="s">
        <v>4103</v>
      </c>
    </row>
    <row r="1175" spans="1:9" x14ac:dyDescent="0.35">
      <c r="A1175" t="s">
        <v>2258</v>
      </c>
      <c r="B1175" t="s">
        <v>9849</v>
      </c>
      <c r="C1175" t="s">
        <v>9850</v>
      </c>
      <c r="D1175" t="s">
        <v>9851</v>
      </c>
      <c r="E1175" t="s">
        <v>9852</v>
      </c>
      <c r="F1175" t="s">
        <v>9853</v>
      </c>
      <c r="G1175" t="s">
        <v>31</v>
      </c>
      <c r="H1175">
        <v>43740</v>
      </c>
      <c r="I1175" t="s">
        <v>4103</v>
      </c>
    </row>
    <row r="1176" spans="1:9" x14ac:dyDescent="0.35">
      <c r="A1176" t="s">
        <v>2362</v>
      </c>
      <c r="B1176" t="s">
        <v>9854</v>
      </c>
      <c r="C1176" t="s">
        <v>9855</v>
      </c>
      <c r="D1176" t="s">
        <v>9856</v>
      </c>
      <c r="E1176" t="s">
        <v>9857</v>
      </c>
      <c r="F1176" t="s">
        <v>9858</v>
      </c>
      <c r="G1176" t="s">
        <v>16</v>
      </c>
      <c r="H1176">
        <v>60201</v>
      </c>
      <c r="I1176" t="s">
        <v>4103</v>
      </c>
    </row>
    <row r="1177" spans="1:9" x14ac:dyDescent="0.35">
      <c r="A1177" t="s">
        <v>2812</v>
      </c>
      <c r="B1177" t="s">
        <v>9859</v>
      </c>
      <c r="C1177" t="s">
        <v>9860</v>
      </c>
      <c r="D1177" t="s">
        <v>9861</v>
      </c>
      <c r="E1177" t="s">
        <v>9862</v>
      </c>
      <c r="F1177" t="s">
        <v>9863</v>
      </c>
      <c r="G1177" t="s">
        <v>31</v>
      </c>
      <c r="H1177">
        <v>84588</v>
      </c>
      <c r="I1177" t="s">
        <v>4103</v>
      </c>
    </row>
    <row r="1178" spans="1:9" x14ac:dyDescent="0.35">
      <c r="A1178" t="s">
        <v>2876</v>
      </c>
      <c r="B1178" t="s">
        <v>9864</v>
      </c>
      <c r="C1178" t="s">
        <v>9865</v>
      </c>
      <c r="D1178" t="s">
        <v>9866</v>
      </c>
      <c r="E1178" t="s">
        <v>9867</v>
      </c>
      <c r="F1178" t="s">
        <v>9868</v>
      </c>
      <c r="G1178" t="s">
        <v>50</v>
      </c>
      <c r="H1178">
        <v>87669</v>
      </c>
      <c r="I1178" t="s">
        <v>4092</v>
      </c>
    </row>
    <row r="1179" spans="1:9" x14ac:dyDescent="0.35">
      <c r="A1179" t="s">
        <v>2456</v>
      </c>
      <c r="B1179" t="s">
        <v>9869</v>
      </c>
      <c r="C1179" t="s">
        <v>9870</v>
      </c>
      <c r="D1179" t="s">
        <v>9871</v>
      </c>
      <c r="E1179" t="s">
        <v>9872</v>
      </c>
      <c r="F1179" t="s">
        <v>9873</v>
      </c>
      <c r="G1179" t="s">
        <v>16</v>
      </c>
      <c r="H1179">
        <v>70660</v>
      </c>
      <c r="I1179" t="s">
        <v>4103</v>
      </c>
    </row>
    <row r="1180" spans="1:9" x14ac:dyDescent="0.35">
      <c r="A1180" t="s">
        <v>2332</v>
      </c>
      <c r="B1180" t="s">
        <v>9874</v>
      </c>
      <c r="C1180" t="s">
        <v>9875</v>
      </c>
      <c r="D1180" t="s">
        <v>9876</v>
      </c>
      <c r="E1180" t="s">
        <v>9877</v>
      </c>
      <c r="F1180" t="s">
        <v>9878</v>
      </c>
      <c r="G1180" t="s">
        <v>50</v>
      </c>
      <c r="H1180">
        <v>38083</v>
      </c>
      <c r="I1180" t="s">
        <v>4103</v>
      </c>
    </row>
    <row r="1181" spans="1:9" x14ac:dyDescent="0.35">
      <c r="A1181" t="s">
        <v>2932</v>
      </c>
      <c r="B1181" t="s">
        <v>9879</v>
      </c>
      <c r="C1181" t="s">
        <v>9880</v>
      </c>
      <c r="D1181" t="s">
        <v>9881</v>
      </c>
      <c r="E1181" t="s">
        <v>9882</v>
      </c>
      <c r="F1181" t="s">
        <v>9883</v>
      </c>
      <c r="G1181" t="s">
        <v>16</v>
      </c>
      <c r="H1181">
        <v>67009</v>
      </c>
      <c r="I1181" t="s">
        <v>4103</v>
      </c>
    </row>
    <row r="1182" spans="1:9" x14ac:dyDescent="0.35">
      <c r="A1182" t="s">
        <v>3277</v>
      </c>
      <c r="B1182" t="s">
        <v>9884</v>
      </c>
      <c r="C1182" t="s">
        <v>9885</v>
      </c>
      <c r="D1182" t="s">
        <v>9886</v>
      </c>
      <c r="E1182" t="s">
        <v>9887</v>
      </c>
      <c r="F1182" t="s">
        <v>9888</v>
      </c>
      <c r="G1182" t="s">
        <v>26</v>
      </c>
      <c r="H1182">
        <v>54165</v>
      </c>
      <c r="I1182" t="s">
        <v>4103</v>
      </c>
    </row>
    <row r="1183" spans="1:9" x14ac:dyDescent="0.35">
      <c r="A1183" t="s">
        <v>3960</v>
      </c>
      <c r="B1183" t="s">
        <v>9889</v>
      </c>
      <c r="C1183" t="s">
        <v>9890</v>
      </c>
      <c r="D1183" t="s">
        <v>9891</v>
      </c>
      <c r="E1183" t="s">
        <v>9892</v>
      </c>
      <c r="F1183" t="s">
        <v>9893</v>
      </c>
      <c r="G1183" t="s">
        <v>23</v>
      </c>
      <c r="H1183">
        <v>27914</v>
      </c>
      <c r="I1183" t="s">
        <v>4103</v>
      </c>
    </row>
    <row r="1184" spans="1:9" x14ac:dyDescent="0.35">
      <c r="A1184" t="s">
        <v>383</v>
      </c>
      <c r="B1184" t="s">
        <v>9894</v>
      </c>
      <c r="C1184" t="s">
        <v>9895</v>
      </c>
      <c r="D1184" t="s">
        <v>9896</v>
      </c>
      <c r="E1184" t="s">
        <v>9897</v>
      </c>
      <c r="F1184" t="s">
        <v>9898</v>
      </c>
      <c r="G1184" t="s">
        <v>16</v>
      </c>
      <c r="H1184">
        <v>40054</v>
      </c>
      <c r="I1184" t="s">
        <v>4092</v>
      </c>
    </row>
    <row r="1185" spans="1:9" x14ac:dyDescent="0.35">
      <c r="A1185" t="s">
        <v>3718</v>
      </c>
      <c r="B1185" t="s">
        <v>3948</v>
      </c>
      <c r="C1185" t="s">
        <v>9899</v>
      </c>
      <c r="D1185" t="s">
        <v>9900</v>
      </c>
      <c r="E1185" t="s">
        <v>9901</v>
      </c>
      <c r="F1185" t="s">
        <v>9902</v>
      </c>
      <c r="G1185" t="s">
        <v>26</v>
      </c>
      <c r="H1185">
        <v>35669</v>
      </c>
      <c r="I1185" t="s">
        <v>4092</v>
      </c>
    </row>
    <row r="1186" spans="1:9" x14ac:dyDescent="0.35">
      <c r="A1186" t="s">
        <v>3086</v>
      </c>
      <c r="B1186" t="s">
        <v>9903</v>
      </c>
      <c r="C1186" t="s">
        <v>9904</v>
      </c>
      <c r="D1186" t="s">
        <v>9905</v>
      </c>
      <c r="E1186" t="s">
        <v>9906</v>
      </c>
      <c r="F1186" t="s">
        <v>9907</v>
      </c>
      <c r="G1186" t="s">
        <v>31</v>
      </c>
      <c r="H1186">
        <v>21387</v>
      </c>
      <c r="I1186" t="s">
        <v>4092</v>
      </c>
    </row>
    <row r="1187" spans="1:9" x14ac:dyDescent="0.35">
      <c r="A1187" t="s">
        <v>3796</v>
      </c>
      <c r="B1187" t="s">
        <v>9908</v>
      </c>
      <c r="C1187" t="s">
        <v>9909</v>
      </c>
      <c r="D1187" t="s">
        <v>9910</v>
      </c>
      <c r="E1187" t="s">
        <v>9911</v>
      </c>
      <c r="F1187" t="s">
        <v>9912</v>
      </c>
      <c r="G1187" t="s">
        <v>50</v>
      </c>
      <c r="H1187">
        <v>44710</v>
      </c>
      <c r="I1187" t="s">
        <v>4092</v>
      </c>
    </row>
    <row r="1188" spans="1:9" x14ac:dyDescent="0.35">
      <c r="A1188" t="s">
        <v>2522</v>
      </c>
      <c r="B1188" t="s">
        <v>9913</v>
      </c>
      <c r="C1188" t="s">
        <v>9914</v>
      </c>
      <c r="D1188" t="s">
        <v>9915</v>
      </c>
      <c r="E1188" t="s">
        <v>9916</v>
      </c>
      <c r="F1188" t="s">
        <v>9917</v>
      </c>
      <c r="G1188" t="s">
        <v>31</v>
      </c>
      <c r="H1188">
        <v>15288</v>
      </c>
      <c r="I1188" t="s">
        <v>4103</v>
      </c>
    </row>
    <row r="1189" spans="1:9" x14ac:dyDescent="0.35">
      <c r="A1189" t="s">
        <v>4039</v>
      </c>
      <c r="B1189" t="s">
        <v>9918</v>
      </c>
      <c r="C1189" t="s">
        <v>9919</v>
      </c>
      <c r="D1189" t="s">
        <v>9920</v>
      </c>
      <c r="E1189" t="s">
        <v>9921</v>
      </c>
      <c r="F1189" t="s">
        <v>9922</v>
      </c>
      <c r="G1189" t="s">
        <v>16</v>
      </c>
      <c r="H1189">
        <v>33548</v>
      </c>
      <c r="I1189" t="s">
        <v>4103</v>
      </c>
    </row>
    <row r="1190" spans="1:9" x14ac:dyDescent="0.35">
      <c r="A1190" t="s">
        <v>2659</v>
      </c>
      <c r="B1190" t="s">
        <v>9923</v>
      </c>
      <c r="C1190" t="s">
        <v>9924</v>
      </c>
      <c r="D1190" t="s">
        <v>9925</v>
      </c>
      <c r="E1190" t="s">
        <v>9926</v>
      </c>
      <c r="F1190" t="s">
        <v>9927</v>
      </c>
      <c r="G1190" t="s">
        <v>26</v>
      </c>
      <c r="H1190">
        <v>57813</v>
      </c>
      <c r="I1190" t="s">
        <v>4092</v>
      </c>
    </row>
    <row r="1191" spans="1:9" x14ac:dyDescent="0.35">
      <c r="A1191" t="s">
        <v>3148</v>
      </c>
      <c r="B1191" t="s">
        <v>9928</v>
      </c>
      <c r="C1191" t="s">
        <v>9929</v>
      </c>
      <c r="D1191" t="s">
        <v>9930</v>
      </c>
      <c r="E1191" t="s">
        <v>9931</v>
      </c>
      <c r="F1191" t="s">
        <v>9932</v>
      </c>
      <c r="G1191" t="s">
        <v>16</v>
      </c>
      <c r="H1191">
        <v>51488</v>
      </c>
      <c r="I1191" t="s">
        <v>4092</v>
      </c>
    </row>
    <row r="1192" spans="1:9" x14ac:dyDescent="0.35">
      <c r="A1192" t="s">
        <v>2942</v>
      </c>
      <c r="B1192" t="s">
        <v>9933</v>
      </c>
      <c r="C1192" t="s">
        <v>9934</v>
      </c>
      <c r="D1192" t="s">
        <v>9935</v>
      </c>
      <c r="E1192" t="s">
        <v>9936</v>
      </c>
      <c r="F1192" t="s">
        <v>9937</v>
      </c>
      <c r="G1192" t="s">
        <v>26</v>
      </c>
      <c r="H1192">
        <v>22842</v>
      </c>
      <c r="I1192" t="s">
        <v>4092</v>
      </c>
    </row>
    <row r="1193" spans="1:9" x14ac:dyDescent="0.35">
      <c r="A1193" t="s">
        <v>1265</v>
      </c>
      <c r="B1193" t="s">
        <v>9938</v>
      </c>
      <c r="C1193" t="s">
        <v>9939</v>
      </c>
      <c r="D1193" t="s">
        <v>9940</v>
      </c>
      <c r="E1193" t="s">
        <v>9941</v>
      </c>
      <c r="F1193" t="s">
        <v>9942</v>
      </c>
      <c r="G1193" t="s">
        <v>16</v>
      </c>
      <c r="H1193">
        <v>31524</v>
      </c>
      <c r="I1193" t="s">
        <v>4103</v>
      </c>
    </row>
    <row r="1194" spans="1:9" x14ac:dyDescent="0.35">
      <c r="A1194" t="s">
        <v>3456</v>
      </c>
      <c r="B1194" t="s">
        <v>9943</v>
      </c>
      <c r="C1194" t="s">
        <v>9944</v>
      </c>
      <c r="D1194" t="s">
        <v>9945</v>
      </c>
      <c r="E1194" t="s">
        <v>9946</v>
      </c>
      <c r="F1194" t="s">
        <v>9947</v>
      </c>
      <c r="G1194" t="s">
        <v>50</v>
      </c>
      <c r="H1194">
        <v>72671</v>
      </c>
      <c r="I1194" t="s">
        <v>4103</v>
      </c>
    </row>
    <row r="1195" spans="1:9" x14ac:dyDescent="0.35">
      <c r="A1195" t="s">
        <v>986</v>
      </c>
      <c r="B1195" t="s">
        <v>9948</v>
      </c>
      <c r="C1195" t="s">
        <v>9949</v>
      </c>
      <c r="D1195" t="s">
        <v>9950</v>
      </c>
      <c r="E1195" t="s">
        <v>9951</v>
      </c>
      <c r="F1195" t="s">
        <v>9952</v>
      </c>
      <c r="G1195" t="s">
        <v>26</v>
      </c>
      <c r="H1195">
        <v>53670</v>
      </c>
      <c r="I1195" t="s">
        <v>4092</v>
      </c>
    </row>
    <row r="1196" spans="1:9" x14ac:dyDescent="0.35">
      <c r="A1196" t="s">
        <v>1723</v>
      </c>
      <c r="B1196" t="s">
        <v>9953</v>
      </c>
      <c r="C1196" t="s">
        <v>9954</v>
      </c>
      <c r="D1196" t="s">
        <v>9955</v>
      </c>
      <c r="E1196" t="s">
        <v>9956</v>
      </c>
      <c r="F1196" t="s">
        <v>4502</v>
      </c>
      <c r="G1196" t="s">
        <v>26</v>
      </c>
      <c r="H1196">
        <v>52174</v>
      </c>
      <c r="I1196" t="s">
        <v>4092</v>
      </c>
    </row>
    <row r="1197" spans="1:9" x14ac:dyDescent="0.35">
      <c r="A1197" t="s">
        <v>751</v>
      </c>
      <c r="B1197" t="s">
        <v>9957</v>
      </c>
      <c r="C1197" t="s">
        <v>9958</v>
      </c>
      <c r="D1197" t="s">
        <v>9959</v>
      </c>
      <c r="E1197" t="s">
        <v>9960</v>
      </c>
      <c r="F1197" t="s">
        <v>9961</v>
      </c>
      <c r="G1197" t="s">
        <v>50</v>
      </c>
      <c r="H1197">
        <v>70910</v>
      </c>
      <c r="I1197" t="s">
        <v>4103</v>
      </c>
    </row>
    <row r="1198" spans="1:9" x14ac:dyDescent="0.35">
      <c r="A1198" t="s">
        <v>482</v>
      </c>
      <c r="B1198" t="s">
        <v>9962</v>
      </c>
      <c r="C1198" t="s">
        <v>9963</v>
      </c>
      <c r="D1198" t="s">
        <v>9964</v>
      </c>
      <c r="E1198" t="s">
        <v>9965</v>
      </c>
      <c r="F1198" t="s">
        <v>9966</v>
      </c>
      <c r="G1198" t="s">
        <v>16</v>
      </c>
      <c r="H1198">
        <v>10600</v>
      </c>
      <c r="I1198" t="s">
        <v>4092</v>
      </c>
    </row>
    <row r="1199" spans="1:9" x14ac:dyDescent="0.35">
      <c r="A1199" t="s">
        <v>3529</v>
      </c>
      <c r="B1199" t="s">
        <v>9967</v>
      </c>
      <c r="C1199" t="s">
        <v>9968</v>
      </c>
      <c r="D1199" t="s">
        <v>9969</v>
      </c>
      <c r="E1199" t="s">
        <v>9970</v>
      </c>
      <c r="F1199" t="s">
        <v>9971</v>
      </c>
      <c r="G1199" t="s">
        <v>31</v>
      </c>
      <c r="H1199">
        <v>90057</v>
      </c>
      <c r="I1199" t="s">
        <v>4103</v>
      </c>
    </row>
    <row r="1200" spans="1:9" x14ac:dyDescent="0.35">
      <c r="A1200" t="s">
        <v>1475</v>
      </c>
      <c r="B1200" t="s">
        <v>9972</v>
      </c>
      <c r="C1200" t="s">
        <v>9973</v>
      </c>
      <c r="D1200" t="s">
        <v>9974</v>
      </c>
      <c r="E1200" t="s">
        <v>9975</v>
      </c>
      <c r="F1200" t="s">
        <v>9976</v>
      </c>
      <c r="G1200" t="s">
        <v>50</v>
      </c>
      <c r="H1200">
        <v>34682</v>
      </c>
      <c r="I1200" t="s">
        <v>4103</v>
      </c>
    </row>
    <row r="1201" spans="1:9" x14ac:dyDescent="0.35">
      <c r="A1201" t="s">
        <v>258</v>
      </c>
      <c r="B1201" t="s">
        <v>9977</v>
      </c>
      <c r="C1201" t="s">
        <v>9978</v>
      </c>
      <c r="D1201" t="s">
        <v>9979</v>
      </c>
      <c r="E1201" t="s">
        <v>9980</v>
      </c>
      <c r="F1201" t="s">
        <v>9981</v>
      </c>
      <c r="G1201" t="s">
        <v>31</v>
      </c>
      <c r="H1201">
        <v>80418</v>
      </c>
      <c r="I1201" t="s">
        <v>4103</v>
      </c>
    </row>
    <row r="1202" spans="1:9" x14ac:dyDescent="0.35">
      <c r="A1202" t="s">
        <v>3192</v>
      </c>
      <c r="B1202" t="s">
        <v>9982</v>
      </c>
      <c r="C1202" t="s">
        <v>9983</v>
      </c>
      <c r="D1202" t="s">
        <v>9984</v>
      </c>
      <c r="E1202" t="s">
        <v>9985</v>
      </c>
      <c r="F1202" t="s">
        <v>9986</v>
      </c>
      <c r="G1202" t="s">
        <v>26</v>
      </c>
      <c r="H1202">
        <v>16134</v>
      </c>
      <c r="I1202" t="s">
        <v>4103</v>
      </c>
    </row>
    <row r="1203" spans="1:9" x14ac:dyDescent="0.35">
      <c r="A1203" t="s">
        <v>1033</v>
      </c>
      <c r="B1203" t="s">
        <v>9987</v>
      </c>
      <c r="C1203" t="s">
        <v>9988</v>
      </c>
      <c r="D1203" t="s">
        <v>9989</v>
      </c>
      <c r="E1203" t="s">
        <v>9990</v>
      </c>
      <c r="F1203" t="s">
        <v>9522</v>
      </c>
      <c r="G1203" t="s">
        <v>16</v>
      </c>
      <c r="H1203">
        <v>53939</v>
      </c>
      <c r="I1203" t="s">
        <v>4092</v>
      </c>
    </row>
    <row r="1204" spans="1:9" x14ac:dyDescent="0.35">
      <c r="A1204" t="s">
        <v>364</v>
      </c>
      <c r="B1204" t="s">
        <v>9991</v>
      </c>
      <c r="C1204" t="s">
        <v>9992</v>
      </c>
      <c r="D1204" t="s">
        <v>9993</v>
      </c>
      <c r="E1204" t="s">
        <v>9994</v>
      </c>
      <c r="F1204" t="s">
        <v>9995</v>
      </c>
      <c r="G1204" t="s">
        <v>31</v>
      </c>
      <c r="H1204">
        <v>8060</v>
      </c>
      <c r="I1204" t="s">
        <v>4092</v>
      </c>
    </row>
    <row r="1205" spans="1:9" x14ac:dyDescent="0.35">
      <c r="A1205" t="s">
        <v>2326</v>
      </c>
      <c r="B1205" t="s">
        <v>9996</v>
      </c>
      <c r="C1205" t="s">
        <v>9997</v>
      </c>
      <c r="D1205" t="s">
        <v>9998</v>
      </c>
      <c r="E1205" t="s">
        <v>9999</v>
      </c>
      <c r="F1205" t="s">
        <v>10000</v>
      </c>
      <c r="G1205" t="s">
        <v>16</v>
      </c>
      <c r="H1205">
        <v>39993</v>
      </c>
      <c r="I1205" t="s">
        <v>4103</v>
      </c>
    </row>
    <row r="1206" spans="1:9" x14ac:dyDescent="0.35">
      <c r="A1206" t="s">
        <v>1741</v>
      </c>
      <c r="B1206" t="s">
        <v>10001</v>
      </c>
      <c r="C1206" t="s">
        <v>10002</v>
      </c>
      <c r="D1206" t="s">
        <v>10003</v>
      </c>
      <c r="E1206" t="s">
        <v>10004</v>
      </c>
      <c r="F1206" t="s">
        <v>10005</v>
      </c>
      <c r="G1206" t="s">
        <v>16</v>
      </c>
      <c r="H1206">
        <v>89082</v>
      </c>
      <c r="I1206" t="s">
        <v>4103</v>
      </c>
    </row>
    <row r="1207" spans="1:9" x14ac:dyDescent="0.35">
      <c r="A1207" t="s">
        <v>757</v>
      </c>
      <c r="B1207" t="s">
        <v>10006</v>
      </c>
      <c r="C1207" t="s">
        <v>10007</v>
      </c>
      <c r="D1207" t="s">
        <v>10008</v>
      </c>
      <c r="E1207" t="s">
        <v>10009</v>
      </c>
      <c r="F1207" t="s">
        <v>10010</v>
      </c>
      <c r="G1207" t="s">
        <v>31</v>
      </c>
      <c r="H1207">
        <v>25504</v>
      </c>
      <c r="I1207" t="s">
        <v>4103</v>
      </c>
    </row>
    <row r="1208" spans="1:9" x14ac:dyDescent="0.35">
      <c r="A1208" t="s">
        <v>3547</v>
      </c>
      <c r="B1208" t="s">
        <v>10011</v>
      </c>
      <c r="C1208" t="s">
        <v>10012</v>
      </c>
      <c r="D1208" t="s">
        <v>10013</v>
      </c>
      <c r="E1208" t="s">
        <v>10014</v>
      </c>
      <c r="F1208" t="s">
        <v>6105</v>
      </c>
      <c r="G1208" t="s">
        <v>31</v>
      </c>
      <c r="H1208">
        <v>54572</v>
      </c>
      <c r="I1208" t="s">
        <v>4103</v>
      </c>
    </row>
    <row r="1209" spans="1:9" x14ac:dyDescent="0.35">
      <c r="A1209" t="s">
        <v>2794</v>
      </c>
      <c r="B1209" t="s">
        <v>10015</v>
      </c>
      <c r="C1209" t="s">
        <v>10016</v>
      </c>
      <c r="D1209" t="s">
        <v>10017</v>
      </c>
      <c r="E1209" t="s">
        <v>10018</v>
      </c>
      <c r="F1209" t="s">
        <v>10019</v>
      </c>
      <c r="G1209" t="s">
        <v>50</v>
      </c>
      <c r="H1209">
        <v>65758</v>
      </c>
      <c r="I1209" t="s">
        <v>4092</v>
      </c>
    </row>
    <row r="1210" spans="1:9" x14ac:dyDescent="0.35">
      <c r="A1210" t="s">
        <v>2352</v>
      </c>
      <c r="B1210" t="s">
        <v>10020</v>
      </c>
      <c r="C1210" t="s">
        <v>10021</v>
      </c>
      <c r="D1210" t="s">
        <v>10022</v>
      </c>
      <c r="E1210" t="s">
        <v>10023</v>
      </c>
      <c r="F1210" t="s">
        <v>4663</v>
      </c>
      <c r="G1210" t="s">
        <v>31</v>
      </c>
      <c r="H1210">
        <v>73691</v>
      </c>
      <c r="I1210" t="s">
        <v>4103</v>
      </c>
    </row>
    <row r="1211" spans="1:9" x14ac:dyDescent="0.35">
      <c r="A1211" t="s">
        <v>1659</v>
      </c>
      <c r="B1211" t="s">
        <v>10024</v>
      </c>
      <c r="C1211" t="s">
        <v>10025</v>
      </c>
      <c r="D1211" t="s">
        <v>10026</v>
      </c>
      <c r="E1211" t="s">
        <v>10027</v>
      </c>
      <c r="F1211" t="s">
        <v>10028</v>
      </c>
      <c r="G1211" t="s">
        <v>26</v>
      </c>
      <c r="H1211">
        <v>50358</v>
      </c>
      <c r="I1211" t="s">
        <v>4092</v>
      </c>
    </row>
    <row r="1212" spans="1:9" x14ac:dyDescent="0.35">
      <c r="A1212" t="s">
        <v>300</v>
      </c>
      <c r="B1212" t="s">
        <v>10029</v>
      </c>
      <c r="C1212" t="s">
        <v>10030</v>
      </c>
      <c r="D1212" t="s">
        <v>10031</v>
      </c>
      <c r="E1212" t="s">
        <v>10032</v>
      </c>
      <c r="F1212" t="s">
        <v>10033</v>
      </c>
      <c r="G1212" t="s">
        <v>16</v>
      </c>
      <c r="H1212">
        <v>81515</v>
      </c>
      <c r="I1212" t="s">
        <v>4103</v>
      </c>
    </row>
    <row r="1213" spans="1:9" x14ac:dyDescent="0.35">
      <c r="A1213" t="s">
        <v>1318</v>
      </c>
      <c r="B1213" t="s">
        <v>10034</v>
      </c>
      <c r="C1213" t="s">
        <v>10035</v>
      </c>
      <c r="D1213" t="s">
        <v>10036</v>
      </c>
      <c r="E1213" t="s">
        <v>10037</v>
      </c>
      <c r="F1213" t="s">
        <v>10038</v>
      </c>
      <c r="G1213" t="s">
        <v>23</v>
      </c>
      <c r="H1213">
        <v>81316</v>
      </c>
      <c r="I1213" t="s">
        <v>4092</v>
      </c>
    </row>
    <row r="1214" spans="1:9" x14ac:dyDescent="0.35">
      <c r="A1214" t="s">
        <v>2032</v>
      </c>
      <c r="B1214" t="s">
        <v>10039</v>
      </c>
      <c r="C1214" t="s">
        <v>10040</v>
      </c>
      <c r="D1214" t="s">
        <v>10041</v>
      </c>
      <c r="E1214" t="s">
        <v>10042</v>
      </c>
      <c r="F1214" t="s">
        <v>10043</v>
      </c>
      <c r="G1214" t="s">
        <v>26</v>
      </c>
      <c r="H1214">
        <v>73680</v>
      </c>
      <c r="I1214" t="s">
        <v>4092</v>
      </c>
    </row>
    <row r="1215" spans="1:9" x14ac:dyDescent="0.35">
      <c r="A1215" t="s">
        <v>3032</v>
      </c>
      <c r="B1215" t="s">
        <v>10044</v>
      </c>
      <c r="C1215" t="s">
        <v>10045</v>
      </c>
      <c r="D1215" t="s">
        <v>10046</v>
      </c>
      <c r="E1215" t="s">
        <v>10047</v>
      </c>
      <c r="F1215" t="s">
        <v>10048</v>
      </c>
      <c r="G1215" t="s">
        <v>50</v>
      </c>
      <c r="H1215">
        <v>36218</v>
      </c>
      <c r="I1215" t="s">
        <v>4092</v>
      </c>
    </row>
    <row r="1216" spans="1:9" x14ac:dyDescent="0.35">
      <c r="A1216" t="s">
        <v>1831</v>
      </c>
      <c r="B1216" t="s">
        <v>10049</v>
      </c>
      <c r="C1216" t="s">
        <v>10050</v>
      </c>
      <c r="D1216" t="s">
        <v>10051</v>
      </c>
      <c r="E1216" t="s">
        <v>10052</v>
      </c>
      <c r="F1216" t="s">
        <v>10053</v>
      </c>
      <c r="G1216" t="s">
        <v>26</v>
      </c>
      <c r="H1216">
        <v>7606</v>
      </c>
      <c r="I1216" t="s">
        <v>4103</v>
      </c>
    </row>
    <row r="1217" spans="1:9" x14ac:dyDescent="0.35">
      <c r="A1217" t="s">
        <v>3779</v>
      </c>
      <c r="B1217" t="s">
        <v>10054</v>
      </c>
      <c r="C1217" t="s">
        <v>10055</v>
      </c>
      <c r="D1217" t="s">
        <v>10056</v>
      </c>
      <c r="E1217" t="s">
        <v>10057</v>
      </c>
      <c r="F1217" t="s">
        <v>10058</v>
      </c>
      <c r="G1217" t="s">
        <v>50</v>
      </c>
      <c r="H1217">
        <v>54779</v>
      </c>
      <c r="I1217" t="s">
        <v>4092</v>
      </c>
    </row>
    <row r="1218" spans="1:9" x14ac:dyDescent="0.35">
      <c r="A1218" t="s">
        <v>3985</v>
      </c>
      <c r="B1218" t="s">
        <v>10059</v>
      </c>
      <c r="C1218" t="s">
        <v>10060</v>
      </c>
      <c r="D1218" t="s">
        <v>10061</v>
      </c>
      <c r="E1218" t="s">
        <v>10062</v>
      </c>
      <c r="F1218" t="s">
        <v>10063</v>
      </c>
      <c r="G1218" t="s">
        <v>16</v>
      </c>
      <c r="H1218">
        <v>24922</v>
      </c>
      <c r="I1218" t="s">
        <v>4092</v>
      </c>
    </row>
    <row r="1219" spans="1:9" x14ac:dyDescent="0.35">
      <c r="A1219" t="s">
        <v>1326</v>
      </c>
      <c r="B1219" t="s">
        <v>10064</v>
      </c>
      <c r="C1219" t="s">
        <v>10065</v>
      </c>
      <c r="D1219" t="s">
        <v>10066</v>
      </c>
      <c r="E1219" t="s">
        <v>10067</v>
      </c>
      <c r="F1219" t="s">
        <v>10068</v>
      </c>
      <c r="G1219" t="s">
        <v>16</v>
      </c>
      <c r="H1219">
        <v>96938</v>
      </c>
      <c r="I1219" t="s">
        <v>4092</v>
      </c>
    </row>
    <row r="1220" spans="1:9" x14ac:dyDescent="0.35">
      <c r="A1220" t="s">
        <v>1006</v>
      </c>
      <c r="B1220" t="s">
        <v>10069</v>
      </c>
      <c r="C1220" t="s">
        <v>10070</v>
      </c>
      <c r="D1220" t="s">
        <v>10071</v>
      </c>
      <c r="E1220" t="s">
        <v>10072</v>
      </c>
      <c r="F1220" t="s">
        <v>10073</v>
      </c>
      <c r="G1220" t="s">
        <v>23</v>
      </c>
      <c r="H1220">
        <v>70772</v>
      </c>
      <c r="I1220" t="s">
        <v>4092</v>
      </c>
    </row>
    <row r="1221" spans="1:9" x14ac:dyDescent="0.35">
      <c r="A1221" t="s">
        <v>2496</v>
      </c>
      <c r="B1221" t="s">
        <v>609</v>
      </c>
      <c r="C1221" t="s">
        <v>10074</v>
      </c>
      <c r="D1221" t="s">
        <v>10075</v>
      </c>
      <c r="E1221" t="s">
        <v>10076</v>
      </c>
      <c r="F1221" t="s">
        <v>10077</v>
      </c>
      <c r="G1221" t="s">
        <v>50</v>
      </c>
      <c r="H1221">
        <v>3529</v>
      </c>
      <c r="I1221" t="s">
        <v>4092</v>
      </c>
    </row>
    <row r="1222" spans="1:9" x14ac:dyDescent="0.35">
      <c r="A1222" t="s">
        <v>3577</v>
      </c>
      <c r="B1222" t="s">
        <v>10078</v>
      </c>
      <c r="C1222" t="s">
        <v>10079</v>
      </c>
      <c r="D1222" t="s">
        <v>10080</v>
      </c>
      <c r="E1222" t="s">
        <v>10081</v>
      </c>
      <c r="F1222" t="s">
        <v>10082</v>
      </c>
      <c r="G1222" t="s">
        <v>50</v>
      </c>
      <c r="H1222">
        <v>85734</v>
      </c>
      <c r="I1222" t="s">
        <v>4103</v>
      </c>
    </row>
    <row r="1223" spans="1:9" x14ac:dyDescent="0.35">
      <c r="A1223" t="s">
        <v>1404</v>
      </c>
      <c r="B1223" t="s">
        <v>10083</v>
      </c>
      <c r="C1223" t="s">
        <v>10084</v>
      </c>
      <c r="D1223" t="s">
        <v>10085</v>
      </c>
      <c r="E1223" t="s">
        <v>10086</v>
      </c>
      <c r="F1223" t="s">
        <v>10087</v>
      </c>
      <c r="G1223" t="s">
        <v>50</v>
      </c>
      <c r="H1223">
        <v>99741</v>
      </c>
      <c r="I1223" t="s">
        <v>4092</v>
      </c>
    </row>
    <row r="1224" spans="1:9" x14ac:dyDescent="0.35">
      <c r="A1224" t="s">
        <v>3973</v>
      </c>
      <c r="B1224" t="s">
        <v>10088</v>
      </c>
      <c r="C1224" t="s">
        <v>10089</v>
      </c>
      <c r="D1224" t="s">
        <v>10090</v>
      </c>
      <c r="E1224" t="s">
        <v>10091</v>
      </c>
      <c r="F1224" t="s">
        <v>10092</v>
      </c>
      <c r="G1224" t="s">
        <v>16</v>
      </c>
      <c r="H1224">
        <v>75782</v>
      </c>
      <c r="I1224" t="s">
        <v>4092</v>
      </c>
    </row>
    <row r="1225" spans="1:9" x14ac:dyDescent="0.35">
      <c r="A1225" t="s">
        <v>1127</v>
      </c>
      <c r="B1225" t="s">
        <v>10093</v>
      </c>
      <c r="C1225" t="s">
        <v>10094</v>
      </c>
      <c r="D1225" t="s">
        <v>10095</v>
      </c>
      <c r="E1225" t="s">
        <v>10096</v>
      </c>
      <c r="F1225" t="s">
        <v>10097</v>
      </c>
      <c r="G1225" t="s">
        <v>31</v>
      </c>
      <c r="H1225">
        <v>28606</v>
      </c>
      <c r="I1225" t="s">
        <v>4092</v>
      </c>
    </row>
    <row r="1226" spans="1:9" x14ac:dyDescent="0.35">
      <c r="A1226" t="s">
        <v>2833</v>
      </c>
      <c r="B1226" t="s">
        <v>10098</v>
      </c>
      <c r="C1226" t="s">
        <v>10099</v>
      </c>
      <c r="D1226" t="s">
        <v>10100</v>
      </c>
      <c r="E1226" t="s">
        <v>10101</v>
      </c>
      <c r="F1226" t="s">
        <v>10102</v>
      </c>
      <c r="G1226" t="s">
        <v>23</v>
      </c>
      <c r="H1226">
        <v>51301</v>
      </c>
      <c r="I1226" t="s">
        <v>4103</v>
      </c>
    </row>
    <row r="1227" spans="1:9" x14ac:dyDescent="0.35">
      <c r="A1227" t="s">
        <v>2536</v>
      </c>
      <c r="B1227" t="s">
        <v>10103</v>
      </c>
      <c r="C1227" t="s">
        <v>10104</v>
      </c>
      <c r="D1227" t="s">
        <v>10105</v>
      </c>
      <c r="E1227" t="s">
        <v>10106</v>
      </c>
      <c r="F1227" t="s">
        <v>10107</v>
      </c>
      <c r="G1227" t="s">
        <v>26</v>
      </c>
      <c r="H1227">
        <v>63881</v>
      </c>
      <c r="I1227" t="s">
        <v>4103</v>
      </c>
    </row>
    <row r="1228" spans="1:9" x14ac:dyDescent="0.35">
      <c r="A1228" t="s">
        <v>3573</v>
      </c>
      <c r="B1228" t="s">
        <v>10108</v>
      </c>
      <c r="C1228" t="s">
        <v>10109</v>
      </c>
      <c r="D1228" t="s">
        <v>10110</v>
      </c>
      <c r="E1228" t="s">
        <v>10111</v>
      </c>
      <c r="F1228" t="s">
        <v>10112</v>
      </c>
      <c r="G1228" t="s">
        <v>31</v>
      </c>
      <c r="H1228">
        <v>90376</v>
      </c>
      <c r="I1228" t="s">
        <v>4103</v>
      </c>
    </row>
    <row r="1229" spans="1:9" x14ac:dyDescent="0.35">
      <c r="A1229" t="s">
        <v>1675</v>
      </c>
      <c r="B1229" t="s">
        <v>10113</v>
      </c>
      <c r="C1229" t="s">
        <v>10114</v>
      </c>
      <c r="D1229" t="s">
        <v>10115</v>
      </c>
      <c r="E1229" t="s">
        <v>10116</v>
      </c>
      <c r="F1229" t="s">
        <v>10117</v>
      </c>
      <c r="G1229" t="s">
        <v>31</v>
      </c>
      <c r="H1229">
        <v>80787</v>
      </c>
      <c r="I1229" t="s">
        <v>4092</v>
      </c>
    </row>
    <row r="1230" spans="1:9" x14ac:dyDescent="0.35">
      <c r="A1230" t="s">
        <v>389</v>
      </c>
      <c r="B1230" t="s">
        <v>10118</v>
      </c>
      <c r="C1230" t="s">
        <v>10119</v>
      </c>
      <c r="D1230" t="s">
        <v>10120</v>
      </c>
      <c r="E1230" t="s">
        <v>10121</v>
      </c>
      <c r="F1230" t="s">
        <v>10122</v>
      </c>
      <c r="G1230" t="s">
        <v>31</v>
      </c>
      <c r="H1230">
        <v>71806</v>
      </c>
      <c r="I1230" t="s">
        <v>4103</v>
      </c>
    </row>
    <row r="1231" spans="1:9" x14ac:dyDescent="0.35">
      <c r="A1231" t="s">
        <v>1519</v>
      </c>
      <c r="B1231" t="s">
        <v>10123</v>
      </c>
      <c r="C1231" t="s">
        <v>10124</v>
      </c>
      <c r="D1231" t="s">
        <v>10125</v>
      </c>
      <c r="E1231" t="s">
        <v>10126</v>
      </c>
      <c r="F1231" t="s">
        <v>10127</v>
      </c>
      <c r="G1231" t="s">
        <v>31</v>
      </c>
      <c r="H1231">
        <v>64120</v>
      </c>
      <c r="I1231" t="s">
        <v>4103</v>
      </c>
    </row>
    <row r="1232" spans="1:9" x14ac:dyDescent="0.35">
      <c r="A1232" t="s">
        <v>2480</v>
      </c>
      <c r="B1232" t="s">
        <v>10128</v>
      </c>
      <c r="C1232" t="s">
        <v>10129</v>
      </c>
      <c r="D1232" t="s">
        <v>10130</v>
      </c>
      <c r="E1232" t="s">
        <v>10131</v>
      </c>
      <c r="F1232" t="s">
        <v>10132</v>
      </c>
      <c r="G1232" t="s">
        <v>23</v>
      </c>
      <c r="H1232">
        <v>33634</v>
      </c>
      <c r="I1232" t="s">
        <v>4103</v>
      </c>
    </row>
    <row r="1233" spans="1:9" x14ac:dyDescent="0.35">
      <c r="A1233" t="s">
        <v>2946</v>
      </c>
      <c r="B1233" t="s">
        <v>10133</v>
      </c>
      <c r="C1233" t="s">
        <v>10134</v>
      </c>
      <c r="D1233" t="s">
        <v>10135</v>
      </c>
      <c r="E1233" t="s">
        <v>10136</v>
      </c>
      <c r="F1233" t="s">
        <v>10137</v>
      </c>
      <c r="G1233" t="s">
        <v>26</v>
      </c>
      <c r="H1233">
        <v>92737</v>
      </c>
      <c r="I1233" t="s">
        <v>4103</v>
      </c>
    </row>
    <row r="1234" spans="1:9" x14ac:dyDescent="0.35">
      <c r="A1234" t="s">
        <v>2384</v>
      </c>
      <c r="B1234" t="s">
        <v>1276</v>
      </c>
      <c r="C1234" t="s">
        <v>10138</v>
      </c>
      <c r="D1234" t="s">
        <v>10139</v>
      </c>
      <c r="E1234" t="s">
        <v>10140</v>
      </c>
      <c r="F1234" t="s">
        <v>10141</v>
      </c>
      <c r="G1234" t="s">
        <v>50</v>
      </c>
      <c r="H1234">
        <v>7620</v>
      </c>
      <c r="I1234" t="s">
        <v>4092</v>
      </c>
    </row>
    <row r="1235" spans="1:9" x14ac:dyDescent="0.35">
      <c r="A1235" t="s">
        <v>66</v>
      </c>
      <c r="B1235" t="s">
        <v>10142</v>
      </c>
      <c r="C1235" t="s">
        <v>10143</v>
      </c>
      <c r="D1235" t="s">
        <v>10144</v>
      </c>
      <c r="E1235" t="s">
        <v>10145</v>
      </c>
      <c r="F1235" t="s">
        <v>10146</v>
      </c>
      <c r="G1235" t="s">
        <v>16</v>
      </c>
      <c r="H1235">
        <v>59808</v>
      </c>
      <c r="I1235" t="s">
        <v>4103</v>
      </c>
    </row>
    <row r="1236" spans="1:9" x14ac:dyDescent="0.35">
      <c r="A1236" t="s">
        <v>1066</v>
      </c>
      <c r="B1236" t="s">
        <v>10147</v>
      </c>
      <c r="C1236" t="s">
        <v>10148</v>
      </c>
      <c r="D1236" t="s">
        <v>10149</v>
      </c>
      <c r="E1236" t="s">
        <v>10150</v>
      </c>
      <c r="F1236" t="s">
        <v>10151</v>
      </c>
      <c r="G1236" t="s">
        <v>26</v>
      </c>
      <c r="H1236">
        <v>12188</v>
      </c>
      <c r="I1236" t="s">
        <v>4103</v>
      </c>
    </row>
    <row r="1237" spans="1:9" x14ac:dyDescent="0.35">
      <c r="A1237" t="s">
        <v>2914</v>
      </c>
      <c r="B1237" t="s">
        <v>10152</v>
      </c>
      <c r="C1237" t="s">
        <v>10153</v>
      </c>
      <c r="D1237" t="s">
        <v>10154</v>
      </c>
      <c r="E1237" t="s">
        <v>10155</v>
      </c>
      <c r="F1237" t="s">
        <v>10156</v>
      </c>
      <c r="G1237" t="s">
        <v>31</v>
      </c>
      <c r="H1237">
        <v>15134</v>
      </c>
      <c r="I1237" t="s">
        <v>4092</v>
      </c>
    </row>
    <row r="1238" spans="1:9" x14ac:dyDescent="0.35">
      <c r="A1238" t="s">
        <v>3664</v>
      </c>
      <c r="B1238" t="s">
        <v>10157</v>
      </c>
      <c r="C1238" t="s">
        <v>10158</v>
      </c>
      <c r="D1238" t="s">
        <v>10159</v>
      </c>
      <c r="E1238" t="s">
        <v>10160</v>
      </c>
      <c r="F1238" t="s">
        <v>10161</v>
      </c>
      <c r="G1238" t="s">
        <v>31</v>
      </c>
      <c r="H1238">
        <v>25230</v>
      </c>
      <c r="I1238" t="s">
        <v>4092</v>
      </c>
    </row>
    <row r="1239" spans="1:9" x14ac:dyDescent="0.35">
      <c r="A1239" t="s">
        <v>3559</v>
      </c>
      <c r="B1239" t="s">
        <v>10162</v>
      </c>
      <c r="C1239" t="s">
        <v>10163</v>
      </c>
      <c r="D1239" t="s">
        <v>10164</v>
      </c>
      <c r="E1239" t="s">
        <v>10165</v>
      </c>
      <c r="F1239" t="s">
        <v>10166</v>
      </c>
      <c r="G1239" t="s">
        <v>26</v>
      </c>
      <c r="H1239">
        <v>50986</v>
      </c>
      <c r="I1239" t="s">
        <v>4092</v>
      </c>
    </row>
    <row r="1240" spans="1:9" x14ac:dyDescent="0.35">
      <c r="A1240" t="s">
        <v>448</v>
      </c>
      <c r="B1240" t="s">
        <v>10167</v>
      </c>
      <c r="C1240" t="s">
        <v>365</v>
      </c>
      <c r="D1240" t="s">
        <v>10168</v>
      </c>
      <c r="E1240" t="s">
        <v>10169</v>
      </c>
      <c r="F1240" t="s">
        <v>10170</v>
      </c>
      <c r="G1240" t="s">
        <v>16</v>
      </c>
      <c r="H1240">
        <v>15841</v>
      </c>
      <c r="I1240" t="s">
        <v>4092</v>
      </c>
    </row>
    <row r="1241" spans="1:9" x14ac:dyDescent="0.35">
      <c r="A1241" t="s">
        <v>2175</v>
      </c>
      <c r="B1241" t="s">
        <v>10171</v>
      </c>
      <c r="C1241" t="s">
        <v>10172</v>
      </c>
      <c r="D1241" t="s">
        <v>10173</v>
      </c>
      <c r="E1241" t="s">
        <v>10174</v>
      </c>
      <c r="F1241" t="s">
        <v>8603</v>
      </c>
      <c r="G1241" t="s">
        <v>23</v>
      </c>
      <c r="H1241">
        <v>64799</v>
      </c>
      <c r="I1241" t="s">
        <v>4103</v>
      </c>
    </row>
    <row r="1242" spans="1:9" x14ac:dyDescent="0.35">
      <c r="A1242" t="s">
        <v>252</v>
      </c>
      <c r="B1242" t="s">
        <v>10175</v>
      </c>
      <c r="C1242" t="s">
        <v>10176</v>
      </c>
      <c r="D1242" t="s">
        <v>10177</v>
      </c>
      <c r="E1242" t="s">
        <v>10178</v>
      </c>
      <c r="F1242" t="s">
        <v>10179</v>
      </c>
      <c r="G1242" t="s">
        <v>16</v>
      </c>
      <c r="H1242">
        <v>21574</v>
      </c>
      <c r="I1242" t="s">
        <v>4103</v>
      </c>
    </row>
    <row r="1243" spans="1:9" x14ac:dyDescent="0.35">
      <c r="A1243" t="s">
        <v>2050</v>
      </c>
      <c r="B1243" t="s">
        <v>10180</v>
      </c>
      <c r="C1243" t="s">
        <v>10181</v>
      </c>
      <c r="D1243" t="s">
        <v>10182</v>
      </c>
      <c r="E1243" t="s">
        <v>10183</v>
      </c>
      <c r="F1243" t="s">
        <v>10184</v>
      </c>
      <c r="G1243" t="s">
        <v>23</v>
      </c>
      <c r="H1243">
        <v>95772</v>
      </c>
      <c r="I1243" t="s">
        <v>4103</v>
      </c>
    </row>
    <row r="1244" spans="1:9" x14ac:dyDescent="0.35">
      <c r="A1244" t="s">
        <v>920</v>
      </c>
      <c r="B1244" t="s">
        <v>10185</v>
      </c>
      <c r="C1244" t="s">
        <v>10186</v>
      </c>
      <c r="D1244" t="s">
        <v>10187</v>
      </c>
      <c r="E1244" t="s">
        <v>10188</v>
      </c>
      <c r="F1244" t="s">
        <v>10189</v>
      </c>
      <c r="G1244" t="s">
        <v>26</v>
      </c>
      <c r="H1244">
        <v>86197</v>
      </c>
      <c r="I1244" t="s">
        <v>4103</v>
      </c>
    </row>
    <row r="1245" spans="1:9" x14ac:dyDescent="0.35">
      <c r="A1245" t="s">
        <v>68</v>
      </c>
      <c r="B1245" t="s">
        <v>10190</v>
      </c>
      <c r="C1245" t="s">
        <v>10191</v>
      </c>
      <c r="D1245" t="s">
        <v>10192</v>
      </c>
      <c r="E1245" t="s">
        <v>10193</v>
      </c>
      <c r="F1245" t="s">
        <v>10194</v>
      </c>
      <c r="G1245" t="s">
        <v>50</v>
      </c>
      <c r="H1245">
        <v>50632</v>
      </c>
      <c r="I1245" t="s">
        <v>4103</v>
      </c>
    </row>
    <row r="1246" spans="1:9" x14ac:dyDescent="0.35">
      <c r="A1246" t="s">
        <v>585</v>
      </c>
      <c r="B1246" t="s">
        <v>10195</v>
      </c>
      <c r="C1246" t="s">
        <v>10196</v>
      </c>
      <c r="D1246" t="s">
        <v>10197</v>
      </c>
      <c r="E1246" t="s">
        <v>10198</v>
      </c>
      <c r="F1246" t="s">
        <v>10199</v>
      </c>
      <c r="G1246" t="s">
        <v>23</v>
      </c>
      <c r="H1246">
        <v>30931</v>
      </c>
      <c r="I1246" t="s">
        <v>4092</v>
      </c>
    </row>
    <row r="1247" spans="1:9" x14ac:dyDescent="0.35">
      <c r="A1247" t="s">
        <v>29</v>
      </c>
      <c r="B1247" t="s">
        <v>10200</v>
      </c>
      <c r="C1247" t="s">
        <v>10201</v>
      </c>
      <c r="D1247" t="s">
        <v>10202</v>
      </c>
      <c r="E1247" t="s">
        <v>10203</v>
      </c>
      <c r="F1247" t="s">
        <v>10204</v>
      </c>
      <c r="G1247" t="s">
        <v>31</v>
      </c>
      <c r="H1247">
        <v>37027</v>
      </c>
      <c r="I1247" t="s">
        <v>4092</v>
      </c>
    </row>
    <row r="1248" spans="1:9" x14ac:dyDescent="0.35">
      <c r="A1248" t="s">
        <v>2374</v>
      </c>
      <c r="B1248" t="s">
        <v>10205</v>
      </c>
      <c r="C1248" t="s">
        <v>10206</v>
      </c>
      <c r="D1248" t="s">
        <v>10207</v>
      </c>
      <c r="E1248" t="s">
        <v>10208</v>
      </c>
      <c r="F1248" t="s">
        <v>10209</v>
      </c>
      <c r="G1248" t="s">
        <v>26</v>
      </c>
      <c r="H1248">
        <v>80620</v>
      </c>
      <c r="I1248" t="s">
        <v>4092</v>
      </c>
    </row>
    <row r="1249" spans="1:9" x14ac:dyDescent="0.35">
      <c r="A1249" t="s">
        <v>689</v>
      </c>
      <c r="B1249" t="s">
        <v>10210</v>
      </c>
      <c r="C1249" t="s">
        <v>10211</v>
      </c>
      <c r="D1249" t="s">
        <v>10212</v>
      </c>
      <c r="E1249" t="s">
        <v>10213</v>
      </c>
      <c r="F1249" t="s">
        <v>10214</v>
      </c>
      <c r="G1249" t="s">
        <v>50</v>
      </c>
      <c r="H1249">
        <v>10603</v>
      </c>
      <c r="I1249" t="s">
        <v>4103</v>
      </c>
    </row>
    <row r="1250" spans="1:9" x14ac:dyDescent="0.35">
      <c r="A1250" t="s">
        <v>2952</v>
      </c>
      <c r="B1250" t="s">
        <v>10215</v>
      </c>
      <c r="C1250" t="s">
        <v>10216</v>
      </c>
      <c r="D1250" t="s">
        <v>10217</v>
      </c>
      <c r="E1250" t="s">
        <v>10218</v>
      </c>
      <c r="F1250" t="s">
        <v>7298</v>
      </c>
      <c r="G1250" t="s">
        <v>23</v>
      </c>
      <c r="H1250">
        <v>72218</v>
      </c>
      <c r="I1250" t="s">
        <v>4103</v>
      </c>
    </row>
    <row r="1251" spans="1:9" x14ac:dyDescent="0.35">
      <c r="A1251" t="s">
        <v>3610</v>
      </c>
      <c r="B1251" t="s">
        <v>10219</v>
      </c>
      <c r="C1251" t="s">
        <v>10220</v>
      </c>
      <c r="D1251" t="s">
        <v>10221</v>
      </c>
      <c r="E1251" t="s">
        <v>10222</v>
      </c>
      <c r="F1251" t="s">
        <v>10223</v>
      </c>
      <c r="G1251" t="s">
        <v>50</v>
      </c>
      <c r="H1251">
        <v>31875</v>
      </c>
      <c r="I1251" t="s">
        <v>4103</v>
      </c>
    </row>
    <row r="1252" spans="1:9" x14ac:dyDescent="0.35">
      <c r="A1252" t="s">
        <v>3543</v>
      </c>
      <c r="B1252" t="s">
        <v>10224</v>
      </c>
      <c r="C1252" t="s">
        <v>10225</v>
      </c>
      <c r="D1252" t="s">
        <v>10226</v>
      </c>
      <c r="E1252" t="s">
        <v>10227</v>
      </c>
      <c r="F1252" t="s">
        <v>10228</v>
      </c>
      <c r="G1252" t="s">
        <v>16</v>
      </c>
      <c r="H1252">
        <v>52761</v>
      </c>
      <c r="I1252" t="s">
        <v>4092</v>
      </c>
    </row>
    <row r="1253" spans="1:9" x14ac:dyDescent="0.35">
      <c r="A1253" t="s">
        <v>1233</v>
      </c>
      <c r="B1253" t="s">
        <v>10229</v>
      </c>
      <c r="C1253" t="s">
        <v>10230</v>
      </c>
      <c r="D1253" t="s">
        <v>10231</v>
      </c>
      <c r="E1253" t="s">
        <v>10232</v>
      </c>
      <c r="F1253" t="s">
        <v>10233</v>
      </c>
      <c r="G1253" t="s">
        <v>23</v>
      </c>
      <c r="H1253">
        <v>54004</v>
      </c>
      <c r="I1253" t="s">
        <v>4103</v>
      </c>
    </row>
    <row r="1254" spans="1:9" x14ac:dyDescent="0.35">
      <c r="A1254" t="s">
        <v>1457</v>
      </c>
      <c r="B1254" t="s">
        <v>10234</v>
      </c>
      <c r="C1254" t="s">
        <v>10235</v>
      </c>
      <c r="D1254" t="s">
        <v>10236</v>
      </c>
      <c r="E1254" t="s">
        <v>10237</v>
      </c>
      <c r="F1254" t="s">
        <v>10238</v>
      </c>
      <c r="G1254" t="s">
        <v>31</v>
      </c>
      <c r="H1254">
        <v>16932</v>
      </c>
      <c r="I1254" t="s">
        <v>4103</v>
      </c>
    </row>
    <row r="1255" spans="1:9" x14ac:dyDescent="0.35">
      <c r="A1255" t="s">
        <v>3168</v>
      </c>
      <c r="B1255" t="s">
        <v>10239</v>
      </c>
      <c r="C1255" t="s">
        <v>10240</v>
      </c>
      <c r="D1255" t="s">
        <v>10241</v>
      </c>
      <c r="E1255" t="s">
        <v>10242</v>
      </c>
      <c r="F1255" t="s">
        <v>10243</v>
      </c>
      <c r="G1255" t="s">
        <v>50</v>
      </c>
      <c r="H1255">
        <v>80587</v>
      </c>
      <c r="I1255" t="s">
        <v>4092</v>
      </c>
    </row>
    <row r="1256" spans="1:9" x14ac:dyDescent="0.35">
      <c r="A1256" t="s">
        <v>2684</v>
      </c>
      <c r="B1256" t="s">
        <v>10244</v>
      </c>
      <c r="C1256" t="s">
        <v>10245</v>
      </c>
      <c r="D1256" t="s">
        <v>10246</v>
      </c>
      <c r="E1256" t="s">
        <v>10247</v>
      </c>
      <c r="F1256" t="s">
        <v>10248</v>
      </c>
      <c r="G1256" t="s">
        <v>50</v>
      </c>
      <c r="H1256">
        <v>97806</v>
      </c>
      <c r="I1256" t="s">
        <v>4103</v>
      </c>
    </row>
    <row r="1257" spans="1:9" x14ac:dyDescent="0.35">
      <c r="A1257" t="s">
        <v>1795</v>
      </c>
      <c r="B1257" t="s">
        <v>10249</v>
      </c>
      <c r="C1257" t="s">
        <v>10250</v>
      </c>
      <c r="D1257" t="s">
        <v>10251</v>
      </c>
      <c r="E1257" t="s">
        <v>10252</v>
      </c>
      <c r="F1257" t="s">
        <v>10253</v>
      </c>
      <c r="G1257" t="s">
        <v>50</v>
      </c>
      <c r="H1257">
        <v>45037</v>
      </c>
      <c r="I1257" t="s">
        <v>4103</v>
      </c>
    </row>
    <row r="1258" spans="1:9" x14ac:dyDescent="0.35">
      <c r="A1258" t="s">
        <v>4033</v>
      </c>
      <c r="B1258" t="s">
        <v>10254</v>
      </c>
      <c r="C1258" t="s">
        <v>10255</v>
      </c>
      <c r="D1258" t="s">
        <v>10256</v>
      </c>
      <c r="E1258" t="s">
        <v>10257</v>
      </c>
      <c r="F1258" t="s">
        <v>10258</v>
      </c>
      <c r="G1258" t="s">
        <v>26</v>
      </c>
      <c r="H1258">
        <v>97792</v>
      </c>
      <c r="I1258" t="s">
        <v>4092</v>
      </c>
    </row>
    <row r="1259" spans="1:9" x14ac:dyDescent="0.35">
      <c r="A1259" t="s">
        <v>3020</v>
      </c>
      <c r="B1259" t="s">
        <v>10259</v>
      </c>
      <c r="C1259" t="s">
        <v>10260</v>
      </c>
      <c r="D1259" t="s">
        <v>10261</v>
      </c>
      <c r="E1259" t="s">
        <v>10262</v>
      </c>
      <c r="F1259" t="s">
        <v>6428</v>
      </c>
      <c r="G1259" t="s">
        <v>23</v>
      </c>
      <c r="H1259">
        <v>21825</v>
      </c>
      <c r="I1259" t="s">
        <v>4103</v>
      </c>
    </row>
    <row r="1260" spans="1:9" x14ac:dyDescent="0.35">
      <c r="A1260" t="s">
        <v>2694</v>
      </c>
      <c r="B1260" t="s">
        <v>10263</v>
      </c>
      <c r="C1260" t="s">
        <v>10264</v>
      </c>
      <c r="D1260" t="s">
        <v>10265</v>
      </c>
      <c r="E1260" t="s">
        <v>10266</v>
      </c>
      <c r="F1260" t="s">
        <v>7479</v>
      </c>
      <c r="G1260" t="s">
        <v>50</v>
      </c>
      <c r="H1260">
        <v>77059</v>
      </c>
      <c r="I1260" t="s">
        <v>4103</v>
      </c>
    </row>
    <row r="1261" spans="1:9" x14ac:dyDescent="0.35">
      <c r="A1261" t="s">
        <v>1517</v>
      </c>
      <c r="B1261" t="s">
        <v>10267</v>
      </c>
      <c r="C1261" t="s">
        <v>10268</v>
      </c>
      <c r="D1261" t="s">
        <v>10269</v>
      </c>
      <c r="E1261" t="s">
        <v>10270</v>
      </c>
      <c r="F1261" t="s">
        <v>10271</v>
      </c>
      <c r="G1261" t="s">
        <v>23</v>
      </c>
      <c r="H1261">
        <v>15500</v>
      </c>
      <c r="I1261" t="s">
        <v>4092</v>
      </c>
    </row>
    <row r="1262" spans="1:9" x14ac:dyDescent="0.35">
      <c r="A1262" t="s">
        <v>2990</v>
      </c>
      <c r="B1262" t="s">
        <v>10272</v>
      </c>
      <c r="C1262" t="s">
        <v>10273</v>
      </c>
      <c r="D1262" t="s">
        <v>10274</v>
      </c>
      <c r="E1262" t="s">
        <v>10275</v>
      </c>
      <c r="F1262" t="s">
        <v>10276</v>
      </c>
      <c r="G1262" t="s">
        <v>26</v>
      </c>
      <c r="H1262">
        <v>17286</v>
      </c>
      <c r="I1262" t="s">
        <v>4092</v>
      </c>
    </row>
    <row r="1263" spans="1:9" x14ac:dyDescent="0.35">
      <c r="A1263" t="s">
        <v>1651</v>
      </c>
      <c r="B1263" t="s">
        <v>10277</v>
      </c>
      <c r="C1263" t="s">
        <v>10278</v>
      </c>
      <c r="D1263" t="s">
        <v>10279</v>
      </c>
      <c r="E1263" t="s">
        <v>10280</v>
      </c>
      <c r="F1263" t="s">
        <v>10281</v>
      </c>
      <c r="G1263" t="s">
        <v>31</v>
      </c>
      <c r="H1263">
        <v>60982</v>
      </c>
      <c r="I1263" t="s">
        <v>4092</v>
      </c>
    </row>
    <row r="1264" spans="1:9" x14ac:dyDescent="0.35">
      <c r="A1264" t="s">
        <v>3130</v>
      </c>
      <c r="B1264" t="s">
        <v>10282</v>
      </c>
      <c r="C1264" t="s">
        <v>10283</v>
      </c>
      <c r="D1264" t="s">
        <v>10284</v>
      </c>
      <c r="E1264" t="s">
        <v>10285</v>
      </c>
      <c r="F1264" t="s">
        <v>10286</v>
      </c>
      <c r="G1264" t="s">
        <v>26</v>
      </c>
      <c r="H1264">
        <v>58591</v>
      </c>
      <c r="I1264" t="s">
        <v>4103</v>
      </c>
    </row>
    <row r="1265" spans="1:9" x14ac:dyDescent="0.35">
      <c r="A1265" t="s">
        <v>1394</v>
      </c>
      <c r="B1265" t="s">
        <v>10287</v>
      </c>
      <c r="C1265" t="s">
        <v>10288</v>
      </c>
      <c r="D1265" t="s">
        <v>10289</v>
      </c>
      <c r="E1265" t="s">
        <v>10290</v>
      </c>
      <c r="F1265" t="s">
        <v>10291</v>
      </c>
      <c r="G1265" t="s">
        <v>31</v>
      </c>
      <c r="H1265">
        <v>28490</v>
      </c>
      <c r="I1265" t="s">
        <v>4092</v>
      </c>
    </row>
    <row r="1266" spans="1:9" x14ac:dyDescent="0.35">
      <c r="A1266" t="s">
        <v>2996</v>
      </c>
      <c r="B1266" t="s">
        <v>10292</v>
      </c>
      <c r="C1266" t="s">
        <v>10293</v>
      </c>
      <c r="D1266" t="s">
        <v>10294</v>
      </c>
      <c r="E1266" t="s">
        <v>10295</v>
      </c>
      <c r="F1266" t="s">
        <v>10296</v>
      </c>
      <c r="G1266" t="s">
        <v>23</v>
      </c>
      <c r="H1266">
        <v>98759</v>
      </c>
      <c r="I1266" t="s">
        <v>4103</v>
      </c>
    </row>
    <row r="1267" spans="1:9" x14ac:dyDescent="0.35">
      <c r="A1267" t="s">
        <v>348</v>
      </c>
      <c r="B1267" t="s">
        <v>10297</v>
      </c>
      <c r="C1267" t="s">
        <v>10298</v>
      </c>
      <c r="D1267" t="s">
        <v>10299</v>
      </c>
      <c r="E1267" t="s">
        <v>10300</v>
      </c>
      <c r="F1267" t="s">
        <v>10301</v>
      </c>
      <c r="G1267" t="s">
        <v>16</v>
      </c>
      <c r="H1267">
        <v>53601</v>
      </c>
      <c r="I1267" t="s">
        <v>4092</v>
      </c>
    </row>
    <row r="1268" spans="1:9" x14ac:dyDescent="0.35">
      <c r="A1268" t="s">
        <v>3646</v>
      </c>
      <c r="B1268" t="s">
        <v>10302</v>
      </c>
      <c r="C1268" t="s">
        <v>10303</v>
      </c>
      <c r="D1268" t="s">
        <v>10304</v>
      </c>
      <c r="E1268" t="s">
        <v>10305</v>
      </c>
      <c r="F1268" t="s">
        <v>10306</v>
      </c>
      <c r="G1268" t="s">
        <v>26</v>
      </c>
      <c r="H1268">
        <v>13462</v>
      </c>
      <c r="I1268" t="s">
        <v>4103</v>
      </c>
    </row>
    <row r="1269" spans="1:9" x14ac:dyDescent="0.35">
      <c r="A1269" t="s">
        <v>1481</v>
      </c>
      <c r="B1269" t="s">
        <v>10307</v>
      </c>
      <c r="C1269" t="s">
        <v>10308</v>
      </c>
      <c r="D1269" t="s">
        <v>10309</v>
      </c>
      <c r="E1269" t="s">
        <v>10310</v>
      </c>
      <c r="F1269" t="s">
        <v>10311</v>
      </c>
      <c r="G1269" t="s">
        <v>50</v>
      </c>
      <c r="H1269">
        <v>71237</v>
      </c>
      <c r="I1269" t="s">
        <v>4103</v>
      </c>
    </row>
    <row r="1270" spans="1:9" x14ac:dyDescent="0.35">
      <c r="A1270" t="s">
        <v>2136</v>
      </c>
      <c r="B1270" t="s">
        <v>10312</v>
      </c>
      <c r="C1270" t="s">
        <v>10313</v>
      </c>
      <c r="D1270" t="s">
        <v>10314</v>
      </c>
      <c r="E1270" t="s">
        <v>10315</v>
      </c>
      <c r="F1270" t="s">
        <v>10316</v>
      </c>
      <c r="G1270" t="s">
        <v>16</v>
      </c>
      <c r="H1270">
        <v>29817</v>
      </c>
      <c r="I1270" t="s">
        <v>4092</v>
      </c>
    </row>
    <row r="1271" spans="1:9" x14ac:dyDescent="0.35">
      <c r="A1271" t="s">
        <v>2774</v>
      </c>
      <c r="B1271" t="s">
        <v>10317</v>
      </c>
      <c r="C1271" t="s">
        <v>10318</v>
      </c>
      <c r="D1271" t="s">
        <v>10319</v>
      </c>
      <c r="E1271" t="s">
        <v>10320</v>
      </c>
      <c r="F1271" t="s">
        <v>10321</v>
      </c>
      <c r="G1271" t="s">
        <v>16</v>
      </c>
      <c r="H1271">
        <v>73307</v>
      </c>
      <c r="I1271" t="s">
        <v>4103</v>
      </c>
    </row>
    <row r="1272" spans="1:9" x14ac:dyDescent="0.35">
      <c r="A1272" t="s">
        <v>3462</v>
      </c>
      <c r="B1272" t="s">
        <v>10322</v>
      </c>
      <c r="C1272" t="s">
        <v>10323</v>
      </c>
      <c r="D1272" t="s">
        <v>10324</v>
      </c>
      <c r="E1272" t="s">
        <v>10325</v>
      </c>
      <c r="F1272" t="s">
        <v>6736</v>
      </c>
      <c r="G1272" t="s">
        <v>16</v>
      </c>
      <c r="H1272">
        <v>8259</v>
      </c>
      <c r="I1272" t="s">
        <v>4092</v>
      </c>
    </row>
    <row r="1273" spans="1:9" x14ac:dyDescent="0.35">
      <c r="A1273" t="s">
        <v>600</v>
      </c>
      <c r="B1273" t="s">
        <v>10326</v>
      </c>
      <c r="C1273" t="s">
        <v>10327</v>
      </c>
      <c r="D1273" t="s">
        <v>10328</v>
      </c>
      <c r="E1273" t="s">
        <v>10329</v>
      </c>
      <c r="F1273" t="s">
        <v>10330</v>
      </c>
      <c r="G1273" t="s">
        <v>23</v>
      </c>
      <c r="H1273">
        <v>90231</v>
      </c>
      <c r="I1273" t="s">
        <v>4092</v>
      </c>
    </row>
    <row r="1274" spans="1:9" x14ac:dyDescent="0.35">
      <c r="A1274" t="s">
        <v>2722</v>
      </c>
      <c r="B1274" t="s">
        <v>10331</v>
      </c>
      <c r="C1274" t="s">
        <v>10332</v>
      </c>
      <c r="D1274" t="s">
        <v>10333</v>
      </c>
      <c r="E1274" t="s">
        <v>10334</v>
      </c>
      <c r="F1274" t="s">
        <v>10335</v>
      </c>
      <c r="G1274" t="s">
        <v>50</v>
      </c>
      <c r="H1274">
        <v>11028</v>
      </c>
      <c r="I1274" t="s">
        <v>4103</v>
      </c>
    </row>
    <row r="1275" spans="1:9" x14ac:dyDescent="0.35">
      <c r="A1275" t="s">
        <v>2574</v>
      </c>
      <c r="B1275" t="s">
        <v>1407</v>
      </c>
      <c r="C1275" t="s">
        <v>10336</v>
      </c>
      <c r="D1275" t="s">
        <v>10337</v>
      </c>
      <c r="E1275" t="s">
        <v>10338</v>
      </c>
      <c r="F1275" t="s">
        <v>10339</v>
      </c>
      <c r="G1275" t="s">
        <v>23</v>
      </c>
      <c r="H1275">
        <v>95333</v>
      </c>
      <c r="I1275" t="s">
        <v>4103</v>
      </c>
    </row>
    <row r="1276" spans="1:9" x14ac:dyDescent="0.35">
      <c r="A1276" t="s">
        <v>545</v>
      </c>
      <c r="B1276" t="s">
        <v>777</v>
      </c>
      <c r="C1276" t="s">
        <v>10340</v>
      </c>
      <c r="D1276" t="s">
        <v>10341</v>
      </c>
      <c r="E1276" t="s">
        <v>10342</v>
      </c>
      <c r="F1276" t="s">
        <v>10343</v>
      </c>
      <c r="G1276" t="s">
        <v>50</v>
      </c>
      <c r="H1276">
        <v>19531</v>
      </c>
      <c r="I1276" t="s">
        <v>4103</v>
      </c>
    </row>
    <row r="1277" spans="1:9" x14ac:dyDescent="0.35">
      <c r="A1277" t="s">
        <v>3006</v>
      </c>
      <c r="B1277" t="s">
        <v>10344</v>
      </c>
      <c r="C1277" t="s">
        <v>10345</v>
      </c>
      <c r="D1277" t="s">
        <v>10346</v>
      </c>
      <c r="E1277" t="s">
        <v>10347</v>
      </c>
      <c r="F1277" t="s">
        <v>10348</v>
      </c>
      <c r="G1277" t="s">
        <v>16</v>
      </c>
      <c r="H1277">
        <v>9156</v>
      </c>
      <c r="I1277" t="s">
        <v>4092</v>
      </c>
    </row>
    <row r="1278" spans="1:9" x14ac:dyDescent="0.35">
      <c r="A1278" t="s">
        <v>1823</v>
      </c>
      <c r="B1278" t="s">
        <v>10349</v>
      </c>
      <c r="C1278" t="s">
        <v>10350</v>
      </c>
      <c r="D1278" t="s">
        <v>10351</v>
      </c>
      <c r="E1278" t="s">
        <v>10352</v>
      </c>
      <c r="F1278" t="s">
        <v>10353</v>
      </c>
      <c r="G1278" t="s">
        <v>50</v>
      </c>
      <c r="H1278">
        <v>88527</v>
      </c>
      <c r="I1278" t="s">
        <v>4092</v>
      </c>
    </row>
    <row r="1279" spans="1:9" x14ac:dyDescent="0.35">
      <c r="A1279" t="s">
        <v>649</v>
      </c>
      <c r="B1279" t="s">
        <v>10354</v>
      </c>
      <c r="C1279" t="s">
        <v>10355</v>
      </c>
      <c r="D1279" t="s">
        <v>10356</v>
      </c>
      <c r="E1279" t="s">
        <v>10357</v>
      </c>
      <c r="F1279" t="s">
        <v>10358</v>
      </c>
      <c r="G1279" t="s">
        <v>16</v>
      </c>
      <c r="H1279">
        <v>72793</v>
      </c>
      <c r="I1279" t="s">
        <v>4092</v>
      </c>
    </row>
    <row r="1280" spans="1:9" x14ac:dyDescent="0.35">
      <c r="A1280" t="s">
        <v>990</v>
      </c>
      <c r="B1280" t="s">
        <v>10359</v>
      </c>
      <c r="C1280" t="s">
        <v>10360</v>
      </c>
      <c r="D1280" t="s">
        <v>10361</v>
      </c>
      <c r="E1280" t="s">
        <v>10362</v>
      </c>
      <c r="F1280" t="s">
        <v>10363</v>
      </c>
      <c r="G1280" t="s">
        <v>31</v>
      </c>
      <c r="H1280">
        <v>85423</v>
      </c>
      <c r="I1280" t="s">
        <v>4092</v>
      </c>
    </row>
    <row r="1281" spans="1:9" x14ac:dyDescent="0.35">
      <c r="A1281" t="s">
        <v>3710</v>
      </c>
      <c r="B1281" t="s">
        <v>10364</v>
      </c>
      <c r="C1281" t="s">
        <v>10365</v>
      </c>
      <c r="D1281" t="s">
        <v>10366</v>
      </c>
      <c r="E1281" t="s">
        <v>10367</v>
      </c>
      <c r="F1281" t="s">
        <v>10368</v>
      </c>
      <c r="G1281" t="s">
        <v>23</v>
      </c>
      <c r="H1281">
        <v>26060</v>
      </c>
      <c r="I1281" t="s">
        <v>4092</v>
      </c>
    </row>
    <row r="1282" spans="1:9" x14ac:dyDescent="0.35">
      <c r="A1282" t="s">
        <v>2619</v>
      </c>
      <c r="B1282" t="s">
        <v>10369</v>
      </c>
      <c r="C1282" t="s">
        <v>10370</v>
      </c>
      <c r="D1282" t="s">
        <v>10371</v>
      </c>
      <c r="E1282" t="s">
        <v>10372</v>
      </c>
      <c r="F1282" t="s">
        <v>8446</v>
      </c>
      <c r="G1282" t="s">
        <v>23</v>
      </c>
      <c r="H1282">
        <v>79779</v>
      </c>
      <c r="I1282" t="s">
        <v>4092</v>
      </c>
    </row>
    <row r="1283" spans="1:9" x14ac:dyDescent="0.35">
      <c r="A1283" t="s">
        <v>3208</v>
      </c>
      <c r="B1283" t="s">
        <v>10373</v>
      </c>
      <c r="C1283" t="s">
        <v>10374</v>
      </c>
      <c r="D1283" t="s">
        <v>10375</v>
      </c>
      <c r="E1283" t="s">
        <v>10376</v>
      </c>
      <c r="F1283" t="s">
        <v>10377</v>
      </c>
      <c r="G1283" t="s">
        <v>26</v>
      </c>
      <c r="H1283">
        <v>23285</v>
      </c>
      <c r="I1283" t="s">
        <v>4103</v>
      </c>
    </row>
    <row r="1284" spans="1:9" x14ac:dyDescent="0.35">
      <c r="A1284" t="s">
        <v>2488</v>
      </c>
      <c r="B1284" t="s">
        <v>10378</v>
      </c>
      <c r="C1284" t="s">
        <v>10379</v>
      </c>
      <c r="D1284" t="s">
        <v>10380</v>
      </c>
      <c r="E1284" t="s">
        <v>10381</v>
      </c>
      <c r="F1284" t="s">
        <v>10382</v>
      </c>
      <c r="G1284" t="s">
        <v>31</v>
      </c>
      <c r="H1284">
        <v>72218</v>
      </c>
      <c r="I1284" t="s">
        <v>4092</v>
      </c>
    </row>
    <row r="1285" spans="1:9" x14ac:dyDescent="0.35">
      <c r="A1285" t="s">
        <v>3997</v>
      </c>
      <c r="B1285" t="s">
        <v>10383</v>
      </c>
      <c r="C1285" t="s">
        <v>10384</v>
      </c>
      <c r="D1285" t="s">
        <v>10385</v>
      </c>
      <c r="E1285" t="s">
        <v>10386</v>
      </c>
      <c r="F1285" t="s">
        <v>10387</v>
      </c>
      <c r="G1285" t="s">
        <v>23</v>
      </c>
      <c r="H1285">
        <v>23224</v>
      </c>
      <c r="I1285" t="s">
        <v>4103</v>
      </c>
    </row>
    <row r="1286" spans="1:9" x14ac:dyDescent="0.35">
      <c r="A1286" t="s">
        <v>2825</v>
      </c>
      <c r="B1286" t="s">
        <v>10388</v>
      </c>
      <c r="C1286" t="s">
        <v>10389</v>
      </c>
      <c r="D1286" t="s">
        <v>10390</v>
      </c>
      <c r="E1286" t="s">
        <v>10391</v>
      </c>
      <c r="F1286" t="s">
        <v>10392</v>
      </c>
      <c r="G1286" t="s">
        <v>50</v>
      </c>
      <c r="H1286">
        <v>64119</v>
      </c>
      <c r="I1286" t="s">
        <v>4092</v>
      </c>
    </row>
    <row r="1287" spans="1:9" x14ac:dyDescent="0.35">
      <c r="A1287" t="s">
        <v>4003</v>
      </c>
      <c r="B1287" t="s">
        <v>10393</v>
      </c>
      <c r="C1287" t="s">
        <v>10394</v>
      </c>
      <c r="D1287" t="s">
        <v>10395</v>
      </c>
      <c r="E1287" t="s">
        <v>10396</v>
      </c>
      <c r="F1287" t="s">
        <v>10397</v>
      </c>
      <c r="G1287" t="s">
        <v>50</v>
      </c>
      <c r="H1287">
        <v>24092</v>
      </c>
      <c r="I1287" t="s">
        <v>4103</v>
      </c>
    </row>
    <row r="1288" spans="1:9" x14ac:dyDescent="0.35">
      <c r="A1288" t="s">
        <v>2436</v>
      </c>
      <c r="B1288" t="s">
        <v>10398</v>
      </c>
      <c r="C1288" t="s">
        <v>10399</v>
      </c>
      <c r="D1288" t="s">
        <v>10400</v>
      </c>
      <c r="E1288" t="s">
        <v>10401</v>
      </c>
      <c r="F1288" t="s">
        <v>10402</v>
      </c>
      <c r="G1288" t="s">
        <v>16</v>
      </c>
      <c r="H1288">
        <v>48929</v>
      </c>
      <c r="I1288" t="s">
        <v>4092</v>
      </c>
    </row>
    <row r="1289" spans="1:9" x14ac:dyDescent="0.35">
      <c r="A1289" t="s">
        <v>2256</v>
      </c>
      <c r="B1289" t="s">
        <v>10403</v>
      </c>
      <c r="C1289" t="s">
        <v>10404</v>
      </c>
      <c r="D1289" t="s">
        <v>10405</v>
      </c>
      <c r="E1289" t="s">
        <v>10406</v>
      </c>
      <c r="F1289" t="s">
        <v>10407</v>
      </c>
      <c r="G1289" t="s">
        <v>23</v>
      </c>
      <c r="H1289">
        <v>19133</v>
      </c>
      <c r="I1289" t="s">
        <v>4092</v>
      </c>
    </row>
    <row r="1290" spans="1:9" x14ac:dyDescent="0.35">
      <c r="A1290" t="s">
        <v>2586</v>
      </c>
      <c r="B1290" t="s">
        <v>10408</v>
      </c>
      <c r="C1290" t="s">
        <v>10409</v>
      </c>
      <c r="D1290" t="s">
        <v>10410</v>
      </c>
      <c r="E1290" t="s">
        <v>10411</v>
      </c>
      <c r="F1290" t="s">
        <v>10412</v>
      </c>
      <c r="G1290" t="s">
        <v>23</v>
      </c>
      <c r="H1290">
        <v>18064</v>
      </c>
      <c r="I1290" t="s">
        <v>4092</v>
      </c>
    </row>
    <row r="1291" spans="1:9" x14ac:dyDescent="0.35">
      <c r="A1291" t="s">
        <v>2194</v>
      </c>
      <c r="B1291" t="s">
        <v>10413</v>
      </c>
      <c r="C1291" t="s">
        <v>10414</v>
      </c>
      <c r="D1291" t="s">
        <v>10415</v>
      </c>
      <c r="E1291" t="s">
        <v>10416</v>
      </c>
      <c r="F1291" t="s">
        <v>10417</v>
      </c>
      <c r="G1291" t="s">
        <v>16</v>
      </c>
      <c r="H1291">
        <v>50923</v>
      </c>
      <c r="I1291" t="s">
        <v>4103</v>
      </c>
    </row>
    <row r="1292" spans="1:9" x14ac:dyDescent="0.35">
      <c r="A1292" t="s">
        <v>3503</v>
      </c>
      <c r="B1292" t="s">
        <v>10418</v>
      </c>
      <c r="C1292" t="s">
        <v>10419</v>
      </c>
      <c r="D1292" t="s">
        <v>10420</v>
      </c>
      <c r="E1292" t="s">
        <v>10421</v>
      </c>
      <c r="F1292" t="s">
        <v>10422</v>
      </c>
      <c r="G1292" t="s">
        <v>23</v>
      </c>
      <c r="H1292">
        <v>79265</v>
      </c>
      <c r="I1292" t="s">
        <v>4092</v>
      </c>
    </row>
    <row r="1293" spans="1:9" x14ac:dyDescent="0.35">
      <c r="A1293" t="s">
        <v>3847</v>
      </c>
      <c r="B1293" t="s">
        <v>10423</v>
      </c>
      <c r="C1293" t="s">
        <v>10424</v>
      </c>
      <c r="D1293" t="s">
        <v>10425</v>
      </c>
      <c r="E1293" t="s">
        <v>10426</v>
      </c>
      <c r="F1293" t="s">
        <v>10427</v>
      </c>
      <c r="G1293" t="s">
        <v>31</v>
      </c>
      <c r="H1293">
        <v>32874</v>
      </c>
      <c r="I1293" t="s">
        <v>4092</v>
      </c>
    </row>
    <row r="1294" spans="1:9" x14ac:dyDescent="0.35">
      <c r="A1294" t="s">
        <v>1579</v>
      </c>
      <c r="B1294" t="s">
        <v>10428</v>
      </c>
      <c r="C1294" t="s">
        <v>10429</v>
      </c>
      <c r="D1294" t="s">
        <v>10430</v>
      </c>
      <c r="E1294" t="s">
        <v>10431</v>
      </c>
      <c r="F1294" t="s">
        <v>10432</v>
      </c>
      <c r="G1294" t="s">
        <v>31</v>
      </c>
      <c r="H1294">
        <v>15975</v>
      </c>
      <c r="I1294" t="s">
        <v>4092</v>
      </c>
    </row>
    <row r="1295" spans="1:9" x14ac:dyDescent="0.35">
      <c r="A1295" t="s">
        <v>3034</v>
      </c>
      <c r="B1295" t="s">
        <v>10433</v>
      </c>
      <c r="C1295" t="s">
        <v>10434</v>
      </c>
      <c r="D1295" t="s">
        <v>10435</v>
      </c>
      <c r="E1295" t="s">
        <v>10436</v>
      </c>
      <c r="F1295" t="s">
        <v>10437</v>
      </c>
      <c r="G1295" t="s">
        <v>23</v>
      </c>
      <c r="H1295">
        <v>64429</v>
      </c>
      <c r="I1295" t="s">
        <v>4103</v>
      </c>
    </row>
    <row r="1296" spans="1:9" x14ac:dyDescent="0.35">
      <c r="A1296" t="s">
        <v>2716</v>
      </c>
      <c r="B1296" t="s">
        <v>10438</v>
      </c>
      <c r="C1296" t="s">
        <v>10439</v>
      </c>
      <c r="D1296" t="s">
        <v>10440</v>
      </c>
      <c r="E1296" t="s">
        <v>10441</v>
      </c>
      <c r="F1296" t="s">
        <v>10442</v>
      </c>
      <c r="G1296" t="s">
        <v>26</v>
      </c>
      <c r="H1296">
        <v>39959</v>
      </c>
      <c r="I1296" t="s">
        <v>4092</v>
      </c>
    </row>
    <row r="1297" spans="1:9" x14ac:dyDescent="0.35">
      <c r="A1297" t="s">
        <v>4019</v>
      </c>
      <c r="B1297" t="s">
        <v>10443</v>
      </c>
      <c r="C1297" t="s">
        <v>10444</v>
      </c>
      <c r="D1297" t="s">
        <v>10445</v>
      </c>
      <c r="E1297" t="s">
        <v>10446</v>
      </c>
      <c r="F1297" t="s">
        <v>10447</v>
      </c>
      <c r="G1297" t="s">
        <v>23</v>
      </c>
      <c r="H1297">
        <v>17683</v>
      </c>
      <c r="I1297" t="s">
        <v>4092</v>
      </c>
    </row>
    <row r="1298" spans="1:9" x14ac:dyDescent="0.35">
      <c r="A1298" t="s">
        <v>753</v>
      </c>
      <c r="B1298" t="s">
        <v>10448</v>
      </c>
      <c r="C1298" t="s">
        <v>10449</v>
      </c>
      <c r="D1298" t="s">
        <v>10450</v>
      </c>
      <c r="E1298" t="s">
        <v>10451</v>
      </c>
      <c r="F1298" t="s">
        <v>10452</v>
      </c>
      <c r="G1298" t="s">
        <v>31</v>
      </c>
      <c r="H1298">
        <v>17503</v>
      </c>
      <c r="I1298" t="s">
        <v>4092</v>
      </c>
    </row>
    <row r="1299" spans="1:9" x14ac:dyDescent="0.35">
      <c r="A1299" t="s">
        <v>3666</v>
      </c>
      <c r="B1299" t="s">
        <v>10453</v>
      </c>
      <c r="C1299" t="s">
        <v>10454</v>
      </c>
      <c r="D1299" t="s">
        <v>10455</v>
      </c>
      <c r="E1299" t="s">
        <v>10456</v>
      </c>
      <c r="F1299" t="s">
        <v>10457</v>
      </c>
      <c r="G1299" t="s">
        <v>31</v>
      </c>
      <c r="H1299">
        <v>51302</v>
      </c>
      <c r="I1299" t="s">
        <v>4103</v>
      </c>
    </row>
    <row r="1300" spans="1:9" x14ac:dyDescent="0.35">
      <c r="A1300" t="s">
        <v>2022</v>
      </c>
      <c r="B1300" t="s">
        <v>10458</v>
      </c>
      <c r="C1300" t="s">
        <v>10459</v>
      </c>
      <c r="D1300" t="s">
        <v>10460</v>
      </c>
      <c r="E1300" t="s">
        <v>10461</v>
      </c>
      <c r="F1300" t="s">
        <v>10462</v>
      </c>
      <c r="G1300" t="s">
        <v>23</v>
      </c>
      <c r="H1300">
        <v>77506</v>
      </c>
      <c r="I1300" t="s">
        <v>4103</v>
      </c>
    </row>
    <row r="1301" spans="1:9" x14ac:dyDescent="0.35">
      <c r="A1301" t="s">
        <v>1398</v>
      </c>
      <c r="B1301" t="s">
        <v>10463</v>
      </c>
      <c r="C1301" t="s">
        <v>10464</v>
      </c>
      <c r="D1301" t="s">
        <v>10465</v>
      </c>
      <c r="E1301" t="s">
        <v>10466</v>
      </c>
      <c r="F1301" t="s">
        <v>10467</v>
      </c>
      <c r="G1301" t="s">
        <v>50</v>
      </c>
      <c r="H1301">
        <v>89527</v>
      </c>
      <c r="I1301" t="s">
        <v>4103</v>
      </c>
    </row>
    <row r="1302" spans="1:9" x14ac:dyDescent="0.35">
      <c r="A1302" t="s">
        <v>2098</v>
      </c>
      <c r="B1302" t="s">
        <v>10468</v>
      </c>
      <c r="C1302" t="s">
        <v>10469</v>
      </c>
      <c r="D1302" t="s">
        <v>10470</v>
      </c>
      <c r="E1302" t="s">
        <v>10471</v>
      </c>
      <c r="F1302" t="s">
        <v>10472</v>
      </c>
      <c r="G1302" t="s">
        <v>23</v>
      </c>
      <c r="H1302">
        <v>57207</v>
      </c>
      <c r="I1302" t="s">
        <v>4103</v>
      </c>
    </row>
    <row r="1303" spans="1:9" x14ac:dyDescent="0.35">
      <c r="A1303" t="s">
        <v>2623</v>
      </c>
      <c r="B1303" t="s">
        <v>10473</v>
      </c>
      <c r="C1303" t="s">
        <v>10474</v>
      </c>
      <c r="D1303" t="s">
        <v>10475</v>
      </c>
      <c r="E1303" t="s">
        <v>10476</v>
      </c>
      <c r="F1303" t="s">
        <v>10477</v>
      </c>
      <c r="G1303" t="s">
        <v>16</v>
      </c>
      <c r="H1303">
        <v>83849</v>
      </c>
      <c r="I1303" t="s">
        <v>4092</v>
      </c>
    </row>
    <row r="1304" spans="1:9" x14ac:dyDescent="0.35">
      <c r="A1304" t="s">
        <v>3545</v>
      </c>
      <c r="B1304" t="s">
        <v>10478</v>
      </c>
      <c r="C1304" t="s">
        <v>10479</v>
      </c>
      <c r="D1304" t="s">
        <v>10480</v>
      </c>
      <c r="E1304" t="s">
        <v>10481</v>
      </c>
      <c r="F1304" t="s">
        <v>10482</v>
      </c>
      <c r="G1304" t="s">
        <v>31</v>
      </c>
      <c r="H1304">
        <v>22572</v>
      </c>
      <c r="I1304" t="s">
        <v>4092</v>
      </c>
    </row>
    <row r="1305" spans="1:9" x14ac:dyDescent="0.35">
      <c r="A1305" t="s">
        <v>2940</v>
      </c>
      <c r="B1305" t="s">
        <v>10483</v>
      </c>
      <c r="C1305" t="s">
        <v>10484</v>
      </c>
      <c r="D1305" t="s">
        <v>10485</v>
      </c>
      <c r="E1305" t="s">
        <v>10486</v>
      </c>
      <c r="F1305" t="s">
        <v>10487</v>
      </c>
      <c r="G1305" t="s">
        <v>16</v>
      </c>
      <c r="H1305">
        <v>92019</v>
      </c>
      <c r="I1305" t="s">
        <v>4092</v>
      </c>
    </row>
    <row r="1306" spans="1:9" x14ac:dyDescent="0.35">
      <c r="A1306" t="s">
        <v>2454</v>
      </c>
      <c r="B1306" t="s">
        <v>10488</v>
      </c>
      <c r="C1306" t="s">
        <v>10489</v>
      </c>
      <c r="D1306" t="s">
        <v>10490</v>
      </c>
      <c r="E1306" t="s">
        <v>10491</v>
      </c>
      <c r="F1306" t="s">
        <v>10492</v>
      </c>
      <c r="G1306" t="s">
        <v>31</v>
      </c>
      <c r="H1306">
        <v>17007</v>
      </c>
      <c r="I1306" t="s">
        <v>4103</v>
      </c>
    </row>
    <row r="1307" spans="1:9" x14ac:dyDescent="0.35">
      <c r="A1307" t="s">
        <v>3172</v>
      </c>
      <c r="B1307" t="s">
        <v>10493</v>
      </c>
      <c r="C1307" t="s">
        <v>10494</v>
      </c>
      <c r="D1307" t="s">
        <v>10495</v>
      </c>
      <c r="E1307" t="s">
        <v>10496</v>
      </c>
      <c r="F1307" t="s">
        <v>10497</v>
      </c>
      <c r="G1307" t="s">
        <v>16</v>
      </c>
      <c r="H1307">
        <v>83762</v>
      </c>
      <c r="I1307" t="s">
        <v>4092</v>
      </c>
    </row>
    <row r="1308" spans="1:9" x14ac:dyDescent="0.35">
      <c r="A1308" t="s">
        <v>2460</v>
      </c>
      <c r="B1308" t="s">
        <v>10498</v>
      </c>
      <c r="C1308" t="s">
        <v>10499</v>
      </c>
      <c r="D1308" t="s">
        <v>10500</v>
      </c>
      <c r="E1308" t="s">
        <v>10501</v>
      </c>
      <c r="F1308" t="s">
        <v>10502</v>
      </c>
      <c r="G1308" t="s">
        <v>50</v>
      </c>
      <c r="H1308">
        <v>61961</v>
      </c>
      <c r="I1308" t="s">
        <v>4103</v>
      </c>
    </row>
    <row r="1309" spans="1:9" x14ac:dyDescent="0.35">
      <c r="A1309" t="s">
        <v>1729</v>
      </c>
      <c r="B1309" t="s">
        <v>10503</v>
      </c>
      <c r="C1309" t="s">
        <v>10504</v>
      </c>
      <c r="D1309" t="s">
        <v>10505</v>
      </c>
      <c r="E1309" t="s">
        <v>10506</v>
      </c>
      <c r="F1309" t="s">
        <v>10507</v>
      </c>
      <c r="G1309" t="s">
        <v>50</v>
      </c>
      <c r="H1309">
        <v>2107</v>
      </c>
      <c r="I1309" t="s">
        <v>4103</v>
      </c>
    </row>
    <row r="1310" spans="1:9" x14ac:dyDescent="0.35">
      <c r="A1310" t="s">
        <v>2448</v>
      </c>
      <c r="B1310" t="s">
        <v>10508</v>
      </c>
      <c r="C1310" t="s">
        <v>10509</v>
      </c>
      <c r="D1310" t="s">
        <v>10510</v>
      </c>
      <c r="E1310" t="s">
        <v>10511</v>
      </c>
      <c r="F1310" t="s">
        <v>10512</v>
      </c>
      <c r="G1310" t="s">
        <v>50</v>
      </c>
      <c r="H1310">
        <v>29906</v>
      </c>
      <c r="I1310" t="s">
        <v>4092</v>
      </c>
    </row>
    <row r="1311" spans="1:9" x14ac:dyDescent="0.35">
      <c r="A1311" t="s">
        <v>1695</v>
      </c>
      <c r="B1311" t="s">
        <v>10513</v>
      </c>
      <c r="C1311" t="s">
        <v>10514</v>
      </c>
      <c r="D1311" t="s">
        <v>10515</v>
      </c>
      <c r="E1311" t="s">
        <v>10516</v>
      </c>
      <c r="F1311" t="s">
        <v>10517</v>
      </c>
      <c r="G1311" t="s">
        <v>50</v>
      </c>
      <c r="H1311">
        <v>55909</v>
      </c>
      <c r="I1311" t="s">
        <v>4092</v>
      </c>
    </row>
    <row r="1312" spans="1:9" x14ac:dyDescent="0.35">
      <c r="A1312" t="s">
        <v>2322</v>
      </c>
      <c r="B1312" t="s">
        <v>10518</v>
      </c>
      <c r="C1312" t="s">
        <v>10519</v>
      </c>
      <c r="D1312" t="s">
        <v>10520</v>
      </c>
      <c r="E1312" t="s">
        <v>10521</v>
      </c>
      <c r="F1312" t="s">
        <v>8696</v>
      </c>
      <c r="G1312" t="s">
        <v>16</v>
      </c>
      <c r="H1312">
        <v>1465</v>
      </c>
      <c r="I1312" t="s">
        <v>4103</v>
      </c>
    </row>
    <row r="1313" spans="1:9" x14ac:dyDescent="0.35">
      <c r="A1313" t="s">
        <v>2440</v>
      </c>
      <c r="B1313" t="s">
        <v>10522</v>
      </c>
      <c r="C1313" t="s">
        <v>10523</v>
      </c>
      <c r="D1313" t="s">
        <v>10524</v>
      </c>
      <c r="E1313" t="s">
        <v>10525</v>
      </c>
      <c r="F1313" t="s">
        <v>10526</v>
      </c>
      <c r="G1313" t="s">
        <v>16</v>
      </c>
      <c r="H1313">
        <v>12594</v>
      </c>
      <c r="I1313" t="s">
        <v>4092</v>
      </c>
    </row>
    <row r="1314" spans="1:9" x14ac:dyDescent="0.35">
      <c r="A1314" t="s">
        <v>1386</v>
      </c>
      <c r="B1314" t="s">
        <v>8840</v>
      </c>
      <c r="C1314" t="s">
        <v>10527</v>
      </c>
      <c r="D1314" t="s">
        <v>10528</v>
      </c>
      <c r="E1314" t="s">
        <v>10529</v>
      </c>
      <c r="F1314" t="s">
        <v>10530</v>
      </c>
      <c r="G1314" t="s">
        <v>31</v>
      </c>
      <c r="H1314">
        <v>58227</v>
      </c>
      <c r="I1314" t="s">
        <v>4103</v>
      </c>
    </row>
    <row r="1315" spans="1:9" x14ac:dyDescent="0.35">
      <c r="A1315" t="s">
        <v>1231</v>
      </c>
      <c r="B1315" t="s">
        <v>10531</v>
      </c>
      <c r="C1315" t="s">
        <v>10532</v>
      </c>
      <c r="D1315" t="s">
        <v>10533</v>
      </c>
      <c r="E1315" t="s">
        <v>10534</v>
      </c>
      <c r="F1315" t="s">
        <v>10535</v>
      </c>
      <c r="G1315" t="s">
        <v>50</v>
      </c>
      <c r="H1315">
        <v>40926</v>
      </c>
      <c r="I1315" t="s">
        <v>4103</v>
      </c>
    </row>
    <row r="1316" spans="1:9" x14ac:dyDescent="0.35">
      <c r="A1316" t="s">
        <v>1239</v>
      </c>
      <c r="B1316" t="s">
        <v>10536</v>
      </c>
      <c r="C1316" t="s">
        <v>10537</v>
      </c>
      <c r="D1316" t="s">
        <v>10538</v>
      </c>
      <c r="E1316" t="s">
        <v>10539</v>
      </c>
      <c r="F1316" t="s">
        <v>10540</v>
      </c>
      <c r="G1316" t="s">
        <v>50</v>
      </c>
      <c r="H1316">
        <v>80823</v>
      </c>
      <c r="I1316" t="s">
        <v>4092</v>
      </c>
    </row>
    <row r="1317" spans="1:9" x14ac:dyDescent="0.35">
      <c r="A1317" t="s">
        <v>2696</v>
      </c>
      <c r="B1317" t="s">
        <v>10541</v>
      </c>
      <c r="C1317" t="s">
        <v>10542</v>
      </c>
      <c r="D1317" t="s">
        <v>10543</v>
      </c>
      <c r="E1317" t="s">
        <v>10544</v>
      </c>
      <c r="F1317" t="s">
        <v>10316</v>
      </c>
      <c r="G1317" t="s">
        <v>26</v>
      </c>
      <c r="H1317">
        <v>52142</v>
      </c>
      <c r="I1317" t="s">
        <v>4092</v>
      </c>
    </row>
    <row r="1318" spans="1:9" x14ac:dyDescent="0.35">
      <c r="A1318" t="s">
        <v>1681</v>
      </c>
      <c r="B1318" t="s">
        <v>10545</v>
      </c>
      <c r="C1318" t="s">
        <v>10546</v>
      </c>
      <c r="D1318" t="s">
        <v>10547</v>
      </c>
      <c r="E1318" t="s">
        <v>10548</v>
      </c>
      <c r="F1318" t="s">
        <v>10549</v>
      </c>
      <c r="G1318" t="s">
        <v>16</v>
      </c>
      <c r="H1318">
        <v>26373</v>
      </c>
      <c r="I1318" t="s">
        <v>4103</v>
      </c>
    </row>
    <row r="1319" spans="1:9" x14ac:dyDescent="0.35">
      <c r="A1319" t="s">
        <v>1805</v>
      </c>
      <c r="B1319" t="s">
        <v>10550</v>
      </c>
      <c r="C1319" t="s">
        <v>10551</v>
      </c>
      <c r="D1319" t="s">
        <v>10552</v>
      </c>
      <c r="E1319" t="s">
        <v>10553</v>
      </c>
      <c r="F1319" t="s">
        <v>10554</v>
      </c>
      <c r="G1319" t="s">
        <v>23</v>
      </c>
      <c r="H1319">
        <v>21319</v>
      </c>
      <c r="I1319" t="s">
        <v>4103</v>
      </c>
    </row>
    <row r="1320" spans="1:9" x14ac:dyDescent="0.35">
      <c r="A1320" t="s">
        <v>2356</v>
      </c>
      <c r="B1320" t="s">
        <v>10555</v>
      </c>
      <c r="C1320" t="s">
        <v>10556</v>
      </c>
      <c r="D1320" t="s">
        <v>10557</v>
      </c>
      <c r="E1320" t="s">
        <v>10558</v>
      </c>
      <c r="F1320" t="s">
        <v>10559</v>
      </c>
      <c r="G1320" t="s">
        <v>23</v>
      </c>
      <c r="H1320">
        <v>9321</v>
      </c>
      <c r="I1320" t="s">
        <v>4103</v>
      </c>
    </row>
    <row r="1321" spans="1:9" x14ac:dyDescent="0.35">
      <c r="A1321" t="s">
        <v>2988</v>
      </c>
      <c r="B1321" t="s">
        <v>10560</v>
      </c>
      <c r="C1321" t="s">
        <v>10561</v>
      </c>
      <c r="D1321" t="s">
        <v>10562</v>
      </c>
      <c r="E1321" t="s">
        <v>10563</v>
      </c>
      <c r="F1321" t="s">
        <v>10564</v>
      </c>
      <c r="G1321" t="s">
        <v>23</v>
      </c>
      <c r="H1321">
        <v>27712</v>
      </c>
      <c r="I1321" t="s">
        <v>4092</v>
      </c>
    </row>
    <row r="1322" spans="1:9" x14ac:dyDescent="0.35">
      <c r="A1322" t="s">
        <v>659</v>
      </c>
      <c r="B1322" t="s">
        <v>10565</v>
      </c>
      <c r="C1322" t="s">
        <v>10566</v>
      </c>
      <c r="D1322" t="s">
        <v>10567</v>
      </c>
      <c r="E1322" t="s">
        <v>10568</v>
      </c>
      <c r="F1322" t="s">
        <v>10569</v>
      </c>
      <c r="G1322" t="s">
        <v>26</v>
      </c>
      <c r="H1322">
        <v>72506</v>
      </c>
      <c r="I1322" t="s">
        <v>4103</v>
      </c>
    </row>
    <row r="1323" spans="1:9" x14ac:dyDescent="0.35">
      <c r="A1323" t="s">
        <v>194</v>
      </c>
      <c r="B1323" t="s">
        <v>10570</v>
      </c>
      <c r="C1323" t="s">
        <v>10571</v>
      </c>
      <c r="D1323" t="s">
        <v>10572</v>
      </c>
      <c r="E1323" t="s">
        <v>10573</v>
      </c>
      <c r="F1323" t="s">
        <v>10574</v>
      </c>
      <c r="G1323" t="s">
        <v>50</v>
      </c>
      <c r="H1323">
        <v>50095</v>
      </c>
      <c r="I1323" t="s">
        <v>4103</v>
      </c>
    </row>
    <row r="1324" spans="1:9" x14ac:dyDescent="0.35">
      <c r="A1324" t="s">
        <v>1471</v>
      </c>
      <c r="B1324" t="s">
        <v>10575</v>
      </c>
      <c r="C1324" t="s">
        <v>10576</v>
      </c>
      <c r="D1324" t="s">
        <v>10577</v>
      </c>
      <c r="E1324" t="s">
        <v>10578</v>
      </c>
      <c r="F1324" t="s">
        <v>10579</v>
      </c>
      <c r="G1324" t="s">
        <v>50</v>
      </c>
      <c r="H1324">
        <v>16802</v>
      </c>
      <c r="I1324" t="s">
        <v>4092</v>
      </c>
    </row>
    <row r="1325" spans="1:9" x14ac:dyDescent="0.35">
      <c r="A1325" t="s">
        <v>3668</v>
      </c>
      <c r="B1325" t="s">
        <v>10580</v>
      </c>
      <c r="C1325" t="s">
        <v>10581</v>
      </c>
      <c r="D1325" t="s">
        <v>10582</v>
      </c>
      <c r="E1325" t="s">
        <v>10583</v>
      </c>
      <c r="F1325" t="s">
        <v>10584</v>
      </c>
      <c r="G1325" t="s">
        <v>23</v>
      </c>
      <c r="H1325">
        <v>75164</v>
      </c>
      <c r="I1325" t="s">
        <v>4092</v>
      </c>
    </row>
    <row r="1326" spans="1:9" x14ac:dyDescent="0.35">
      <c r="A1326" t="s">
        <v>1979</v>
      </c>
      <c r="B1326" t="s">
        <v>10585</v>
      </c>
      <c r="C1326" t="s">
        <v>10586</v>
      </c>
      <c r="D1326" t="s">
        <v>10587</v>
      </c>
      <c r="E1326" t="s">
        <v>10588</v>
      </c>
      <c r="F1326" t="s">
        <v>10589</v>
      </c>
      <c r="G1326" t="s">
        <v>23</v>
      </c>
      <c r="H1326">
        <v>97719</v>
      </c>
      <c r="I1326" t="s">
        <v>4092</v>
      </c>
    </row>
    <row r="1327" spans="1:9" x14ac:dyDescent="0.35">
      <c r="A1327" t="s">
        <v>1257</v>
      </c>
      <c r="B1327" t="s">
        <v>10590</v>
      </c>
      <c r="C1327" t="s">
        <v>10591</v>
      </c>
      <c r="D1327" t="s">
        <v>10592</v>
      </c>
      <c r="E1327" t="s">
        <v>10593</v>
      </c>
      <c r="F1327" t="s">
        <v>10594</v>
      </c>
      <c r="G1327" t="s">
        <v>26</v>
      </c>
      <c r="H1327">
        <v>50675</v>
      </c>
      <c r="I1327" t="s">
        <v>4103</v>
      </c>
    </row>
    <row r="1328" spans="1:9" x14ac:dyDescent="0.35">
      <c r="A1328" t="s">
        <v>2262</v>
      </c>
      <c r="B1328" t="s">
        <v>10595</v>
      </c>
      <c r="C1328" t="s">
        <v>10596</v>
      </c>
      <c r="D1328" t="s">
        <v>10597</v>
      </c>
      <c r="E1328" t="s">
        <v>10598</v>
      </c>
      <c r="F1328" t="s">
        <v>10599</v>
      </c>
      <c r="G1328" t="s">
        <v>31</v>
      </c>
      <c r="H1328">
        <v>95817</v>
      </c>
      <c r="I1328" t="s">
        <v>4092</v>
      </c>
    </row>
    <row r="1329" spans="1:9" x14ac:dyDescent="0.35">
      <c r="A1329" t="s">
        <v>1029</v>
      </c>
      <c r="B1329" t="s">
        <v>10600</v>
      </c>
      <c r="C1329" t="s">
        <v>10601</v>
      </c>
      <c r="D1329" t="s">
        <v>10602</v>
      </c>
      <c r="E1329" t="s">
        <v>10603</v>
      </c>
      <c r="F1329" t="s">
        <v>10604</v>
      </c>
      <c r="G1329" t="s">
        <v>26</v>
      </c>
      <c r="H1329">
        <v>14979</v>
      </c>
      <c r="I1329" t="s">
        <v>4092</v>
      </c>
    </row>
    <row r="1330" spans="1:9" x14ac:dyDescent="0.35">
      <c r="A1330" t="s">
        <v>4037</v>
      </c>
      <c r="B1330" t="s">
        <v>10605</v>
      </c>
      <c r="C1330" t="s">
        <v>10606</v>
      </c>
      <c r="D1330" t="s">
        <v>10607</v>
      </c>
      <c r="E1330" t="s">
        <v>10608</v>
      </c>
      <c r="F1330" t="s">
        <v>10609</v>
      </c>
      <c r="G1330" t="s">
        <v>16</v>
      </c>
      <c r="H1330">
        <v>6864</v>
      </c>
      <c r="I1330" t="s">
        <v>4092</v>
      </c>
    </row>
    <row r="1331" spans="1:9" x14ac:dyDescent="0.35">
      <c r="A1331" t="s">
        <v>2920</v>
      </c>
      <c r="B1331" t="s">
        <v>10610</v>
      </c>
      <c r="C1331" t="s">
        <v>10611</v>
      </c>
      <c r="D1331" t="s">
        <v>10612</v>
      </c>
      <c r="E1331" t="s">
        <v>10613</v>
      </c>
      <c r="F1331" t="s">
        <v>10614</v>
      </c>
      <c r="G1331" t="s">
        <v>23</v>
      </c>
      <c r="H1331">
        <v>84842</v>
      </c>
      <c r="I1331" t="s">
        <v>4092</v>
      </c>
    </row>
    <row r="1332" spans="1:9" x14ac:dyDescent="0.35">
      <c r="A1332" t="s">
        <v>3342</v>
      </c>
      <c r="B1332" t="s">
        <v>10615</v>
      </c>
      <c r="C1332" t="s">
        <v>10616</v>
      </c>
      <c r="D1332" t="s">
        <v>10617</v>
      </c>
      <c r="E1332" t="s">
        <v>10618</v>
      </c>
      <c r="F1332" t="s">
        <v>10619</v>
      </c>
      <c r="G1332" t="s">
        <v>50</v>
      </c>
      <c r="H1332">
        <v>53303</v>
      </c>
      <c r="I1332" t="s">
        <v>4092</v>
      </c>
    </row>
    <row r="1333" spans="1:9" x14ac:dyDescent="0.35">
      <c r="A1333" t="s">
        <v>1023</v>
      </c>
      <c r="B1333" t="s">
        <v>10620</v>
      </c>
      <c r="C1333" t="s">
        <v>10621</v>
      </c>
      <c r="D1333" t="s">
        <v>10622</v>
      </c>
      <c r="E1333" t="s">
        <v>10623</v>
      </c>
      <c r="F1333" t="s">
        <v>10624</v>
      </c>
      <c r="G1333" t="s">
        <v>16</v>
      </c>
      <c r="H1333">
        <v>81179</v>
      </c>
      <c r="I1333" t="s">
        <v>4092</v>
      </c>
    </row>
    <row r="1334" spans="1:9" x14ac:dyDescent="0.35">
      <c r="A1334" t="s">
        <v>1025</v>
      </c>
      <c r="B1334" t="s">
        <v>10625</v>
      </c>
      <c r="C1334" t="s">
        <v>10626</v>
      </c>
      <c r="D1334" t="s">
        <v>10627</v>
      </c>
      <c r="E1334" t="s">
        <v>10628</v>
      </c>
      <c r="F1334" t="s">
        <v>10629</v>
      </c>
      <c r="G1334" t="s">
        <v>50</v>
      </c>
      <c r="H1334">
        <v>23825</v>
      </c>
      <c r="I1334" t="s">
        <v>4103</v>
      </c>
    </row>
    <row r="1335" spans="1:9" x14ac:dyDescent="0.35">
      <c r="A1335" t="s">
        <v>2772</v>
      </c>
      <c r="B1335" t="s">
        <v>10630</v>
      </c>
      <c r="C1335" t="s">
        <v>10631</v>
      </c>
      <c r="D1335" t="s">
        <v>10632</v>
      </c>
      <c r="E1335" t="s">
        <v>10633</v>
      </c>
      <c r="F1335" t="s">
        <v>10634</v>
      </c>
      <c r="G1335" t="s">
        <v>23</v>
      </c>
      <c r="H1335">
        <v>65237</v>
      </c>
      <c r="I1335" t="s">
        <v>4103</v>
      </c>
    </row>
    <row r="1336" spans="1:9" x14ac:dyDescent="0.35">
      <c r="A1336" t="s">
        <v>3614</v>
      </c>
      <c r="B1336" t="s">
        <v>10635</v>
      </c>
      <c r="C1336" t="s">
        <v>10636</v>
      </c>
      <c r="D1336" t="s">
        <v>10637</v>
      </c>
      <c r="E1336" t="s">
        <v>10638</v>
      </c>
      <c r="F1336" t="s">
        <v>10639</v>
      </c>
      <c r="G1336" t="s">
        <v>23</v>
      </c>
      <c r="H1336">
        <v>18441</v>
      </c>
      <c r="I1336" t="s">
        <v>4092</v>
      </c>
    </row>
    <row r="1337" spans="1:9" x14ac:dyDescent="0.35">
      <c r="A1337" t="s">
        <v>1705</v>
      </c>
      <c r="B1337" t="s">
        <v>10640</v>
      </c>
      <c r="C1337" t="s">
        <v>10641</v>
      </c>
      <c r="D1337" t="s">
        <v>10642</v>
      </c>
      <c r="E1337" t="s">
        <v>10643</v>
      </c>
      <c r="F1337" t="s">
        <v>10644</v>
      </c>
      <c r="G1337" t="s">
        <v>16</v>
      </c>
      <c r="H1337">
        <v>18717</v>
      </c>
      <c r="I1337" t="s">
        <v>4103</v>
      </c>
    </row>
    <row r="1338" spans="1:9" x14ac:dyDescent="0.35">
      <c r="A1338" t="s">
        <v>1673</v>
      </c>
      <c r="B1338" t="s">
        <v>10645</v>
      </c>
      <c r="C1338" t="s">
        <v>10646</v>
      </c>
      <c r="D1338" t="s">
        <v>10647</v>
      </c>
      <c r="E1338" t="s">
        <v>10648</v>
      </c>
      <c r="F1338" t="s">
        <v>10649</v>
      </c>
      <c r="G1338" t="s">
        <v>16</v>
      </c>
      <c r="H1338">
        <v>57354</v>
      </c>
      <c r="I1338" t="s">
        <v>4103</v>
      </c>
    </row>
    <row r="1339" spans="1:9" x14ac:dyDescent="0.35">
      <c r="A1339" t="s">
        <v>314</v>
      </c>
      <c r="B1339" t="s">
        <v>10650</v>
      </c>
      <c r="C1339" t="s">
        <v>10651</v>
      </c>
      <c r="D1339" t="s">
        <v>10652</v>
      </c>
      <c r="E1339" t="s">
        <v>10653</v>
      </c>
      <c r="F1339" t="s">
        <v>10654</v>
      </c>
      <c r="G1339" t="s">
        <v>50</v>
      </c>
      <c r="H1339">
        <v>50610</v>
      </c>
      <c r="I1339" t="s">
        <v>4092</v>
      </c>
    </row>
    <row r="1340" spans="1:9" x14ac:dyDescent="0.35">
      <c r="A1340" t="s">
        <v>1469</v>
      </c>
      <c r="B1340" t="s">
        <v>10655</v>
      </c>
      <c r="C1340" t="s">
        <v>10656</v>
      </c>
      <c r="D1340" t="s">
        <v>10657</v>
      </c>
      <c r="E1340" t="s">
        <v>10658</v>
      </c>
      <c r="F1340" t="s">
        <v>10659</v>
      </c>
      <c r="G1340" t="s">
        <v>16</v>
      </c>
      <c r="H1340">
        <v>85955</v>
      </c>
      <c r="I1340" t="s">
        <v>4103</v>
      </c>
    </row>
    <row r="1341" spans="1:9" x14ac:dyDescent="0.35">
      <c r="A1341" t="s">
        <v>1571</v>
      </c>
      <c r="B1341" t="s">
        <v>10660</v>
      </c>
      <c r="C1341" t="s">
        <v>10661</v>
      </c>
      <c r="D1341" t="s">
        <v>10662</v>
      </c>
      <c r="E1341" t="s">
        <v>10663</v>
      </c>
      <c r="F1341" t="s">
        <v>7056</v>
      </c>
      <c r="G1341" t="s">
        <v>50</v>
      </c>
      <c r="H1341">
        <v>84623</v>
      </c>
      <c r="I1341" t="s">
        <v>4092</v>
      </c>
    </row>
    <row r="1342" spans="1:9" x14ac:dyDescent="0.35">
      <c r="A1342" t="s">
        <v>825</v>
      </c>
      <c r="B1342" t="s">
        <v>10664</v>
      </c>
      <c r="C1342" t="s">
        <v>10665</v>
      </c>
      <c r="D1342" t="s">
        <v>10666</v>
      </c>
      <c r="E1342" t="s">
        <v>10667</v>
      </c>
      <c r="F1342" t="s">
        <v>10668</v>
      </c>
      <c r="G1342" t="s">
        <v>16</v>
      </c>
      <c r="H1342">
        <v>33720</v>
      </c>
      <c r="I1342" t="s">
        <v>4103</v>
      </c>
    </row>
    <row r="1343" spans="1:9" x14ac:dyDescent="0.35">
      <c r="A1343" t="s">
        <v>1667</v>
      </c>
      <c r="B1343" t="s">
        <v>10669</v>
      </c>
      <c r="C1343" t="s">
        <v>10670</v>
      </c>
      <c r="D1343" t="s">
        <v>10671</v>
      </c>
      <c r="E1343" t="s">
        <v>10672</v>
      </c>
      <c r="F1343" t="s">
        <v>4580</v>
      </c>
      <c r="G1343" t="s">
        <v>16</v>
      </c>
      <c r="H1343">
        <v>91669</v>
      </c>
      <c r="I1343" t="s">
        <v>4103</v>
      </c>
    </row>
    <row r="1344" spans="1:9" x14ac:dyDescent="0.35">
      <c r="A1344" t="s">
        <v>2084</v>
      </c>
      <c r="B1344" t="s">
        <v>10673</v>
      </c>
      <c r="C1344" t="s">
        <v>10674</v>
      </c>
      <c r="D1344" t="s">
        <v>10675</v>
      </c>
      <c r="E1344" t="s">
        <v>10676</v>
      </c>
      <c r="F1344" t="s">
        <v>10677</v>
      </c>
      <c r="G1344" t="s">
        <v>16</v>
      </c>
      <c r="H1344">
        <v>5320</v>
      </c>
      <c r="I1344" t="s">
        <v>4092</v>
      </c>
    </row>
    <row r="1345" spans="1:9" x14ac:dyDescent="0.35">
      <c r="A1345" t="s">
        <v>498</v>
      </c>
      <c r="B1345" t="s">
        <v>10678</v>
      </c>
      <c r="C1345" t="s">
        <v>10679</v>
      </c>
      <c r="D1345" t="s">
        <v>10680</v>
      </c>
      <c r="E1345" t="s">
        <v>10681</v>
      </c>
      <c r="F1345" t="s">
        <v>10682</v>
      </c>
      <c r="G1345" t="s">
        <v>50</v>
      </c>
      <c r="H1345">
        <v>4894</v>
      </c>
      <c r="I1345" t="s">
        <v>4103</v>
      </c>
    </row>
    <row r="1346" spans="1:9" x14ac:dyDescent="0.35">
      <c r="A1346" t="s">
        <v>276</v>
      </c>
      <c r="B1346" t="s">
        <v>10683</v>
      </c>
      <c r="C1346" t="s">
        <v>10684</v>
      </c>
      <c r="D1346" t="s">
        <v>10685</v>
      </c>
      <c r="E1346" t="s">
        <v>10686</v>
      </c>
      <c r="F1346" t="s">
        <v>10687</v>
      </c>
      <c r="G1346" t="s">
        <v>16</v>
      </c>
      <c r="H1346">
        <v>61568</v>
      </c>
      <c r="I1346" t="s">
        <v>4092</v>
      </c>
    </row>
    <row r="1347" spans="1:9" x14ac:dyDescent="0.35">
      <c r="A1347" t="s">
        <v>3044</v>
      </c>
      <c r="B1347" t="s">
        <v>10688</v>
      </c>
      <c r="C1347" t="s">
        <v>10689</v>
      </c>
      <c r="D1347" t="s">
        <v>10690</v>
      </c>
      <c r="E1347" t="s">
        <v>10691</v>
      </c>
      <c r="F1347" t="s">
        <v>10692</v>
      </c>
      <c r="G1347" t="s">
        <v>50</v>
      </c>
      <c r="H1347">
        <v>47774</v>
      </c>
      <c r="I1347" t="s">
        <v>4092</v>
      </c>
    </row>
    <row r="1348" spans="1:9" x14ac:dyDescent="0.35">
      <c r="A1348" t="s">
        <v>3334</v>
      </c>
      <c r="B1348" t="s">
        <v>10693</v>
      </c>
      <c r="C1348" t="s">
        <v>10694</v>
      </c>
      <c r="D1348" t="s">
        <v>10695</v>
      </c>
      <c r="E1348" t="s">
        <v>10696</v>
      </c>
      <c r="F1348" t="s">
        <v>10697</v>
      </c>
      <c r="G1348" t="s">
        <v>16</v>
      </c>
      <c r="H1348">
        <v>87056</v>
      </c>
      <c r="I1348" t="s">
        <v>4092</v>
      </c>
    </row>
    <row r="1349" spans="1:9" x14ac:dyDescent="0.35">
      <c r="A1349" t="s">
        <v>2478</v>
      </c>
      <c r="B1349" t="s">
        <v>10698</v>
      </c>
      <c r="C1349" t="s">
        <v>10699</v>
      </c>
      <c r="D1349" t="s">
        <v>10700</v>
      </c>
      <c r="E1349" t="s">
        <v>10701</v>
      </c>
      <c r="F1349" t="s">
        <v>10702</v>
      </c>
      <c r="G1349" t="s">
        <v>31</v>
      </c>
      <c r="H1349">
        <v>77087</v>
      </c>
      <c r="I1349" t="s">
        <v>4103</v>
      </c>
    </row>
    <row r="1350" spans="1:9" x14ac:dyDescent="0.35">
      <c r="A1350" t="s">
        <v>4011</v>
      </c>
      <c r="B1350" t="s">
        <v>10703</v>
      </c>
      <c r="C1350" t="s">
        <v>10704</v>
      </c>
      <c r="D1350" t="s">
        <v>10705</v>
      </c>
      <c r="E1350" t="s">
        <v>10706</v>
      </c>
      <c r="F1350" t="s">
        <v>10707</v>
      </c>
      <c r="G1350" t="s">
        <v>50</v>
      </c>
      <c r="H1350">
        <v>26932</v>
      </c>
      <c r="I1350" t="s">
        <v>4092</v>
      </c>
    </row>
    <row r="1351" spans="1:9" x14ac:dyDescent="0.35">
      <c r="A1351" t="s">
        <v>1763</v>
      </c>
      <c r="B1351" t="s">
        <v>10708</v>
      </c>
      <c r="C1351" t="s">
        <v>10709</v>
      </c>
      <c r="D1351" t="s">
        <v>10710</v>
      </c>
      <c r="E1351" t="s">
        <v>10711</v>
      </c>
      <c r="F1351" t="s">
        <v>10712</v>
      </c>
      <c r="G1351" t="s">
        <v>16</v>
      </c>
      <c r="H1351">
        <v>93003</v>
      </c>
      <c r="I1351" t="s">
        <v>4092</v>
      </c>
    </row>
    <row r="1352" spans="1:9" x14ac:dyDescent="0.35">
      <c r="A1352" t="s">
        <v>2288</v>
      </c>
      <c r="B1352" t="s">
        <v>10713</v>
      </c>
      <c r="C1352" t="s">
        <v>10714</v>
      </c>
      <c r="D1352" t="s">
        <v>10715</v>
      </c>
      <c r="E1352" t="s">
        <v>10716</v>
      </c>
      <c r="F1352" t="s">
        <v>10717</v>
      </c>
      <c r="G1352" t="s">
        <v>23</v>
      </c>
      <c r="H1352">
        <v>22762</v>
      </c>
      <c r="I1352" t="s">
        <v>4103</v>
      </c>
    </row>
    <row r="1353" spans="1:9" x14ac:dyDescent="0.35">
      <c r="A1353" t="s">
        <v>2422</v>
      </c>
      <c r="B1353" t="s">
        <v>10718</v>
      </c>
      <c r="C1353" t="s">
        <v>10719</v>
      </c>
      <c r="D1353" t="s">
        <v>10720</v>
      </c>
      <c r="E1353" t="s">
        <v>10721</v>
      </c>
      <c r="F1353" t="s">
        <v>10722</v>
      </c>
      <c r="G1353" t="s">
        <v>23</v>
      </c>
      <c r="H1353">
        <v>89739</v>
      </c>
      <c r="I1353" t="s">
        <v>4092</v>
      </c>
    </row>
    <row r="1354" spans="1:9" x14ac:dyDescent="0.35">
      <c r="A1354" t="s">
        <v>942</v>
      </c>
      <c r="B1354" t="s">
        <v>10723</v>
      </c>
      <c r="C1354" t="s">
        <v>10724</v>
      </c>
      <c r="D1354" t="s">
        <v>10725</v>
      </c>
      <c r="E1354" t="s">
        <v>10726</v>
      </c>
      <c r="F1354" t="s">
        <v>10727</v>
      </c>
      <c r="G1354" t="s">
        <v>31</v>
      </c>
      <c r="H1354">
        <v>83687</v>
      </c>
      <c r="I1354" t="s">
        <v>4092</v>
      </c>
    </row>
    <row r="1355" spans="1:9" x14ac:dyDescent="0.35">
      <c r="A1355" t="s">
        <v>1731</v>
      </c>
      <c r="B1355" t="s">
        <v>10728</v>
      </c>
      <c r="C1355" t="s">
        <v>10729</v>
      </c>
      <c r="D1355" t="s">
        <v>10730</v>
      </c>
      <c r="E1355" t="s">
        <v>10731</v>
      </c>
      <c r="F1355" t="s">
        <v>10732</v>
      </c>
      <c r="G1355" t="s">
        <v>31</v>
      </c>
      <c r="H1355">
        <v>43415</v>
      </c>
      <c r="I1355" t="s">
        <v>4092</v>
      </c>
    </row>
    <row r="1356" spans="1:9" x14ac:dyDescent="0.35">
      <c r="A1356" t="s">
        <v>3126</v>
      </c>
      <c r="B1356" t="s">
        <v>10733</v>
      </c>
      <c r="C1356" t="s">
        <v>10734</v>
      </c>
      <c r="D1356" t="s">
        <v>10735</v>
      </c>
      <c r="E1356" t="s">
        <v>10736</v>
      </c>
      <c r="F1356" t="s">
        <v>10737</v>
      </c>
      <c r="G1356" t="s">
        <v>31</v>
      </c>
      <c r="H1356">
        <v>96301</v>
      </c>
      <c r="I1356" t="s">
        <v>4103</v>
      </c>
    </row>
    <row r="1357" spans="1:9" x14ac:dyDescent="0.35">
      <c r="A1357" t="s">
        <v>645</v>
      </c>
      <c r="B1357" t="s">
        <v>10738</v>
      </c>
      <c r="C1357" t="s">
        <v>10739</v>
      </c>
      <c r="D1357" t="s">
        <v>10740</v>
      </c>
      <c r="E1357" t="s">
        <v>10741</v>
      </c>
      <c r="F1357" t="s">
        <v>10742</v>
      </c>
      <c r="G1357" t="s">
        <v>16</v>
      </c>
      <c r="H1357">
        <v>59523</v>
      </c>
      <c r="I1357" t="s">
        <v>4103</v>
      </c>
    </row>
    <row r="1358" spans="1:9" x14ac:dyDescent="0.35">
      <c r="A1358" t="s">
        <v>2316</v>
      </c>
      <c r="B1358" t="s">
        <v>10743</v>
      </c>
      <c r="C1358" t="s">
        <v>10744</v>
      </c>
      <c r="D1358" t="s">
        <v>10745</v>
      </c>
      <c r="E1358" t="s">
        <v>10746</v>
      </c>
      <c r="F1358" t="s">
        <v>10747</v>
      </c>
      <c r="G1358" t="s">
        <v>31</v>
      </c>
      <c r="H1358">
        <v>39777</v>
      </c>
      <c r="I1358" t="s">
        <v>4103</v>
      </c>
    </row>
    <row r="1359" spans="1:9" x14ac:dyDescent="0.35">
      <c r="A1359" t="s">
        <v>1366</v>
      </c>
      <c r="B1359" t="s">
        <v>10748</v>
      </c>
      <c r="C1359" t="s">
        <v>10749</v>
      </c>
      <c r="D1359" t="s">
        <v>10750</v>
      </c>
      <c r="E1359" t="s">
        <v>10751</v>
      </c>
      <c r="F1359" t="s">
        <v>10752</v>
      </c>
      <c r="G1359" t="s">
        <v>50</v>
      </c>
      <c r="H1359">
        <v>47255</v>
      </c>
      <c r="I1359" t="s">
        <v>4103</v>
      </c>
    </row>
    <row r="1360" spans="1:9" x14ac:dyDescent="0.35">
      <c r="A1360" t="s">
        <v>3122</v>
      </c>
      <c r="B1360" t="s">
        <v>10753</v>
      </c>
      <c r="C1360" t="s">
        <v>10754</v>
      </c>
      <c r="D1360" t="s">
        <v>10755</v>
      </c>
      <c r="E1360" t="s">
        <v>10756</v>
      </c>
      <c r="F1360" t="s">
        <v>10757</v>
      </c>
      <c r="G1360" t="s">
        <v>16</v>
      </c>
      <c r="H1360">
        <v>31750</v>
      </c>
      <c r="I1360" t="s">
        <v>4103</v>
      </c>
    </row>
    <row r="1361" spans="1:9" x14ac:dyDescent="0.35">
      <c r="A1361" t="s">
        <v>594</v>
      </c>
      <c r="B1361" t="s">
        <v>10758</v>
      </c>
      <c r="C1361" t="s">
        <v>10759</v>
      </c>
      <c r="D1361" t="s">
        <v>10760</v>
      </c>
      <c r="E1361" t="s">
        <v>10761</v>
      </c>
      <c r="F1361" t="s">
        <v>10762</v>
      </c>
      <c r="G1361" t="s">
        <v>31</v>
      </c>
      <c r="H1361">
        <v>15403</v>
      </c>
      <c r="I1361" t="s">
        <v>4103</v>
      </c>
    </row>
    <row r="1362" spans="1:9" x14ac:dyDescent="0.35">
      <c r="A1362" t="s">
        <v>3249</v>
      </c>
      <c r="B1362" t="s">
        <v>10763</v>
      </c>
      <c r="C1362" t="s">
        <v>10764</v>
      </c>
      <c r="D1362" t="s">
        <v>10765</v>
      </c>
      <c r="E1362" t="s">
        <v>10766</v>
      </c>
      <c r="F1362" t="s">
        <v>10767</v>
      </c>
      <c r="G1362" t="s">
        <v>50</v>
      </c>
      <c r="H1362">
        <v>67104</v>
      </c>
      <c r="I1362" t="s">
        <v>4103</v>
      </c>
    </row>
    <row r="1363" spans="1:9" x14ac:dyDescent="0.35">
      <c r="A1363" t="s">
        <v>1941</v>
      </c>
      <c r="B1363" t="s">
        <v>10768</v>
      </c>
      <c r="C1363" t="s">
        <v>10769</v>
      </c>
      <c r="D1363" t="s">
        <v>10770</v>
      </c>
      <c r="E1363" t="s">
        <v>10771</v>
      </c>
      <c r="F1363" t="s">
        <v>6438</v>
      </c>
      <c r="G1363" t="s">
        <v>23</v>
      </c>
      <c r="H1363">
        <v>85236</v>
      </c>
      <c r="I1363" t="s">
        <v>4092</v>
      </c>
    </row>
    <row r="1364" spans="1:9" x14ac:dyDescent="0.35">
      <c r="A1364" t="s">
        <v>3190</v>
      </c>
      <c r="B1364" t="s">
        <v>9736</v>
      </c>
      <c r="C1364" t="s">
        <v>10772</v>
      </c>
      <c r="D1364" t="s">
        <v>10773</v>
      </c>
      <c r="E1364" t="s">
        <v>10774</v>
      </c>
      <c r="F1364" t="s">
        <v>10775</v>
      </c>
      <c r="G1364" t="s">
        <v>23</v>
      </c>
      <c r="H1364">
        <v>90000</v>
      </c>
      <c r="I1364" t="s">
        <v>4103</v>
      </c>
    </row>
    <row r="1365" spans="1:9" x14ac:dyDescent="0.35">
      <c r="A1365" t="s">
        <v>2845</v>
      </c>
      <c r="B1365" t="s">
        <v>10776</v>
      </c>
      <c r="C1365" t="s">
        <v>10777</v>
      </c>
      <c r="D1365" t="s">
        <v>10778</v>
      </c>
      <c r="E1365" t="s">
        <v>10779</v>
      </c>
      <c r="F1365" t="s">
        <v>6379</v>
      </c>
      <c r="G1365" t="s">
        <v>31</v>
      </c>
      <c r="H1365">
        <v>94464</v>
      </c>
      <c r="I1365" t="s">
        <v>4103</v>
      </c>
    </row>
    <row r="1366" spans="1:9" x14ac:dyDescent="0.35">
      <c r="A1366" t="s">
        <v>1707</v>
      </c>
      <c r="B1366" t="s">
        <v>10780</v>
      </c>
      <c r="C1366" t="s">
        <v>10781</v>
      </c>
      <c r="D1366" t="s">
        <v>10782</v>
      </c>
      <c r="E1366" t="s">
        <v>10783</v>
      </c>
      <c r="F1366" t="s">
        <v>10784</v>
      </c>
      <c r="G1366" t="s">
        <v>26</v>
      </c>
      <c r="H1366">
        <v>29712</v>
      </c>
      <c r="I1366" t="s">
        <v>4092</v>
      </c>
    </row>
    <row r="1367" spans="1:9" x14ac:dyDescent="0.35">
      <c r="A1367" t="s">
        <v>3318</v>
      </c>
      <c r="B1367" t="s">
        <v>10785</v>
      </c>
      <c r="C1367" t="s">
        <v>10786</v>
      </c>
      <c r="D1367" t="s">
        <v>10787</v>
      </c>
      <c r="E1367" t="s">
        <v>10788</v>
      </c>
      <c r="F1367" t="s">
        <v>10789</v>
      </c>
      <c r="G1367" t="s">
        <v>50</v>
      </c>
      <c r="H1367">
        <v>66433</v>
      </c>
      <c r="I1367" t="s">
        <v>4103</v>
      </c>
    </row>
    <row r="1368" spans="1:9" x14ac:dyDescent="0.35">
      <c r="A1368" t="s">
        <v>3923</v>
      </c>
      <c r="B1368" t="s">
        <v>10790</v>
      </c>
      <c r="C1368" t="s">
        <v>10791</v>
      </c>
      <c r="D1368" t="s">
        <v>10792</v>
      </c>
      <c r="E1368" t="s">
        <v>10793</v>
      </c>
      <c r="F1368" t="s">
        <v>10794</v>
      </c>
      <c r="G1368" t="s">
        <v>23</v>
      </c>
      <c r="H1368">
        <v>16197</v>
      </c>
      <c r="I1368" t="s">
        <v>4103</v>
      </c>
    </row>
    <row r="1369" spans="1:9" x14ac:dyDescent="0.35">
      <c r="A1369" t="s">
        <v>641</v>
      </c>
      <c r="B1369" t="s">
        <v>10795</v>
      </c>
      <c r="C1369" t="s">
        <v>10796</v>
      </c>
      <c r="D1369" t="s">
        <v>10797</v>
      </c>
      <c r="E1369" t="s">
        <v>10798</v>
      </c>
      <c r="F1369" t="s">
        <v>10799</v>
      </c>
      <c r="G1369" t="s">
        <v>31</v>
      </c>
      <c r="H1369">
        <v>14451</v>
      </c>
      <c r="I1369" t="s">
        <v>4103</v>
      </c>
    </row>
    <row r="1370" spans="1:9" x14ac:dyDescent="0.35">
      <c r="A1370" t="s">
        <v>2206</v>
      </c>
      <c r="B1370" t="s">
        <v>10800</v>
      </c>
      <c r="C1370" t="s">
        <v>10801</v>
      </c>
      <c r="D1370" t="s">
        <v>10802</v>
      </c>
      <c r="E1370" t="s">
        <v>10803</v>
      </c>
      <c r="F1370" t="s">
        <v>6600</v>
      </c>
      <c r="G1370" t="s">
        <v>26</v>
      </c>
      <c r="H1370">
        <v>558</v>
      </c>
      <c r="I1370" t="s">
        <v>4103</v>
      </c>
    </row>
    <row r="1371" spans="1:9" x14ac:dyDescent="0.35">
      <c r="A1371" t="s">
        <v>631</v>
      </c>
      <c r="B1371" t="s">
        <v>10804</v>
      </c>
      <c r="C1371" t="s">
        <v>10805</v>
      </c>
      <c r="D1371" t="s">
        <v>10806</v>
      </c>
      <c r="E1371" t="s">
        <v>10807</v>
      </c>
      <c r="F1371" t="s">
        <v>10808</v>
      </c>
      <c r="G1371" t="s">
        <v>26</v>
      </c>
      <c r="H1371">
        <v>95728</v>
      </c>
      <c r="I1371" t="s">
        <v>4092</v>
      </c>
    </row>
    <row r="1372" spans="1:9" x14ac:dyDescent="0.35">
      <c r="A1372" t="s">
        <v>2144</v>
      </c>
      <c r="B1372" t="s">
        <v>10809</v>
      </c>
      <c r="C1372" t="s">
        <v>10810</v>
      </c>
      <c r="D1372" t="s">
        <v>10811</v>
      </c>
      <c r="E1372" t="s">
        <v>10812</v>
      </c>
      <c r="F1372" t="s">
        <v>10813</v>
      </c>
      <c r="G1372" t="s">
        <v>16</v>
      </c>
      <c r="H1372">
        <v>49423</v>
      </c>
      <c r="I1372" t="s">
        <v>4092</v>
      </c>
    </row>
    <row r="1373" spans="1:9" x14ac:dyDescent="0.35">
      <c r="A1373" t="s">
        <v>3539</v>
      </c>
      <c r="B1373" t="s">
        <v>10814</v>
      </c>
      <c r="C1373" t="s">
        <v>10815</v>
      </c>
      <c r="D1373" t="s">
        <v>10816</v>
      </c>
      <c r="E1373" t="s">
        <v>10817</v>
      </c>
      <c r="F1373" t="s">
        <v>10818</v>
      </c>
      <c r="G1373" t="s">
        <v>23</v>
      </c>
      <c r="H1373">
        <v>11810</v>
      </c>
      <c r="I1373" t="s">
        <v>4103</v>
      </c>
    </row>
    <row r="1374" spans="1:9" x14ac:dyDescent="0.35">
      <c r="A1374" t="s">
        <v>2366</v>
      </c>
      <c r="B1374" t="s">
        <v>10819</v>
      </c>
      <c r="C1374" t="s">
        <v>10820</v>
      </c>
      <c r="D1374" t="s">
        <v>10821</v>
      </c>
      <c r="E1374" t="s">
        <v>10822</v>
      </c>
      <c r="F1374" t="s">
        <v>10823</v>
      </c>
      <c r="G1374" t="s">
        <v>26</v>
      </c>
      <c r="H1374">
        <v>3426</v>
      </c>
      <c r="I1374" t="s">
        <v>4092</v>
      </c>
    </row>
    <row r="1375" spans="1:9" x14ac:dyDescent="0.35">
      <c r="A1375" t="s">
        <v>823</v>
      </c>
      <c r="B1375" t="s">
        <v>10824</v>
      </c>
      <c r="C1375" t="s">
        <v>10825</v>
      </c>
      <c r="D1375" t="s">
        <v>10826</v>
      </c>
      <c r="E1375" t="s">
        <v>10827</v>
      </c>
      <c r="F1375" t="s">
        <v>10828</v>
      </c>
      <c r="G1375" t="s">
        <v>23</v>
      </c>
      <c r="H1375">
        <v>99687</v>
      </c>
      <c r="I1375" t="s">
        <v>4103</v>
      </c>
    </row>
    <row r="1376" spans="1:9" x14ac:dyDescent="0.35">
      <c r="A1376" t="s">
        <v>516</v>
      </c>
      <c r="B1376" t="s">
        <v>10829</v>
      </c>
      <c r="C1376" t="s">
        <v>10830</v>
      </c>
      <c r="D1376" t="s">
        <v>10831</v>
      </c>
      <c r="E1376" t="s">
        <v>10832</v>
      </c>
      <c r="F1376" t="s">
        <v>10833</v>
      </c>
      <c r="G1376" t="s">
        <v>26</v>
      </c>
      <c r="H1376">
        <v>35788</v>
      </c>
      <c r="I1376" t="s">
        <v>4092</v>
      </c>
    </row>
    <row r="1377" spans="1:9" x14ac:dyDescent="0.35">
      <c r="A1377" t="s">
        <v>1201</v>
      </c>
      <c r="B1377" t="s">
        <v>10834</v>
      </c>
      <c r="C1377" t="s">
        <v>10835</v>
      </c>
      <c r="D1377" t="s">
        <v>10836</v>
      </c>
      <c r="E1377" t="s">
        <v>10837</v>
      </c>
      <c r="F1377" t="s">
        <v>10838</v>
      </c>
      <c r="G1377" t="s">
        <v>50</v>
      </c>
      <c r="H1377">
        <v>83133</v>
      </c>
      <c r="I1377" t="s">
        <v>4092</v>
      </c>
    </row>
    <row r="1378" spans="1:9" x14ac:dyDescent="0.35">
      <c r="A1378" t="s">
        <v>602</v>
      </c>
      <c r="B1378" t="s">
        <v>10839</v>
      </c>
      <c r="C1378" t="s">
        <v>10840</v>
      </c>
      <c r="D1378" t="s">
        <v>10841</v>
      </c>
      <c r="E1378" t="s">
        <v>10842</v>
      </c>
      <c r="F1378" t="s">
        <v>7298</v>
      </c>
      <c r="G1378" t="s">
        <v>16</v>
      </c>
      <c r="H1378">
        <v>20084</v>
      </c>
      <c r="I1378" t="s">
        <v>4092</v>
      </c>
    </row>
    <row r="1379" spans="1:9" x14ac:dyDescent="0.35">
      <c r="A1379" t="s">
        <v>2138</v>
      </c>
      <c r="B1379" t="s">
        <v>10843</v>
      </c>
      <c r="C1379" t="s">
        <v>10844</v>
      </c>
      <c r="D1379" t="s">
        <v>10845</v>
      </c>
      <c r="E1379" t="s">
        <v>10846</v>
      </c>
      <c r="F1379" t="s">
        <v>10847</v>
      </c>
      <c r="G1379" t="s">
        <v>50</v>
      </c>
      <c r="H1379">
        <v>62826</v>
      </c>
      <c r="I1379" t="s">
        <v>4092</v>
      </c>
    </row>
    <row r="1380" spans="1:9" x14ac:dyDescent="0.35">
      <c r="A1380" t="s">
        <v>1807</v>
      </c>
      <c r="B1380" t="s">
        <v>10848</v>
      </c>
      <c r="C1380" t="s">
        <v>10849</v>
      </c>
      <c r="D1380" t="s">
        <v>10850</v>
      </c>
      <c r="E1380" t="s">
        <v>10851</v>
      </c>
      <c r="F1380" t="s">
        <v>10852</v>
      </c>
      <c r="G1380" t="s">
        <v>50</v>
      </c>
      <c r="H1380">
        <v>37122</v>
      </c>
      <c r="I1380" t="s">
        <v>4092</v>
      </c>
    </row>
    <row r="1381" spans="1:9" x14ac:dyDescent="0.35">
      <c r="A1381" t="s">
        <v>84</v>
      </c>
      <c r="B1381" t="s">
        <v>10853</v>
      </c>
      <c r="C1381" t="s">
        <v>10854</v>
      </c>
      <c r="D1381" t="s">
        <v>10855</v>
      </c>
      <c r="E1381" t="s">
        <v>10856</v>
      </c>
      <c r="F1381" t="s">
        <v>10857</v>
      </c>
      <c r="G1381" t="s">
        <v>31</v>
      </c>
      <c r="H1381">
        <v>12866</v>
      </c>
      <c r="I1381" t="s">
        <v>4103</v>
      </c>
    </row>
    <row r="1382" spans="1:9" x14ac:dyDescent="0.35">
      <c r="A1382" t="s">
        <v>288</v>
      </c>
      <c r="B1382" t="s">
        <v>10858</v>
      </c>
      <c r="C1382" t="s">
        <v>10859</v>
      </c>
      <c r="D1382" t="s">
        <v>10860</v>
      </c>
      <c r="E1382" t="s">
        <v>10861</v>
      </c>
      <c r="F1382" t="s">
        <v>10862</v>
      </c>
      <c r="G1382" t="s">
        <v>23</v>
      </c>
      <c r="H1382">
        <v>27646</v>
      </c>
      <c r="I1382" t="s">
        <v>4103</v>
      </c>
    </row>
    <row r="1383" spans="1:9" x14ac:dyDescent="0.35">
      <c r="A1383" t="s">
        <v>1981</v>
      </c>
      <c r="B1383" t="s">
        <v>10863</v>
      </c>
      <c r="C1383" t="s">
        <v>10864</v>
      </c>
      <c r="D1383" t="s">
        <v>10865</v>
      </c>
      <c r="E1383" t="s">
        <v>10866</v>
      </c>
      <c r="F1383" t="s">
        <v>10867</v>
      </c>
      <c r="G1383" t="s">
        <v>50</v>
      </c>
      <c r="H1383">
        <v>57969</v>
      </c>
      <c r="I1383" t="s">
        <v>4092</v>
      </c>
    </row>
    <row r="1384" spans="1:9" x14ac:dyDescent="0.35">
      <c r="A1384" t="s">
        <v>2060</v>
      </c>
      <c r="B1384" t="s">
        <v>10868</v>
      </c>
      <c r="C1384" t="s">
        <v>10869</v>
      </c>
      <c r="D1384" t="s">
        <v>10870</v>
      </c>
      <c r="E1384" t="s">
        <v>10871</v>
      </c>
      <c r="F1384" t="s">
        <v>10872</v>
      </c>
      <c r="G1384" t="s">
        <v>31</v>
      </c>
      <c r="H1384">
        <v>56102</v>
      </c>
      <c r="I1384" t="s">
        <v>4103</v>
      </c>
    </row>
    <row r="1385" spans="1:9" x14ac:dyDescent="0.35">
      <c r="A1385" t="s">
        <v>3490</v>
      </c>
      <c r="B1385" t="s">
        <v>10873</v>
      </c>
      <c r="C1385" t="s">
        <v>10874</v>
      </c>
      <c r="D1385" t="s">
        <v>10875</v>
      </c>
      <c r="E1385" t="s">
        <v>10876</v>
      </c>
      <c r="F1385" t="s">
        <v>10877</v>
      </c>
      <c r="G1385" t="s">
        <v>26</v>
      </c>
      <c r="H1385">
        <v>17760</v>
      </c>
      <c r="I1385" t="s">
        <v>4103</v>
      </c>
    </row>
    <row r="1386" spans="1:9" x14ac:dyDescent="0.35">
      <c r="A1386" t="s">
        <v>785</v>
      </c>
      <c r="B1386" t="s">
        <v>10878</v>
      </c>
      <c r="C1386" t="s">
        <v>10879</v>
      </c>
      <c r="D1386" t="s">
        <v>10880</v>
      </c>
      <c r="E1386" t="s">
        <v>10881</v>
      </c>
      <c r="F1386" t="s">
        <v>10882</v>
      </c>
      <c r="G1386" t="s">
        <v>23</v>
      </c>
      <c r="H1386">
        <v>25715</v>
      </c>
      <c r="I1386" t="s">
        <v>4103</v>
      </c>
    </row>
    <row r="1387" spans="1:9" x14ac:dyDescent="0.35">
      <c r="A1387" t="s">
        <v>2090</v>
      </c>
      <c r="B1387" t="s">
        <v>10883</v>
      </c>
      <c r="C1387" t="s">
        <v>10419</v>
      </c>
      <c r="D1387" t="s">
        <v>10884</v>
      </c>
      <c r="E1387" t="s">
        <v>10885</v>
      </c>
      <c r="F1387" t="s">
        <v>10886</v>
      </c>
      <c r="G1387" t="s">
        <v>26</v>
      </c>
      <c r="H1387">
        <v>9819</v>
      </c>
      <c r="I1387" t="s">
        <v>4103</v>
      </c>
    </row>
    <row r="1388" spans="1:9" x14ac:dyDescent="0.35">
      <c r="A1388" t="s">
        <v>3080</v>
      </c>
      <c r="B1388" t="s">
        <v>10887</v>
      </c>
      <c r="C1388" t="s">
        <v>10888</v>
      </c>
      <c r="D1388" t="s">
        <v>10889</v>
      </c>
      <c r="E1388" t="s">
        <v>10890</v>
      </c>
      <c r="F1388" t="s">
        <v>10891</v>
      </c>
      <c r="G1388" t="s">
        <v>50</v>
      </c>
      <c r="H1388">
        <v>59614</v>
      </c>
      <c r="I1388" t="s">
        <v>4103</v>
      </c>
    </row>
    <row r="1389" spans="1:9" x14ac:dyDescent="0.35">
      <c r="A1389" t="s">
        <v>1871</v>
      </c>
      <c r="B1389" t="s">
        <v>10892</v>
      </c>
      <c r="C1389" t="s">
        <v>10893</v>
      </c>
      <c r="D1389" t="s">
        <v>10894</v>
      </c>
      <c r="E1389" t="s">
        <v>10895</v>
      </c>
      <c r="F1389" t="s">
        <v>10896</v>
      </c>
      <c r="G1389" t="s">
        <v>31</v>
      </c>
      <c r="H1389">
        <v>65988</v>
      </c>
      <c r="I1389" t="s">
        <v>4092</v>
      </c>
    </row>
    <row r="1390" spans="1:9" x14ac:dyDescent="0.35">
      <c r="A1390" t="s">
        <v>1567</v>
      </c>
      <c r="B1390" t="s">
        <v>10897</v>
      </c>
      <c r="C1390" t="s">
        <v>10898</v>
      </c>
      <c r="D1390" t="s">
        <v>10899</v>
      </c>
      <c r="E1390" t="s">
        <v>10900</v>
      </c>
      <c r="F1390" t="s">
        <v>10901</v>
      </c>
      <c r="G1390" t="s">
        <v>16</v>
      </c>
      <c r="H1390">
        <v>92303</v>
      </c>
      <c r="I1390" t="s">
        <v>4092</v>
      </c>
    </row>
    <row r="1391" spans="1:9" x14ac:dyDescent="0.35">
      <c r="A1391" t="s">
        <v>2740</v>
      </c>
      <c r="B1391" t="s">
        <v>10902</v>
      </c>
      <c r="C1391" t="s">
        <v>10903</v>
      </c>
      <c r="D1391" t="s">
        <v>10904</v>
      </c>
      <c r="E1391" t="s">
        <v>10905</v>
      </c>
      <c r="F1391" t="s">
        <v>10906</v>
      </c>
      <c r="G1391" t="s">
        <v>50</v>
      </c>
      <c r="H1391">
        <v>93457</v>
      </c>
      <c r="I1391" t="s">
        <v>4103</v>
      </c>
    </row>
    <row r="1392" spans="1:9" x14ac:dyDescent="0.35">
      <c r="A1392" t="s">
        <v>3432</v>
      </c>
      <c r="B1392" t="s">
        <v>10907</v>
      </c>
      <c r="C1392" t="s">
        <v>10908</v>
      </c>
      <c r="D1392" t="s">
        <v>10909</v>
      </c>
      <c r="E1392" t="s">
        <v>10910</v>
      </c>
      <c r="F1392" t="s">
        <v>10911</v>
      </c>
      <c r="G1392" t="s">
        <v>23</v>
      </c>
      <c r="H1392">
        <v>89420</v>
      </c>
      <c r="I1392" t="s">
        <v>4092</v>
      </c>
    </row>
    <row r="1393" spans="1:9" x14ac:dyDescent="0.35">
      <c r="A1393" t="s">
        <v>4047</v>
      </c>
      <c r="B1393" t="s">
        <v>10912</v>
      </c>
      <c r="C1393" t="s">
        <v>10913</v>
      </c>
      <c r="D1393" t="s">
        <v>10914</v>
      </c>
      <c r="E1393" t="s">
        <v>10915</v>
      </c>
      <c r="F1393" t="s">
        <v>10916</v>
      </c>
      <c r="G1393" t="s">
        <v>16</v>
      </c>
      <c r="H1393">
        <v>95557</v>
      </c>
      <c r="I1393" t="s">
        <v>4103</v>
      </c>
    </row>
    <row r="1394" spans="1:9" x14ac:dyDescent="0.35">
      <c r="A1394" t="s">
        <v>549</v>
      </c>
      <c r="B1394" t="s">
        <v>10917</v>
      </c>
      <c r="C1394" t="s">
        <v>10918</v>
      </c>
      <c r="D1394" t="s">
        <v>10919</v>
      </c>
      <c r="E1394" t="s">
        <v>10920</v>
      </c>
      <c r="F1394" t="s">
        <v>10921</v>
      </c>
      <c r="G1394" t="s">
        <v>23</v>
      </c>
      <c r="H1394">
        <v>19271</v>
      </c>
      <c r="I1394" t="s">
        <v>4092</v>
      </c>
    </row>
    <row r="1395" spans="1:9" x14ac:dyDescent="0.35">
      <c r="A1395" t="s">
        <v>619</v>
      </c>
      <c r="B1395" t="s">
        <v>10922</v>
      </c>
      <c r="C1395" t="s">
        <v>10923</v>
      </c>
      <c r="D1395" t="s">
        <v>10924</v>
      </c>
      <c r="E1395" t="s">
        <v>10925</v>
      </c>
      <c r="F1395" t="s">
        <v>10926</v>
      </c>
      <c r="G1395" t="s">
        <v>50</v>
      </c>
      <c r="H1395">
        <v>94520</v>
      </c>
      <c r="I1395" t="s">
        <v>4092</v>
      </c>
    </row>
    <row r="1396" spans="1:9" x14ac:dyDescent="0.35">
      <c r="A1396" t="s">
        <v>397</v>
      </c>
      <c r="B1396" t="s">
        <v>10927</v>
      </c>
      <c r="C1396" t="s">
        <v>10928</v>
      </c>
      <c r="D1396" t="s">
        <v>10929</v>
      </c>
      <c r="E1396" t="s">
        <v>10930</v>
      </c>
      <c r="F1396" t="s">
        <v>10931</v>
      </c>
      <c r="G1396" t="s">
        <v>26</v>
      </c>
      <c r="H1396">
        <v>26063</v>
      </c>
      <c r="I1396" t="s">
        <v>4092</v>
      </c>
    </row>
    <row r="1397" spans="1:9" x14ac:dyDescent="0.35">
      <c r="A1397" t="s">
        <v>1107</v>
      </c>
      <c r="B1397" t="s">
        <v>10932</v>
      </c>
      <c r="C1397" t="s">
        <v>10933</v>
      </c>
      <c r="D1397" t="s">
        <v>10934</v>
      </c>
      <c r="E1397" t="s">
        <v>10935</v>
      </c>
      <c r="F1397" t="s">
        <v>10936</v>
      </c>
      <c r="G1397" t="s">
        <v>23</v>
      </c>
      <c r="H1397">
        <v>50191</v>
      </c>
      <c r="I1397" t="s">
        <v>4092</v>
      </c>
    </row>
    <row r="1398" spans="1:9" x14ac:dyDescent="0.35">
      <c r="A1398" t="s">
        <v>3170</v>
      </c>
      <c r="B1398" t="s">
        <v>10937</v>
      </c>
      <c r="C1398" t="s">
        <v>10938</v>
      </c>
      <c r="D1398" t="s">
        <v>10939</v>
      </c>
      <c r="E1398" t="s">
        <v>10940</v>
      </c>
      <c r="F1398" t="s">
        <v>10941</v>
      </c>
      <c r="G1398" t="s">
        <v>50</v>
      </c>
      <c r="H1398">
        <v>2506</v>
      </c>
      <c r="I1398" t="s">
        <v>4092</v>
      </c>
    </row>
    <row r="1399" spans="1:9" x14ac:dyDescent="0.35">
      <c r="A1399" t="s">
        <v>1465</v>
      </c>
      <c r="B1399" t="s">
        <v>10942</v>
      </c>
      <c r="C1399" t="s">
        <v>10943</v>
      </c>
      <c r="D1399" t="s">
        <v>10944</v>
      </c>
      <c r="E1399" t="s">
        <v>10945</v>
      </c>
      <c r="F1399" t="s">
        <v>10946</v>
      </c>
      <c r="G1399" t="s">
        <v>50</v>
      </c>
      <c r="H1399">
        <v>46076</v>
      </c>
      <c r="I1399" t="s">
        <v>4092</v>
      </c>
    </row>
    <row r="1400" spans="1:9" x14ac:dyDescent="0.35">
      <c r="A1400" t="s">
        <v>1113</v>
      </c>
      <c r="B1400" t="s">
        <v>10947</v>
      </c>
      <c r="C1400" t="s">
        <v>10948</v>
      </c>
      <c r="D1400" t="s">
        <v>10949</v>
      </c>
      <c r="E1400" t="s">
        <v>10950</v>
      </c>
      <c r="F1400" t="s">
        <v>6741</v>
      </c>
      <c r="G1400" t="s">
        <v>23</v>
      </c>
      <c r="H1400">
        <v>21823</v>
      </c>
      <c r="I1400" t="s">
        <v>4092</v>
      </c>
    </row>
    <row r="1401" spans="1:9" x14ac:dyDescent="0.35">
      <c r="A1401" t="s">
        <v>2438</v>
      </c>
      <c r="B1401" t="s">
        <v>10951</v>
      </c>
      <c r="C1401" t="s">
        <v>10952</v>
      </c>
      <c r="D1401" t="s">
        <v>10953</v>
      </c>
      <c r="E1401" t="s">
        <v>10954</v>
      </c>
      <c r="F1401" t="s">
        <v>10955</v>
      </c>
      <c r="G1401" t="s">
        <v>50</v>
      </c>
      <c r="H1401">
        <v>48767</v>
      </c>
      <c r="I1401" t="s">
        <v>4092</v>
      </c>
    </row>
    <row r="1402" spans="1:9" x14ac:dyDescent="0.35">
      <c r="A1402" t="s">
        <v>3164</v>
      </c>
      <c r="B1402" t="s">
        <v>10956</v>
      </c>
      <c r="C1402" t="s">
        <v>10957</v>
      </c>
      <c r="D1402" t="s">
        <v>10958</v>
      </c>
      <c r="E1402" t="s">
        <v>10959</v>
      </c>
      <c r="F1402" t="s">
        <v>10960</v>
      </c>
      <c r="G1402" t="s">
        <v>23</v>
      </c>
      <c r="H1402">
        <v>73903</v>
      </c>
      <c r="I1402" t="s">
        <v>4092</v>
      </c>
    </row>
    <row r="1403" spans="1:9" x14ac:dyDescent="0.35">
      <c r="A1403" t="s">
        <v>3991</v>
      </c>
      <c r="B1403" t="s">
        <v>10961</v>
      </c>
      <c r="C1403" t="s">
        <v>10962</v>
      </c>
      <c r="D1403" t="s">
        <v>10963</v>
      </c>
      <c r="E1403" t="s">
        <v>10964</v>
      </c>
      <c r="F1403" t="s">
        <v>10965</v>
      </c>
      <c r="G1403" t="s">
        <v>23</v>
      </c>
      <c r="H1403">
        <v>1093</v>
      </c>
      <c r="I1403" t="s">
        <v>4092</v>
      </c>
    </row>
    <row r="1404" spans="1:9" x14ac:dyDescent="0.35">
      <c r="A1404" t="s">
        <v>2500</v>
      </c>
      <c r="B1404" t="s">
        <v>10966</v>
      </c>
      <c r="C1404" t="s">
        <v>10967</v>
      </c>
      <c r="D1404" t="s">
        <v>10968</v>
      </c>
      <c r="E1404" t="s">
        <v>10969</v>
      </c>
      <c r="F1404" t="s">
        <v>10970</v>
      </c>
      <c r="G1404" t="s">
        <v>31</v>
      </c>
      <c r="H1404">
        <v>27015</v>
      </c>
      <c r="I1404" t="s">
        <v>4092</v>
      </c>
    </row>
    <row r="1405" spans="1:9" x14ac:dyDescent="0.35">
      <c r="A1405" t="s">
        <v>3365</v>
      </c>
      <c r="B1405" t="s">
        <v>10971</v>
      </c>
      <c r="C1405" t="s">
        <v>10972</v>
      </c>
      <c r="D1405" t="s">
        <v>10973</v>
      </c>
      <c r="E1405" t="s">
        <v>10974</v>
      </c>
      <c r="F1405" t="s">
        <v>10975</v>
      </c>
      <c r="G1405" t="s">
        <v>26</v>
      </c>
      <c r="H1405">
        <v>22538</v>
      </c>
      <c r="I1405" t="s">
        <v>4103</v>
      </c>
    </row>
    <row r="1406" spans="1:9" x14ac:dyDescent="0.35">
      <c r="A1406" t="s">
        <v>2665</v>
      </c>
      <c r="B1406" t="s">
        <v>10976</v>
      </c>
      <c r="C1406" t="s">
        <v>10977</v>
      </c>
      <c r="D1406" t="s">
        <v>10978</v>
      </c>
      <c r="E1406" t="s">
        <v>10979</v>
      </c>
      <c r="F1406" t="s">
        <v>10980</v>
      </c>
      <c r="G1406" t="s">
        <v>16</v>
      </c>
      <c r="H1406">
        <v>65272</v>
      </c>
      <c r="I1406" t="s">
        <v>4092</v>
      </c>
    </row>
    <row r="1407" spans="1:9" x14ac:dyDescent="0.35">
      <c r="A1407" t="s">
        <v>1294</v>
      </c>
      <c r="B1407" t="s">
        <v>10981</v>
      </c>
      <c r="C1407" t="s">
        <v>10982</v>
      </c>
      <c r="D1407" t="s">
        <v>10983</v>
      </c>
      <c r="E1407" t="s">
        <v>10984</v>
      </c>
      <c r="F1407" t="s">
        <v>10985</v>
      </c>
      <c r="G1407" t="s">
        <v>31</v>
      </c>
      <c r="H1407">
        <v>44618</v>
      </c>
      <c r="I1407" t="s">
        <v>4092</v>
      </c>
    </row>
    <row r="1408" spans="1:9" x14ac:dyDescent="0.35">
      <c r="A1408" t="s">
        <v>2796</v>
      </c>
      <c r="B1408" t="s">
        <v>10986</v>
      </c>
      <c r="C1408" t="s">
        <v>10987</v>
      </c>
      <c r="D1408" t="s">
        <v>10988</v>
      </c>
      <c r="E1408" t="s">
        <v>10989</v>
      </c>
      <c r="F1408" t="s">
        <v>10990</v>
      </c>
      <c r="G1408" t="s">
        <v>16</v>
      </c>
      <c r="H1408">
        <v>48805</v>
      </c>
      <c r="I1408" t="s">
        <v>4103</v>
      </c>
    </row>
    <row r="1409" spans="1:9" x14ac:dyDescent="0.35">
      <c r="A1409" t="s">
        <v>2647</v>
      </c>
      <c r="B1409" t="s">
        <v>10991</v>
      </c>
      <c r="C1409" t="s">
        <v>10992</v>
      </c>
      <c r="D1409" t="s">
        <v>10993</v>
      </c>
      <c r="E1409" t="s">
        <v>10994</v>
      </c>
      <c r="F1409" t="s">
        <v>10995</v>
      </c>
      <c r="G1409" t="s">
        <v>26</v>
      </c>
      <c r="H1409">
        <v>60578</v>
      </c>
      <c r="I1409" t="s">
        <v>4092</v>
      </c>
    </row>
    <row r="1410" spans="1:9" x14ac:dyDescent="0.35">
      <c r="A1410" t="s">
        <v>954</v>
      </c>
      <c r="B1410" t="s">
        <v>10996</v>
      </c>
      <c r="C1410" t="s">
        <v>10997</v>
      </c>
      <c r="D1410" t="s">
        <v>10998</v>
      </c>
      <c r="E1410" t="s">
        <v>10999</v>
      </c>
      <c r="F1410" t="s">
        <v>11000</v>
      </c>
      <c r="G1410" t="s">
        <v>23</v>
      </c>
      <c r="H1410">
        <v>11966</v>
      </c>
      <c r="I1410" t="s">
        <v>4092</v>
      </c>
    </row>
    <row r="1411" spans="1:9" x14ac:dyDescent="0.35">
      <c r="A1411" t="s">
        <v>2820</v>
      </c>
      <c r="B1411" t="s">
        <v>11001</v>
      </c>
      <c r="C1411" t="s">
        <v>11002</v>
      </c>
      <c r="D1411" t="s">
        <v>11003</v>
      </c>
      <c r="E1411" t="s">
        <v>11004</v>
      </c>
      <c r="F1411" t="s">
        <v>11005</v>
      </c>
      <c r="G1411" t="s">
        <v>31</v>
      </c>
      <c r="H1411">
        <v>24674</v>
      </c>
      <c r="I1411" t="s">
        <v>4103</v>
      </c>
    </row>
    <row r="1412" spans="1:9" x14ac:dyDescent="0.35">
      <c r="A1412" t="s">
        <v>3553</v>
      </c>
      <c r="B1412" t="s">
        <v>11006</v>
      </c>
      <c r="C1412" t="s">
        <v>11007</v>
      </c>
      <c r="D1412" t="s">
        <v>11008</v>
      </c>
      <c r="E1412" t="s">
        <v>11009</v>
      </c>
      <c r="F1412" t="s">
        <v>11010</v>
      </c>
      <c r="G1412" t="s">
        <v>23</v>
      </c>
      <c r="H1412">
        <v>75368</v>
      </c>
      <c r="I1412" t="s">
        <v>4092</v>
      </c>
    </row>
    <row r="1413" spans="1:9" x14ac:dyDescent="0.35">
      <c r="A1413" t="s">
        <v>938</v>
      </c>
      <c r="B1413" t="s">
        <v>11011</v>
      </c>
      <c r="C1413" t="s">
        <v>11012</v>
      </c>
      <c r="D1413" t="s">
        <v>11013</v>
      </c>
      <c r="E1413" t="s">
        <v>11014</v>
      </c>
      <c r="F1413" t="s">
        <v>11015</v>
      </c>
      <c r="G1413" t="s">
        <v>16</v>
      </c>
      <c r="H1413">
        <v>41463</v>
      </c>
      <c r="I1413" t="s">
        <v>4092</v>
      </c>
    </row>
    <row r="1414" spans="1:9" x14ac:dyDescent="0.35">
      <c r="A1414" t="s">
        <v>3212</v>
      </c>
      <c r="B1414" t="s">
        <v>11016</v>
      </c>
      <c r="C1414" t="s">
        <v>11017</v>
      </c>
      <c r="D1414" t="s">
        <v>11018</v>
      </c>
      <c r="E1414" t="s">
        <v>11019</v>
      </c>
      <c r="F1414" t="s">
        <v>11020</v>
      </c>
      <c r="G1414" t="s">
        <v>16</v>
      </c>
      <c r="H1414">
        <v>17172</v>
      </c>
      <c r="I1414" t="s">
        <v>4092</v>
      </c>
    </row>
    <row r="1415" spans="1:9" x14ac:dyDescent="0.35">
      <c r="A1415" t="s">
        <v>1985</v>
      </c>
      <c r="B1415" t="s">
        <v>11021</v>
      </c>
      <c r="C1415" t="s">
        <v>11022</v>
      </c>
      <c r="D1415" t="s">
        <v>11023</v>
      </c>
      <c r="E1415" t="s">
        <v>11024</v>
      </c>
      <c r="F1415" t="s">
        <v>4270</v>
      </c>
      <c r="G1415" t="s">
        <v>31</v>
      </c>
      <c r="H1415">
        <v>37926</v>
      </c>
      <c r="I1415" t="s">
        <v>4092</v>
      </c>
    </row>
    <row r="1416" spans="1:9" x14ac:dyDescent="0.35">
      <c r="A1416" t="s">
        <v>2818</v>
      </c>
      <c r="B1416" t="s">
        <v>11025</v>
      </c>
      <c r="C1416" t="s">
        <v>11026</v>
      </c>
      <c r="D1416" t="s">
        <v>11027</v>
      </c>
      <c r="E1416" t="s">
        <v>11028</v>
      </c>
      <c r="F1416" t="s">
        <v>11029</v>
      </c>
      <c r="G1416" t="s">
        <v>26</v>
      </c>
      <c r="H1416">
        <v>72883</v>
      </c>
      <c r="I1416" t="s">
        <v>4103</v>
      </c>
    </row>
    <row r="1417" spans="1:9" x14ac:dyDescent="0.35">
      <c r="A1417" t="s">
        <v>2896</v>
      </c>
      <c r="B1417" t="s">
        <v>11030</v>
      </c>
      <c r="C1417" t="s">
        <v>11031</v>
      </c>
      <c r="D1417" t="s">
        <v>11032</v>
      </c>
      <c r="E1417" t="s">
        <v>11033</v>
      </c>
      <c r="F1417" t="s">
        <v>11034</v>
      </c>
      <c r="G1417" t="s">
        <v>23</v>
      </c>
      <c r="H1417">
        <v>81298</v>
      </c>
      <c r="I1417" t="s">
        <v>4092</v>
      </c>
    </row>
    <row r="1418" spans="1:9" x14ac:dyDescent="0.35">
      <c r="A1418" t="s">
        <v>1931</v>
      </c>
      <c r="B1418" t="s">
        <v>11035</v>
      </c>
      <c r="C1418" t="s">
        <v>11036</v>
      </c>
      <c r="D1418" t="s">
        <v>11037</v>
      </c>
      <c r="E1418" t="s">
        <v>11038</v>
      </c>
      <c r="F1418" t="s">
        <v>11039</v>
      </c>
      <c r="G1418" t="s">
        <v>23</v>
      </c>
      <c r="H1418">
        <v>62097</v>
      </c>
      <c r="I1418" t="s">
        <v>4092</v>
      </c>
    </row>
    <row r="1419" spans="1:9" x14ac:dyDescent="0.35">
      <c r="A1419" t="s">
        <v>2078</v>
      </c>
      <c r="B1419" t="s">
        <v>11040</v>
      </c>
      <c r="C1419" t="s">
        <v>11041</v>
      </c>
      <c r="D1419" t="s">
        <v>11042</v>
      </c>
      <c r="E1419" t="s">
        <v>11043</v>
      </c>
      <c r="F1419" t="s">
        <v>11044</v>
      </c>
      <c r="G1419" t="s">
        <v>23</v>
      </c>
      <c r="H1419">
        <v>38267</v>
      </c>
      <c r="I1419" t="s">
        <v>4103</v>
      </c>
    </row>
    <row r="1420" spans="1:9" x14ac:dyDescent="0.35">
      <c r="A1420" t="s">
        <v>3822</v>
      </c>
      <c r="B1420" t="s">
        <v>6817</v>
      </c>
      <c r="C1420" t="s">
        <v>11045</v>
      </c>
      <c r="D1420" t="s">
        <v>11046</v>
      </c>
      <c r="E1420" t="s">
        <v>11047</v>
      </c>
      <c r="F1420" t="s">
        <v>11048</v>
      </c>
      <c r="G1420" t="s">
        <v>31</v>
      </c>
      <c r="H1420">
        <v>35950</v>
      </c>
      <c r="I1420" t="s">
        <v>4092</v>
      </c>
    </row>
    <row r="1421" spans="1:9" x14ac:dyDescent="0.35">
      <c r="A1421" t="s">
        <v>3738</v>
      </c>
      <c r="B1421" t="s">
        <v>11049</v>
      </c>
      <c r="C1421" t="s">
        <v>11050</v>
      </c>
      <c r="D1421" t="s">
        <v>11051</v>
      </c>
      <c r="E1421" t="s">
        <v>11052</v>
      </c>
      <c r="F1421" t="s">
        <v>11053</v>
      </c>
      <c r="G1421" t="s">
        <v>16</v>
      </c>
      <c r="H1421">
        <v>95192</v>
      </c>
      <c r="I1421" t="s">
        <v>4103</v>
      </c>
    </row>
    <row r="1422" spans="1:9" x14ac:dyDescent="0.35">
      <c r="A1422" t="s">
        <v>1869</v>
      </c>
      <c r="B1422" t="s">
        <v>11054</v>
      </c>
      <c r="C1422" t="s">
        <v>11055</v>
      </c>
      <c r="D1422" t="s">
        <v>11056</v>
      </c>
      <c r="E1422" t="s">
        <v>11057</v>
      </c>
      <c r="F1422" t="s">
        <v>4561</v>
      </c>
      <c r="G1422" t="s">
        <v>23</v>
      </c>
      <c r="H1422">
        <v>64330</v>
      </c>
      <c r="I1422" t="s">
        <v>4092</v>
      </c>
    </row>
    <row r="1423" spans="1:9" x14ac:dyDescent="0.35">
      <c r="A1423" t="s">
        <v>683</v>
      </c>
      <c r="B1423" t="s">
        <v>11058</v>
      </c>
      <c r="C1423" t="s">
        <v>11059</v>
      </c>
      <c r="D1423" t="s">
        <v>11060</v>
      </c>
      <c r="E1423" t="s">
        <v>11061</v>
      </c>
      <c r="F1423" t="s">
        <v>11062</v>
      </c>
      <c r="G1423" t="s">
        <v>50</v>
      </c>
      <c r="H1423">
        <v>16531</v>
      </c>
      <c r="I1423" t="s">
        <v>4092</v>
      </c>
    </row>
    <row r="1424" spans="1:9" x14ac:dyDescent="0.35">
      <c r="A1424" t="s">
        <v>1376</v>
      </c>
      <c r="B1424" t="s">
        <v>11063</v>
      </c>
      <c r="C1424" t="s">
        <v>11064</v>
      </c>
      <c r="D1424" t="s">
        <v>11065</v>
      </c>
      <c r="E1424" t="s">
        <v>11066</v>
      </c>
      <c r="F1424" t="s">
        <v>11067</v>
      </c>
      <c r="G1424" t="s">
        <v>23</v>
      </c>
      <c r="H1424">
        <v>73307</v>
      </c>
      <c r="I1424" t="s">
        <v>4092</v>
      </c>
    </row>
    <row r="1425" spans="1:9" x14ac:dyDescent="0.35">
      <c r="A1425" t="s">
        <v>82</v>
      </c>
      <c r="B1425" t="s">
        <v>11068</v>
      </c>
      <c r="C1425" t="s">
        <v>11069</v>
      </c>
      <c r="D1425" t="s">
        <v>11070</v>
      </c>
      <c r="E1425" t="s">
        <v>11071</v>
      </c>
      <c r="F1425" t="s">
        <v>11072</v>
      </c>
      <c r="G1425" t="s">
        <v>31</v>
      </c>
      <c r="H1425">
        <v>61507</v>
      </c>
      <c r="I1425" t="s">
        <v>4103</v>
      </c>
    </row>
    <row r="1426" spans="1:9" x14ac:dyDescent="0.35">
      <c r="A1426" t="s">
        <v>3180</v>
      </c>
      <c r="B1426" t="s">
        <v>11073</v>
      </c>
      <c r="C1426" t="s">
        <v>11074</v>
      </c>
      <c r="D1426" t="s">
        <v>11075</v>
      </c>
      <c r="E1426" t="s">
        <v>11076</v>
      </c>
      <c r="F1426" t="s">
        <v>11077</v>
      </c>
      <c r="G1426" t="s">
        <v>31</v>
      </c>
      <c r="H1426">
        <v>94624</v>
      </c>
      <c r="I1426" t="s">
        <v>4092</v>
      </c>
    </row>
    <row r="1427" spans="1:9" x14ac:dyDescent="0.35">
      <c r="A1427" t="s">
        <v>1971</v>
      </c>
      <c r="B1427" t="s">
        <v>11078</v>
      </c>
      <c r="C1427" t="s">
        <v>11079</v>
      </c>
      <c r="D1427" t="s">
        <v>11080</v>
      </c>
      <c r="E1427" t="s">
        <v>11081</v>
      </c>
      <c r="F1427" t="s">
        <v>11082</v>
      </c>
      <c r="G1427" t="s">
        <v>50</v>
      </c>
      <c r="H1427">
        <v>46595</v>
      </c>
      <c r="I1427" t="s">
        <v>4092</v>
      </c>
    </row>
    <row r="1428" spans="1:9" x14ac:dyDescent="0.35">
      <c r="A1428" t="s">
        <v>508</v>
      </c>
      <c r="B1428" t="s">
        <v>11083</v>
      </c>
      <c r="C1428" t="s">
        <v>11084</v>
      </c>
      <c r="D1428" t="s">
        <v>11085</v>
      </c>
      <c r="E1428" t="s">
        <v>11086</v>
      </c>
      <c r="F1428" t="s">
        <v>11087</v>
      </c>
      <c r="G1428" t="s">
        <v>31</v>
      </c>
      <c r="H1428">
        <v>63015</v>
      </c>
      <c r="I1428" t="s">
        <v>4103</v>
      </c>
    </row>
    <row r="1429" spans="1:9" x14ac:dyDescent="0.35">
      <c r="A1429" t="s">
        <v>3014</v>
      </c>
      <c r="B1429" t="s">
        <v>11088</v>
      </c>
      <c r="C1429" t="s">
        <v>11089</v>
      </c>
      <c r="D1429" t="s">
        <v>11090</v>
      </c>
      <c r="E1429" t="s">
        <v>11091</v>
      </c>
      <c r="F1429" t="s">
        <v>11092</v>
      </c>
      <c r="G1429" t="s">
        <v>31</v>
      </c>
      <c r="H1429">
        <v>99165</v>
      </c>
      <c r="I1429" t="s">
        <v>4103</v>
      </c>
    </row>
    <row r="1430" spans="1:9" x14ac:dyDescent="0.35">
      <c r="A1430" t="s">
        <v>204</v>
      </c>
      <c r="B1430" t="s">
        <v>11093</v>
      </c>
      <c r="C1430" t="s">
        <v>11094</v>
      </c>
      <c r="D1430" t="s">
        <v>11095</v>
      </c>
      <c r="E1430" t="s">
        <v>11096</v>
      </c>
      <c r="F1430" t="s">
        <v>11097</v>
      </c>
      <c r="G1430" t="s">
        <v>23</v>
      </c>
      <c r="H1430">
        <v>59012</v>
      </c>
      <c r="I1430" t="s">
        <v>4092</v>
      </c>
    </row>
    <row r="1431" spans="1:9" x14ac:dyDescent="0.35">
      <c r="A1431" t="s">
        <v>2274</v>
      </c>
      <c r="B1431" t="s">
        <v>11098</v>
      </c>
      <c r="C1431" t="s">
        <v>11099</v>
      </c>
      <c r="D1431" t="s">
        <v>11100</v>
      </c>
      <c r="E1431" t="s">
        <v>11101</v>
      </c>
      <c r="F1431" t="s">
        <v>11102</v>
      </c>
      <c r="G1431" t="s">
        <v>16</v>
      </c>
      <c r="H1431">
        <v>43079</v>
      </c>
      <c r="I1431" t="s">
        <v>4103</v>
      </c>
    </row>
    <row r="1432" spans="1:9" x14ac:dyDescent="0.35">
      <c r="A1432" t="s">
        <v>124</v>
      </c>
      <c r="B1432" t="s">
        <v>11103</v>
      </c>
      <c r="C1432" t="s">
        <v>11104</v>
      </c>
      <c r="D1432" t="s">
        <v>11105</v>
      </c>
      <c r="E1432" t="s">
        <v>11106</v>
      </c>
      <c r="F1432" t="s">
        <v>11107</v>
      </c>
      <c r="G1432" t="s">
        <v>16</v>
      </c>
      <c r="H1432">
        <v>18191</v>
      </c>
      <c r="I1432" t="s">
        <v>4103</v>
      </c>
    </row>
    <row r="1433" spans="1:9" x14ac:dyDescent="0.35">
      <c r="A1433" t="s">
        <v>3251</v>
      </c>
      <c r="B1433" t="s">
        <v>11108</v>
      </c>
      <c r="C1433" t="s">
        <v>11109</v>
      </c>
      <c r="D1433" t="s">
        <v>11110</v>
      </c>
      <c r="E1433" t="s">
        <v>11111</v>
      </c>
      <c r="F1433" t="s">
        <v>11112</v>
      </c>
      <c r="G1433" t="s">
        <v>50</v>
      </c>
      <c r="H1433">
        <v>67100</v>
      </c>
      <c r="I1433" t="s">
        <v>4092</v>
      </c>
    </row>
    <row r="1434" spans="1:9" x14ac:dyDescent="0.35">
      <c r="A1434" t="s">
        <v>3888</v>
      </c>
      <c r="B1434" t="s">
        <v>11113</v>
      </c>
      <c r="C1434" t="s">
        <v>11114</v>
      </c>
      <c r="D1434" t="s">
        <v>11115</v>
      </c>
      <c r="E1434" t="s">
        <v>11116</v>
      </c>
      <c r="F1434" t="s">
        <v>11117</v>
      </c>
      <c r="G1434" t="s">
        <v>26</v>
      </c>
      <c r="H1434">
        <v>6077</v>
      </c>
      <c r="I1434" t="s">
        <v>4103</v>
      </c>
    </row>
    <row r="1435" spans="1:9" x14ac:dyDescent="0.35">
      <c r="A1435" t="s">
        <v>1417</v>
      </c>
      <c r="B1435" t="s">
        <v>11118</v>
      </c>
      <c r="C1435" t="s">
        <v>11119</v>
      </c>
      <c r="D1435" t="s">
        <v>11120</v>
      </c>
      <c r="E1435" t="s">
        <v>11121</v>
      </c>
      <c r="F1435" t="s">
        <v>9634</v>
      </c>
      <c r="G1435" t="s">
        <v>23</v>
      </c>
      <c r="H1435">
        <v>12706</v>
      </c>
      <c r="I1435" t="s">
        <v>4103</v>
      </c>
    </row>
    <row r="1436" spans="1:9" x14ac:dyDescent="0.35">
      <c r="A1436" t="s">
        <v>653</v>
      </c>
      <c r="B1436" t="s">
        <v>11122</v>
      </c>
      <c r="C1436" t="s">
        <v>11123</v>
      </c>
      <c r="D1436" t="s">
        <v>11124</v>
      </c>
      <c r="E1436" t="s">
        <v>11125</v>
      </c>
      <c r="F1436" t="s">
        <v>9721</v>
      </c>
      <c r="G1436" t="s">
        <v>16</v>
      </c>
      <c r="H1436">
        <v>26732</v>
      </c>
      <c r="I1436" t="s">
        <v>4092</v>
      </c>
    </row>
    <row r="1437" spans="1:9" x14ac:dyDescent="0.35">
      <c r="A1437" t="s">
        <v>2180</v>
      </c>
      <c r="B1437" t="s">
        <v>11126</v>
      </c>
      <c r="C1437" t="s">
        <v>11127</v>
      </c>
      <c r="D1437" t="s">
        <v>11128</v>
      </c>
      <c r="E1437" t="s">
        <v>11129</v>
      </c>
      <c r="F1437" t="s">
        <v>11130</v>
      </c>
      <c r="G1437" t="s">
        <v>31</v>
      </c>
      <c r="H1437">
        <v>634</v>
      </c>
      <c r="I1437" t="s">
        <v>4103</v>
      </c>
    </row>
    <row r="1438" spans="1:9" x14ac:dyDescent="0.35">
      <c r="A1438" t="s">
        <v>2538</v>
      </c>
      <c r="B1438" t="s">
        <v>11131</v>
      </c>
      <c r="C1438" t="s">
        <v>11132</v>
      </c>
      <c r="D1438" t="s">
        <v>11133</v>
      </c>
      <c r="E1438" t="s">
        <v>11134</v>
      </c>
      <c r="F1438" t="s">
        <v>11135</v>
      </c>
      <c r="G1438" t="s">
        <v>16</v>
      </c>
      <c r="H1438">
        <v>68098</v>
      </c>
      <c r="I1438" t="s">
        <v>4092</v>
      </c>
    </row>
    <row r="1439" spans="1:9" x14ac:dyDescent="0.35">
      <c r="A1439" t="s">
        <v>3724</v>
      </c>
      <c r="B1439" t="s">
        <v>11136</v>
      </c>
      <c r="C1439" t="s">
        <v>11137</v>
      </c>
      <c r="D1439" t="s">
        <v>11138</v>
      </c>
      <c r="E1439" t="s">
        <v>11139</v>
      </c>
      <c r="F1439" t="s">
        <v>11140</v>
      </c>
      <c r="G1439" t="s">
        <v>50</v>
      </c>
      <c r="H1439">
        <v>3344</v>
      </c>
      <c r="I1439" t="s">
        <v>4103</v>
      </c>
    </row>
    <row r="1440" spans="1:9" x14ac:dyDescent="0.35">
      <c r="A1440" t="s">
        <v>1511</v>
      </c>
      <c r="B1440" t="s">
        <v>11141</v>
      </c>
      <c r="C1440" t="s">
        <v>11142</v>
      </c>
      <c r="D1440" t="s">
        <v>11143</v>
      </c>
      <c r="E1440" t="s">
        <v>11144</v>
      </c>
      <c r="F1440" t="s">
        <v>11145</v>
      </c>
      <c r="G1440" t="s">
        <v>23</v>
      </c>
      <c r="H1440">
        <v>4531</v>
      </c>
      <c r="I1440" t="s">
        <v>4103</v>
      </c>
    </row>
    <row r="1441" spans="1:9" x14ac:dyDescent="0.35">
      <c r="A1441" t="s">
        <v>3400</v>
      </c>
      <c r="B1441" t="s">
        <v>11146</v>
      </c>
      <c r="C1441" t="s">
        <v>11147</v>
      </c>
      <c r="D1441" t="s">
        <v>11148</v>
      </c>
      <c r="E1441" t="s">
        <v>11149</v>
      </c>
      <c r="F1441" t="s">
        <v>11150</v>
      </c>
      <c r="G1441" t="s">
        <v>16</v>
      </c>
      <c r="H1441">
        <v>10983</v>
      </c>
      <c r="I1441" t="s">
        <v>4092</v>
      </c>
    </row>
    <row r="1442" spans="1:9" x14ac:dyDescent="0.35">
      <c r="A1442" t="s">
        <v>3314</v>
      </c>
      <c r="B1442" t="s">
        <v>11151</v>
      </c>
      <c r="C1442" t="s">
        <v>11152</v>
      </c>
      <c r="D1442" t="s">
        <v>11153</v>
      </c>
      <c r="E1442" t="s">
        <v>11154</v>
      </c>
      <c r="F1442" t="s">
        <v>10784</v>
      </c>
      <c r="G1442" t="s">
        <v>26</v>
      </c>
      <c r="H1442">
        <v>12500</v>
      </c>
      <c r="I1442" t="s">
        <v>4092</v>
      </c>
    </row>
    <row r="1443" spans="1:9" x14ac:dyDescent="0.35">
      <c r="A1443" t="s">
        <v>3860</v>
      </c>
      <c r="B1443" t="s">
        <v>11155</v>
      </c>
      <c r="C1443" t="s">
        <v>11156</v>
      </c>
      <c r="D1443" t="s">
        <v>11157</v>
      </c>
      <c r="E1443" t="s">
        <v>11158</v>
      </c>
      <c r="F1443" t="s">
        <v>11159</v>
      </c>
      <c r="G1443" t="s">
        <v>23</v>
      </c>
      <c r="H1443">
        <v>31412</v>
      </c>
      <c r="I1443" t="s">
        <v>4092</v>
      </c>
    </row>
    <row r="1444" spans="1:9" x14ac:dyDescent="0.35">
      <c r="A1444" t="s">
        <v>1455</v>
      </c>
      <c r="B1444" t="s">
        <v>11160</v>
      </c>
      <c r="C1444" t="s">
        <v>11161</v>
      </c>
      <c r="D1444" t="s">
        <v>11162</v>
      </c>
      <c r="E1444" t="s">
        <v>11163</v>
      </c>
      <c r="F1444" t="s">
        <v>11164</v>
      </c>
      <c r="G1444" t="s">
        <v>31</v>
      </c>
      <c r="H1444">
        <v>27962</v>
      </c>
      <c r="I1444" t="s">
        <v>4092</v>
      </c>
    </row>
    <row r="1445" spans="1:9" x14ac:dyDescent="0.35">
      <c r="A1445" t="s">
        <v>1117</v>
      </c>
      <c r="B1445" t="s">
        <v>11165</v>
      </c>
      <c r="C1445" t="s">
        <v>11166</v>
      </c>
      <c r="D1445" t="s">
        <v>11167</v>
      </c>
      <c r="E1445" t="s">
        <v>11168</v>
      </c>
      <c r="F1445" t="s">
        <v>11169</v>
      </c>
      <c r="G1445" t="s">
        <v>16</v>
      </c>
      <c r="H1445">
        <v>20809</v>
      </c>
      <c r="I1445" t="s">
        <v>4092</v>
      </c>
    </row>
    <row r="1446" spans="1:9" x14ac:dyDescent="0.35">
      <c r="A1446" t="s">
        <v>1588</v>
      </c>
      <c r="B1446" t="s">
        <v>11170</v>
      </c>
      <c r="C1446" t="s">
        <v>11171</v>
      </c>
      <c r="D1446" t="s">
        <v>11172</v>
      </c>
      <c r="E1446" t="s">
        <v>11173</v>
      </c>
      <c r="F1446" t="s">
        <v>11174</v>
      </c>
      <c r="G1446" t="s">
        <v>16</v>
      </c>
      <c r="H1446">
        <v>68889</v>
      </c>
      <c r="I1446" t="s">
        <v>4092</v>
      </c>
    </row>
    <row r="1447" spans="1:9" x14ac:dyDescent="0.35">
      <c r="A1447" t="s">
        <v>1829</v>
      </c>
      <c r="B1447" t="s">
        <v>11175</v>
      </c>
      <c r="C1447" t="s">
        <v>11176</v>
      </c>
      <c r="D1447" t="s">
        <v>11177</v>
      </c>
      <c r="E1447" t="s">
        <v>11178</v>
      </c>
      <c r="F1447" t="s">
        <v>11179</v>
      </c>
      <c r="G1447" t="s">
        <v>16</v>
      </c>
      <c r="H1447">
        <v>75673</v>
      </c>
      <c r="I1447" t="s">
        <v>4092</v>
      </c>
    </row>
    <row r="1448" spans="1:9" x14ac:dyDescent="0.35">
      <c r="A1448" t="s">
        <v>2108</v>
      </c>
      <c r="B1448" t="s">
        <v>11180</v>
      </c>
      <c r="C1448" t="s">
        <v>11181</v>
      </c>
      <c r="D1448" t="s">
        <v>11182</v>
      </c>
      <c r="E1448" t="s">
        <v>11183</v>
      </c>
      <c r="F1448" t="s">
        <v>5006</v>
      </c>
      <c r="G1448" t="s">
        <v>26</v>
      </c>
      <c r="H1448">
        <v>55896</v>
      </c>
      <c r="I1448" t="s">
        <v>4092</v>
      </c>
    </row>
    <row r="1449" spans="1:9" x14ac:dyDescent="0.35">
      <c r="A1449" t="s">
        <v>2202</v>
      </c>
      <c r="B1449" t="s">
        <v>11184</v>
      </c>
      <c r="C1449" t="s">
        <v>11185</v>
      </c>
      <c r="D1449" t="s">
        <v>11186</v>
      </c>
      <c r="E1449" t="s">
        <v>11187</v>
      </c>
      <c r="F1449" t="s">
        <v>11188</v>
      </c>
      <c r="G1449" t="s">
        <v>23</v>
      </c>
      <c r="H1449">
        <v>16670</v>
      </c>
      <c r="I1449" t="s">
        <v>4092</v>
      </c>
    </row>
    <row r="1450" spans="1:9" x14ac:dyDescent="0.35">
      <c r="A1450" t="s">
        <v>98</v>
      </c>
      <c r="B1450" t="s">
        <v>11189</v>
      </c>
      <c r="C1450" t="s">
        <v>11190</v>
      </c>
      <c r="D1450" t="s">
        <v>11191</v>
      </c>
      <c r="E1450" t="s">
        <v>11192</v>
      </c>
      <c r="F1450" t="s">
        <v>11193</v>
      </c>
      <c r="G1450" t="s">
        <v>31</v>
      </c>
      <c r="H1450">
        <v>81201</v>
      </c>
      <c r="I1450" t="s">
        <v>4103</v>
      </c>
    </row>
    <row r="1451" spans="1:9" x14ac:dyDescent="0.35">
      <c r="A1451" t="s">
        <v>1817</v>
      </c>
      <c r="B1451" t="s">
        <v>11194</v>
      </c>
      <c r="C1451" t="s">
        <v>11195</v>
      </c>
      <c r="D1451" t="s">
        <v>11196</v>
      </c>
      <c r="E1451" t="s">
        <v>11197</v>
      </c>
      <c r="F1451" t="s">
        <v>11198</v>
      </c>
      <c r="G1451" t="s">
        <v>16</v>
      </c>
      <c r="H1451">
        <v>79600</v>
      </c>
      <c r="I1451" t="s">
        <v>4092</v>
      </c>
    </row>
    <row r="1452" spans="1:9" x14ac:dyDescent="0.35">
      <c r="A1452" t="s">
        <v>2102</v>
      </c>
      <c r="B1452" t="s">
        <v>11199</v>
      </c>
      <c r="C1452" t="s">
        <v>11200</v>
      </c>
      <c r="D1452" t="s">
        <v>11201</v>
      </c>
      <c r="E1452" t="s">
        <v>11202</v>
      </c>
      <c r="F1452" t="s">
        <v>11203</v>
      </c>
      <c r="G1452" t="s">
        <v>26</v>
      </c>
      <c r="H1452">
        <v>90865</v>
      </c>
      <c r="I1452" t="s">
        <v>4092</v>
      </c>
    </row>
    <row r="1453" spans="1:9" x14ac:dyDescent="0.35">
      <c r="A1453" t="s">
        <v>3624</v>
      </c>
      <c r="B1453" t="s">
        <v>11204</v>
      </c>
      <c r="C1453" t="s">
        <v>11205</v>
      </c>
      <c r="D1453" t="s">
        <v>11206</v>
      </c>
      <c r="E1453" t="s">
        <v>11207</v>
      </c>
      <c r="F1453" t="s">
        <v>11208</v>
      </c>
      <c r="G1453" t="s">
        <v>23</v>
      </c>
      <c r="H1453">
        <v>99614</v>
      </c>
      <c r="I1453" t="s">
        <v>4092</v>
      </c>
    </row>
    <row r="1454" spans="1:9" x14ac:dyDescent="0.35">
      <c r="A1454" t="s">
        <v>326</v>
      </c>
      <c r="B1454" t="s">
        <v>11209</v>
      </c>
      <c r="C1454" t="s">
        <v>11210</v>
      </c>
      <c r="D1454" t="s">
        <v>11211</v>
      </c>
      <c r="E1454" t="s">
        <v>11212</v>
      </c>
      <c r="F1454" t="s">
        <v>11213</v>
      </c>
      <c r="G1454" t="s">
        <v>16</v>
      </c>
      <c r="H1454">
        <v>38728</v>
      </c>
      <c r="I1454" t="s">
        <v>4092</v>
      </c>
    </row>
    <row r="1455" spans="1:9" x14ac:dyDescent="0.35">
      <c r="A1455" t="s">
        <v>1861</v>
      </c>
      <c r="B1455" t="s">
        <v>11214</v>
      </c>
      <c r="C1455" t="s">
        <v>11215</v>
      </c>
      <c r="D1455" t="s">
        <v>11216</v>
      </c>
      <c r="E1455" t="s">
        <v>11217</v>
      </c>
      <c r="F1455" t="s">
        <v>11218</v>
      </c>
      <c r="G1455" t="s">
        <v>23</v>
      </c>
      <c r="H1455">
        <v>66886</v>
      </c>
      <c r="I1455" t="s">
        <v>4103</v>
      </c>
    </row>
    <row r="1456" spans="1:9" x14ac:dyDescent="0.35">
      <c r="A1456" t="s">
        <v>1725</v>
      </c>
      <c r="B1456" t="s">
        <v>11219</v>
      </c>
      <c r="C1456" t="s">
        <v>11220</v>
      </c>
      <c r="D1456" t="s">
        <v>11221</v>
      </c>
      <c r="E1456" t="s">
        <v>11222</v>
      </c>
      <c r="F1456" t="s">
        <v>11223</v>
      </c>
      <c r="G1456" t="s">
        <v>16</v>
      </c>
      <c r="H1456">
        <v>27280</v>
      </c>
      <c r="I1456" t="s">
        <v>4092</v>
      </c>
    </row>
    <row r="1457" spans="1:9" x14ac:dyDescent="0.35">
      <c r="A1457" t="s">
        <v>450</v>
      </c>
      <c r="B1457" t="s">
        <v>11224</v>
      </c>
      <c r="C1457" t="s">
        <v>11225</v>
      </c>
      <c r="D1457" t="s">
        <v>11226</v>
      </c>
      <c r="E1457" t="s">
        <v>11227</v>
      </c>
      <c r="F1457" t="s">
        <v>11228</v>
      </c>
      <c r="G1457" t="s">
        <v>31</v>
      </c>
      <c r="H1457">
        <v>82680</v>
      </c>
      <c r="I1457" t="s">
        <v>4092</v>
      </c>
    </row>
    <row r="1458" spans="1:9" x14ac:dyDescent="0.35">
      <c r="A1458" t="s">
        <v>3042</v>
      </c>
      <c r="B1458" t="s">
        <v>11229</v>
      </c>
      <c r="C1458" t="s">
        <v>11230</v>
      </c>
      <c r="D1458" t="s">
        <v>11231</v>
      </c>
      <c r="E1458" t="s">
        <v>11232</v>
      </c>
      <c r="F1458" t="s">
        <v>11233</v>
      </c>
      <c r="G1458" t="s">
        <v>26</v>
      </c>
      <c r="H1458">
        <v>14045</v>
      </c>
      <c r="I1458" t="s">
        <v>4092</v>
      </c>
    </row>
    <row r="1459" spans="1:9" x14ac:dyDescent="0.35">
      <c r="A1459" t="s">
        <v>1955</v>
      </c>
      <c r="B1459" t="s">
        <v>11234</v>
      </c>
      <c r="C1459" t="s">
        <v>11235</v>
      </c>
      <c r="D1459" t="s">
        <v>11236</v>
      </c>
      <c r="E1459" t="s">
        <v>11237</v>
      </c>
      <c r="F1459" t="s">
        <v>11238</v>
      </c>
      <c r="G1459" t="s">
        <v>50</v>
      </c>
      <c r="H1459">
        <v>52671</v>
      </c>
      <c r="I1459" t="s">
        <v>4092</v>
      </c>
    </row>
    <row r="1460" spans="1:9" x14ac:dyDescent="0.35">
      <c r="A1460" t="s">
        <v>3369</v>
      </c>
      <c r="B1460" t="s">
        <v>11239</v>
      </c>
      <c r="C1460" t="s">
        <v>11240</v>
      </c>
      <c r="D1460" t="s">
        <v>11241</v>
      </c>
      <c r="E1460" t="s">
        <v>11242</v>
      </c>
      <c r="F1460" t="s">
        <v>11243</v>
      </c>
      <c r="G1460" t="s">
        <v>23</v>
      </c>
      <c r="H1460">
        <v>21832</v>
      </c>
      <c r="I1460" t="s">
        <v>4103</v>
      </c>
    </row>
    <row r="1461" spans="1:9" x14ac:dyDescent="0.35">
      <c r="A1461" t="s">
        <v>3571</v>
      </c>
      <c r="B1461" t="s">
        <v>11244</v>
      </c>
      <c r="C1461" t="s">
        <v>11245</v>
      </c>
      <c r="D1461" t="s">
        <v>11246</v>
      </c>
      <c r="E1461" t="s">
        <v>11247</v>
      </c>
      <c r="F1461" t="s">
        <v>11248</v>
      </c>
      <c r="G1461" t="s">
        <v>16</v>
      </c>
      <c r="H1461">
        <v>51362</v>
      </c>
      <c r="I1461" t="s">
        <v>4092</v>
      </c>
    </row>
    <row r="1462" spans="1:9" x14ac:dyDescent="0.35">
      <c r="A1462" t="s">
        <v>3692</v>
      </c>
      <c r="B1462" t="s">
        <v>11249</v>
      </c>
      <c r="C1462" t="s">
        <v>11250</v>
      </c>
      <c r="D1462" t="s">
        <v>11251</v>
      </c>
      <c r="E1462" t="s">
        <v>11252</v>
      </c>
      <c r="F1462" t="s">
        <v>11253</v>
      </c>
      <c r="G1462" t="s">
        <v>31</v>
      </c>
      <c r="H1462">
        <v>86627</v>
      </c>
      <c r="I1462" t="s">
        <v>4103</v>
      </c>
    </row>
    <row r="1463" spans="1:9" x14ac:dyDescent="0.35">
      <c r="A1463" t="s">
        <v>3760</v>
      </c>
      <c r="B1463" t="s">
        <v>11254</v>
      </c>
      <c r="C1463" t="s">
        <v>11255</v>
      </c>
      <c r="D1463" t="s">
        <v>11256</v>
      </c>
      <c r="E1463" t="s">
        <v>11257</v>
      </c>
      <c r="F1463" t="s">
        <v>11258</v>
      </c>
      <c r="G1463" t="s">
        <v>23</v>
      </c>
      <c r="H1463">
        <v>11149</v>
      </c>
      <c r="I1463" t="s">
        <v>4092</v>
      </c>
    </row>
    <row r="1464" spans="1:9" x14ac:dyDescent="0.35">
      <c r="A1464" t="s">
        <v>2020</v>
      </c>
      <c r="B1464" t="s">
        <v>11259</v>
      </c>
      <c r="C1464" t="s">
        <v>11260</v>
      </c>
      <c r="D1464" t="s">
        <v>11261</v>
      </c>
      <c r="E1464" t="s">
        <v>11262</v>
      </c>
      <c r="F1464" t="s">
        <v>11263</v>
      </c>
      <c r="G1464" t="s">
        <v>16</v>
      </c>
      <c r="H1464">
        <v>65656</v>
      </c>
      <c r="I1464" t="s">
        <v>4092</v>
      </c>
    </row>
    <row r="1465" spans="1:9" x14ac:dyDescent="0.35">
      <c r="A1465" t="s">
        <v>206</v>
      </c>
      <c r="B1465" t="s">
        <v>11264</v>
      </c>
      <c r="C1465" t="s">
        <v>11265</v>
      </c>
      <c r="D1465" t="s">
        <v>11266</v>
      </c>
      <c r="E1465" t="s">
        <v>11267</v>
      </c>
      <c r="F1465" t="s">
        <v>11268</v>
      </c>
      <c r="G1465" t="s">
        <v>50</v>
      </c>
      <c r="H1465">
        <v>62840</v>
      </c>
      <c r="I1465" t="s">
        <v>4103</v>
      </c>
    </row>
    <row r="1466" spans="1:9" x14ac:dyDescent="0.35">
      <c r="A1466" t="s">
        <v>1306</v>
      </c>
      <c r="B1466" t="s">
        <v>11269</v>
      </c>
      <c r="C1466" t="s">
        <v>11270</v>
      </c>
      <c r="D1466" t="s">
        <v>11271</v>
      </c>
      <c r="E1466" t="s">
        <v>11272</v>
      </c>
      <c r="F1466" t="s">
        <v>11273</v>
      </c>
      <c r="G1466" t="s">
        <v>50</v>
      </c>
      <c r="H1466">
        <v>2840</v>
      </c>
      <c r="I1466" t="s">
        <v>4092</v>
      </c>
    </row>
    <row r="1467" spans="1:9" x14ac:dyDescent="0.35">
      <c r="A1467" t="s">
        <v>1429</v>
      </c>
      <c r="B1467" t="s">
        <v>11274</v>
      </c>
      <c r="C1467" t="s">
        <v>11275</v>
      </c>
      <c r="D1467" t="s">
        <v>11276</v>
      </c>
      <c r="E1467" t="s">
        <v>11277</v>
      </c>
      <c r="F1467" t="s">
        <v>11278</v>
      </c>
      <c r="G1467" t="s">
        <v>16</v>
      </c>
      <c r="H1467">
        <v>6936</v>
      </c>
      <c r="I1467" t="s">
        <v>4092</v>
      </c>
    </row>
    <row r="1468" spans="1:9" x14ac:dyDescent="0.35">
      <c r="A1468" t="s">
        <v>1927</v>
      </c>
      <c r="B1468" t="s">
        <v>11279</v>
      </c>
      <c r="C1468" t="s">
        <v>11280</v>
      </c>
      <c r="D1468" t="s">
        <v>11281</v>
      </c>
      <c r="E1468" t="s">
        <v>11282</v>
      </c>
      <c r="F1468" t="s">
        <v>11283</v>
      </c>
      <c r="G1468" t="s">
        <v>26</v>
      </c>
      <c r="H1468">
        <v>43106</v>
      </c>
      <c r="I1468" t="s">
        <v>4103</v>
      </c>
    </row>
    <row r="1469" spans="1:9" x14ac:dyDescent="0.35">
      <c r="A1469" t="s">
        <v>934</v>
      </c>
      <c r="B1469" t="s">
        <v>11284</v>
      </c>
      <c r="C1469" t="s">
        <v>11285</v>
      </c>
      <c r="D1469" t="s">
        <v>11286</v>
      </c>
      <c r="E1469" t="s">
        <v>11287</v>
      </c>
      <c r="F1469" t="s">
        <v>11288</v>
      </c>
      <c r="G1469" t="s">
        <v>26</v>
      </c>
      <c r="H1469">
        <v>19624</v>
      </c>
      <c r="I1469" t="s">
        <v>4103</v>
      </c>
    </row>
    <row r="1470" spans="1:9" x14ac:dyDescent="0.35">
      <c r="A1470" t="s">
        <v>807</v>
      </c>
      <c r="B1470" t="s">
        <v>3848</v>
      </c>
      <c r="C1470" t="s">
        <v>11289</v>
      </c>
      <c r="D1470" t="s">
        <v>11290</v>
      </c>
      <c r="E1470" t="s">
        <v>11291</v>
      </c>
      <c r="F1470" t="s">
        <v>11292</v>
      </c>
      <c r="G1470" t="s">
        <v>31</v>
      </c>
      <c r="H1470">
        <v>26272</v>
      </c>
      <c r="I1470" t="s">
        <v>4103</v>
      </c>
    </row>
    <row r="1471" spans="1:9" x14ac:dyDescent="0.35">
      <c r="A1471" t="s">
        <v>1139</v>
      </c>
      <c r="B1471" t="s">
        <v>11293</v>
      </c>
      <c r="C1471" t="s">
        <v>11294</v>
      </c>
      <c r="D1471" t="s">
        <v>11295</v>
      </c>
      <c r="E1471" t="s">
        <v>11296</v>
      </c>
      <c r="F1471" t="s">
        <v>11297</v>
      </c>
      <c r="G1471" t="s">
        <v>23</v>
      </c>
      <c r="H1471">
        <v>67220</v>
      </c>
      <c r="I1471" t="s">
        <v>4092</v>
      </c>
    </row>
    <row r="1472" spans="1:9" x14ac:dyDescent="0.35">
      <c r="A1472" t="s">
        <v>3575</v>
      </c>
      <c r="B1472" t="s">
        <v>11298</v>
      </c>
      <c r="C1472" t="s">
        <v>11299</v>
      </c>
      <c r="D1472" t="s">
        <v>11300</v>
      </c>
      <c r="E1472" t="s">
        <v>11301</v>
      </c>
      <c r="F1472" t="s">
        <v>11302</v>
      </c>
      <c r="G1472" t="s">
        <v>50</v>
      </c>
      <c r="H1472">
        <v>49455</v>
      </c>
      <c r="I1472" t="s">
        <v>4092</v>
      </c>
    </row>
    <row r="1473" spans="1:9" x14ac:dyDescent="0.35">
      <c r="A1473" t="s">
        <v>3100</v>
      </c>
      <c r="B1473" t="s">
        <v>11303</v>
      </c>
      <c r="C1473" t="s">
        <v>11304</v>
      </c>
      <c r="D1473" t="s">
        <v>11305</v>
      </c>
      <c r="E1473" t="s">
        <v>11306</v>
      </c>
      <c r="F1473" t="s">
        <v>11307</v>
      </c>
      <c r="G1473" t="s">
        <v>31</v>
      </c>
      <c r="H1473">
        <v>83074</v>
      </c>
      <c r="I1473" t="s">
        <v>4103</v>
      </c>
    </row>
    <row r="1474" spans="1:9" x14ac:dyDescent="0.35">
      <c r="A1474" t="s">
        <v>3648</v>
      </c>
      <c r="B1474" t="s">
        <v>11308</v>
      </c>
      <c r="C1474" t="s">
        <v>11309</v>
      </c>
      <c r="D1474" t="s">
        <v>11310</v>
      </c>
      <c r="E1474" t="s">
        <v>11311</v>
      </c>
      <c r="F1474" t="s">
        <v>11312</v>
      </c>
      <c r="G1474" t="s">
        <v>31</v>
      </c>
      <c r="H1474">
        <v>72696</v>
      </c>
      <c r="I1474" t="s">
        <v>4092</v>
      </c>
    </row>
    <row r="1475" spans="1:9" x14ac:dyDescent="0.35">
      <c r="A1475" t="s">
        <v>2764</v>
      </c>
      <c r="B1475" t="s">
        <v>11313</v>
      </c>
      <c r="C1475" t="s">
        <v>11314</v>
      </c>
      <c r="D1475" t="s">
        <v>11315</v>
      </c>
      <c r="E1475" t="s">
        <v>11316</v>
      </c>
      <c r="F1475" t="s">
        <v>11317</v>
      </c>
      <c r="G1475" t="s">
        <v>26</v>
      </c>
      <c r="H1475">
        <v>49642</v>
      </c>
      <c r="I1475" t="s">
        <v>4092</v>
      </c>
    </row>
    <row r="1476" spans="1:9" x14ac:dyDescent="0.35">
      <c r="A1476" t="s">
        <v>1255</v>
      </c>
      <c r="B1476" t="s">
        <v>2760</v>
      </c>
      <c r="C1476" t="s">
        <v>11318</v>
      </c>
      <c r="D1476" t="s">
        <v>11319</v>
      </c>
      <c r="E1476" t="s">
        <v>11320</v>
      </c>
      <c r="F1476" t="s">
        <v>11321</v>
      </c>
      <c r="G1476" t="s">
        <v>31</v>
      </c>
      <c r="H1476">
        <v>31899</v>
      </c>
      <c r="I1476" t="s">
        <v>4103</v>
      </c>
    </row>
    <row r="1477" spans="1:9" x14ac:dyDescent="0.35">
      <c r="A1477" t="s">
        <v>1205</v>
      </c>
      <c r="B1477" t="s">
        <v>11322</v>
      </c>
      <c r="C1477" t="s">
        <v>11323</v>
      </c>
      <c r="D1477" t="s">
        <v>11324</v>
      </c>
      <c r="E1477" t="s">
        <v>11325</v>
      </c>
      <c r="F1477" t="s">
        <v>11326</v>
      </c>
      <c r="G1477" t="s">
        <v>31</v>
      </c>
      <c r="H1477">
        <v>83088</v>
      </c>
      <c r="I1477" t="s">
        <v>4103</v>
      </c>
    </row>
    <row r="1478" spans="1:9" x14ac:dyDescent="0.35">
      <c r="A1478" t="s">
        <v>2708</v>
      </c>
      <c r="B1478" t="s">
        <v>11327</v>
      </c>
      <c r="C1478" t="s">
        <v>11328</v>
      </c>
      <c r="D1478" t="s">
        <v>11329</v>
      </c>
      <c r="E1478" t="s">
        <v>11330</v>
      </c>
      <c r="F1478" t="s">
        <v>11331</v>
      </c>
      <c r="G1478" t="s">
        <v>50</v>
      </c>
      <c r="H1478">
        <v>66766</v>
      </c>
      <c r="I1478" t="s">
        <v>4092</v>
      </c>
    </row>
    <row r="1479" spans="1:9" x14ac:dyDescent="0.35">
      <c r="A1479" t="s">
        <v>3824</v>
      </c>
      <c r="B1479" t="s">
        <v>11332</v>
      </c>
      <c r="C1479" t="s">
        <v>11333</v>
      </c>
      <c r="D1479" t="s">
        <v>11334</v>
      </c>
      <c r="E1479" t="s">
        <v>11335</v>
      </c>
      <c r="F1479" t="s">
        <v>9937</v>
      </c>
      <c r="G1479" t="s">
        <v>23</v>
      </c>
      <c r="H1479">
        <v>55078</v>
      </c>
      <c r="I1479" t="s">
        <v>4092</v>
      </c>
    </row>
    <row r="1480" spans="1:9" x14ac:dyDescent="0.35">
      <c r="A1480" t="s">
        <v>2260</v>
      </c>
      <c r="B1480" t="s">
        <v>11336</v>
      </c>
      <c r="C1480" t="s">
        <v>11337</v>
      </c>
      <c r="D1480" t="s">
        <v>11338</v>
      </c>
      <c r="E1480" t="s">
        <v>11339</v>
      </c>
      <c r="F1480" t="s">
        <v>11340</v>
      </c>
      <c r="G1480" t="s">
        <v>23</v>
      </c>
      <c r="H1480">
        <v>97698</v>
      </c>
      <c r="I1480" t="s">
        <v>4092</v>
      </c>
    </row>
    <row r="1481" spans="1:9" x14ac:dyDescent="0.35">
      <c r="A1481" t="s">
        <v>715</v>
      </c>
      <c r="B1481" t="s">
        <v>11341</v>
      </c>
      <c r="C1481" t="s">
        <v>11342</v>
      </c>
      <c r="D1481" t="s">
        <v>11343</v>
      </c>
      <c r="E1481" t="s">
        <v>11344</v>
      </c>
      <c r="F1481" t="s">
        <v>11345</v>
      </c>
      <c r="G1481" t="s">
        <v>16</v>
      </c>
      <c r="H1481">
        <v>36894</v>
      </c>
      <c r="I1481" t="s">
        <v>4092</v>
      </c>
    </row>
    <row r="1482" spans="1:9" x14ac:dyDescent="0.35">
      <c r="A1482" t="s">
        <v>3608</v>
      </c>
      <c r="B1482" t="s">
        <v>11346</v>
      </c>
      <c r="C1482" t="s">
        <v>11347</v>
      </c>
      <c r="D1482" t="s">
        <v>11348</v>
      </c>
      <c r="E1482" t="s">
        <v>11349</v>
      </c>
      <c r="F1482" t="s">
        <v>11350</v>
      </c>
      <c r="G1482" t="s">
        <v>16</v>
      </c>
      <c r="H1482">
        <v>97384</v>
      </c>
      <c r="I1482" t="s">
        <v>4092</v>
      </c>
    </row>
    <row r="1483" spans="1:9" x14ac:dyDescent="0.35">
      <c r="A1483" t="s">
        <v>2026</v>
      </c>
      <c r="B1483" t="s">
        <v>11351</v>
      </c>
      <c r="C1483" t="s">
        <v>11352</v>
      </c>
      <c r="D1483" t="s">
        <v>11353</v>
      </c>
      <c r="E1483" t="s">
        <v>11354</v>
      </c>
      <c r="F1483" t="s">
        <v>11355</v>
      </c>
      <c r="G1483" t="s">
        <v>16</v>
      </c>
      <c r="H1483">
        <v>82909</v>
      </c>
      <c r="I1483" t="s">
        <v>4092</v>
      </c>
    </row>
    <row r="1484" spans="1:9" x14ac:dyDescent="0.35">
      <c r="A1484" t="s">
        <v>2629</v>
      </c>
      <c r="B1484" t="s">
        <v>11356</v>
      </c>
      <c r="C1484" t="s">
        <v>11357</v>
      </c>
      <c r="D1484" t="s">
        <v>11358</v>
      </c>
      <c r="E1484" t="s">
        <v>11359</v>
      </c>
      <c r="F1484" t="s">
        <v>11360</v>
      </c>
      <c r="G1484" t="s">
        <v>26</v>
      </c>
      <c r="H1484">
        <v>75146</v>
      </c>
      <c r="I1484" t="s">
        <v>4103</v>
      </c>
    </row>
    <row r="1485" spans="1:9" x14ac:dyDescent="0.35">
      <c r="A1485" t="s">
        <v>3535</v>
      </c>
      <c r="B1485" t="s">
        <v>11361</v>
      </c>
      <c r="C1485" t="s">
        <v>11362</v>
      </c>
      <c r="D1485" t="s">
        <v>11363</v>
      </c>
      <c r="E1485" t="s">
        <v>11364</v>
      </c>
      <c r="F1485" t="s">
        <v>11365</v>
      </c>
      <c r="G1485" t="s">
        <v>23</v>
      </c>
      <c r="H1485">
        <v>43299</v>
      </c>
      <c r="I1485" t="s">
        <v>4092</v>
      </c>
    </row>
    <row r="1486" spans="1:9" x14ac:dyDescent="0.35">
      <c r="A1486" t="s">
        <v>1411</v>
      </c>
      <c r="B1486" t="s">
        <v>11366</v>
      </c>
      <c r="C1486" t="s">
        <v>11367</v>
      </c>
      <c r="D1486" t="s">
        <v>11368</v>
      </c>
      <c r="E1486" t="s">
        <v>11369</v>
      </c>
      <c r="F1486" t="s">
        <v>11370</v>
      </c>
      <c r="G1486" t="s">
        <v>16</v>
      </c>
      <c r="H1486">
        <v>74395</v>
      </c>
      <c r="I1486" t="s">
        <v>4103</v>
      </c>
    </row>
    <row r="1487" spans="1:9" x14ac:dyDescent="0.35">
      <c r="A1487" t="s">
        <v>2404</v>
      </c>
      <c r="B1487" t="s">
        <v>11371</v>
      </c>
      <c r="C1487" t="s">
        <v>11372</v>
      </c>
      <c r="D1487" t="s">
        <v>11373</v>
      </c>
      <c r="E1487" t="s">
        <v>11374</v>
      </c>
      <c r="F1487" t="s">
        <v>11375</v>
      </c>
      <c r="G1487" t="s">
        <v>26</v>
      </c>
      <c r="H1487">
        <v>14480</v>
      </c>
      <c r="I1487" t="s">
        <v>4092</v>
      </c>
    </row>
    <row r="1488" spans="1:9" x14ac:dyDescent="0.35">
      <c r="A1488" t="s">
        <v>4041</v>
      </c>
      <c r="B1488" t="s">
        <v>11376</v>
      </c>
      <c r="C1488" t="s">
        <v>11377</v>
      </c>
      <c r="D1488" t="s">
        <v>11378</v>
      </c>
      <c r="E1488" t="s">
        <v>11379</v>
      </c>
      <c r="F1488" t="s">
        <v>11380</v>
      </c>
      <c r="G1488" t="s">
        <v>50</v>
      </c>
      <c r="H1488">
        <v>46236</v>
      </c>
      <c r="I1488" t="s">
        <v>4092</v>
      </c>
    </row>
    <row r="1489" spans="1:9" x14ac:dyDescent="0.35">
      <c r="A1489" t="s">
        <v>4017</v>
      </c>
      <c r="B1489" t="s">
        <v>11381</v>
      </c>
      <c r="C1489" t="s">
        <v>11382</v>
      </c>
      <c r="D1489" t="s">
        <v>11383</v>
      </c>
      <c r="E1489" t="s">
        <v>11384</v>
      </c>
      <c r="F1489" t="s">
        <v>11385</v>
      </c>
      <c r="G1489" t="s">
        <v>23</v>
      </c>
      <c r="H1489">
        <v>42677</v>
      </c>
      <c r="I1489" t="s">
        <v>4103</v>
      </c>
    </row>
    <row r="1490" spans="1:9" x14ac:dyDescent="0.35">
      <c r="A1490" t="s">
        <v>1699</v>
      </c>
      <c r="B1490" t="s">
        <v>11386</v>
      </c>
      <c r="C1490" t="s">
        <v>11387</v>
      </c>
      <c r="D1490" t="s">
        <v>11388</v>
      </c>
      <c r="E1490" t="s">
        <v>11389</v>
      </c>
      <c r="F1490" t="s">
        <v>11390</v>
      </c>
      <c r="G1490" t="s">
        <v>16</v>
      </c>
      <c r="H1490">
        <v>26023</v>
      </c>
      <c r="I1490" t="s">
        <v>4092</v>
      </c>
    </row>
    <row r="1491" spans="1:9" x14ac:dyDescent="0.35">
      <c r="A1491" t="s">
        <v>2759</v>
      </c>
      <c r="B1491" t="s">
        <v>11391</v>
      </c>
      <c r="C1491" t="s">
        <v>11392</v>
      </c>
      <c r="D1491" t="s">
        <v>11393</v>
      </c>
      <c r="E1491" t="s">
        <v>11394</v>
      </c>
      <c r="F1491" t="s">
        <v>11395</v>
      </c>
      <c r="G1491" t="s">
        <v>31</v>
      </c>
      <c r="H1491">
        <v>67716</v>
      </c>
      <c r="I1491" t="s">
        <v>4103</v>
      </c>
    </row>
    <row r="1492" spans="1:9" x14ac:dyDescent="0.35">
      <c r="A1492" t="s">
        <v>1227</v>
      </c>
      <c r="B1492" t="s">
        <v>11396</v>
      </c>
      <c r="C1492" t="s">
        <v>11397</v>
      </c>
      <c r="D1492" t="s">
        <v>11398</v>
      </c>
      <c r="E1492" t="s">
        <v>11399</v>
      </c>
      <c r="F1492" t="s">
        <v>11400</v>
      </c>
      <c r="G1492" t="s">
        <v>23</v>
      </c>
      <c r="H1492">
        <v>70818</v>
      </c>
      <c r="I1492" t="s">
        <v>4103</v>
      </c>
    </row>
    <row r="1493" spans="1:9" x14ac:dyDescent="0.35">
      <c r="A1493" t="s">
        <v>1047</v>
      </c>
      <c r="B1493" t="s">
        <v>11401</v>
      </c>
      <c r="C1493" t="s">
        <v>11402</v>
      </c>
      <c r="D1493" t="s">
        <v>11403</v>
      </c>
      <c r="E1493" t="s">
        <v>11404</v>
      </c>
      <c r="F1493" t="s">
        <v>11405</v>
      </c>
      <c r="G1493" t="s">
        <v>23</v>
      </c>
      <c r="H1493">
        <v>19020</v>
      </c>
      <c r="I1493" t="s">
        <v>4092</v>
      </c>
    </row>
    <row r="1494" spans="1:9" x14ac:dyDescent="0.35">
      <c r="A1494" t="s">
        <v>162</v>
      </c>
      <c r="B1494" t="s">
        <v>11406</v>
      </c>
      <c r="C1494" t="s">
        <v>11407</v>
      </c>
      <c r="D1494" t="s">
        <v>11408</v>
      </c>
      <c r="E1494" t="s">
        <v>11409</v>
      </c>
      <c r="F1494" t="s">
        <v>11410</v>
      </c>
      <c r="G1494" t="s">
        <v>23</v>
      </c>
      <c r="H1494">
        <v>76089</v>
      </c>
      <c r="I1494" t="s">
        <v>4092</v>
      </c>
    </row>
    <row r="1495" spans="1:9" x14ac:dyDescent="0.35">
      <c r="A1495" t="s">
        <v>1143</v>
      </c>
      <c r="B1495" t="s">
        <v>11411</v>
      </c>
      <c r="C1495" t="s">
        <v>11412</v>
      </c>
      <c r="D1495" t="s">
        <v>11413</v>
      </c>
      <c r="E1495" t="s">
        <v>11414</v>
      </c>
      <c r="F1495" t="s">
        <v>11415</v>
      </c>
      <c r="G1495" t="s">
        <v>31</v>
      </c>
      <c r="H1495">
        <v>38383</v>
      </c>
      <c r="I1495" t="s">
        <v>4103</v>
      </c>
    </row>
    <row r="1496" spans="1:9" x14ac:dyDescent="0.35">
      <c r="A1496" t="s">
        <v>926</v>
      </c>
      <c r="B1496" t="s">
        <v>11416</v>
      </c>
      <c r="C1496" t="s">
        <v>11417</v>
      </c>
      <c r="D1496" t="s">
        <v>11418</v>
      </c>
      <c r="E1496" t="s">
        <v>11419</v>
      </c>
      <c r="F1496" t="s">
        <v>11420</v>
      </c>
      <c r="G1496" t="s">
        <v>50</v>
      </c>
      <c r="H1496">
        <v>11546</v>
      </c>
      <c r="I1496" t="s">
        <v>4103</v>
      </c>
    </row>
    <row r="1497" spans="1:9" x14ac:dyDescent="0.35">
      <c r="A1497" t="s">
        <v>238</v>
      </c>
      <c r="B1497" t="s">
        <v>412</v>
      </c>
      <c r="C1497" t="s">
        <v>11421</v>
      </c>
      <c r="D1497" t="s">
        <v>11422</v>
      </c>
      <c r="E1497" t="s">
        <v>11423</v>
      </c>
      <c r="F1497" t="s">
        <v>11424</v>
      </c>
      <c r="G1497" t="s">
        <v>50</v>
      </c>
      <c r="H1497">
        <v>13330</v>
      </c>
      <c r="I1497" t="s">
        <v>4092</v>
      </c>
    </row>
    <row r="1498" spans="1:9" x14ac:dyDescent="0.35">
      <c r="A1498" t="s">
        <v>476</v>
      </c>
      <c r="B1498" t="s">
        <v>11425</v>
      </c>
      <c r="C1498" t="s">
        <v>11426</v>
      </c>
      <c r="D1498" t="s">
        <v>11427</v>
      </c>
      <c r="E1498" t="s">
        <v>11428</v>
      </c>
      <c r="F1498" t="s">
        <v>11429</v>
      </c>
      <c r="G1498" t="s">
        <v>31</v>
      </c>
      <c r="H1498">
        <v>64232</v>
      </c>
      <c r="I1498" t="s">
        <v>4103</v>
      </c>
    </row>
    <row r="1499" spans="1:9" x14ac:dyDescent="0.35">
      <c r="A1499" t="s">
        <v>4066</v>
      </c>
      <c r="B1499" t="s">
        <v>11430</v>
      </c>
      <c r="C1499" t="s">
        <v>11431</v>
      </c>
      <c r="D1499" t="s">
        <v>11432</v>
      </c>
      <c r="E1499" t="s">
        <v>11433</v>
      </c>
      <c r="F1499" t="s">
        <v>11434</v>
      </c>
      <c r="G1499" t="s">
        <v>26</v>
      </c>
      <c r="H1499">
        <v>55903</v>
      </c>
      <c r="I1499" t="s">
        <v>4092</v>
      </c>
    </row>
    <row r="1500" spans="1:9" x14ac:dyDescent="0.35">
      <c r="A1500" t="s">
        <v>3261</v>
      </c>
      <c r="B1500" t="s">
        <v>11435</v>
      </c>
      <c r="C1500" t="s">
        <v>11436</v>
      </c>
      <c r="D1500" t="s">
        <v>11437</v>
      </c>
      <c r="E1500" t="s">
        <v>11438</v>
      </c>
      <c r="F1500" t="s">
        <v>11439</v>
      </c>
      <c r="G1500" t="s">
        <v>23</v>
      </c>
      <c r="H1500">
        <v>32168</v>
      </c>
      <c r="I1500" t="s">
        <v>4103</v>
      </c>
    </row>
    <row r="1501" spans="1:9" x14ac:dyDescent="0.35">
      <c r="A1501" t="s">
        <v>1012</v>
      </c>
      <c r="B1501" t="s">
        <v>44</v>
      </c>
      <c r="C1501" t="s">
        <v>11440</v>
      </c>
      <c r="D1501" t="s">
        <v>11441</v>
      </c>
      <c r="E1501" t="s">
        <v>11442</v>
      </c>
      <c r="F1501" t="s">
        <v>11443</v>
      </c>
      <c r="G1501" t="s">
        <v>26</v>
      </c>
      <c r="H1501">
        <v>22770</v>
      </c>
      <c r="I1501" t="s">
        <v>4103</v>
      </c>
    </row>
    <row r="1502" spans="1:9" x14ac:dyDescent="0.35">
      <c r="A1502" t="s">
        <v>2868</v>
      </c>
      <c r="B1502" t="s">
        <v>11444</v>
      </c>
      <c r="C1502" t="s">
        <v>11445</v>
      </c>
      <c r="D1502" t="s">
        <v>11446</v>
      </c>
      <c r="E1502" t="s">
        <v>11447</v>
      </c>
      <c r="F1502" t="s">
        <v>11448</v>
      </c>
      <c r="G1502" t="s">
        <v>50</v>
      </c>
      <c r="H1502">
        <v>7405</v>
      </c>
      <c r="I1502" t="s">
        <v>4092</v>
      </c>
    </row>
    <row r="1503" spans="1:9" x14ac:dyDescent="0.35">
      <c r="A1503" t="s">
        <v>1119</v>
      </c>
      <c r="B1503" t="s">
        <v>11449</v>
      </c>
      <c r="C1503" t="s">
        <v>11450</v>
      </c>
      <c r="D1503" t="s">
        <v>11451</v>
      </c>
      <c r="E1503" t="s">
        <v>11452</v>
      </c>
      <c r="F1503" t="s">
        <v>11453</v>
      </c>
      <c r="G1503" t="s">
        <v>26</v>
      </c>
      <c r="H1503">
        <v>73098</v>
      </c>
      <c r="I1503" t="s">
        <v>4103</v>
      </c>
    </row>
    <row r="1504" spans="1:9" x14ac:dyDescent="0.35">
      <c r="A1504" t="s">
        <v>2673</v>
      </c>
      <c r="B1504" t="s">
        <v>11454</v>
      </c>
      <c r="C1504" t="s">
        <v>11455</v>
      </c>
      <c r="D1504" t="s">
        <v>11456</v>
      </c>
      <c r="E1504" t="s">
        <v>11457</v>
      </c>
      <c r="F1504" t="s">
        <v>11458</v>
      </c>
      <c r="G1504" t="s">
        <v>26</v>
      </c>
      <c r="H1504">
        <v>85324</v>
      </c>
      <c r="I1504" t="s">
        <v>4103</v>
      </c>
    </row>
    <row r="1505" spans="1:9" x14ac:dyDescent="0.35">
      <c r="A1505" t="s">
        <v>982</v>
      </c>
      <c r="B1505" t="s">
        <v>11459</v>
      </c>
      <c r="C1505" t="s">
        <v>11460</v>
      </c>
      <c r="D1505" t="s">
        <v>11461</v>
      </c>
      <c r="E1505" t="s">
        <v>11462</v>
      </c>
      <c r="F1505" t="s">
        <v>11463</v>
      </c>
      <c r="G1505" t="s">
        <v>31</v>
      </c>
      <c r="H1505">
        <v>57354</v>
      </c>
      <c r="I1505" t="s">
        <v>4092</v>
      </c>
    </row>
    <row r="1506" spans="1:9" x14ac:dyDescent="0.35">
      <c r="A1506" t="s">
        <v>1487</v>
      </c>
      <c r="B1506" t="s">
        <v>11464</v>
      </c>
      <c r="C1506" t="s">
        <v>11465</v>
      </c>
      <c r="D1506" t="s">
        <v>11466</v>
      </c>
      <c r="E1506" t="s">
        <v>11467</v>
      </c>
      <c r="F1506" t="s">
        <v>11468</v>
      </c>
      <c r="G1506" t="s">
        <v>26</v>
      </c>
      <c r="H1506">
        <v>44973</v>
      </c>
      <c r="I1506" t="s">
        <v>4092</v>
      </c>
    </row>
    <row r="1507" spans="1:9" x14ac:dyDescent="0.35">
      <c r="A1507" t="s">
        <v>1545</v>
      </c>
      <c r="B1507" t="s">
        <v>11469</v>
      </c>
      <c r="C1507" t="s">
        <v>11470</v>
      </c>
      <c r="D1507" t="s">
        <v>11471</v>
      </c>
      <c r="E1507" t="s">
        <v>11472</v>
      </c>
      <c r="F1507" t="s">
        <v>11473</v>
      </c>
      <c r="G1507" t="s">
        <v>16</v>
      </c>
      <c r="H1507">
        <v>31949</v>
      </c>
      <c r="I1507" t="s">
        <v>4092</v>
      </c>
    </row>
    <row r="1508" spans="1:9" x14ac:dyDescent="0.35">
      <c r="A1508" t="s">
        <v>994</v>
      </c>
      <c r="B1508" t="s">
        <v>11474</v>
      </c>
      <c r="C1508" t="s">
        <v>11475</v>
      </c>
      <c r="D1508" t="s">
        <v>11476</v>
      </c>
      <c r="E1508" t="s">
        <v>11477</v>
      </c>
      <c r="F1508" t="s">
        <v>9833</v>
      </c>
      <c r="G1508" t="s">
        <v>50</v>
      </c>
      <c r="H1508">
        <v>79336</v>
      </c>
      <c r="I1508" t="s">
        <v>4092</v>
      </c>
    </row>
    <row r="1509" spans="1:9" x14ac:dyDescent="0.35">
      <c r="A1509" t="s">
        <v>1523</v>
      </c>
      <c r="B1509" t="s">
        <v>11478</v>
      </c>
      <c r="C1509" t="s">
        <v>11479</v>
      </c>
      <c r="D1509" t="s">
        <v>11480</v>
      </c>
      <c r="E1509" t="s">
        <v>11481</v>
      </c>
      <c r="F1509" t="s">
        <v>11482</v>
      </c>
      <c r="G1509" t="s">
        <v>16</v>
      </c>
      <c r="H1509">
        <v>48777</v>
      </c>
      <c r="I1509" t="s">
        <v>4103</v>
      </c>
    </row>
    <row r="1510" spans="1:9" x14ac:dyDescent="0.35">
      <c r="A1510" t="s">
        <v>2038</v>
      </c>
      <c r="B1510" t="s">
        <v>11483</v>
      </c>
      <c r="C1510" t="s">
        <v>11484</v>
      </c>
      <c r="D1510" t="s">
        <v>11485</v>
      </c>
      <c r="E1510" t="s">
        <v>11486</v>
      </c>
      <c r="F1510" t="s">
        <v>11487</v>
      </c>
      <c r="G1510" t="s">
        <v>23</v>
      </c>
      <c r="H1510">
        <v>81590</v>
      </c>
      <c r="I1510" t="s">
        <v>4092</v>
      </c>
    </row>
    <row r="1511" spans="1:9" x14ac:dyDescent="0.35">
      <c r="A1511" t="s">
        <v>1801</v>
      </c>
      <c r="B1511" t="s">
        <v>11488</v>
      </c>
      <c r="C1511" t="s">
        <v>11489</v>
      </c>
      <c r="D1511" t="s">
        <v>11490</v>
      </c>
      <c r="E1511" t="s">
        <v>11491</v>
      </c>
      <c r="F1511" t="s">
        <v>11492</v>
      </c>
      <c r="G1511" t="s">
        <v>50</v>
      </c>
      <c r="H1511">
        <v>32429</v>
      </c>
      <c r="I1511" t="s">
        <v>4103</v>
      </c>
    </row>
    <row r="1512" spans="1:9" x14ac:dyDescent="0.35">
      <c r="A1512" t="s">
        <v>2520</v>
      </c>
      <c r="B1512" t="s">
        <v>11493</v>
      </c>
      <c r="C1512" t="s">
        <v>11494</v>
      </c>
      <c r="D1512" t="s">
        <v>11495</v>
      </c>
      <c r="E1512" t="s">
        <v>11496</v>
      </c>
      <c r="F1512" t="s">
        <v>11497</v>
      </c>
      <c r="G1512" t="s">
        <v>16</v>
      </c>
      <c r="H1512">
        <v>8113</v>
      </c>
      <c r="I1512" t="s">
        <v>4103</v>
      </c>
    </row>
    <row r="1513" spans="1:9" x14ac:dyDescent="0.35">
      <c r="A1513" t="s">
        <v>210</v>
      </c>
      <c r="B1513" t="s">
        <v>11498</v>
      </c>
      <c r="C1513" t="s">
        <v>11499</v>
      </c>
      <c r="D1513" t="s">
        <v>11500</v>
      </c>
      <c r="E1513" t="s">
        <v>11501</v>
      </c>
      <c r="F1513" t="s">
        <v>11502</v>
      </c>
      <c r="G1513" t="s">
        <v>23</v>
      </c>
      <c r="H1513">
        <v>92893</v>
      </c>
      <c r="I1513" t="s">
        <v>4092</v>
      </c>
    </row>
    <row r="1514" spans="1:9" x14ac:dyDescent="0.35">
      <c r="A1514" t="s">
        <v>2252</v>
      </c>
      <c r="B1514" t="s">
        <v>11503</v>
      </c>
      <c r="C1514" t="s">
        <v>11504</v>
      </c>
      <c r="D1514" t="s">
        <v>11505</v>
      </c>
      <c r="E1514" t="s">
        <v>11506</v>
      </c>
      <c r="F1514" t="s">
        <v>11507</v>
      </c>
      <c r="G1514" t="s">
        <v>31</v>
      </c>
      <c r="H1514">
        <v>70397</v>
      </c>
      <c r="I1514" t="s">
        <v>4092</v>
      </c>
    </row>
    <row r="1515" spans="1:9" x14ac:dyDescent="0.35">
      <c r="A1515" t="s">
        <v>2966</v>
      </c>
      <c r="B1515" t="s">
        <v>11508</v>
      </c>
      <c r="C1515" t="s">
        <v>11509</v>
      </c>
      <c r="D1515" t="s">
        <v>11510</v>
      </c>
      <c r="E1515" t="s">
        <v>11511</v>
      </c>
      <c r="F1515" t="s">
        <v>7921</v>
      </c>
      <c r="G1515" t="s">
        <v>50</v>
      </c>
      <c r="H1515">
        <v>5691</v>
      </c>
      <c r="I1515" t="s">
        <v>4103</v>
      </c>
    </row>
    <row r="1516" spans="1:9" x14ac:dyDescent="0.35">
      <c r="A1516" t="s">
        <v>172</v>
      </c>
      <c r="B1516" t="s">
        <v>11512</v>
      </c>
      <c r="C1516" t="s">
        <v>11513</v>
      </c>
      <c r="D1516" t="s">
        <v>11514</v>
      </c>
      <c r="E1516" t="s">
        <v>11515</v>
      </c>
      <c r="F1516" t="s">
        <v>11516</v>
      </c>
      <c r="G1516" t="s">
        <v>26</v>
      </c>
      <c r="H1516">
        <v>90100</v>
      </c>
      <c r="I1516" t="s">
        <v>4103</v>
      </c>
    </row>
    <row r="1517" spans="1:9" x14ac:dyDescent="0.35">
      <c r="A1517" t="s">
        <v>2462</v>
      </c>
      <c r="B1517" t="s">
        <v>11517</v>
      </c>
      <c r="C1517" t="s">
        <v>11518</v>
      </c>
      <c r="D1517" t="s">
        <v>11519</v>
      </c>
      <c r="E1517" t="s">
        <v>11520</v>
      </c>
      <c r="F1517" t="s">
        <v>11521</v>
      </c>
      <c r="G1517" t="s">
        <v>31</v>
      </c>
      <c r="H1517">
        <v>44013</v>
      </c>
      <c r="I1517" t="s">
        <v>4092</v>
      </c>
    </row>
    <row r="1518" spans="1:9" x14ac:dyDescent="0.35">
      <c r="A1518" t="s">
        <v>3436</v>
      </c>
      <c r="B1518" t="s">
        <v>11522</v>
      </c>
      <c r="C1518" t="s">
        <v>11523</v>
      </c>
      <c r="D1518" t="s">
        <v>11524</v>
      </c>
      <c r="E1518" t="s">
        <v>11525</v>
      </c>
      <c r="F1518" t="s">
        <v>11526</v>
      </c>
      <c r="G1518" t="s">
        <v>23</v>
      </c>
      <c r="H1518">
        <v>88548</v>
      </c>
      <c r="I1518" t="s">
        <v>4092</v>
      </c>
    </row>
    <row r="1519" spans="1:9" x14ac:dyDescent="0.35">
      <c r="A1519" t="s">
        <v>3094</v>
      </c>
      <c r="B1519" t="s">
        <v>11527</v>
      </c>
      <c r="C1519" t="s">
        <v>11528</v>
      </c>
      <c r="D1519" t="s">
        <v>11529</v>
      </c>
      <c r="E1519" t="s">
        <v>11530</v>
      </c>
      <c r="F1519" t="s">
        <v>5345</v>
      </c>
      <c r="G1519" t="s">
        <v>50</v>
      </c>
      <c r="H1519">
        <v>32915</v>
      </c>
      <c r="I1519" t="s">
        <v>4092</v>
      </c>
    </row>
    <row r="1520" spans="1:9" x14ac:dyDescent="0.35">
      <c r="A1520" t="s">
        <v>2382</v>
      </c>
      <c r="B1520" t="s">
        <v>11531</v>
      </c>
      <c r="C1520" t="s">
        <v>11532</v>
      </c>
      <c r="D1520" t="s">
        <v>11533</v>
      </c>
      <c r="E1520" t="s">
        <v>11534</v>
      </c>
      <c r="F1520" t="s">
        <v>11535</v>
      </c>
      <c r="G1520" t="s">
        <v>16</v>
      </c>
      <c r="H1520">
        <v>10269</v>
      </c>
      <c r="I1520" t="s">
        <v>4092</v>
      </c>
    </row>
    <row r="1521" spans="1:9" x14ac:dyDescent="0.35">
      <c r="A1521" t="s">
        <v>436</v>
      </c>
      <c r="B1521" t="s">
        <v>11536</v>
      </c>
      <c r="C1521" t="s">
        <v>11537</v>
      </c>
      <c r="D1521" t="s">
        <v>11538</v>
      </c>
      <c r="E1521" t="s">
        <v>11539</v>
      </c>
      <c r="F1521" t="s">
        <v>11540</v>
      </c>
      <c r="G1521" t="s">
        <v>16</v>
      </c>
      <c r="H1521">
        <v>40582</v>
      </c>
      <c r="I1521" t="s">
        <v>4103</v>
      </c>
    </row>
    <row r="1522" spans="1:9" x14ac:dyDescent="0.35">
      <c r="A1522" t="s">
        <v>1539</v>
      </c>
      <c r="B1522" t="s">
        <v>11541</v>
      </c>
      <c r="C1522" t="s">
        <v>11542</v>
      </c>
      <c r="D1522" t="s">
        <v>11543</v>
      </c>
      <c r="E1522" t="s">
        <v>11544</v>
      </c>
      <c r="F1522" t="s">
        <v>11545</v>
      </c>
      <c r="G1522" t="s">
        <v>26</v>
      </c>
      <c r="H1522">
        <v>5158</v>
      </c>
      <c r="I1522" t="s">
        <v>4103</v>
      </c>
    </row>
    <row r="1523" spans="1:9" x14ac:dyDescent="0.35">
      <c r="A1523" t="s">
        <v>3064</v>
      </c>
      <c r="B1523" t="s">
        <v>11546</v>
      </c>
      <c r="C1523" t="s">
        <v>11547</v>
      </c>
      <c r="D1523" t="s">
        <v>11548</v>
      </c>
      <c r="E1523" t="s">
        <v>11549</v>
      </c>
      <c r="F1523" t="s">
        <v>10228</v>
      </c>
      <c r="G1523" t="s">
        <v>23</v>
      </c>
      <c r="H1523">
        <v>36184</v>
      </c>
      <c r="I1523" t="s">
        <v>4092</v>
      </c>
    </row>
    <row r="1524" spans="1:9" x14ac:dyDescent="0.35">
      <c r="A1524" t="s">
        <v>3549</v>
      </c>
      <c r="B1524" t="s">
        <v>11550</v>
      </c>
      <c r="C1524" t="s">
        <v>11551</v>
      </c>
      <c r="D1524" t="s">
        <v>11552</v>
      </c>
      <c r="E1524" t="s">
        <v>11553</v>
      </c>
      <c r="F1524" t="s">
        <v>11554</v>
      </c>
      <c r="G1524" t="s">
        <v>50</v>
      </c>
      <c r="H1524">
        <v>11333</v>
      </c>
      <c r="I1524" t="s">
        <v>4092</v>
      </c>
    </row>
    <row r="1525" spans="1:9" x14ac:dyDescent="0.35">
      <c r="A1525" t="s">
        <v>1677</v>
      </c>
      <c r="B1525" t="s">
        <v>11555</v>
      </c>
      <c r="C1525" t="s">
        <v>11556</v>
      </c>
      <c r="D1525" t="s">
        <v>11557</v>
      </c>
      <c r="E1525" t="s">
        <v>11558</v>
      </c>
      <c r="F1525" t="s">
        <v>11559</v>
      </c>
      <c r="G1525" t="s">
        <v>31</v>
      </c>
      <c r="H1525">
        <v>41516</v>
      </c>
      <c r="I1525" t="s">
        <v>4103</v>
      </c>
    </row>
    <row r="1526" spans="1:9" x14ac:dyDescent="0.35">
      <c r="A1526" t="s">
        <v>2976</v>
      </c>
      <c r="B1526" t="s">
        <v>4067</v>
      </c>
      <c r="C1526" t="s">
        <v>11560</v>
      </c>
      <c r="D1526" t="s">
        <v>11561</v>
      </c>
      <c r="E1526" t="s">
        <v>11562</v>
      </c>
      <c r="F1526" t="s">
        <v>11563</v>
      </c>
      <c r="G1526" t="s">
        <v>26</v>
      </c>
      <c r="H1526">
        <v>554</v>
      </c>
      <c r="I1526" t="s">
        <v>4092</v>
      </c>
    </row>
    <row r="1527" spans="1:9" x14ac:dyDescent="0.35">
      <c r="A1527" t="s">
        <v>3720</v>
      </c>
      <c r="B1527" t="s">
        <v>11564</v>
      </c>
      <c r="C1527" t="s">
        <v>11565</v>
      </c>
      <c r="D1527" t="s">
        <v>11566</v>
      </c>
      <c r="E1527" t="s">
        <v>11567</v>
      </c>
      <c r="F1527" t="s">
        <v>11568</v>
      </c>
      <c r="G1527" t="s">
        <v>31</v>
      </c>
      <c r="H1527">
        <v>44840</v>
      </c>
      <c r="I1527" t="s">
        <v>4092</v>
      </c>
    </row>
    <row r="1528" spans="1:9" x14ac:dyDescent="0.35">
      <c r="A1528" t="s">
        <v>2603</v>
      </c>
      <c r="B1528" t="s">
        <v>11569</v>
      </c>
      <c r="C1528" t="s">
        <v>11570</v>
      </c>
      <c r="D1528" t="s">
        <v>11571</v>
      </c>
      <c r="E1528" t="s">
        <v>11572</v>
      </c>
      <c r="F1528" t="s">
        <v>11573</v>
      </c>
      <c r="G1528" t="s">
        <v>23</v>
      </c>
      <c r="H1528">
        <v>79669</v>
      </c>
      <c r="I1528" t="s">
        <v>4103</v>
      </c>
    </row>
    <row r="1529" spans="1:9" x14ac:dyDescent="0.35">
      <c r="A1529" t="s">
        <v>1685</v>
      </c>
      <c r="B1529" t="s">
        <v>11574</v>
      </c>
      <c r="C1529" t="s">
        <v>11575</v>
      </c>
      <c r="D1529" t="s">
        <v>11576</v>
      </c>
      <c r="E1529" t="s">
        <v>11577</v>
      </c>
      <c r="F1529" t="s">
        <v>11578</v>
      </c>
      <c r="G1529" t="s">
        <v>31</v>
      </c>
      <c r="H1529">
        <v>27291</v>
      </c>
      <c r="I1529" t="s">
        <v>4103</v>
      </c>
    </row>
    <row r="1530" spans="1:9" x14ac:dyDescent="0.35">
      <c r="A1530" t="s">
        <v>2669</v>
      </c>
      <c r="B1530" t="s">
        <v>11579</v>
      </c>
      <c r="C1530" t="s">
        <v>11580</v>
      </c>
      <c r="D1530" t="s">
        <v>11581</v>
      </c>
      <c r="E1530" t="s">
        <v>11582</v>
      </c>
      <c r="F1530" t="s">
        <v>11583</v>
      </c>
      <c r="G1530" t="s">
        <v>16</v>
      </c>
      <c r="H1530">
        <v>73356</v>
      </c>
      <c r="I1530" t="s">
        <v>4092</v>
      </c>
    </row>
    <row r="1531" spans="1:9" x14ac:dyDescent="0.35">
      <c r="A1531" t="s">
        <v>3182</v>
      </c>
      <c r="B1531" t="s">
        <v>11584</v>
      </c>
      <c r="C1531" t="s">
        <v>11585</v>
      </c>
      <c r="D1531" t="s">
        <v>11586</v>
      </c>
      <c r="E1531" t="s">
        <v>11587</v>
      </c>
      <c r="F1531" t="s">
        <v>11588</v>
      </c>
      <c r="G1531" t="s">
        <v>26</v>
      </c>
      <c r="H1531">
        <v>44981</v>
      </c>
      <c r="I1531" t="s">
        <v>4092</v>
      </c>
    </row>
    <row r="1532" spans="1:9" x14ac:dyDescent="0.35">
      <c r="A1532" t="s">
        <v>2220</v>
      </c>
      <c r="B1532" t="s">
        <v>11589</v>
      </c>
      <c r="C1532" t="s">
        <v>11590</v>
      </c>
      <c r="D1532" t="s">
        <v>11591</v>
      </c>
      <c r="E1532" t="s">
        <v>11592</v>
      </c>
      <c r="F1532" t="s">
        <v>11593</v>
      </c>
      <c r="G1532" t="s">
        <v>26</v>
      </c>
      <c r="H1532">
        <v>36809</v>
      </c>
      <c r="I1532" t="s">
        <v>4092</v>
      </c>
    </row>
    <row r="1533" spans="1:9" x14ac:dyDescent="0.35">
      <c r="A1533" t="s">
        <v>3363</v>
      </c>
      <c r="B1533" t="s">
        <v>11594</v>
      </c>
      <c r="C1533" t="s">
        <v>11595</v>
      </c>
      <c r="D1533" t="s">
        <v>11596</v>
      </c>
      <c r="E1533" t="s">
        <v>11597</v>
      </c>
      <c r="F1533" t="s">
        <v>11598</v>
      </c>
      <c r="G1533" t="s">
        <v>31</v>
      </c>
      <c r="H1533">
        <v>54377</v>
      </c>
      <c r="I1533" t="s">
        <v>4092</v>
      </c>
    </row>
    <row r="1534" spans="1:9" x14ac:dyDescent="0.35">
      <c r="A1534" t="s">
        <v>2605</v>
      </c>
      <c r="B1534" t="s">
        <v>11599</v>
      </c>
      <c r="C1534" t="s">
        <v>11600</v>
      </c>
      <c r="D1534" t="s">
        <v>11601</v>
      </c>
      <c r="E1534" t="s">
        <v>11602</v>
      </c>
      <c r="F1534" t="s">
        <v>11603</v>
      </c>
      <c r="G1534" t="s">
        <v>31</v>
      </c>
      <c r="H1534">
        <v>58553</v>
      </c>
      <c r="I1534" t="s">
        <v>4103</v>
      </c>
    </row>
    <row r="1535" spans="1:9" x14ac:dyDescent="0.35">
      <c r="A1535" t="s">
        <v>2637</v>
      </c>
      <c r="B1535" t="s">
        <v>11604</v>
      </c>
      <c r="C1535" t="s">
        <v>11605</v>
      </c>
      <c r="D1535" t="s">
        <v>11606</v>
      </c>
      <c r="E1535" t="s">
        <v>11607</v>
      </c>
      <c r="F1535" t="s">
        <v>11608</v>
      </c>
      <c r="G1535" t="s">
        <v>16</v>
      </c>
      <c r="H1535">
        <v>83212</v>
      </c>
      <c r="I1535" t="s">
        <v>4092</v>
      </c>
    </row>
    <row r="1536" spans="1:9" x14ac:dyDescent="0.35">
      <c r="A1536" t="s">
        <v>922</v>
      </c>
      <c r="B1536" t="s">
        <v>11609</v>
      </c>
      <c r="C1536" t="s">
        <v>11610</v>
      </c>
      <c r="D1536" t="s">
        <v>11611</v>
      </c>
      <c r="E1536" t="s">
        <v>11612</v>
      </c>
      <c r="F1536" t="s">
        <v>11613</v>
      </c>
      <c r="G1536" t="s">
        <v>31</v>
      </c>
      <c r="H1536">
        <v>16493</v>
      </c>
      <c r="I1536" t="s">
        <v>4092</v>
      </c>
    </row>
    <row r="1537" spans="1:9" x14ac:dyDescent="0.35">
      <c r="A1537" t="s">
        <v>1467</v>
      </c>
      <c r="B1537" t="s">
        <v>11614</v>
      </c>
      <c r="C1537" t="s">
        <v>11615</v>
      </c>
      <c r="D1537" t="s">
        <v>11616</v>
      </c>
      <c r="E1537" t="s">
        <v>11617</v>
      </c>
      <c r="F1537" t="s">
        <v>11618</v>
      </c>
      <c r="G1537" t="s">
        <v>16</v>
      </c>
      <c r="H1537">
        <v>41471</v>
      </c>
      <c r="I1537" t="s">
        <v>4092</v>
      </c>
    </row>
    <row r="1538" spans="1:9" x14ac:dyDescent="0.35">
      <c r="A1538" t="s">
        <v>2862</v>
      </c>
      <c r="B1538" t="s">
        <v>11619</v>
      </c>
      <c r="C1538" t="s">
        <v>11620</v>
      </c>
      <c r="D1538" t="s">
        <v>11621</v>
      </c>
      <c r="E1538" t="s">
        <v>11622</v>
      </c>
      <c r="F1538" t="s">
        <v>11623</v>
      </c>
      <c r="G1538" t="s">
        <v>23</v>
      </c>
      <c r="H1538">
        <v>80353</v>
      </c>
      <c r="I1538" t="s">
        <v>4092</v>
      </c>
    </row>
    <row r="1539" spans="1:9" x14ac:dyDescent="0.35">
      <c r="A1539" t="s">
        <v>3746</v>
      </c>
      <c r="B1539" t="s">
        <v>11624</v>
      </c>
      <c r="C1539" t="s">
        <v>11625</v>
      </c>
      <c r="D1539" t="s">
        <v>11626</v>
      </c>
      <c r="E1539" t="s">
        <v>11627</v>
      </c>
      <c r="F1539" t="s">
        <v>11628</v>
      </c>
      <c r="G1539" t="s">
        <v>26</v>
      </c>
      <c r="H1539">
        <v>77854</v>
      </c>
      <c r="I1539" t="s">
        <v>4103</v>
      </c>
    </row>
    <row r="1540" spans="1:9" x14ac:dyDescent="0.35">
      <c r="A1540" t="s">
        <v>272</v>
      </c>
      <c r="B1540" t="s">
        <v>11629</v>
      </c>
      <c r="C1540" t="s">
        <v>11630</v>
      </c>
      <c r="D1540" t="s">
        <v>11631</v>
      </c>
      <c r="E1540" t="s">
        <v>11632</v>
      </c>
      <c r="F1540" t="s">
        <v>11633</v>
      </c>
      <c r="G1540" t="s">
        <v>31</v>
      </c>
      <c r="H1540">
        <v>992</v>
      </c>
      <c r="I1540" t="s">
        <v>4092</v>
      </c>
    </row>
    <row r="1541" spans="1:9" x14ac:dyDescent="0.35">
      <c r="A1541" t="s">
        <v>3654</v>
      </c>
      <c r="B1541" t="s">
        <v>11634</v>
      </c>
      <c r="C1541" t="s">
        <v>11635</v>
      </c>
      <c r="D1541" t="s">
        <v>11636</v>
      </c>
      <c r="E1541" t="s">
        <v>11637</v>
      </c>
      <c r="F1541" t="s">
        <v>11638</v>
      </c>
      <c r="G1541" t="s">
        <v>16</v>
      </c>
      <c r="H1541">
        <v>97749</v>
      </c>
      <c r="I1541" t="s">
        <v>4103</v>
      </c>
    </row>
    <row r="1542" spans="1:9" x14ac:dyDescent="0.35">
      <c r="A1542" t="s">
        <v>3868</v>
      </c>
      <c r="B1542" t="s">
        <v>11639</v>
      </c>
      <c r="C1542" t="s">
        <v>11640</v>
      </c>
      <c r="D1542" t="s">
        <v>11641</v>
      </c>
      <c r="E1542" t="s">
        <v>11642</v>
      </c>
      <c r="F1542" t="s">
        <v>11643</v>
      </c>
      <c r="G1542" t="s">
        <v>23</v>
      </c>
      <c r="H1542">
        <v>10714</v>
      </c>
      <c r="I1542" t="s">
        <v>4103</v>
      </c>
    </row>
    <row r="1543" spans="1:9" x14ac:dyDescent="0.35">
      <c r="A1543" t="s">
        <v>3371</v>
      </c>
      <c r="B1543" t="s">
        <v>11644</v>
      </c>
      <c r="C1543" t="s">
        <v>11645</v>
      </c>
      <c r="D1543" t="s">
        <v>11646</v>
      </c>
      <c r="E1543" t="s">
        <v>11647</v>
      </c>
      <c r="F1543" t="s">
        <v>11648</v>
      </c>
      <c r="G1543" t="s">
        <v>16</v>
      </c>
      <c r="H1543">
        <v>4435</v>
      </c>
      <c r="I1543" t="s">
        <v>4092</v>
      </c>
    </row>
    <row r="1544" spans="1:9" x14ac:dyDescent="0.35">
      <c r="A1544" t="s">
        <v>3406</v>
      </c>
      <c r="B1544" t="s">
        <v>11649</v>
      </c>
      <c r="C1544" t="s">
        <v>11650</v>
      </c>
      <c r="D1544" t="s">
        <v>11651</v>
      </c>
      <c r="E1544" t="s">
        <v>11652</v>
      </c>
      <c r="F1544" t="s">
        <v>11653</v>
      </c>
      <c r="G1544" t="s">
        <v>50</v>
      </c>
      <c r="H1544">
        <v>33856</v>
      </c>
      <c r="I1544" t="s">
        <v>4103</v>
      </c>
    </row>
    <row r="1545" spans="1:9" x14ac:dyDescent="0.35">
      <c r="A1545" t="s">
        <v>318</v>
      </c>
      <c r="B1545" t="s">
        <v>11654</v>
      </c>
      <c r="C1545" t="s">
        <v>11655</v>
      </c>
      <c r="D1545" t="s">
        <v>11656</v>
      </c>
      <c r="E1545" t="s">
        <v>11657</v>
      </c>
      <c r="F1545" t="s">
        <v>11658</v>
      </c>
      <c r="G1545" t="s">
        <v>50</v>
      </c>
      <c r="H1545">
        <v>68451</v>
      </c>
      <c r="I1545" t="s">
        <v>4092</v>
      </c>
    </row>
    <row r="1546" spans="1:9" x14ac:dyDescent="0.35">
      <c r="A1546" t="s">
        <v>3287</v>
      </c>
      <c r="B1546" t="s">
        <v>11659</v>
      </c>
      <c r="C1546" t="s">
        <v>11660</v>
      </c>
      <c r="D1546" t="s">
        <v>11661</v>
      </c>
      <c r="E1546" t="s">
        <v>11662</v>
      </c>
      <c r="F1546" t="s">
        <v>11663</v>
      </c>
      <c r="G1546" t="s">
        <v>16</v>
      </c>
      <c r="H1546">
        <v>83599</v>
      </c>
      <c r="I1546" t="s">
        <v>4103</v>
      </c>
    </row>
    <row r="1547" spans="1:9" x14ac:dyDescent="0.35">
      <c r="A1547" t="s">
        <v>522</v>
      </c>
      <c r="B1547" t="s">
        <v>11664</v>
      </c>
      <c r="C1547" t="s">
        <v>11665</v>
      </c>
      <c r="D1547" t="s">
        <v>11666</v>
      </c>
      <c r="E1547" t="s">
        <v>11667</v>
      </c>
      <c r="F1547" t="s">
        <v>11668</v>
      </c>
      <c r="G1547" t="s">
        <v>26</v>
      </c>
      <c r="H1547">
        <v>13318</v>
      </c>
      <c r="I1547" t="s">
        <v>4092</v>
      </c>
    </row>
    <row r="1548" spans="1:9" x14ac:dyDescent="0.35">
      <c r="A1548" t="s">
        <v>332</v>
      </c>
      <c r="B1548" t="s">
        <v>11669</v>
      </c>
      <c r="C1548" t="s">
        <v>11670</v>
      </c>
      <c r="D1548" t="s">
        <v>11671</v>
      </c>
      <c r="E1548" t="s">
        <v>11672</v>
      </c>
      <c r="F1548" t="s">
        <v>6585</v>
      </c>
      <c r="G1548" t="s">
        <v>50</v>
      </c>
      <c r="H1548">
        <v>19871</v>
      </c>
      <c r="I1548" t="s">
        <v>4103</v>
      </c>
    </row>
    <row r="1549" spans="1:9" x14ac:dyDescent="0.35">
      <c r="A1549" t="s">
        <v>2518</v>
      </c>
      <c r="B1549" t="s">
        <v>11673</v>
      </c>
      <c r="C1549" t="s">
        <v>11674</v>
      </c>
      <c r="D1549" t="s">
        <v>11675</v>
      </c>
      <c r="E1549" t="s">
        <v>11676</v>
      </c>
      <c r="F1549" t="s">
        <v>11677</v>
      </c>
      <c r="G1549" t="s">
        <v>31</v>
      </c>
      <c r="H1549">
        <v>21041</v>
      </c>
      <c r="I1549" t="s">
        <v>4103</v>
      </c>
    </row>
    <row r="1550" spans="1:9" x14ac:dyDescent="0.35">
      <c r="A1550" t="s">
        <v>1057</v>
      </c>
      <c r="B1550" t="s">
        <v>11678</v>
      </c>
      <c r="C1550" t="s">
        <v>11679</v>
      </c>
      <c r="D1550" t="s">
        <v>11680</v>
      </c>
      <c r="E1550" t="s">
        <v>11681</v>
      </c>
      <c r="F1550" t="s">
        <v>11682</v>
      </c>
      <c r="G1550" t="s">
        <v>26</v>
      </c>
      <c r="H1550">
        <v>25070</v>
      </c>
      <c r="I1550" t="s">
        <v>4092</v>
      </c>
    </row>
    <row r="1551" spans="1:9" x14ac:dyDescent="0.35">
      <c r="A1551" t="s">
        <v>2264</v>
      </c>
      <c r="B1551" t="s">
        <v>11683</v>
      </c>
      <c r="C1551" t="s">
        <v>11684</v>
      </c>
      <c r="D1551" t="s">
        <v>11685</v>
      </c>
      <c r="E1551" t="s">
        <v>11686</v>
      </c>
      <c r="F1551" t="s">
        <v>11687</v>
      </c>
      <c r="G1551" t="s">
        <v>50</v>
      </c>
      <c r="H1551">
        <v>62658</v>
      </c>
      <c r="I1551" t="s">
        <v>4103</v>
      </c>
    </row>
    <row r="1552" spans="1:9" x14ac:dyDescent="0.35">
      <c r="A1552" t="s">
        <v>4005</v>
      </c>
      <c r="B1552" t="s">
        <v>11688</v>
      </c>
      <c r="C1552" t="s">
        <v>11689</v>
      </c>
      <c r="D1552" t="s">
        <v>11690</v>
      </c>
      <c r="E1552" t="s">
        <v>11691</v>
      </c>
      <c r="F1552" t="s">
        <v>11692</v>
      </c>
      <c r="G1552" t="s">
        <v>23</v>
      </c>
      <c r="H1552">
        <v>59642</v>
      </c>
      <c r="I1552" t="s">
        <v>4092</v>
      </c>
    </row>
    <row r="1553" spans="1:9" x14ac:dyDescent="0.35">
      <c r="A1553" t="s">
        <v>2792</v>
      </c>
      <c r="B1553" t="s">
        <v>11693</v>
      </c>
      <c r="C1553" t="s">
        <v>11694</v>
      </c>
      <c r="D1553" t="s">
        <v>11695</v>
      </c>
      <c r="E1553" t="s">
        <v>11696</v>
      </c>
      <c r="F1553" t="s">
        <v>11697</v>
      </c>
      <c r="G1553" t="s">
        <v>31</v>
      </c>
      <c r="H1553">
        <v>73542</v>
      </c>
      <c r="I1553" t="s">
        <v>4103</v>
      </c>
    </row>
    <row r="1554" spans="1:9" x14ac:dyDescent="0.35">
      <c r="A1554" t="s">
        <v>1811</v>
      </c>
      <c r="B1554" t="s">
        <v>11698</v>
      </c>
      <c r="C1554" t="s">
        <v>11699</v>
      </c>
      <c r="D1554" t="s">
        <v>11700</v>
      </c>
      <c r="E1554" t="s">
        <v>11701</v>
      </c>
      <c r="F1554" t="s">
        <v>11702</v>
      </c>
      <c r="G1554" t="s">
        <v>31</v>
      </c>
      <c r="H1554">
        <v>37625</v>
      </c>
      <c r="I1554" t="s">
        <v>4103</v>
      </c>
    </row>
    <row r="1555" spans="1:9" x14ac:dyDescent="0.35">
      <c r="A1555" t="s">
        <v>739</v>
      </c>
      <c r="B1555" t="s">
        <v>11703</v>
      </c>
      <c r="C1555" t="s">
        <v>11704</v>
      </c>
      <c r="D1555" t="s">
        <v>11705</v>
      </c>
      <c r="E1555" t="s">
        <v>11706</v>
      </c>
      <c r="F1555" t="s">
        <v>11707</v>
      </c>
      <c r="G1555" t="s">
        <v>50</v>
      </c>
      <c r="H1555">
        <v>23584</v>
      </c>
      <c r="I1555" t="s">
        <v>4103</v>
      </c>
    </row>
    <row r="1556" spans="1:9" x14ac:dyDescent="0.35">
      <c r="A1556" t="s">
        <v>759</v>
      </c>
      <c r="B1556" t="s">
        <v>11708</v>
      </c>
      <c r="C1556" t="s">
        <v>11709</v>
      </c>
      <c r="D1556" t="s">
        <v>11710</v>
      </c>
      <c r="E1556" t="s">
        <v>11711</v>
      </c>
      <c r="F1556" t="s">
        <v>11712</v>
      </c>
      <c r="G1556" t="s">
        <v>50</v>
      </c>
      <c r="H1556">
        <v>64493</v>
      </c>
      <c r="I1556" t="s">
        <v>4103</v>
      </c>
    </row>
    <row r="1557" spans="1:9" x14ac:dyDescent="0.35">
      <c r="A1557" t="s">
        <v>3048</v>
      </c>
      <c r="B1557" t="s">
        <v>11713</v>
      </c>
      <c r="C1557" t="s">
        <v>11714</v>
      </c>
      <c r="D1557" t="s">
        <v>11715</v>
      </c>
      <c r="E1557" t="s">
        <v>11716</v>
      </c>
      <c r="F1557" t="s">
        <v>11717</v>
      </c>
      <c r="G1557" t="s">
        <v>23</v>
      </c>
      <c r="H1557">
        <v>50738</v>
      </c>
      <c r="I1557" t="s">
        <v>4092</v>
      </c>
    </row>
    <row r="1558" spans="1:9" x14ac:dyDescent="0.35">
      <c r="A1558" t="s">
        <v>1187</v>
      </c>
      <c r="B1558" t="s">
        <v>11718</v>
      </c>
      <c r="C1558" t="s">
        <v>11719</v>
      </c>
      <c r="D1558" t="s">
        <v>11720</v>
      </c>
      <c r="E1558" t="s">
        <v>11721</v>
      </c>
      <c r="F1558" t="s">
        <v>11722</v>
      </c>
      <c r="G1558" t="s">
        <v>23</v>
      </c>
      <c r="H1558">
        <v>4504</v>
      </c>
      <c r="I1558" t="s">
        <v>4092</v>
      </c>
    </row>
    <row r="1559" spans="1:9" x14ac:dyDescent="0.35">
      <c r="A1559" t="s">
        <v>3210</v>
      </c>
      <c r="B1559" t="s">
        <v>11723</v>
      </c>
      <c r="C1559" t="s">
        <v>11724</v>
      </c>
      <c r="D1559" t="s">
        <v>11725</v>
      </c>
      <c r="E1559" t="s">
        <v>11726</v>
      </c>
      <c r="F1559" t="s">
        <v>11727</v>
      </c>
      <c r="G1559" t="s">
        <v>26</v>
      </c>
      <c r="H1559">
        <v>12075</v>
      </c>
      <c r="I1559" t="s">
        <v>4092</v>
      </c>
    </row>
    <row r="1560" spans="1:9" x14ac:dyDescent="0.35">
      <c r="A1560" t="s">
        <v>1599</v>
      </c>
      <c r="B1560" t="s">
        <v>11728</v>
      </c>
      <c r="C1560" t="s">
        <v>11729</v>
      </c>
      <c r="D1560" t="s">
        <v>11730</v>
      </c>
      <c r="E1560" t="s">
        <v>11731</v>
      </c>
      <c r="F1560" t="s">
        <v>11732</v>
      </c>
      <c r="G1560" t="s">
        <v>50</v>
      </c>
      <c r="H1560">
        <v>37480</v>
      </c>
      <c r="I1560" t="s">
        <v>4103</v>
      </c>
    </row>
    <row r="1561" spans="1:9" x14ac:dyDescent="0.35">
      <c r="A1561" t="s">
        <v>3392</v>
      </c>
      <c r="B1561" t="s">
        <v>11733</v>
      </c>
      <c r="C1561" t="s">
        <v>11734</v>
      </c>
      <c r="D1561" t="s">
        <v>11735</v>
      </c>
      <c r="E1561" t="s">
        <v>11736</v>
      </c>
      <c r="F1561" t="s">
        <v>11737</v>
      </c>
      <c r="G1561" t="s">
        <v>50</v>
      </c>
      <c r="H1561">
        <v>22945</v>
      </c>
      <c r="I1561" t="s">
        <v>4092</v>
      </c>
    </row>
    <row r="1562" spans="1:9" x14ac:dyDescent="0.35">
      <c r="A1562" t="s">
        <v>2948</v>
      </c>
      <c r="B1562" t="s">
        <v>11738</v>
      </c>
      <c r="C1562" t="s">
        <v>11739</v>
      </c>
      <c r="D1562" t="s">
        <v>11740</v>
      </c>
      <c r="E1562" t="s">
        <v>11741</v>
      </c>
      <c r="F1562" t="s">
        <v>11742</v>
      </c>
      <c r="G1562" t="s">
        <v>23</v>
      </c>
      <c r="H1562">
        <v>53655</v>
      </c>
      <c r="I1562" t="s">
        <v>4092</v>
      </c>
    </row>
    <row r="1563" spans="1:9" x14ac:dyDescent="0.35">
      <c r="A1563" t="s">
        <v>360</v>
      </c>
      <c r="B1563" t="s">
        <v>11743</v>
      </c>
      <c r="C1563" t="s">
        <v>11744</v>
      </c>
      <c r="D1563" t="s">
        <v>11745</v>
      </c>
      <c r="E1563" t="s">
        <v>11746</v>
      </c>
      <c r="F1563" t="s">
        <v>11747</v>
      </c>
      <c r="G1563" t="s">
        <v>23</v>
      </c>
      <c r="H1563">
        <v>14326</v>
      </c>
      <c r="I1563" t="s">
        <v>4092</v>
      </c>
    </row>
    <row r="1564" spans="1:9" x14ac:dyDescent="0.35">
      <c r="A1564" t="s">
        <v>3584</v>
      </c>
      <c r="B1564" t="s">
        <v>11748</v>
      </c>
      <c r="C1564" t="s">
        <v>11749</v>
      </c>
      <c r="D1564" t="s">
        <v>11750</v>
      </c>
      <c r="E1564" t="s">
        <v>11751</v>
      </c>
      <c r="F1564" t="s">
        <v>11752</v>
      </c>
      <c r="G1564" t="s">
        <v>23</v>
      </c>
      <c r="H1564">
        <v>52724</v>
      </c>
      <c r="I1564" t="s">
        <v>4092</v>
      </c>
    </row>
    <row r="1565" spans="1:9" x14ac:dyDescent="0.35">
      <c r="A1565" t="s">
        <v>1346</v>
      </c>
      <c r="B1565" t="s">
        <v>11753</v>
      </c>
      <c r="C1565" t="s">
        <v>11754</v>
      </c>
      <c r="D1565" t="s">
        <v>11755</v>
      </c>
      <c r="E1565" t="s">
        <v>11756</v>
      </c>
      <c r="F1565" t="s">
        <v>11757</v>
      </c>
      <c r="G1565" t="s">
        <v>26</v>
      </c>
      <c r="H1565">
        <v>47653</v>
      </c>
      <c r="I1565" t="s">
        <v>4092</v>
      </c>
    </row>
    <row r="1566" spans="1:9" x14ac:dyDescent="0.35">
      <c r="A1566" t="s">
        <v>2582</v>
      </c>
      <c r="B1566" t="s">
        <v>11758</v>
      </c>
      <c r="C1566" t="s">
        <v>11759</v>
      </c>
      <c r="D1566" t="s">
        <v>11760</v>
      </c>
      <c r="E1566" t="s">
        <v>11761</v>
      </c>
      <c r="F1566" t="s">
        <v>11762</v>
      </c>
      <c r="G1566" t="s">
        <v>50</v>
      </c>
      <c r="H1566">
        <v>96532</v>
      </c>
      <c r="I1566" t="s">
        <v>4103</v>
      </c>
    </row>
    <row r="1567" spans="1:9" x14ac:dyDescent="0.35">
      <c r="A1567" t="s">
        <v>3876</v>
      </c>
      <c r="B1567" t="s">
        <v>11763</v>
      </c>
      <c r="C1567" t="s">
        <v>11764</v>
      </c>
      <c r="D1567" t="s">
        <v>11765</v>
      </c>
      <c r="E1567" t="s">
        <v>11766</v>
      </c>
      <c r="F1567" t="s">
        <v>11767</v>
      </c>
      <c r="G1567" t="s">
        <v>16</v>
      </c>
      <c r="H1567">
        <v>56528</v>
      </c>
      <c r="I1567" t="s">
        <v>4092</v>
      </c>
    </row>
    <row r="1568" spans="1:9" x14ac:dyDescent="0.35">
      <c r="A1568" t="s">
        <v>130</v>
      </c>
      <c r="B1568" t="s">
        <v>11768</v>
      </c>
      <c r="C1568" t="s">
        <v>11769</v>
      </c>
      <c r="D1568" t="s">
        <v>11770</v>
      </c>
      <c r="E1568" t="s">
        <v>11771</v>
      </c>
      <c r="F1568" t="s">
        <v>11772</v>
      </c>
      <c r="G1568" t="s">
        <v>16</v>
      </c>
      <c r="H1568">
        <v>67196</v>
      </c>
      <c r="I1568" t="s">
        <v>4103</v>
      </c>
    </row>
    <row r="1569" spans="1:9" x14ac:dyDescent="0.35">
      <c r="A1569" t="s">
        <v>3178</v>
      </c>
      <c r="B1569" t="s">
        <v>11773</v>
      </c>
      <c r="C1569" t="s">
        <v>11774</v>
      </c>
      <c r="D1569" t="s">
        <v>11775</v>
      </c>
      <c r="E1569" t="s">
        <v>11776</v>
      </c>
      <c r="F1569" t="s">
        <v>11777</v>
      </c>
      <c r="G1569" t="s">
        <v>16</v>
      </c>
      <c r="H1569">
        <v>46477</v>
      </c>
      <c r="I1569" t="s">
        <v>4092</v>
      </c>
    </row>
    <row r="1570" spans="1:9" x14ac:dyDescent="0.35">
      <c r="A1570" t="s">
        <v>2635</v>
      </c>
      <c r="B1570" t="s">
        <v>11778</v>
      </c>
      <c r="C1570" t="s">
        <v>11779</v>
      </c>
      <c r="D1570" t="s">
        <v>11780</v>
      </c>
      <c r="E1570" t="s">
        <v>11781</v>
      </c>
      <c r="F1570" t="s">
        <v>11782</v>
      </c>
      <c r="G1570" t="s">
        <v>16</v>
      </c>
      <c r="H1570">
        <v>42811</v>
      </c>
      <c r="I1570" t="s">
        <v>4103</v>
      </c>
    </row>
    <row r="1571" spans="1:9" x14ac:dyDescent="0.35">
      <c r="A1571" t="s">
        <v>1165</v>
      </c>
      <c r="B1571" t="s">
        <v>11783</v>
      </c>
      <c r="C1571" t="s">
        <v>11784</v>
      </c>
      <c r="D1571" t="s">
        <v>11785</v>
      </c>
      <c r="E1571" t="s">
        <v>11786</v>
      </c>
      <c r="F1571" t="s">
        <v>11787</v>
      </c>
      <c r="G1571" t="s">
        <v>50</v>
      </c>
      <c r="H1571">
        <v>99447</v>
      </c>
      <c r="I1571" t="s">
        <v>4103</v>
      </c>
    </row>
    <row r="1572" spans="1:9" x14ac:dyDescent="0.35">
      <c r="A1572" t="s">
        <v>2464</v>
      </c>
      <c r="B1572" t="s">
        <v>11788</v>
      </c>
      <c r="C1572" t="s">
        <v>11789</v>
      </c>
      <c r="D1572" t="s">
        <v>11790</v>
      </c>
      <c r="E1572" t="s">
        <v>11791</v>
      </c>
      <c r="F1572" t="s">
        <v>11792</v>
      </c>
      <c r="G1572" t="s">
        <v>16</v>
      </c>
      <c r="H1572">
        <v>75333</v>
      </c>
      <c r="I1572" t="s">
        <v>4103</v>
      </c>
    </row>
    <row r="1573" spans="1:9" x14ac:dyDescent="0.35">
      <c r="A1573" t="s">
        <v>604</v>
      </c>
      <c r="B1573" t="s">
        <v>11793</v>
      </c>
      <c r="C1573" t="s">
        <v>11794</v>
      </c>
      <c r="D1573" t="s">
        <v>11795</v>
      </c>
      <c r="E1573" t="s">
        <v>11796</v>
      </c>
      <c r="F1573" t="s">
        <v>11797</v>
      </c>
      <c r="G1573" t="s">
        <v>31</v>
      </c>
      <c r="H1573">
        <v>32267</v>
      </c>
      <c r="I1573" t="s">
        <v>4092</v>
      </c>
    </row>
    <row r="1574" spans="1:9" x14ac:dyDescent="0.35">
      <c r="A1574" t="s">
        <v>222</v>
      </c>
      <c r="B1574" t="s">
        <v>11798</v>
      </c>
      <c r="C1574" t="s">
        <v>11799</v>
      </c>
      <c r="D1574" t="s">
        <v>11800</v>
      </c>
      <c r="E1574" t="s">
        <v>11801</v>
      </c>
      <c r="F1574" t="s">
        <v>11802</v>
      </c>
      <c r="G1574" t="s">
        <v>26</v>
      </c>
      <c r="H1574">
        <v>90300</v>
      </c>
      <c r="I1574" t="s">
        <v>4103</v>
      </c>
    </row>
    <row r="1575" spans="1:9" x14ac:dyDescent="0.35">
      <c r="A1575" t="s">
        <v>2074</v>
      </c>
      <c r="B1575" t="s">
        <v>11803</v>
      </c>
      <c r="C1575" t="s">
        <v>11804</v>
      </c>
      <c r="D1575" t="s">
        <v>11805</v>
      </c>
      <c r="E1575" t="s">
        <v>11806</v>
      </c>
      <c r="F1575" t="s">
        <v>11807</v>
      </c>
      <c r="G1575" t="s">
        <v>50</v>
      </c>
      <c r="H1575">
        <v>79035</v>
      </c>
      <c r="I1575" t="s">
        <v>4103</v>
      </c>
    </row>
    <row r="1576" spans="1:9" x14ac:dyDescent="0.35">
      <c r="A1576" t="s">
        <v>3754</v>
      </c>
      <c r="B1576" t="s">
        <v>11808</v>
      </c>
      <c r="C1576" t="s">
        <v>11809</v>
      </c>
      <c r="D1576" t="s">
        <v>11810</v>
      </c>
      <c r="E1576" t="s">
        <v>11811</v>
      </c>
      <c r="F1576" t="s">
        <v>11812</v>
      </c>
      <c r="G1576" t="s">
        <v>23</v>
      </c>
      <c r="H1576">
        <v>63328</v>
      </c>
      <c r="I1576" t="s">
        <v>4092</v>
      </c>
    </row>
    <row r="1577" spans="1:9" x14ac:dyDescent="0.35">
      <c r="A1577" t="s">
        <v>114</v>
      </c>
      <c r="B1577" t="s">
        <v>11813</v>
      </c>
      <c r="C1577" t="s">
        <v>11814</v>
      </c>
      <c r="D1577" t="s">
        <v>11815</v>
      </c>
      <c r="E1577" t="s">
        <v>11816</v>
      </c>
      <c r="F1577" t="s">
        <v>11817</v>
      </c>
      <c r="G1577" t="s">
        <v>26</v>
      </c>
      <c r="H1577">
        <v>65517</v>
      </c>
      <c r="I1577" t="s">
        <v>4092</v>
      </c>
    </row>
    <row r="1578" spans="1:9" x14ac:dyDescent="0.35">
      <c r="A1578" t="s">
        <v>216</v>
      </c>
      <c r="B1578" t="s">
        <v>11818</v>
      </c>
      <c r="C1578" t="s">
        <v>11819</v>
      </c>
      <c r="D1578" t="s">
        <v>11820</v>
      </c>
      <c r="E1578" t="s">
        <v>11821</v>
      </c>
      <c r="F1578" t="s">
        <v>11822</v>
      </c>
      <c r="G1578" t="s">
        <v>31</v>
      </c>
      <c r="H1578">
        <v>19258</v>
      </c>
      <c r="I1578" t="s">
        <v>4103</v>
      </c>
    </row>
    <row r="1579" spans="1:9" x14ac:dyDescent="0.35">
      <c r="A1579" t="s">
        <v>800</v>
      </c>
      <c r="B1579" t="s">
        <v>11823</v>
      </c>
      <c r="C1579" t="s">
        <v>11824</v>
      </c>
      <c r="D1579" t="s">
        <v>11825</v>
      </c>
      <c r="E1579" t="s">
        <v>11826</v>
      </c>
      <c r="F1579" t="s">
        <v>11827</v>
      </c>
      <c r="G1579" t="s">
        <v>50</v>
      </c>
      <c r="H1579">
        <v>91155</v>
      </c>
      <c r="I1579" t="s">
        <v>4092</v>
      </c>
    </row>
    <row r="1580" spans="1:9" x14ac:dyDescent="0.35">
      <c r="A1580" t="s">
        <v>2282</v>
      </c>
      <c r="B1580" t="s">
        <v>11828</v>
      </c>
      <c r="C1580" t="s">
        <v>11829</v>
      </c>
      <c r="D1580" t="s">
        <v>11830</v>
      </c>
      <c r="E1580" t="s">
        <v>11831</v>
      </c>
      <c r="F1580" t="s">
        <v>11832</v>
      </c>
      <c r="G1580" t="s">
        <v>26</v>
      </c>
      <c r="H1580">
        <v>87586</v>
      </c>
      <c r="I1580" t="s">
        <v>4092</v>
      </c>
    </row>
    <row r="1581" spans="1:9" x14ac:dyDescent="0.35">
      <c r="A1581" t="s">
        <v>3454</v>
      </c>
      <c r="B1581" t="s">
        <v>11833</v>
      </c>
      <c r="C1581" t="s">
        <v>11834</v>
      </c>
      <c r="D1581" t="s">
        <v>11835</v>
      </c>
      <c r="E1581" t="s">
        <v>11836</v>
      </c>
      <c r="F1581" t="s">
        <v>11837</v>
      </c>
      <c r="G1581" t="s">
        <v>50</v>
      </c>
      <c r="H1581">
        <v>98011</v>
      </c>
      <c r="I1581" t="s">
        <v>4103</v>
      </c>
    </row>
    <row r="1582" spans="1:9" x14ac:dyDescent="0.35">
      <c r="A1582" t="s">
        <v>1173</v>
      </c>
      <c r="B1582" t="s">
        <v>11838</v>
      </c>
      <c r="C1582" t="s">
        <v>11839</v>
      </c>
      <c r="D1582" t="s">
        <v>11840</v>
      </c>
      <c r="E1582" t="s">
        <v>11841</v>
      </c>
      <c r="F1582" t="s">
        <v>11842</v>
      </c>
      <c r="G1582" t="s">
        <v>16</v>
      </c>
      <c r="H1582">
        <v>63076</v>
      </c>
      <c r="I1582" t="s">
        <v>4092</v>
      </c>
    </row>
    <row r="1583" spans="1:9" x14ac:dyDescent="0.35">
      <c r="A1583" t="s">
        <v>72</v>
      </c>
      <c r="B1583" t="s">
        <v>11843</v>
      </c>
      <c r="C1583" t="s">
        <v>11844</v>
      </c>
      <c r="D1583" t="s">
        <v>11845</v>
      </c>
      <c r="E1583" t="s">
        <v>11846</v>
      </c>
      <c r="F1583" t="s">
        <v>11847</v>
      </c>
      <c r="G1583" t="s">
        <v>16</v>
      </c>
      <c r="H1583">
        <v>25473</v>
      </c>
      <c r="I1583" t="s">
        <v>4092</v>
      </c>
    </row>
    <row r="1584" spans="1:9" x14ac:dyDescent="0.35">
      <c r="A1584" t="s">
        <v>950</v>
      </c>
      <c r="B1584" t="s">
        <v>11848</v>
      </c>
      <c r="C1584" t="s">
        <v>11849</v>
      </c>
      <c r="D1584" t="s">
        <v>11850</v>
      </c>
      <c r="E1584" t="s">
        <v>11851</v>
      </c>
      <c r="F1584" t="s">
        <v>11852</v>
      </c>
      <c r="G1584" t="s">
        <v>50</v>
      </c>
      <c r="H1584">
        <v>49171</v>
      </c>
      <c r="I1584" t="s">
        <v>4103</v>
      </c>
    </row>
    <row r="1585" spans="1:9" x14ac:dyDescent="0.35">
      <c r="A1585" t="s">
        <v>3156</v>
      </c>
      <c r="B1585" t="s">
        <v>11853</v>
      </c>
      <c r="C1585" t="s">
        <v>11854</v>
      </c>
      <c r="D1585" t="s">
        <v>11855</v>
      </c>
      <c r="E1585" t="s">
        <v>11856</v>
      </c>
      <c r="F1585" t="s">
        <v>11857</v>
      </c>
      <c r="G1585" t="s">
        <v>16</v>
      </c>
      <c r="H1585">
        <v>37838</v>
      </c>
      <c r="I1585" t="s">
        <v>4103</v>
      </c>
    </row>
    <row r="1586" spans="1:9" x14ac:dyDescent="0.35">
      <c r="A1586" t="s">
        <v>1241</v>
      </c>
      <c r="B1586" t="s">
        <v>11858</v>
      </c>
      <c r="C1586" t="s">
        <v>11859</v>
      </c>
      <c r="D1586" t="s">
        <v>11860</v>
      </c>
      <c r="E1586" t="s">
        <v>11861</v>
      </c>
      <c r="F1586" t="s">
        <v>11862</v>
      </c>
      <c r="G1586" t="s">
        <v>50</v>
      </c>
      <c r="H1586">
        <v>24599</v>
      </c>
      <c r="I1586" t="s">
        <v>4092</v>
      </c>
    </row>
    <row r="1587" spans="1:9" x14ac:dyDescent="0.35">
      <c r="A1587" t="s">
        <v>2370</v>
      </c>
      <c r="B1587" t="s">
        <v>11863</v>
      </c>
      <c r="C1587" t="s">
        <v>11864</v>
      </c>
      <c r="D1587" t="s">
        <v>11865</v>
      </c>
      <c r="E1587" t="s">
        <v>11866</v>
      </c>
      <c r="F1587" t="s">
        <v>11867</v>
      </c>
      <c r="G1587" t="s">
        <v>50</v>
      </c>
      <c r="H1587">
        <v>60499</v>
      </c>
      <c r="I1587" t="s">
        <v>4092</v>
      </c>
    </row>
    <row r="1588" spans="1:9" x14ac:dyDescent="0.35">
      <c r="A1588" t="s">
        <v>428</v>
      </c>
      <c r="B1588" t="s">
        <v>11868</v>
      </c>
      <c r="C1588" t="s">
        <v>11869</v>
      </c>
      <c r="D1588" t="s">
        <v>11870</v>
      </c>
      <c r="E1588" t="s">
        <v>11871</v>
      </c>
      <c r="F1588" t="s">
        <v>11872</v>
      </c>
      <c r="G1588" t="s">
        <v>16</v>
      </c>
      <c r="H1588">
        <v>10648</v>
      </c>
      <c r="I1588" t="s">
        <v>4103</v>
      </c>
    </row>
    <row r="1589" spans="1:9" x14ac:dyDescent="0.35">
      <c r="A1589" t="s">
        <v>2544</v>
      </c>
      <c r="B1589" t="s">
        <v>11873</v>
      </c>
      <c r="C1589" t="s">
        <v>11874</v>
      </c>
      <c r="D1589" t="s">
        <v>11875</v>
      </c>
      <c r="E1589" t="s">
        <v>11876</v>
      </c>
      <c r="F1589" t="s">
        <v>11877</v>
      </c>
      <c r="G1589" t="s">
        <v>23</v>
      </c>
      <c r="H1589">
        <v>87115</v>
      </c>
      <c r="I1589" t="s">
        <v>4092</v>
      </c>
    </row>
    <row r="1590" spans="1:9" x14ac:dyDescent="0.35">
      <c r="A1590" t="s">
        <v>64</v>
      </c>
      <c r="B1590" t="s">
        <v>11878</v>
      </c>
      <c r="C1590" t="s">
        <v>11879</v>
      </c>
      <c r="D1590" t="s">
        <v>11880</v>
      </c>
      <c r="E1590" t="s">
        <v>11881</v>
      </c>
      <c r="F1590" t="s">
        <v>11882</v>
      </c>
      <c r="G1590" t="s">
        <v>31</v>
      </c>
      <c r="H1590">
        <v>19768</v>
      </c>
      <c r="I1590" t="s">
        <v>4103</v>
      </c>
    </row>
    <row r="1591" spans="1:9" x14ac:dyDescent="0.35">
      <c r="A1591" t="s">
        <v>3770</v>
      </c>
      <c r="B1591" t="s">
        <v>11883</v>
      </c>
      <c r="C1591" t="s">
        <v>11884</v>
      </c>
      <c r="D1591" t="s">
        <v>11885</v>
      </c>
      <c r="E1591" t="s">
        <v>11886</v>
      </c>
      <c r="F1591" t="s">
        <v>11887</v>
      </c>
      <c r="G1591" t="s">
        <v>26</v>
      </c>
      <c r="H1591">
        <v>40170</v>
      </c>
      <c r="I1591" t="s">
        <v>4092</v>
      </c>
    </row>
    <row r="1592" spans="1:9" x14ac:dyDescent="0.35">
      <c r="A1592" t="s">
        <v>884</v>
      </c>
      <c r="B1592" t="s">
        <v>11888</v>
      </c>
      <c r="C1592" t="s">
        <v>11889</v>
      </c>
      <c r="D1592" t="s">
        <v>11890</v>
      </c>
      <c r="E1592" t="s">
        <v>11891</v>
      </c>
      <c r="F1592" t="s">
        <v>11892</v>
      </c>
      <c r="G1592" t="s">
        <v>26</v>
      </c>
      <c r="H1592">
        <v>87866</v>
      </c>
      <c r="I1592" t="s">
        <v>4103</v>
      </c>
    </row>
    <row r="1593" spans="1:9" x14ac:dyDescent="0.35">
      <c r="A1593" t="s">
        <v>1951</v>
      </c>
      <c r="B1593" t="s">
        <v>11893</v>
      </c>
      <c r="C1593" t="s">
        <v>11894</v>
      </c>
      <c r="D1593" t="s">
        <v>11895</v>
      </c>
      <c r="E1593" t="s">
        <v>11896</v>
      </c>
      <c r="F1593" t="s">
        <v>11897</v>
      </c>
      <c r="G1593" t="s">
        <v>50</v>
      </c>
      <c r="H1593">
        <v>33321</v>
      </c>
      <c r="I1593" t="s">
        <v>4103</v>
      </c>
    </row>
    <row r="1594" spans="1:9" x14ac:dyDescent="0.35">
      <c r="A1594" t="s">
        <v>3275</v>
      </c>
      <c r="B1594" t="s">
        <v>11898</v>
      </c>
      <c r="C1594" t="s">
        <v>11899</v>
      </c>
      <c r="D1594" t="s">
        <v>11900</v>
      </c>
      <c r="E1594" t="s">
        <v>11901</v>
      </c>
      <c r="F1594" t="s">
        <v>8277</v>
      </c>
      <c r="G1594" t="s">
        <v>31</v>
      </c>
      <c r="H1594">
        <v>8303</v>
      </c>
      <c r="I1594" t="s">
        <v>4092</v>
      </c>
    </row>
    <row r="1595" spans="1:9" x14ac:dyDescent="0.35">
      <c r="A1595" t="s">
        <v>1016</v>
      </c>
      <c r="B1595" t="s">
        <v>11902</v>
      </c>
      <c r="C1595" t="s">
        <v>11903</v>
      </c>
      <c r="D1595" t="s">
        <v>11904</v>
      </c>
      <c r="E1595" t="s">
        <v>11905</v>
      </c>
      <c r="F1595" t="s">
        <v>11906</v>
      </c>
      <c r="G1595" t="s">
        <v>50</v>
      </c>
      <c r="H1595">
        <v>17302</v>
      </c>
      <c r="I1595" t="s">
        <v>4092</v>
      </c>
    </row>
    <row r="1596" spans="1:9" x14ac:dyDescent="0.35">
      <c r="A1596" t="s">
        <v>3537</v>
      </c>
      <c r="B1596" t="s">
        <v>11907</v>
      </c>
      <c r="C1596" t="s">
        <v>11908</v>
      </c>
      <c r="D1596" t="s">
        <v>11909</v>
      </c>
      <c r="E1596" t="s">
        <v>11910</v>
      </c>
      <c r="F1596" t="s">
        <v>11911</v>
      </c>
      <c r="G1596" t="s">
        <v>23</v>
      </c>
      <c r="H1596">
        <v>2012</v>
      </c>
      <c r="I1596" t="s">
        <v>4103</v>
      </c>
    </row>
    <row r="1597" spans="1:9" x14ac:dyDescent="0.35">
      <c r="A1597" t="s">
        <v>531</v>
      </c>
      <c r="B1597" t="s">
        <v>11912</v>
      </c>
      <c r="C1597" t="s">
        <v>11913</v>
      </c>
      <c r="D1597" t="s">
        <v>11914</v>
      </c>
      <c r="E1597" t="s">
        <v>11915</v>
      </c>
      <c r="F1597" t="s">
        <v>11916</v>
      </c>
      <c r="G1597" t="s">
        <v>26</v>
      </c>
      <c r="H1597">
        <v>79853</v>
      </c>
      <c r="I1597" t="s">
        <v>4092</v>
      </c>
    </row>
    <row r="1598" spans="1:9" x14ac:dyDescent="0.35">
      <c r="A1598" t="s">
        <v>679</v>
      </c>
      <c r="B1598" t="s">
        <v>11917</v>
      </c>
      <c r="C1598" t="s">
        <v>11918</v>
      </c>
      <c r="D1598" t="s">
        <v>11919</v>
      </c>
      <c r="E1598" t="s">
        <v>11920</v>
      </c>
      <c r="F1598" t="s">
        <v>11921</v>
      </c>
      <c r="G1598" t="s">
        <v>50</v>
      </c>
      <c r="H1598">
        <v>47583</v>
      </c>
      <c r="I1598" t="s">
        <v>4092</v>
      </c>
    </row>
    <row r="1599" spans="1:9" x14ac:dyDescent="0.35">
      <c r="A1599" t="s">
        <v>154</v>
      </c>
      <c r="B1599" t="s">
        <v>11922</v>
      </c>
      <c r="C1599" t="s">
        <v>11923</v>
      </c>
      <c r="D1599" t="s">
        <v>11924</v>
      </c>
      <c r="E1599" t="s">
        <v>11925</v>
      </c>
      <c r="F1599" t="s">
        <v>11926</v>
      </c>
      <c r="G1599" t="s">
        <v>31</v>
      </c>
      <c r="H1599">
        <v>17518</v>
      </c>
      <c r="I1599" t="s">
        <v>4103</v>
      </c>
    </row>
    <row r="1600" spans="1:9" x14ac:dyDescent="0.35">
      <c r="A1600" t="s">
        <v>2190</v>
      </c>
      <c r="B1600" t="s">
        <v>11927</v>
      </c>
      <c r="C1600" t="s">
        <v>11928</v>
      </c>
      <c r="D1600" t="s">
        <v>11929</v>
      </c>
      <c r="E1600" t="s">
        <v>11930</v>
      </c>
      <c r="F1600" t="s">
        <v>11931</v>
      </c>
      <c r="G1600" t="s">
        <v>16</v>
      </c>
      <c r="H1600">
        <v>46737</v>
      </c>
      <c r="I1600" t="s">
        <v>4103</v>
      </c>
    </row>
    <row r="1601" spans="1:9" x14ac:dyDescent="0.35">
      <c r="A1601" t="s">
        <v>2506</v>
      </c>
      <c r="B1601" t="s">
        <v>11932</v>
      </c>
      <c r="C1601" t="s">
        <v>11933</v>
      </c>
      <c r="D1601" t="s">
        <v>11934</v>
      </c>
      <c r="E1601" t="s">
        <v>11935</v>
      </c>
      <c r="F1601" t="s">
        <v>11936</v>
      </c>
      <c r="G1601" t="s">
        <v>31</v>
      </c>
      <c r="H1601">
        <v>27386</v>
      </c>
      <c r="I1601" t="s">
        <v>4092</v>
      </c>
    </row>
    <row r="1602" spans="1:9" x14ac:dyDescent="0.35">
      <c r="A1602" t="s">
        <v>2576</v>
      </c>
      <c r="B1602" t="s">
        <v>11937</v>
      </c>
      <c r="C1602" t="s">
        <v>11938</v>
      </c>
      <c r="D1602" t="s">
        <v>11939</v>
      </c>
      <c r="E1602" t="s">
        <v>11940</v>
      </c>
      <c r="F1602" t="s">
        <v>11941</v>
      </c>
      <c r="G1602" t="s">
        <v>50</v>
      </c>
      <c r="H1602">
        <v>88926</v>
      </c>
      <c r="I1602" t="s">
        <v>4092</v>
      </c>
    </row>
    <row r="1603" spans="1:9" x14ac:dyDescent="0.35">
      <c r="A1603" t="s">
        <v>76</v>
      </c>
      <c r="B1603" t="s">
        <v>11942</v>
      </c>
      <c r="C1603" t="s">
        <v>11943</v>
      </c>
      <c r="D1603" t="s">
        <v>11944</v>
      </c>
      <c r="E1603" t="s">
        <v>11945</v>
      </c>
      <c r="F1603" t="s">
        <v>11946</v>
      </c>
      <c r="G1603" t="s">
        <v>23</v>
      </c>
      <c r="H1603">
        <v>41732</v>
      </c>
      <c r="I1603" t="s">
        <v>4103</v>
      </c>
    </row>
    <row r="1604" spans="1:9" x14ac:dyDescent="0.35">
      <c r="A1604" t="s">
        <v>3338</v>
      </c>
      <c r="B1604" t="s">
        <v>11947</v>
      </c>
      <c r="C1604" t="s">
        <v>11948</v>
      </c>
      <c r="D1604" t="s">
        <v>11949</v>
      </c>
      <c r="E1604" t="s">
        <v>11950</v>
      </c>
      <c r="F1604" t="s">
        <v>11951</v>
      </c>
      <c r="G1604" t="s">
        <v>16</v>
      </c>
      <c r="H1604">
        <v>77430</v>
      </c>
      <c r="I1604" t="s">
        <v>4103</v>
      </c>
    </row>
    <row r="1605" spans="1:9" x14ac:dyDescent="0.35">
      <c r="A1605" t="s">
        <v>2482</v>
      </c>
      <c r="B1605" t="s">
        <v>11952</v>
      </c>
      <c r="C1605" t="s">
        <v>11953</v>
      </c>
      <c r="D1605" t="s">
        <v>11954</v>
      </c>
      <c r="E1605" t="s">
        <v>11955</v>
      </c>
      <c r="F1605" t="s">
        <v>11956</v>
      </c>
      <c r="G1605" t="s">
        <v>50</v>
      </c>
      <c r="H1605">
        <v>41375</v>
      </c>
      <c r="I1605" t="s">
        <v>4092</v>
      </c>
    </row>
    <row r="1606" spans="1:9" x14ac:dyDescent="0.35">
      <c r="A1606" t="s">
        <v>2284</v>
      </c>
      <c r="B1606" t="s">
        <v>11957</v>
      </c>
      <c r="C1606" t="s">
        <v>11958</v>
      </c>
      <c r="D1606" t="s">
        <v>11959</v>
      </c>
      <c r="E1606" t="s">
        <v>11960</v>
      </c>
      <c r="F1606" t="s">
        <v>11961</v>
      </c>
      <c r="G1606" t="s">
        <v>50</v>
      </c>
      <c r="H1606">
        <v>48071</v>
      </c>
      <c r="I1606" t="s">
        <v>4092</v>
      </c>
    </row>
    <row r="1607" spans="1:9" x14ac:dyDescent="0.35">
      <c r="A1607" t="s">
        <v>3176</v>
      </c>
      <c r="B1607" t="s">
        <v>11962</v>
      </c>
      <c r="C1607" t="s">
        <v>11963</v>
      </c>
      <c r="D1607" t="s">
        <v>11964</v>
      </c>
      <c r="E1607" t="s">
        <v>11965</v>
      </c>
      <c r="F1607" t="s">
        <v>11966</v>
      </c>
      <c r="G1607" t="s">
        <v>50</v>
      </c>
      <c r="H1607">
        <v>4288</v>
      </c>
      <c r="I1607" t="s">
        <v>4103</v>
      </c>
    </row>
    <row r="1608" spans="1:9" x14ac:dyDescent="0.35">
      <c r="A1608" t="s">
        <v>1607</v>
      </c>
      <c r="B1608" t="s">
        <v>11967</v>
      </c>
      <c r="C1608" t="s">
        <v>11968</v>
      </c>
      <c r="D1608" t="s">
        <v>11969</v>
      </c>
      <c r="E1608" t="s">
        <v>11970</v>
      </c>
      <c r="F1608" t="s">
        <v>11971</v>
      </c>
      <c r="G1608" t="s">
        <v>26</v>
      </c>
      <c r="H1608">
        <v>20550</v>
      </c>
      <c r="I1608" t="s">
        <v>4103</v>
      </c>
    </row>
    <row r="1609" spans="1:9" x14ac:dyDescent="0.35">
      <c r="A1609" t="s">
        <v>1657</v>
      </c>
      <c r="B1609" t="s">
        <v>11972</v>
      </c>
      <c r="C1609" t="s">
        <v>11973</v>
      </c>
      <c r="D1609" t="s">
        <v>11974</v>
      </c>
      <c r="E1609" t="s">
        <v>11975</v>
      </c>
      <c r="F1609" t="s">
        <v>11976</v>
      </c>
      <c r="G1609" t="s">
        <v>31</v>
      </c>
      <c r="H1609">
        <v>94605</v>
      </c>
      <c r="I1609" t="s">
        <v>4092</v>
      </c>
    </row>
    <row r="1610" spans="1:9" x14ac:dyDescent="0.35">
      <c r="A1610" t="s">
        <v>1655</v>
      </c>
      <c r="B1610" t="s">
        <v>11977</v>
      </c>
      <c r="C1610" t="s">
        <v>11978</v>
      </c>
      <c r="D1610" t="s">
        <v>11979</v>
      </c>
      <c r="E1610" t="s">
        <v>11980</v>
      </c>
      <c r="F1610" t="s">
        <v>11981</v>
      </c>
      <c r="G1610" t="s">
        <v>50</v>
      </c>
      <c r="H1610">
        <v>64723</v>
      </c>
      <c r="I1610" t="s">
        <v>4092</v>
      </c>
    </row>
    <row r="1611" spans="1:9" x14ac:dyDescent="0.35">
      <c r="A1611" t="s">
        <v>2196</v>
      </c>
      <c r="B1611" t="s">
        <v>11982</v>
      </c>
      <c r="C1611" t="s">
        <v>11983</v>
      </c>
      <c r="D1611" t="s">
        <v>11984</v>
      </c>
      <c r="E1611" t="s">
        <v>11985</v>
      </c>
      <c r="F1611" t="s">
        <v>11986</v>
      </c>
      <c r="G1611" t="s">
        <v>23</v>
      </c>
      <c r="H1611">
        <v>30809</v>
      </c>
      <c r="I1611" t="s">
        <v>4103</v>
      </c>
    </row>
    <row r="1612" spans="1:9" x14ac:dyDescent="0.35">
      <c r="A1612" t="s">
        <v>1961</v>
      </c>
      <c r="B1612" t="s">
        <v>11987</v>
      </c>
      <c r="C1612" t="s">
        <v>11988</v>
      </c>
      <c r="D1612" t="s">
        <v>11989</v>
      </c>
      <c r="E1612" t="s">
        <v>11990</v>
      </c>
      <c r="F1612" t="s">
        <v>11991</v>
      </c>
      <c r="G1612" t="s">
        <v>16</v>
      </c>
      <c r="H1612">
        <v>99239</v>
      </c>
      <c r="I1612" t="s">
        <v>4103</v>
      </c>
    </row>
    <row r="1613" spans="1:9" x14ac:dyDescent="0.35">
      <c r="A1613" t="s">
        <v>1037</v>
      </c>
      <c r="B1613" t="s">
        <v>11992</v>
      </c>
      <c r="C1613" t="s">
        <v>11993</v>
      </c>
      <c r="D1613" t="s">
        <v>11994</v>
      </c>
      <c r="E1613" t="s">
        <v>11995</v>
      </c>
      <c r="F1613" t="s">
        <v>11996</v>
      </c>
      <c r="G1613" t="s">
        <v>31</v>
      </c>
      <c r="H1613">
        <v>73547</v>
      </c>
      <c r="I1613" t="s">
        <v>4092</v>
      </c>
    </row>
    <row r="1614" spans="1:9" x14ac:dyDescent="0.35">
      <c r="A1614" t="s">
        <v>1324</v>
      </c>
      <c r="B1614" t="s">
        <v>11997</v>
      </c>
      <c r="C1614" t="s">
        <v>11998</v>
      </c>
      <c r="D1614" t="s">
        <v>11999</v>
      </c>
      <c r="E1614" t="s">
        <v>12000</v>
      </c>
      <c r="F1614" t="s">
        <v>12001</v>
      </c>
      <c r="G1614" t="s">
        <v>23</v>
      </c>
      <c r="H1614">
        <v>58451</v>
      </c>
      <c r="I1614" t="s">
        <v>4092</v>
      </c>
    </row>
    <row r="1615" spans="1:9" x14ac:dyDescent="0.35">
      <c r="A1615" t="s">
        <v>2266</v>
      </c>
      <c r="B1615" t="s">
        <v>12002</v>
      </c>
      <c r="C1615" t="s">
        <v>12003</v>
      </c>
      <c r="D1615" t="s">
        <v>12004</v>
      </c>
      <c r="E1615" t="s">
        <v>12005</v>
      </c>
      <c r="F1615" t="s">
        <v>12006</v>
      </c>
      <c r="G1615" t="s">
        <v>50</v>
      </c>
      <c r="H1615">
        <v>31615</v>
      </c>
      <c r="I1615" t="s">
        <v>4092</v>
      </c>
    </row>
    <row r="1616" spans="1:9" x14ac:dyDescent="0.35">
      <c r="A1616" t="s">
        <v>434</v>
      </c>
      <c r="B1616" t="s">
        <v>12007</v>
      </c>
      <c r="C1616" t="s">
        <v>12008</v>
      </c>
      <c r="D1616" t="s">
        <v>12009</v>
      </c>
      <c r="E1616" t="s">
        <v>12010</v>
      </c>
      <c r="F1616" t="s">
        <v>12011</v>
      </c>
      <c r="G1616" t="s">
        <v>26</v>
      </c>
      <c r="H1616">
        <v>97997</v>
      </c>
      <c r="I1616" t="s">
        <v>4103</v>
      </c>
    </row>
    <row r="1617" spans="1:9" x14ac:dyDescent="0.35">
      <c r="A1617" t="s">
        <v>1619</v>
      </c>
      <c r="B1617" t="s">
        <v>12012</v>
      </c>
      <c r="C1617" t="s">
        <v>12013</v>
      </c>
      <c r="D1617" t="s">
        <v>12014</v>
      </c>
      <c r="E1617" t="s">
        <v>12015</v>
      </c>
      <c r="F1617" t="s">
        <v>12016</v>
      </c>
      <c r="G1617" t="s">
        <v>26</v>
      </c>
      <c r="H1617">
        <v>90414</v>
      </c>
      <c r="I1617" t="s">
        <v>4103</v>
      </c>
    </row>
    <row r="1618" spans="1:9" x14ac:dyDescent="0.35">
      <c r="A1618" t="s">
        <v>4071</v>
      </c>
      <c r="B1618" t="s">
        <v>12017</v>
      </c>
      <c r="C1618" t="s">
        <v>12018</v>
      </c>
      <c r="D1618" t="s">
        <v>12019</v>
      </c>
      <c r="E1618" t="s">
        <v>12020</v>
      </c>
      <c r="F1618" t="s">
        <v>12021</v>
      </c>
      <c r="G1618" t="s">
        <v>23</v>
      </c>
      <c r="H1618">
        <v>70522</v>
      </c>
      <c r="I1618" t="s">
        <v>4092</v>
      </c>
    </row>
    <row r="1619" spans="1:9" x14ac:dyDescent="0.35">
      <c r="A1619" t="s">
        <v>3066</v>
      </c>
      <c r="B1619" t="s">
        <v>12022</v>
      </c>
      <c r="C1619" t="s">
        <v>12023</v>
      </c>
      <c r="D1619" t="s">
        <v>12024</v>
      </c>
      <c r="E1619" t="s">
        <v>12025</v>
      </c>
      <c r="F1619" t="s">
        <v>12026</v>
      </c>
      <c r="G1619" t="s">
        <v>23</v>
      </c>
      <c r="H1619">
        <v>96610</v>
      </c>
      <c r="I1619" t="s">
        <v>4103</v>
      </c>
    </row>
    <row r="1620" spans="1:9" x14ac:dyDescent="0.35">
      <c r="A1620" t="s">
        <v>3933</v>
      </c>
      <c r="B1620" t="s">
        <v>12027</v>
      </c>
      <c r="C1620" t="s">
        <v>12028</v>
      </c>
      <c r="D1620" t="s">
        <v>12029</v>
      </c>
      <c r="E1620" t="s">
        <v>12030</v>
      </c>
      <c r="F1620" t="s">
        <v>12031</v>
      </c>
      <c r="G1620" t="s">
        <v>50</v>
      </c>
      <c r="H1620">
        <v>40050</v>
      </c>
      <c r="I1620" t="s">
        <v>4092</v>
      </c>
    </row>
    <row r="1621" spans="1:9" x14ac:dyDescent="0.35">
      <c r="A1621" t="s">
        <v>446</v>
      </c>
      <c r="B1621" t="s">
        <v>12032</v>
      </c>
      <c r="C1621" t="s">
        <v>12033</v>
      </c>
      <c r="D1621" t="s">
        <v>12034</v>
      </c>
      <c r="E1621" t="s">
        <v>12035</v>
      </c>
      <c r="F1621" t="s">
        <v>12036</v>
      </c>
      <c r="G1621" t="s">
        <v>26</v>
      </c>
      <c r="H1621">
        <v>35508</v>
      </c>
      <c r="I1621" t="s">
        <v>4092</v>
      </c>
    </row>
    <row r="1622" spans="1:9" x14ac:dyDescent="0.35">
      <c r="A1622" t="s">
        <v>573</v>
      </c>
      <c r="B1622" t="s">
        <v>12037</v>
      </c>
      <c r="C1622" t="s">
        <v>12038</v>
      </c>
      <c r="D1622" t="s">
        <v>12039</v>
      </c>
      <c r="E1622" t="s">
        <v>12040</v>
      </c>
      <c r="F1622" t="s">
        <v>12041</v>
      </c>
      <c r="G1622" t="s">
        <v>26</v>
      </c>
      <c r="H1622">
        <v>32273</v>
      </c>
      <c r="I1622" t="s">
        <v>4092</v>
      </c>
    </row>
    <row r="1623" spans="1:9" x14ac:dyDescent="0.35">
      <c r="A1623" t="s">
        <v>2627</v>
      </c>
      <c r="B1623" t="s">
        <v>12042</v>
      </c>
      <c r="C1623" t="s">
        <v>12043</v>
      </c>
      <c r="D1623" t="s">
        <v>12044</v>
      </c>
      <c r="E1623" t="s">
        <v>12045</v>
      </c>
      <c r="F1623" t="s">
        <v>12046</v>
      </c>
      <c r="G1623" t="s">
        <v>23</v>
      </c>
      <c r="H1623">
        <v>35810</v>
      </c>
      <c r="I1623" t="s">
        <v>4092</v>
      </c>
    </row>
    <row r="1624" spans="1:9" x14ac:dyDescent="0.35">
      <c r="A1624" t="s">
        <v>2888</v>
      </c>
      <c r="B1624" t="s">
        <v>12047</v>
      </c>
      <c r="C1624" t="s">
        <v>12048</v>
      </c>
      <c r="D1624" t="s">
        <v>12049</v>
      </c>
      <c r="E1624" t="s">
        <v>12050</v>
      </c>
      <c r="F1624" t="s">
        <v>12051</v>
      </c>
      <c r="G1624" t="s">
        <v>26</v>
      </c>
      <c r="H1624">
        <v>95496</v>
      </c>
      <c r="I1624" t="s">
        <v>4103</v>
      </c>
    </row>
    <row r="1625" spans="1:9" x14ac:dyDescent="0.35">
      <c r="A1625" t="s">
        <v>3196</v>
      </c>
      <c r="B1625" t="s">
        <v>12052</v>
      </c>
      <c r="C1625" t="s">
        <v>12053</v>
      </c>
      <c r="D1625" t="s">
        <v>12054</v>
      </c>
      <c r="E1625" t="s">
        <v>12055</v>
      </c>
      <c r="F1625" t="s">
        <v>12056</v>
      </c>
      <c r="G1625" t="s">
        <v>31</v>
      </c>
      <c r="H1625">
        <v>91945</v>
      </c>
      <c r="I1625" t="s">
        <v>4103</v>
      </c>
    </row>
    <row r="1626" spans="1:9" x14ac:dyDescent="0.35">
      <c r="A1626" t="s">
        <v>3569</v>
      </c>
      <c r="B1626" t="s">
        <v>12057</v>
      </c>
      <c r="C1626" t="s">
        <v>12058</v>
      </c>
      <c r="D1626" t="s">
        <v>12059</v>
      </c>
      <c r="E1626" t="s">
        <v>12060</v>
      </c>
      <c r="F1626" t="s">
        <v>12061</v>
      </c>
      <c r="G1626" t="s">
        <v>26</v>
      </c>
      <c r="H1626">
        <v>86669</v>
      </c>
      <c r="I1626" t="s">
        <v>4092</v>
      </c>
    </row>
    <row r="1627" spans="1:9" x14ac:dyDescent="0.35">
      <c r="A1627" t="s">
        <v>858</v>
      </c>
      <c r="B1627" t="s">
        <v>12062</v>
      </c>
      <c r="C1627" t="s">
        <v>12063</v>
      </c>
      <c r="D1627" t="s">
        <v>12064</v>
      </c>
      <c r="E1627" t="s">
        <v>12065</v>
      </c>
      <c r="F1627" t="s">
        <v>12066</v>
      </c>
      <c r="G1627" t="s">
        <v>26</v>
      </c>
      <c r="H1627">
        <v>45633</v>
      </c>
      <c r="I1627" t="s">
        <v>4092</v>
      </c>
    </row>
    <row r="1628" spans="1:9" x14ac:dyDescent="0.35">
      <c r="A1628" t="s">
        <v>2835</v>
      </c>
      <c r="B1628" t="s">
        <v>12067</v>
      </c>
      <c r="C1628" t="s">
        <v>12068</v>
      </c>
      <c r="D1628" t="s">
        <v>12069</v>
      </c>
      <c r="E1628" t="s">
        <v>12070</v>
      </c>
      <c r="F1628" t="s">
        <v>12071</v>
      </c>
      <c r="G1628" t="s">
        <v>16</v>
      </c>
      <c r="H1628">
        <v>82186</v>
      </c>
      <c r="I1628" t="s">
        <v>4103</v>
      </c>
    </row>
    <row r="1629" spans="1:9" x14ac:dyDescent="0.35">
      <c r="A1629" t="s">
        <v>3000</v>
      </c>
      <c r="B1629" t="s">
        <v>12072</v>
      </c>
      <c r="C1629" t="s">
        <v>12073</v>
      </c>
      <c r="D1629" t="s">
        <v>12074</v>
      </c>
      <c r="E1629" t="s">
        <v>12075</v>
      </c>
      <c r="F1629" t="s">
        <v>12076</v>
      </c>
      <c r="G1629" t="s">
        <v>50</v>
      </c>
      <c r="H1629">
        <v>36685</v>
      </c>
      <c r="I1629" t="s">
        <v>4103</v>
      </c>
    </row>
    <row r="1630" spans="1:9" x14ac:dyDescent="0.35">
      <c r="A1630" t="s">
        <v>3235</v>
      </c>
      <c r="B1630" t="s">
        <v>12077</v>
      </c>
      <c r="C1630" t="s">
        <v>12078</v>
      </c>
      <c r="D1630" t="s">
        <v>12079</v>
      </c>
      <c r="E1630" t="s">
        <v>12080</v>
      </c>
      <c r="F1630" t="s">
        <v>12081</v>
      </c>
      <c r="G1630" t="s">
        <v>50</v>
      </c>
      <c r="H1630">
        <v>92121</v>
      </c>
      <c r="I1630" t="s">
        <v>4092</v>
      </c>
    </row>
    <row r="1631" spans="1:9" x14ac:dyDescent="0.35">
      <c r="A1631" t="s">
        <v>1939</v>
      </c>
      <c r="B1631" t="s">
        <v>12082</v>
      </c>
      <c r="C1631" t="s">
        <v>12083</v>
      </c>
      <c r="D1631" t="s">
        <v>12084</v>
      </c>
      <c r="E1631" t="s">
        <v>12085</v>
      </c>
      <c r="F1631" t="s">
        <v>12086</v>
      </c>
      <c r="G1631" t="s">
        <v>26</v>
      </c>
      <c r="H1631">
        <v>89135</v>
      </c>
      <c r="I1631" t="s">
        <v>4092</v>
      </c>
    </row>
    <row r="1632" spans="1:9" x14ac:dyDescent="0.35">
      <c r="A1632" t="s">
        <v>2198</v>
      </c>
      <c r="B1632" t="s">
        <v>12087</v>
      </c>
      <c r="C1632" t="s">
        <v>12088</v>
      </c>
      <c r="D1632" t="s">
        <v>12089</v>
      </c>
      <c r="E1632" t="s">
        <v>12090</v>
      </c>
      <c r="F1632" t="s">
        <v>12091</v>
      </c>
      <c r="G1632" t="s">
        <v>50</v>
      </c>
      <c r="H1632">
        <v>19573</v>
      </c>
      <c r="I1632" t="s">
        <v>4103</v>
      </c>
    </row>
    <row r="1633" spans="1:9" x14ac:dyDescent="0.35">
      <c r="A1633" t="s">
        <v>2816</v>
      </c>
      <c r="B1633" t="s">
        <v>12092</v>
      </c>
      <c r="C1633" t="s">
        <v>12093</v>
      </c>
      <c r="D1633" t="s">
        <v>12094</v>
      </c>
      <c r="E1633" t="s">
        <v>12095</v>
      </c>
      <c r="F1633" t="s">
        <v>12096</v>
      </c>
      <c r="G1633" t="s">
        <v>23</v>
      </c>
      <c r="H1633">
        <v>22717</v>
      </c>
      <c r="I1633" t="s">
        <v>4103</v>
      </c>
    </row>
    <row r="1634" spans="1:9" x14ac:dyDescent="0.35">
      <c r="A1634" t="s">
        <v>260</v>
      </c>
      <c r="B1634" t="s">
        <v>12097</v>
      </c>
      <c r="C1634" t="s">
        <v>12098</v>
      </c>
      <c r="D1634" t="s">
        <v>12099</v>
      </c>
      <c r="E1634" t="s">
        <v>12100</v>
      </c>
      <c r="F1634" t="s">
        <v>12101</v>
      </c>
      <c r="G1634" t="s">
        <v>16</v>
      </c>
      <c r="H1634">
        <v>66286</v>
      </c>
      <c r="I1634" t="s">
        <v>4103</v>
      </c>
    </row>
    <row r="1635" spans="1:9" x14ac:dyDescent="0.35">
      <c r="A1635" t="s">
        <v>3464</v>
      </c>
      <c r="B1635" t="s">
        <v>12102</v>
      </c>
      <c r="C1635" t="s">
        <v>12103</v>
      </c>
      <c r="D1635" t="s">
        <v>12104</v>
      </c>
      <c r="E1635" t="s">
        <v>12105</v>
      </c>
      <c r="F1635" t="s">
        <v>12106</v>
      </c>
      <c r="G1635" t="s">
        <v>50</v>
      </c>
      <c r="H1635">
        <v>55234</v>
      </c>
      <c r="I1635" t="s">
        <v>4092</v>
      </c>
    </row>
    <row r="1636" spans="1:9" x14ac:dyDescent="0.35">
      <c r="A1636" t="s">
        <v>2900</v>
      </c>
      <c r="B1636" t="s">
        <v>12107</v>
      </c>
      <c r="C1636" t="s">
        <v>12108</v>
      </c>
      <c r="D1636" t="s">
        <v>12109</v>
      </c>
      <c r="E1636" t="s">
        <v>12110</v>
      </c>
      <c r="F1636" t="s">
        <v>11288</v>
      </c>
      <c r="G1636" t="s">
        <v>16</v>
      </c>
      <c r="H1636">
        <v>62148</v>
      </c>
      <c r="I1636" t="s">
        <v>4092</v>
      </c>
    </row>
    <row r="1637" spans="1:9" x14ac:dyDescent="0.35">
      <c r="A1637" t="s">
        <v>234</v>
      </c>
      <c r="B1637" t="s">
        <v>12111</v>
      </c>
      <c r="C1637" t="s">
        <v>12112</v>
      </c>
      <c r="D1637" t="s">
        <v>12113</v>
      </c>
      <c r="E1637" t="s">
        <v>12114</v>
      </c>
      <c r="F1637" t="s">
        <v>12115</v>
      </c>
      <c r="G1637" t="s">
        <v>50</v>
      </c>
      <c r="H1637">
        <v>49243</v>
      </c>
      <c r="I1637" t="s">
        <v>4092</v>
      </c>
    </row>
    <row r="1638" spans="1:9" x14ac:dyDescent="0.35">
      <c r="A1638" t="s">
        <v>571</v>
      </c>
      <c r="B1638" t="s">
        <v>12116</v>
      </c>
      <c r="C1638" t="s">
        <v>12117</v>
      </c>
      <c r="D1638" t="s">
        <v>12118</v>
      </c>
      <c r="E1638" t="s">
        <v>12119</v>
      </c>
      <c r="F1638" t="s">
        <v>12120</v>
      </c>
      <c r="G1638" t="s">
        <v>23</v>
      </c>
      <c r="H1638">
        <v>20846</v>
      </c>
      <c r="I1638" t="s">
        <v>4092</v>
      </c>
    </row>
    <row r="1639" spans="1:9" x14ac:dyDescent="0.35">
      <c r="A1639" t="s">
        <v>184</v>
      </c>
      <c r="B1639" t="s">
        <v>12121</v>
      </c>
      <c r="C1639" t="s">
        <v>12122</v>
      </c>
      <c r="D1639" t="s">
        <v>12123</v>
      </c>
      <c r="E1639" t="s">
        <v>12124</v>
      </c>
      <c r="F1639" t="s">
        <v>12125</v>
      </c>
      <c r="G1639" t="s">
        <v>23</v>
      </c>
      <c r="H1639">
        <v>10214</v>
      </c>
      <c r="I1639" t="s">
        <v>4092</v>
      </c>
    </row>
    <row r="1640" spans="1:9" x14ac:dyDescent="0.35">
      <c r="A1640" t="s">
        <v>2738</v>
      </c>
      <c r="B1640" t="s">
        <v>12126</v>
      </c>
      <c r="C1640" t="s">
        <v>12127</v>
      </c>
      <c r="D1640" t="s">
        <v>12128</v>
      </c>
      <c r="E1640" t="s">
        <v>12129</v>
      </c>
      <c r="F1640" t="s">
        <v>10584</v>
      </c>
      <c r="G1640" t="s">
        <v>26</v>
      </c>
      <c r="H1640">
        <v>2414</v>
      </c>
      <c r="I1640" t="s">
        <v>4092</v>
      </c>
    </row>
    <row r="1641" spans="1:9" x14ac:dyDescent="0.35">
      <c r="A1641" t="s">
        <v>3726</v>
      </c>
      <c r="B1641" t="s">
        <v>12130</v>
      </c>
      <c r="C1641" t="s">
        <v>12131</v>
      </c>
      <c r="D1641" t="s">
        <v>12132</v>
      </c>
      <c r="E1641" t="s">
        <v>12133</v>
      </c>
      <c r="F1641" t="s">
        <v>7124</v>
      </c>
      <c r="G1641" t="s">
        <v>31</v>
      </c>
      <c r="H1641">
        <v>40487</v>
      </c>
      <c r="I1641" t="s">
        <v>4103</v>
      </c>
    </row>
    <row r="1642" spans="1:9" x14ac:dyDescent="0.35">
      <c r="A1642" t="s">
        <v>1915</v>
      </c>
      <c r="B1642" t="s">
        <v>12134</v>
      </c>
      <c r="C1642" t="s">
        <v>12135</v>
      </c>
      <c r="D1642" t="s">
        <v>12136</v>
      </c>
      <c r="E1642" t="s">
        <v>12137</v>
      </c>
      <c r="F1642" t="s">
        <v>12138</v>
      </c>
      <c r="G1642" t="s">
        <v>26</v>
      </c>
      <c r="H1642">
        <v>34605</v>
      </c>
      <c r="I1642" t="s">
        <v>4092</v>
      </c>
    </row>
    <row r="1643" spans="1:9" x14ac:dyDescent="0.35">
      <c r="A1643" t="s">
        <v>1969</v>
      </c>
      <c r="B1643" t="s">
        <v>12139</v>
      </c>
      <c r="C1643" t="s">
        <v>12140</v>
      </c>
      <c r="D1643" t="s">
        <v>12141</v>
      </c>
      <c r="E1643" t="s">
        <v>12142</v>
      </c>
      <c r="F1643" t="s">
        <v>12143</v>
      </c>
      <c r="G1643" t="s">
        <v>31</v>
      </c>
      <c r="H1643">
        <v>21723</v>
      </c>
      <c r="I1643" t="s">
        <v>4103</v>
      </c>
    </row>
    <row r="1644" spans="1:9" x14ac:dyDescent="0.35">
      <c r="A1644" t="s">
        <v>1683</v>
      </c>
      <c r="B1644" t="s">
        <v>12144</v>
      </c>
      <c r="C1644" t="s">
        <v>12145</v>
      </c>
      <c r="D1644" t="s">
        <v>12146</v>
      </c>
      <c r="E1644" t="s">
        <v>12147</v>
      </c>
      <c r="F1644" t="s">
        <v>12148</v>
      </c>
      <c r="G1644" t="s">
        <v>23</v>
      </c>
      <c r="H1644">
        <v>29559</v>
      </c>
      <c r="I1644" t="s">
        <v>4092</v>
      </c>
    </row>
    <row r="1645" spans="1:9" x14ac:dyDescent="0.35">
      <c r="A1645" t="s">
        <v>3632</v>
      </c>
      <c r="B1645" t="s">
        <v>12149</v>
      </c>
      <c r="C1645" t="s">
        <v>12150</v>
      </c>
      <c r="D1645" t="s">
        <v>12151</v>
      </c>
      <c r="E1645" t="s">
        <v>12152</v>
      </c>
      <c r="F1645" t="s">
        <v>12153</v>
      </c>
      <c r="G1645" t="s">
        <v>50</v>
      </c>
      <c r="H1645">
        <v>73313</v>
      </c>
      <c r="I1645" t="s">
        <v>4103</v>
      </c>
    </row>
    <row r="1646" spans="1:9" x14ac:dyDescent="0.35">
      <c r="A1646" t="s">
        <v>369</v>
      </c>
      <c r="B1646" t="s">
        <v>12154</v>
      </c>
      <c r="C1646" t="s">
        <v>12155</v>
      </c>
      <c r="D1646" t="s">
        <v>12156</v>
      </c>
      <c r="E1646" t="s">
        <v>12157</v>
      </c>
      <c r="F1646" t="s">
        <v>12158</v>
      </c>
      <c r="G1646" t="s">
        <v>16</v>
      </c>
      <c r="H1646">
        <v>49543</v>
      </c>
      <c r="I1646" t="s">
        <v>4092</v>
      </c>
    </row>
    <row r="1647" spans="1:9" x14ac:dyDescent="0.35">
      <c r="A1647" t="s">
        <v>3752</v>
      </c>
      <c r="B1647" t="s">
        <v>12159</v>
      </c>
      <c r="C1647" t="s">
        <v>12160</v>
      </c>
      <c r="D1647" t="s">
        <v>12161</v>
      </c>
      <c r="E1647" t="s">
        <v>12162</v>
      </c>
      <c r="F1647" t="s">
        <v>12163</v>
      </c>
      <c r="G1647" t="s">
        <v>31</v>
      </c>
      <c r="H1647">
        <v>73622</v>
      </c>
      <c r="I1647" t="s">
        <v>4103</v>
      </c>
    </row>
    <row r="1648" spans="1:9" x14ac:dyDescent="0.35">
      <c r="A1648" t="s">
        <v>2978</v>
      </c>
      <c r="B1648" t="s">
        <v>12164</v>
      </c>
      <c r="C1648" t="s">
        <v>12165</v>
      </c>
      <c r="D1648" t="s">
        <v>12166</v>
      </c>
      <c r="E1648" t="s">
        <v>12167</v>
      </c>
      <c r="F1648" t="s">
        <v>12168</v>
      </c>
      <c r="G1648" t="s">
        <v>16</v>
      </c>
      <c r="H1648">
        <v>72181</v>
      </c>
      <c r="I1648" t="s">
        <v>4103</v>
      </c>
    </row>
    <row r="1649" spans="1:9" x14ac:dyDescent="0.35">
      <c r="A1649" t="s">
        <v>3452</v>
      </c>
      <c r="B1649" t="s">
        <v>12169</v>
      </c>
      <c r="C1649" t="s">
        <v>12170</v>
      </c>
      <c r="D1649" t="s">
        <v>12171</v>
      </c>
      <c r="E1649" t="s">
        <v>12172</v>
      </c>
      <c r="F1649" t="s">
        <v>12173</v>
      </c>
      <c r="G1649" t="s">
        <v>31</v>
      </c>
      <c r="H1649">
        <v>69344</v>
      </c>
      <c r="I1649" t="s">
        <v>4092</v>
      </c>
    </row>
    <row r="1650" spans="1:9" x14ac:dyDescent="0.35">
      <c r="A1650" t="s">
        <v>2852</v>
      </c>
      <c r="B1650" t="s">
        <v>12174</v>
      </c>
      <c r="C1650" t="s">
        <v>12175</v>
      </c>
      <c r="D1650" t="s">
        <v>12176</v>
      </c>
      <c r="E1650" t="s">
        <v>12177</v>
      </c>
      <c r="F1650" t="s">
        <v>12178</v>
      </c>
      <c r="G1650" t="s">
        <v>50</v>
      </c>
      <c r="H1650">
        <v>90391</v>
      </c>
      <c r="I1650" t="s">
        <v>4092</v>
      </c>
    </row>
    <row r="1651" spans="1:9" x14ac:dyDescent="0.35">
      <c r="A1651" t="s">
        <v>2152</v>
      </c>
      <c r="B1651" t="s">
        <v>12179</v>
      </c>
      <c r="C1651" t="s">
        <v>12180</v>
      </c>
      <c r="D1651" t="s">
        <v>12181</v>
      </c>
      <c r="E1651" t="s">
        <v>12182</v>
      </c>
      <c r="F1651" t="s">
        <v>12183</v>
      </c>
      <c r="G1651" t="s">
        <v>26</v>
      </c>
      <c r="H1651">
        <v>29207</v>
      </c>
      <c r="I1651" t="s">
        <v>4103</v>
      </c>
    </row>
    <row r="1652" spans="1:9" x14ac:dyDescent="0.35">
      <c r="A1652" t="s">
        <v>1555</v>
      </c>
      <c r="B1652" t="s">
        <v>12184</v>
      </c>
      <c r="C1652" t="s">
        <v>12185</v>
      </c>
      <c r="D1652" t="s">
        <v>12186</v>
      </c>
      <c r="E1652" t="s">
        <v>12187</v>
      </c>
      <c r="F1652" t="s">
        <v>12188</v>
      </c>
      <c r="G1652" t="s">
        <v>26</v>
      </c>
      <c r="H1652">
        <v>87367</v>
      </c>
      <c r="I1652" t="s">
        <v>4103</v>
      </c>
    </row>
    <row r="1653" spans="1:9" x14ac:dyDescent="0.35">
      <c r="A1653" t="s">
        <v>3198</v>
      </c>
      <c r="B1653" t="s">
        <v>12189</v>
      </c>
      <c r="C1653" t="s">
        <v>12190</v>
      </c>
      <c r="D1653" t="s">
        <v>12191</v>
      </c>
      <c r="E1653" t="s">
        <v>12192</v>
      </c>
      <c r="F1653" t="s">
        <v>12193</v>
      </c>
      <c r="G1653" t="s">
        <v>23</v>
      </c>
      <c r="H1653">
        <v>37307</v>
      </c>
      <c r="I1653" t="s">
        <v>4092</v>
      </c>
    </row>
    <row r="1654" spans="1:9" x14ac:dyDescent="0.35">
      <c r="A1654" t="s">
        <v>2607</v>
      </c>
      <c r="B1654" t="s">
        <v>9751</v>
      </c>
      <c r="C1654" t="s">
        <v>12194</v>
      </c>
      <c r="D1654" t="s">
        <v>12195</v>
      </c>
      <c r="E1654" t="s">
        <v>12196</v>
      </c>
      <c r="F1654" t="s">
        <v>12197</v>
      </c>
      <c r="G1654" t="s">
        <v>26</v>
      </c>
      <c r="H1654">
        <v>72060</v>
      </c>
      <c r="I1654" t="s">
        <v>4092</v>
      </c>
    </row>
    <row r="1655" spans="1:9" x14ac:dyDescent="0.35">
      <c r="A1655" t="s">
        <v>964</v>
      </c>
      <c r="B1655" t="s">
        <v>12198</v>
      </c>
      <c r="C1655" t="s">
        <v>12199</v>
      </c>
      <c r="D1655" t="s">
        <v>12200</v>
      </c>
      <c r="E1655" t="s">
        <v>12201</v>
      </c>
      <c r="F1655" t="s">
        <v>12202</v>
      </c>
      <c r="G1655" t="s">
        <v>31</v>
      </c>
      <c r="H1655">
        <v>77160</v>
      </c>
      <c r="I1655" t="s">
        <v>4103</v>
      </c>
    </row>
    <row r="1656" spans="1:9" x14ac:dyDescent="0.35">
      <c r="A1656" t="s">
        <v>377</v>
      </c>
      <c r="B1656" t="s">
        <v>12203</v>
      </c>
      <c r="C1656" t="s">
        <v>12204</v>
      </c>
      <c r="D1656" t="s">
        <v>12205</v>
      </c>
      <c r="E1656" t="s">
        <v>12206</v>
      </c>
      <c r="F1656" t="s">
        <v>7976</v>
      </c>
      <c r="G1656" t="s">
        <v>50</v>
      </c>
      <c r="H1656">
        <v>59541</v>
      </c>
      <c r="I1656" t="s">
        <v>4103</v>
      </c>
    </row>
    <row r="1657" spans="1:9" x14ac:dyDescent="0.35">
      <c r="A1657" t="s">
        <v>833</v>
      </c>
      <c r="B1657" t="s">
        <v>12207</v>
      </c>
      <c r="C1657" t="s">
        <v>12208</v>
      </c>
      <c r="D1657" t="s">
        <v>12209</v>
      </c>
      <c r="E1657" t="s">
        <v>12210</v>
      </c>
      <c r="F1657" t="s">
        <v>12211</v>
      </c>
      <c r="G1657" t="s">
        <v>16</v>
      </c>
      <c r="H1657">
        <v>49775</v>
      </c>
      <c r="I1657" t="s">
        <v>4103</v>
      </c>
    </row>
    <row r="1658" spans="1:9" x14ac:dyDescent="0.35">
      <c r="A1658" t="s">
        <v>2494</v>
      </c>
      <c r="B1658" t="s">
        <v>12212</v>
      </c>
      <c r="C1658" t="s">
        <v>12213</v>
      </c>
      <c r="D1658" t="s">
        <v>12214</v>
      </c>
      <c r="E1658" t="s">
        <v>12215</v>
      </c>
      <c r="F1658" t="s">
        <v>12216</v>
      </c>
      <c r="G1658" t="s">
        <v>16</v>
      </c>
      <c r="H1658">
        <v>82359</v>
      </c>
      <c r="I1658" t="s">
        <v>4103</v>
      </c>
    </row>
    <row r="1659" spans="1:9" x14ac:dyDescent="0.35">
      <c r="A1659" t="s">
        <v>2677</v>
      </c>
      <c r="B1659" t="s">
        <v>12217</v>
      </c>
      <c r="C1659" t="s">
        <v>12218</v>
      </c>
      <c r="D1659" t="s">
        <v>12219</v>
      </c>
      <c r="E1659" t="s">
        <v>12220</v>
      </c>
      <c r="F1659" t="s">
        <v>12221</v>
      </c>
      <c r="G1659" t="s">
        <v>31</v>
      </c>
      <c r="H1659">
        <v>71334</v>
      </c>
      <c r="I1659" t="s">
        <v>4103</v>
      </c>
    </row>
    <row r="1660" spans="1:9" x14ac:dyDescent="0.35">
      <c r="A1660" t="s">
        <v>3698</v>
      </c>
      <c r="B1660" t="s">
        <v>12222</v>
      </c>
      <c r="C1660" t="s">
        <v>12223</v>
      </c>
      <c r="D1660" t="s">
        <v>12224</v>
      </c>
      <c r="E1660" t="s">
        <v>12225</v>
      </c>
      <c r="F1660" t="s">
        <v>7326</v>
      </c>
      <c r="G1660" t="s">
        <v>50</v>
      </c>
      <c r="H1660">
        <v>15481</v>
      </c>
      <c r="I1660" t="s">
        <v>4103</v>
      </c>
    </row>
    <row r="1661" spans="1:9" x14ac:dyDescent="0.35">
      <c r="A1661" t="s">
        <v>529</v>
      </c>
      <c r="B1661" t="s">
        <v>12226</v>
      </c>
      <c r="C1661" t="s">
        <v>12227</v>
      </c>
      <c r="D1661" t="s">
        <v>12228</v>
      </c>
      <c r="E1661" t="s">
        <v>12229</v>
      </c>
      <c r="F1661" t="s">
        <v>12230</v>
      </c>
      <c r="G1661" t="s">
        <v>50</v>
      </c>
      <c r="H1661">
        <v>53459</v>
      </c>
      <c r="I1661" t="s">
        <v>4092</v>
      </c>
    </row>
    <row r="1662" spans="1:9" x14ac:dyDescent="0.35">
      <c r="A1662" t="s">
        <v>3943</v>
      </c>
      <c r="B1662" t="s">
        <v>12231</v>
      </c>
      <c r="C1662" t="s">
        <v>12232</v>
      </c>
      <c r="D1662" t="s">
        <v>12233</v>
      </c>
      <c r="E1662" t="s">
        <v>12234</v>
      </c>
      <c r="F1662" t="s">
        <v>12235</v>
      </c>
      <c r="G1662" t="s">
        <v>23</v>
      </c>
      <c r="H1662">
        <v>28843</v>
      </c>
      <c r="I1662" t="s">
        <v>4092</v>
      </c>
    </row>
    <row r="1663" spans="1:9" x14ac:dyDescent="0.35">
      <c r="A1663" t="s">
        <v>3120</v>
      </c>
      <c r="B1663" t="s">
        <v>12236</v>
      </c>
      <c r="C1663" t="s">
        <v>12237</v>
      </c>
      <c r="D1663" t="s">
        <v>12238</v>
      </c>
      <c r="E1663" t="s">
        <v>12239</v>
      </c>
      <c r="F1663" t="s">
        <v>12240</v>
      </c>
      <c r="G1663" t="s">
        <v>16</v>
      </c>
      <c r="H1663">
        <v>16365</v>
      </c>
      <c r="I1663" t="s">
        <v>4103</v>
      </c>
    </row>
    <row r="1664" spans="1:9" x14ac:dyDescent="0.35">
      <c r="A1664" t="s">
        <v>2762</v>
      </c>
      <c r="B1664" t="s">
        <v>12241</v>
      </c>
      <c r="C1664" t="s">
        <v>12242</v>
      </c>
      <c r="D1664" t="s">
        <v>12243</v>
      </c>
      <c r="E1664" t="s">
        <v>12244</v>
      </c>
      <c r="F1664" t="s">
        <v>12245</v>
      </c>
      <c r="G1664" t="s">
        <v>23</v>
      </c>
      <c r="H1664">
        <v>50572</v>
      </c>
      <c r="I1664" t="s">
        <v>4092</v>
      </c>
    </row>
    <row r="1665" spans="1:9" x14ac:dyDescent="0.35">
      <c r="A1665" t="s">
        <v>3806</v>
      </c>
      <c r="B1665" t="s">
        <v>12246</v>
      </c>
      <c r="C1665" t="s">
        <v>12247</v>
      </c>
      <c r="D1665" t="s">
        <v>12248</v>
      </c>
      <c r="E1665" t="s">
        <v>12249</v>
      </c>
      <c r="F1665" t="s">
        <v>12250</v>
      </c>
      <c r="G1665" t="s">
        <v>16</v>
      </c>
      <c r="H1665">
        <v>91461</v>
      </c>
      <c r="I1665" t="s">
        <v>4103</v>
      </c>
    </row>
    <row r="1666" spans="1:9" x14ac:dyDescent="0.35">
      <c r="A1666" t="s">
        <v>3290</v>
      </c>
      <c r="B1666" t="s">
        <v>12251</v>
      </c>
      <c r="C1666" t="s">
        <v>12252</v>
      </c>
      <c r="D1666" t="s">
        <v>12253</v>
      </c>
      <c r="E1666" t="s">
        <v>12254</v>
      </c>
      <c r="F1666" t="s">
        <v>12255</v>
      </c>
      <c r="G1666" t="s">
        <v>26</v>
      </c>
      <c r="H1666">
        <v>37056</v>
      </c>
      <c r="I1666" t="s">
        <v>4092</v>
      </c>
    </row>
    <row r="1667" spans="1:9" x14ac:dyDescent="0.35">
      <c r="A1667" t="s">
        <v>3320</v>
      </c>
      <c r="B1667" t="s">
        <v>12256</v>
      </c>
      <c r="C1667" t="s">
        <v>12257</v>
      </c>
      <c r="D1667" t="s">
        <v>12258</v>
      </c>
      <c r="E1667" t="s">
        <v>12259</v>
      </c>
      <c r="F1667" t="s">
        <v>12260</v>
      </c>
      <c r="G1667" t="s">
        <v>31</v>
      </c>
      <c r="H1667">
        <v>70716</v>
      </c>
      <c r="I1667" t="s">
        <v>4092</v>
      </c>
    </row>
    <row r="1668" spans="1:9" x14ac:dyDescent="0.35">
      <c r="A1668" t="s">
        <v>761</v>
      </c>
      <c r="B1668" t="s">
        <v>12261</v>
      </c>
      <c r="C1668" t="s">
        <v>12262</v>
      </c>
      <c r="D1668" t="s">
        <v>12263</v>
      </c>
      <c r="E1668" t="s">
        <v>12264</v>
      </c>
      <c r="F1668" t="s">
        <v>12265</v>
      </c>
      <c r="G1668" t="s">
        <v>31</v>
      </c>
      <c r="H1668">
        <v>33546</v>
      </c>
      <c r="I1668" t="s">
        <v>4103</v>
      </c>
    </row>
    <row r="1669" spans="1:9" x14ac:dyDescent="0.35">
      <c r="A1669" t="s">
        <v>1074</v>
      </c>
      <c r="B1669" t="s">
        <v>12266</v>
      </c>
      <c r="C1669" t="s">
        <v>12267</v>
      </c>
      <c r="D1669" t="s">
        <v>12268</v>
      </c>
      <c r="E1669" t="s">
        <v>12269</v>
      </c>
      <c r="F1669" t="s">
        <v>12270</v>
      </c>
      <c r="G1669" t="s">
        <v>26</v>
      </c>
      <c r="H1669">
        <v>30368</v>
      </c>
      <c r="I1669" t="s">
        <v>4092</v>
      </c>
    </row>
    <row r="1670" spans="1:9" x14ac:dyDescent="0.35">
      <c r="A1670" t="s">
        <v>3138</v>
      </c>
      <c r="B1670" t="s">
        <v>12271</v>
      </c>
      <c r="C1670" t="s">
        <v>12272</v>
      </c>
      <c r="D1670" t="s">
        <v>12273</v>
      </c>
      <c r="E1670" t="s">
        <v>12274</v>
      </c>
      <c r="F1670" t="s">
        <v>12275</v>
      </c>
      <c r="G1670" t="s">
        <v>23</v>
      </c>
      <c r="H1670">
        <v>39458</v>
      </c>
      <c r="I1670" t="s">
        <v>4092</v>
      </c>
    </row>
    <row r="1671" spans="1:9" x14ac:dyDescent="0.35">
      <c r="A1671" t="s">
        <v>1513</v>
      </c>
      <c r="B1671" t="s">
        <v>12276</v>
      </c>
      <c r="C1671" t="s">
        <v>12277</v>
      </c>
      <c r="D1671" t="s">
        <v>12278</v>
      </c>
      <c r="E1671" t="s">
        <v>12279</v>
      </c>
      <c r="F1671" t="s">
        <v>9818</v>
      </c>
      <c r="G1671" t="s">
        <v>16</v>
      </c>
      <c r="H1671">
        <v>8253</v>
      </c>
      <c r="I1671" t="s">
        <v>4103</v>
      </c>
    </row>
    <row r="1672" spans="1:9" x14ac:dyDescent="0.35">
      <c r="A1672" t="s">
        <v>3132</v>
      </c>
      <c r="B1672" t="s">
        <v>12280</v>
      </c>
      <c r="C1672" t="s">
        <v>12281</v>
      </c>
      <c r="D1672" t="s">
        <v>12282</v>
      </c>
      <c r="E1672" t="s">
        <v>12283</v>
      </c>
      <c r="F1672" t="s">
        <v>10639</v>
      </c>
      <c r="G1672" t="s">
        <v>16</v>
      </c>
      <c r="H1672">
        <v>7191</v>
      </c>
      <c r="I1672" t="s">
        <v>4103</v>
      </c>
    </row>
    <row r="1673" spans="1:9" x14ac:dyDescent="0.35">
      <c r="A1673" t="s">
        <v>1103</v>
      </c>
      <c r="B1673" t="s">
        <v>588</v>
      </c>
      <c r="C1673" t="s">
        <v>12284</v>
      </c>
      <c r="D1673" t="s">
        <v>12285</v>
      </c>
      <c r="E1673" t="s">
        <v>12286</v>
      </c>
      <c r="F1673" t="s">
        <v>12287</v>
      </c>
      <c r="G1673" t="s">
        <v>31</v>
      </c>
      <c r="H1673">
        <v>51397</v>
      </c>
      <c r="I1673" t="s">
        <v>4092</v>
      </c>
    </row>
    <row r="1674" spans="1:9" x14ac:dyDescent="0.35">
      <c r="A1674" t="s">
        <v>4001</v>
      </c>
      <c r="B1674" t="s">
        <v>12288</v>
      </c>
      <c r="C1674" t="s">
        <v>12289</v>
      </c>
      <c r="D1674" t="s">
        <v>12290</v>
      </c>
      <c r="E1674" t="s">
        <v>12291</v>
      </c>
      <c r="F1674" t="s">
        <v>12292</v>
      </c>
      <c r="G1674" t="s">
        <v>50</v>
      </c>
      <c r="H1674">
        <v>78164</v>
      </c>
      <c r="I1674" t="s">
        <v>4092</v>
      </c>
    </row>
    <row r="1675" spans="1:9" x14ac:dyDescent="0.35">
      <c r="A1675" t="s">
        <v>3830</v>
      </c>
      <c r="B1675" t="s">
        <v>12293</v>
      </c>
      <c r="C1675" t="s">
        <v>12294</v>
      </c>
      <c r="D1675" t="s">
        <v>12295</v>
      </c>
      <c r="E1675" t="s">
        <v>12296</v>
      </c>
      <c r="F1675" t="s">
        <v>12297</v>
      </c>
      <c r="G1675" t="s">
        <v>31</v>
      </c>
      <c r="H1675">
        <v>85814</v>
      </c>
      <c r="I1675" t="s">
        <v>4092</v>
      </c>
    </row>
    <row r="1676" spans="1:9" x14ac:dyDescent="0.35">
      <c r="A1676" t="s">
        <v>2588</v>
      </c>
      <c r="B1676" t="s">
        <v>4064</v>
      </c>
      <c r="C1676" t="s">
        <v>12298</v>
      </c>
      <c r="D1676" t="s">
        <v>12299</v>
      </c>
      <c r="E1676" t="s">
        <v>12300</v>
      </c>
      <c r="F1676" t="s">
        <v>4753</v>
      </c>
      <c r="G1676" t="s">
        <v>26</v>
      </c>
      <c r="H1676">
        <v>1588</v>
      </c>
      <c r="I1676" t="s">
        <v>4092</v>
      </c>
    </row>
    <row r="1677" spans="1:9" x14ac:dyDescent="0.35">
      <c r="A1677" t="s">
        <v>2276</v>
      </c>
      <c r="B1677" t="s">
        <v>12301</v>
      </c>
      <c r="C1677" t="s">
        <v>12302</v>
      </c>
      <c r="D1677" t="s">
        <v>12303</v>
      </c>
      <c r="E1677" t="s">
        <v>12304</v>
      </c>
      <c r="F1677" t="s">
        <v>12305</v>
      </c>
      <c r="G1677" t="s">
        <v>16</v>
      </c>
      <c r="H1677">
        <v>82229</v>
      </c>
      <c r="I1677" t="s">
        <v>4103</v>
      </c>
    </row>
    <row r="1678" spans="1:9" x14ac:dyDescent="0.35">
      <c r="A1678" t="s">
        <v>1821</v>
      </c>
      <c r="B1678" t="s">
        <v>12306</v>
      </c>
      <c r="C1678" t="s">
        <v>12307</v>
      </c>
      <c r="D1678" t="s">
        <v>12308</v>
      </c>
      <c r="E1678" t="s">
        <v>12309</v>
      </c>
      <c r="F1678" t="s">
        <v>12310</v>
      </c>
      <c r="G1678" t="s">
        <v>23</v>
      </c>
      <c r="H1678">
        <v>14597</v>
      </c>
      <c r="I1678" t="s">
        <v>4092</v>
      </c>
    </row>
    <row r="1679" spans="1:9" x14ac:dyDescent="0.35">
      <c r="A1679" t="s">
        <v>2860</v>
      </c>
      <c r="B1679" t="s">
        <v>12311</v>
      </c>
      <c r="C1679" t="s">
        <v>12312</v>
      </c>
      <c r="D1679" t="s">
        <v>12313</v>
      </c>
      <c r="E1679" t="s">
        <v>12314</v>
      </c>
      <c r="F1679" t="s">
        <v>12315</v>
      </c>
      <c r="G1679" t="s">
        <v>31</v>
      </c>
      <c r="H1679">
        <v>18969</v>
      </c>
      <c r="I1679" t="s">
        <v>4103</v>
      </c>
    </row>
    <row r="1680" spans="1:9" x14ac:dyDescent="0.35">
      <c r="A1680" t="s">
        <v>250</v>
      </c>
      <c r="B1680" t="s">
        <v>12316</v>
      </c>
      <c r="C1680" t="s">
        <v>12317</v>
      </c>
      <c r="D1680" t="s">
        <v>12318</v>
      </c>
      <c r="E1680" t="s">
        <v>12319</v>
      </c>
      <c r="F1680" t="s">
        <v>12320</v>
      </c>
      <c r="G1680" t="s">
        <v>23</v>
      </c>
      <c r="H1680">
        <v>29651</v>
      </c>
      <c r="I1680" t="s">
        <v>4092</v>
      </c>
    </row>
    <row r="1681" spans="1:9" x14ac:dyDescent="0.35">
      <c r="A1681" t="s">
        <v>3056</v>
      </c>
      <c r="B1681" t="s">
        <v>12321</v>
      </c>
      <c r="C1681" t="s">
        <v>12322</v>
      </c>
      <c r="D1681" t="s">
        <v>12323</v>
      </c>
      <c r="E1681" t="s">
        <v>12324</v>
      </c>
      <c r="F1681" t="s">
        <v>12325</v>
      </c>
      <c r="G1681" t="s">
        <v>16</v>
      </c>
      <c r="H1681">
        <v>28639</v>
      </c>
      <c r="I1681" t="s">
        <v>4103</v>
      </c>
    </row>
    <row r="1682" spans="1:9" x14ac:dyDescent="0.35">
      <c r="A1682" t="s">
        <v>1797</v>
      </c>
      <c r="B1682" t="s">
        <v>12326</v>
      </c>
      <c r="C1682" t="s">
        <v>12327</v>
      </c>
      <c r="D1682" t="s">
        <v>12328</v>
      </c>
      <c r="E1682" t="s">
        <v>12329</v>
      </c>
      <c r="F1682" t="s">
        <v>12330</v>
      </c>
      <c r="G1682" t="s">
        <v>16</v>
      </c>
      <c r="H1682">
        <v>56014</v>
      </c>
      <c r="I1682" t="s">
        <v>4103</v>
      </c>
    </row>
    <row r="1683" spans="1:9" x14ac:dyDescent="0.35">
      <c r="A1683" t="s">
        <v>3026</v>
      </c>
      <c r="B1683" t="s">
        <v>12331</v>
      </c>
      <c r="C1683" t="s">
        <v>12332</v>
      </c>
      <c r="D1683" t="s">
        <v>12333</v>
      </c>
      <c r="E1683" t="s">
        <v>12334</v>
      </c>
      <c r="F1683" t="s">
        <v>12335</v>
      </c>
      <c r="G1683" t="s">
        <v>16</v>
      </c>
      <c r="H1683">
        <v>29709</v>
      </c>
      <c r="I1683" t="s">
        <v>4103</v>
      </c>
    </row>
    <row r="1684" spans="1:9" x14ac:dyDescent="0.35">
      <c r="A1684" t="s">
        <v>902</v>
      </c>
      <c r="B1684" t="s">
        <v>12336</v>
      </c>
      <c r="C1684" t="s">
        <v>12337</v>
      </c>
      <c r="D1684" t="s">
        <v>12338</v>
      </c>
      <c r="E1684" t="s">
        <v>12339</v>
      </c>
      <c r="F1684" t="s">
        <v>12340</v>
      </c>
      <c r="G1684" t="s">
        <v>31</v>
      </c>
      <c r="H1684">
        <v>58573</v>
      </c>
      <c r="I1684" t="s">
        <v>4103</v>
      </c>
    </row>
    <row r="1685" spans="1:9" x14ac:dyDescent="0.35">
      <c r="A1685" t="s">
        <v>2878</v>
      </c>
      <c r="B1685" t="s">
        <v>12341</v>
      </c>
      <c r="C1685" t="s">
        <v>12342</v>
      </c>
      <c r="D1685" t="s">
        <v>12343</v>
      </c>
      <c r="E1685" t="s">
        <v>12344</v>
      </c>
      <c r="F1685" t="s">
        <v>12345</v>
      </c>
      <c r="G1685" t="s">
        <v>26</v>
      </c>
      <c r="H1685">
        <v>12000</v>
      </c>
      <c r="I1685" t="s">
        <v>4103</v>
      </c>
    </row>
    <row r="1686" spans="1:9" x14ac:dyDescent="0.35">
      <c r="A1686" t="s">
        <v>180</v>
      </c>
      <c r="B1686" t="s">
        <v>12346</v>
      </c>
      <c r="C1686" t="s">
        <v>12347</v>
      </c>
      <c r="D1686" t="s">
        <v>12348</v>
      </c>
      <c r="E1686" t="s">
        <v>12349</v>
      </c>
      <c r="F1686" t="s">
        <v>12350</v>
      </c>
      <c r="G1686" t="s">
        <v>23</v>
      </c>
      <c r="H1686">
        <v>58746</v>
      </c>
      <c r="I1686" t="s">
        <v>4103</v>
      </c>
    </row>
    <row r="1687" spans="1:9" x14ac:dyDescent="0.35">
      <c r="A1687" t="s">
        <v>458</v>
      </c>
      <c r="B1687" t="s">
        <v>12351</v>
      </c>
      <c r="C1687" t="s">
        <v>12352</v>
      </c>
      <c r="D1687" t="s">
        <v>12353</v>
      </c>
      <c r="E1687" t="s">
        <v>12354</v>
      </c>
      <c r="F1687" t="s">
        <v>12355</v>
      </c>
      <c r="G1687" t="s">
        <v>31</v>
      </c>
      <c r="H1687">
        <v>67841</v>
      </c>
      <c r="I1687" t="s">
        <v>4103</v>
      </c>
    </row>
    <row r="1688" spans="1:9" x14ac:dyDescent="0.35">
      <c r="A1688" t="s">
        <v>3690</v>
      </c>
      <c r="B1688" t="s">
        <v>12356</v>
      </c>
      <c r="C1688" t="s">
        <v>12357</v>
      </c>
      <c r="D1688" t="s">
        <v>12358</v>
      </c>
      <c r="E1688" t="s">
        <v>12359</v>
      </c>
      <c r="F1688" t="s">
        <v>12360</v>
      </c>
      <c r="G1688" t="s">
        <v>16</v>
      </c>
      <c r="H1688">
        <v>22309</v>
      </c>
      <c r="I1688" t="s">
        <v>4103</v>
      </c>
    </row>
    <row r="1689" spans="1:9" x14ac:dyDescent="0.35">
      <c r="A1689" t="s">
        <v>2841</v>
      </c>
      <c r="B1689" t="s">
        <v>12361</v>
      </c>
      <c r="C1689" t="s">
        <v>12362</v>
      </c>
      <c r="D1689" t="s">
        <v>12363</v>
      </c>
      <c r="E1689" t="s">
        <v>12364</v>
      </c>
      <c r="F1689" t="s">
        <v>12365</v>
      </c>
      <c r="G1689" t="s">
        <v>23</v>
      </c>
      <c r="H1689">
        <v>71655</v>
      </c>
      <c r="I1689" t="s">
        <v>4092</v>
      </c>
    </row>
    <row r="1690" spans="1:9" x14ac:dyDescent="0.35">
      <c r="A1690" t="s">
        <v>3954</v>
      </c>
      <c r="B1690" t="s">
        <v>12366</v>
      </c>
      <c r="C1690" t="s">
        <v>12367</v>
      </c>
      <c r="D1690" t="s">
        <v>12368</v>
      </c>
      <c r="E1690" t="s">
        <v>12369</v>
      </c>
      <c r="F1690" t="s">
        <v>7293</v>
      </c>
      <c r="G1690" t="s">
        <v>26</v>
      </c>
      <c r="H1690">
        <v>6890</v>
      </c>
      <c r="I1690" t="s">
        <v>4103</v>
      </c>
    </row>
    <row r="1691" spans="1:9" x14ac:dyDescent="0.35">
      <c r="A1691" t="s">
        <v>2856</v>
      </c>
      <c r="B1691" t="s">
        <v>12370</v>
      </c>
      <c r="C1691" t="s">
        <v>12371</v>
      </c>
      <c r="D1691" t="s">
        <v>12372</v>
      </c>
      <c r="E1691" t="s">
        <v>12373</v>
      </c>
      <c r="F1691" t="s">
        <v>9287</v>
      </c>
      <c r="G1691" t="s">
        <v>23</v>
      </c>
      <c r="H1691">
        <v>54092</v>
      </c>
      <c r="I1691" t="s">
        <v>4103</v>
      </c>
    </row>
    <row r="1692" spans="1:9" x14ac:dyDescent="0.35">
      <c r="A1692" t="s">
        <v>2930</v>
      </c>
      <c r="B1692" t="s">
        <v>12374</v>
      </c>
      <c r="C1692" t="s">
        <v>12375</v>
      </c>
      <c r="D1692" t="s">
        <v>12376</v>
      </c>
      <c r="E1692" t="s">
        <v>12377</v>
      </c>
      <c r="F1692" t="s">
        <v>12378</v>
      </c>
      <c r="G1692" t="s">
        <v>23</v>
      </c>
      <c r="H1692">
        <v>7681</v>
      </c>
      <c r="I1692" t="s">
        <v>4103</v>
      </c>
    </row>
    <row r="1693" spans="1:9" x14ac:dyDescent="0.35">
      <c r="A1693" t="s">
        <v>2804</v>
      </c>
      <c r="B1693" t="s">
        <v>12379</v>
      </c>
      <c r="C1693" t="s">
        <v>12380</v>
      </c>
      <c r="D1693" t="s">
        <v>12381</v>
      </c>
      <c r="E1693" t="s">
        <v>12382</v>
      </c>
      <c r="F1693" t="s">
        <v>12383</v>
      </c>
      <c r="G1693" t="s">
        <v>26</v>
      </c>
      <c r="H1693">
        <v>91643</v>
      </c>
      <c r="I1693" t="s">
        <v>4103</v>
      </c>
    </row>
    <row r="1694" spans="1:9" x14ac:dyDescent="0.35">
      <c r="A1694" t="s">
        <v>3316</v>
      </c>
      <c r="B1694" t="s">
        <v>11376</v>
      </c>
      <c r="C1694" t="s">
        <v>12384</v>
      </c>
      <c r="D1694" t="s">
        <v>12385</v>
      </c>
      <c r="E1694" t="s">
        <v>12386</v>
      </c>
      <c r="F1694" t="s">
        <v>12387</v>
      </c>
      <c r="G1694" t="s">
        <v>50</v>
      </c>
      <c r="H1694">
        <v>6021</v>
      </c>
      <c r="I1694" t="s">
        <v>4092</v>
      </c>
    </row>
    <row r="1695" spans="1:9" x14ac:dyDescent="0.35">
      <c r="A1695" t="s">
        <v>4079</v>
      </c>
      <c r="B1695" t="s">
        <v>12388</v>
      </c>
      <c r="C1695" t="s">
        <v>12389</v>
      </c>
      <c r="D1695" t="s">
        <v>12390</v>
      </c>
      <c r="E1695" t="s">
        <v>12391</v>
      </c>
      <c r="F1695" t="s">
        <v>12392</v>
      </c>
      <c r="G1695" t="s">
        <v>23</v>
      </c>
      <c r="H1695">
        <v>41197</v>
      </c>
      <c r="I1695" t="s">
        <v>4092</v>
      </c>
    </row>
    <row r="1696" spans="1:9" x14ac:dyDescent="0.35">
      <c r="A1696" t="s">
        <v>3308</v>
      </c>
      <c r="B1696" t="s">
        <v>12393</v>
      </c>
      <c r="C1696" t="s">
        <v>12394</v>
      </c>
      <c r="D1696" t="s">
        <v>12395</v>
      </c>
      <c r="E1696" t="s">
        <v>12396</v>
      </c>
      <c r="F1696" t="s">
        <v>12397</v>
      </c>
      <c r="G1696" t="s">
        <v>16</v>
      </c>
      <c r="H1696">
        <v>70120</v>
      </c>
      <c r="I1696" t="s">
        <v>4092</v>
      </c>
    </row>
    <row r="1697" spans="1:9" x14ac:dyDescent="0.35">
      <c r="A1697" t="s">
        <v>1559</v>
      </c>
      <c r="B1697" t="s">
        <v>12398</v>
      </c>
      <c r="C1697" t="s">
        <v>12399</v>
      </c>
      <c r="D1697" t="s">
        <v>12400</v>
      </c>
      <c r="E1697" t="s">
        <v>12401</v>
      </c>
      <c r="F1697" t="s">
        <v>12402</v>
      </c>
      <c r="G1697" t="s">
        <v>50</v>
      </c>
      <c r="H1697">
        <v>88626</v>
      </c>
      <c r="I1697" t="s">
        <v>4092</v>
      </c>
    </row>
    <row r="1698" spans="1:9" x14ac:dyDescent="0.35">
      <c r="A1698" t="s">
        <v>2584</v>
      </c>
      <c r="B1698" t="s">
        <v>12403</v>
      </c>
      <c r="C1698" t="s">
        <v>12404</v>
      </c>
      <c r="D1698" t="s">
        <v>12405</v>
      </c>
      <c r="E1698" t="s">
        <v>12406</v>
      </c>
      <c r="F1698" t="s">
        <v>12407</v>
      </c>
      <c r="G1698" t="s">
        <v>23</v>
      </c>
      <c r="H1698">
        <v>12076</v>
      </c>
      <c r="I1698" t="s">
        <v>4103</v>
      </c>
    </row>
    <row r="1699" spans="1:9" x14ac:dyDescent="0.35">
      <c r="A1699" t="s">
        <v>492</v>
      </c>
      <c r="B1699" t="s">
        <v>12408</v>
      </c>
      <c r="C1699" t="s">
        <v>12409</v>
      </c>
      <c r="D1699" t="s">
        <v>12410</v>
      </c>
      <c r="E1699" t="s">
        <v>12411</v>
      </c>
      <c r="F1699" t="s">
        <v>12412</v>
      </c>
      <c r="G1699" t="s">
        <v>50</v>
      </c>
      <c r="H1699">
        <v>50482</v>
      </c>
      <c r="I1699" t="s">
        <v>4092</v>
      </c>
    </row>
    <row r="1700" spans="1:9" x14ac:dyDescent="0.35">
      <c r="A1700" t="s">
        <v>3563</v>
      </c>
      <c r="B1700" t="s">
        <v>2747</v>
      </c>
      <c r="C1700" t="s">
        <v>12413</v>
      </c>
      <c r="D1700" t="s">
        <v>12414</v>
      </c>
      <c r="E1700" t="s">
        <v>12415</v>
      </c>
      <c r="F1700" t="s">
        <v>12416</v>
      </c>
      <c r="G1700" t="s">
        <v>31</v>
      </c>
      <c r="H1700">
        <v>25334</v>
      </c>
      <c r="I1700" t="s">
        <v>4092</v>
      </c>
    </row>
    <row r="1701" spans="1:9" x14ac:dyDescent="0.35">
      <c r="A1701" t="s">
        <v>3950</v>
      </c>
      <c r="B1701" t="s">
        <v>12417</v>
      </c>
      <c r="C1701" t="s">
        <v>12418</v>
      </c>
      <c r="D1701" t="s">
        <v>12419</v>
      </c>
      <c r="E1701" t="s">
        <v>12420</v>
      </c>
      <c r="F1701" t="s">
        <v>9238</v>
      </c>
      <c r="G1701" t="s">
        <v>50</v>
      </c>
      <c r="H1701">
        <v>45662</v>
      </c>
      <c r="I1701" t="s">
        <v>4103</v>
      </c>
    </row>
    <row r="1702" spans="1:9" x14ac:dyDescent="0.35">
      <c r="A1702" t="s">
        <v>2040</v>
      </c>
      <c r="B1702" t="s">
        <v>12421</v>
      </c>
      <c r="C1702" t="s">
        <v>12422</v>
      </c>
      <c r="D1702" t="s">
        <v>12423</v>
      </c>
      <c r="E1702" t="s">
        <v>12424</v>
      </c>
      <c r="F1702" t="s">
        <v>6174</v>
      </c>
      <c r="G1702" t="s">
        <v>16</v>
      </c>
      <c r="H1702">
        <v>70750</v>
      </c>
      <c r="I1702" t="s">
        <v>4103</v>
      </c>
    </row>
    <row r="1703" spans="1:9" x14ac:dyDescent="0.35">
      <c r="A1703" t="s">
        <v>1161</v>
      </c>
      <c r="B1703" t="s">
        <v>12425</v>
      </c>
      <c r="C1703" t="s">
        <v>12426</v>
      </c>
      <c r="D1703" t="s">
        <v>12427</v>
      </c>
      <c r="E1703" t="s">
        <v>12428</v>
      </c>
      <c r="F1703" t="s">
        <v>12429</v>
      </c>
      <c r="G1703" t="s">
        <v>26</v>
      </c>
      <c r="H1703">
        <v>48782</v>
      </c>
      <c r="I1703" t="s">
        <v>4103</v>
      </c>
    </row>
    <row r="1704" spans="1:9" x14ac:dyDescent="0.35">
      <c r="A1704" t="s">
        <v>1419</v>
      </c>
      <c r="B1704" t="s">
        <v>12430</v>
      </c>
      <c r="C1704" t="s">
        <v>12431</v>
      </c>
      <c r="D1704" t="s">
        <v>12432</v>
      </c>
      <c r="E1704" t="s">
        <v>12433</v>
      </c>
      <c r="F1704" t="s">
        <v>12434</v>
      </c>
      <c r="G1704" t="s">
        <v>26</v>
      </c>
      <c r="H1704">
        <v>91624</v>
      </c>
      <c r="I1704" t="s">
        <v>4103</v>
      </c>
    </row>
    <row r="1705" spans="1:9" x14ac:dyDescent="0.35">
      <c r="A1705" t="s">
        <v>623</v>
      </c>
      <c r="B1705" t="s">
        <v>12435</v>
      </c>
      <c r="C1705" t="s">
        <v>12436</v>
      </c>
      <c r="D1705" t="s">
        <v>12437</v>
      </c>
      <c r="E1705" t="s">
        <v>12438</v>
      </c>
      <c r="F1705" t="s">
        <v>12439</v>
      </c>
      <c r="G1705" t="s">
        <v>16</v>
      </c>
      <c r="H1705">
        <v>69089</v>
      </c>
      <c r="I1705" t="s">
        <v>4092</v>
      </c>
    </row>
    <row r="1706" spans="1:9" x14ac:dyDescent="0.35">
      <c r="A1706" t="s">
        <v>2598</v>
      </c>
      <c r="B1706" t="s">
        <v>12440</v>
      </c>
      <c r="C1706" t="s">
        <v>12441</v>
      </c>
      <c r="D1706" t="s">
        <v>12442</v>
      </c>
      <c r="E1706" t="s">
        <v>12443</v>
      </c>
      <c r="F1706" t="s">
        <v>9326</v>
      </c>
      <c r="G1706" t="s">
        <v>16</v>
      </c>
      <c r="H1706">
        <v>17317</v>
      </c>
      <c r="I1706" t="s">
        <v>4092</v>
      </c>
    </row>
    <row r="1707" spans="1:9" x14ac:dyDescent="0.35">
      <c r="A1707" t="s">
        <v>3225</v>
      </c>
      <c r="B1707" t="s">
        <v>12444</v>
      </c>
      <c r="C1707" t="s">
        <v>12445</v>
      </c>
      <c r="D1707" t="s">
        <v>12446</v>
      </c>
      <c r="E1707" t="s">
        <v>12447</v>
      </c>
      <c r="F1707" t="s">
        <v>8869</v>
      </c>
      <c r="G1707" t="s">
        <v>16</v>
      </c>
      <c r="H1707">
        <v>67569</v>
      </c>
      <c r="I1707" t="s">
        <v>4103</v>
      </c>
    </row>
    <row r="1708" spans="1:9" x14ac:dyDescent="0.35">
      <c r="A1708" t="s">
        <v>2639</v>
      </c>
      <c r="B1708" t="s">
        <v>12448</v>
      </c>
      <c r="C1708" t="s">
        <v>12449</v>
      </c>
      <c r="D1708" t="s">
        <v>12450</v>
      </c>
      <c r="E1708" t="s">
        <v>12451</v>
      </c>
      <c r="F1708" t="s">
        <v>12452</v>
      </c>
      <c r="G1708" t="s">
        <v>26</v>
      </c>
      <c r="H1708">
        <v>97313</v>
      </c>
      <c r="I1708" t="s">
        <v>4092</v>
      </c>
    </row>
    <row r="1709" spans="1:9" x14ac:dyDescent="0.35">
      <c r="A1709" t="s">
        <v>596</v>
      </c>
      <c r="B1709" t="s">
        <v>12453</v>
      </c>
      <c r="C1709" t="s">
        <v>12454</v>
      </c>
      <c r="D1709" t="s">
        <v>12455</v>
      </c>
      <c r="E1709" t="s">
        <v>12456</v>
      </c>
      <c r="F1709" t="s">
        <v>12457</v>
      </c>
      <c r="G1709" t="s">
        <v>16</v>
      </c>
      <c r="H1709">
        <v>42371</v>
      </c>
      <c r="I1709" t="s">
        <v>4092</v>
      </c>
    </row>
    <row r="1710" spans="1:9" x14ac:dyDescent="0.35">
      <c r="A1710" t="s">
        <v>3442</v>
      </c>
      <c r="B1710" t="s">
        <v>12458</v>
      </c>
      <c r="C1710" t="s">
        <v>12459</v>
      </c>
      <c r="D1710" t="s">
        <v>12460</v>
      </c>
      <c r="E1710" t="s">
        <v>12461</v>
      </c>
      <c r="F1710" t="s">
        <v>12462</v>
      </c>
      <c r="G1710" t="s">
        <v>26</v>
      </c>
      <c r="H1710">
        <v>44372</v>
      </c>
      <c r="I1710" t="s">
        <v>4103</v>
      </c>
    </row>
    <row r="1711" spans="1:9" x14ac:dyDescent="0.35">
      <c r="A1711" t="s">
        <v>2232</v>
      </c>
      <c r="B1711" t="s">
        <v>8471</v>
      </c>
      <c r="C1711" t="s">
        <v>12463</v>
      </c>
      <c r="D1711" t="s">
        <v>12464</v>
      </c>
      <c r="E1711" t="s">
        <v>12465</v>
      </c>
      <c r="F1711" t="s">
        <v>12466</v>
      </c>
      <c r="G1711" t="s">
        <v>31</v>
      </c>
      <c r="H1711">
        <v>82899</v>
      </c>
      <c r="I1711" t="s">
        <v>4092</v>
      </c>
    </row>
    <row r="1712" spans="1:9" x14ac:dyDescent="0.35">
      <c r="A1712" t="s">
        <v>2552</v>
      </c>
      <c r="B1712" t="s">
        <v>12467</v>
      </c>
      <c r="C1712" t="s">
        <v>12468</v>
      </c>
      <c r="D1712" t="s">
        <v>12469</v>
      </c>
      <c r="E1712" t="s">
        <v>12470</v>
      </c>
      <c r="F1712" t="s">
        <v>12471</v>
      </c>
      <c r="G1712" t="s">
        <v>23</v>
      </c>
      <c r="H1712">
        <v>40078</v>
      </c>
      <c r="I1712" t="s">
        <v>4103</v>
      </c>
    </row>
    <row r="1713" spans="1:9" x14ac:dyDescent="0.35">
      <c r="A1713" t="s">
        <v>3040</v>
      </c>
      <c r="B1713" t="s">
        <v>12472</v>
      </c>
      <c r="C1713" t="s">
        <v>12473</v>
      </c>
      <c r="D1713" t="s">
        <v>12474</v>
      </c>
      <c r="E1713" t="s">
        <v>12475</v>
      </c>
      <c r="F1713" t="s">
        <v>12476</v>
      </c>
      <c r="G1713" t="s">
        <v>26</v>
      </c>
      <c r="H1713">
        <v>45593</v>
      </c>
      <c r="I1713" t="s">
        <v>4092</v>
      </c>
    </row>
    <row r="1714" spans="1:9" x14ac:dyDescent="0.35">
      <c r="A1714" t="s">
        <v>3913</v>
      </c>
      <c r="B1714" t="s">
        <v>12477</v>
      </c>
      <c r="C1714" t="s">
        <v>12478</v>
      </c>
      <c r="D1714" t="s">
        <v>12479</v>
      </c>
      <c r="E1714" t="s">
        <v>12480</v>
      </c>
      <c r="F1714" t="s">
        <v>12481</v>
      </c>
      <c r="G1714" t="s">
        <v>16</v>
      </c>
      <c r="H1714">
        <v>7497</v>
      </c>
      <c r="I1714" t="s">
        <v>4092</v>
      </c>
    </row>
    <row r="1715" spans="1:9" x14ac:dyDescent="0.35">
      <c r="A1715" t="s">
        <v>1895</v>
      </c>
      <c r="B1715" t="s">
        <v>12482</v>
      </c>
      <c r="C1715" t="s">
        <v>12483</v>
      </c>
      <c r="D1715" t="s">
        <v>12484</v>
      </c>
      <c r="E1715" t="s">
        <v>12485</v>
      </c>
      <c r="F1715" t="s">
        <v>5429</v>
      </c>
      <c r="G1715" t="s">
        <v>50</v>
      </c>
      <c r="H1715">
        <v>58167</v>
      </c>
      <c r="I1715" t="s">
        <v>4092</v>
      </c>
    </row>
    <row r="1716" spans="1:9" x14ac:dyDescent="0.35">
      <c r="A1716" t="s">
        <v>1769</v>
      </c>
      <c r="B1716" t="s">
        <v>12486</v>
      </c>
      <c r="C1716" t="s">
        <v>12487</v>
      </c>
      <c r="D1716" t="s">
        <v>12488</v>
      </c>
      <c r="E1716" t="s">
        <v>12489</v>
      </c>
      <c r="F1716" t="s">
        <v>12490</v>
      </c>
      <c r="G1716" t="s">
        <v>23</v>
      </c>
      <c r="H1716">
        <v>97438</v>
      </c>
      <c r="I1716" t="s">
        <v>4092</v>
      </c>
    </row>
    <row r="1717" spans="1:9" x14ac:dyDescent="0.35">
      <c r="A1717" t="s">
        <v>228</v>
      </c>
      <c r="B1717" t="s">
        <v>12491</v>
      </c>
      <c r="C1717" t="s">
        <v>12492</v>
      </c>
      <c r="D1717" t="s">
        <v>12493</v>
      </c>
      <c r="E1717" t="s">
        <v>12494</v>
      </c>
      <c r="F1717" t="s">
        <v>12495</v>
      </c>
      <c r="G1717" t="s">
        <v>23</v>
      </c>
      <c r="H1717">
        <v>22560</v>
      </c>
      <c r="I1717" t="s">
        <v>4092</v>
      </c>
    </row>
    <row r="1718" spans="1:9" x14ac:dyDescent="0.35">
      <c r="A1718" t="s">
        <v>1147</v>
      </c>
      <c r="B1718" t="s">
        <v>12496</v>
      </c>
      <c r="C1718" t="s">
        <v>12497</v>
      </c>
      <c r="D1718" t="s">
        <v>12498</v>
      </c>
      <c r="E1718" t="s">
        <v>12499</v>
      </c>
      <c r="F1718" t="s">
        <v>12500</v>
      </c>
      <c r="G1718" t="s">
        <v>26</v>
      </c>
      <c r="H1718">
        <v>84515</v>
      </c>
      <c r="I1718" t="s">
        <v>4092</v>
      </c>
    </row>
    <row r="1719" spans="1:9" x14ac:dyDescent="0.35">
      <c r="A1719" t="s">
        <v>3856</v>
      </c>
      <c r="B1719" t="s">
        <v>12501</v>
      </c>
      <c r="C1719" t="s">
        <v>12502</v>
      </c>
      <c r="D1719" t="s">
        <v>12503</v>
      </c>
      <c r="E1719" t="s">
        <v>12504</v>
      </c>
      <c r="F1719" t="s">
        <v>12505</v>
      </c>
      <c r="G1719" t="s">
        <v>31</v>
      </c>
      <c r="H1719">
        <v>47677</v>
      </c>
      <c r="I1719" t="s">
        <v>4103</v>
      </c>
    </row>
    <row r="1720" spans="1:9" x14ac:dyDescent="0.35">
      <c r="A1720" t="s">
        <v>292</v>
      </c>
      <c r="B1720" t="s">
        <v>12506</v>
      </c>
      <c r="C1720" t="s">
        <v>12507</v>
      </c>
      <c r="D1720" t="s">
        <v>12508</v>
      </c>
      <c r="E1720" t="s">
        <v>12509</v>
      </c>
      <c r="F1720" t="s">
        <v>12510</v>
      </c>
      <c r="G1720" t="s">
        <v>16</v>
      </c>
      <c r="H1720">
        <v>7565</v>
      </c>
      <c r="I1720" t="s">
        <v>4092</v>
      </c>
    </row>
    <row r="1721" spans="1:9" x14ac:dyDescent="0.35">
      <c r="A1721" t="s">
        <v>2679</v>
      </c>
      <c r="B1721" t="s">
        <v>12511</v>
      </c>
      <c r="C1721" t="s">
        <v>12512</v>
      </c>
      <c r="D1721" t="s">
        <v>12513</v>
      </c>
      <c r="E1721" t="s">
        <v>12514</v>
      </c>
      <c r="F1721" t="s">
        <v>12515</v>
      </c>
      <c r="G1721" t="s">
        <v>31</v>
      </c>
      <c r="H1721">
        <v>86136</v>
      </c>
      <c r="I1721" t="s">
        <v>4092</v>
      </c>
    </row>
    <row r="1722" spans="1:9" x14ac:dyDescent="0.35">
      <c r="A1722" t="s">
        <v>3606</v>
      </c>
      <c r="B1722" t="s">
        <v>12516</v>
      </c>
      <c r="C1722" t="s">
        <v>12517</v>
      </c>
      <c r="D1722" t="s">
        <v>12518</v>
      </c>
      <c r="E1722" t="s">
        <v>12519</v>
      </c>
      <c r="F1722" t="s">
        <v>12520</v>
      </c>
      <c r="G1722" t="s">
        <v>26</v>
      </c>
      <c r="H1722">
        <v>36161</v>
      </c>
      <c r="I1722" t="s">
        <v>4092</v>
      </c>
    </row>
    <row r="1723" spans="1:9" x14ac:dyDescent="0.35">
      <c r="A1723" t="s">
        <v>1453</v>
      </c>
      <c r="B1723" t="s">
        <v>12521</v>
      </c>
      <c r="C1723" t="s">
        <v>12522</v>
      </c>
      <c r="D1723" t="s">
        <v>12523</v>
      </c>
      <c r="E1723" t="s">
        <v>12524</v>
      </c>
      <c r="F1723" t="s">
        <v>12525</v>
      </c>
      <c r="G1723" t="s">
        <v>16</v>
      </c>
      <c r="H1723">
        <v>68314</v>
      </c>
      <c r="I1723" t="s">
        <v>4103</v>
      </c>
    </row>
    <row r="1724" spans="1:9" x14ac:dyDescent="0.35">
      <c r="A1724" t="s">
        <v>1269</v>
      </c>
      <c r="B1724" t="s">
        <v>12526</v>
      </c>
      <c r="C1724" t="s">
        <v>12527</v>
      </c>
      <c r="D1724" t="s">
        <v>12528</v>
      </c>
      <c r="E1724" t="s">
        <v>12529</v>
      </c>
      <c r="F1724" t="s">
        <v>12530</v>
      </c>
      <c r="G1724" t="s">
        <v>26</v>
      </c>
      <c r="H1724">
        <v>80556</v>
      </c>
      <c r="I1724" t="s">
        <v>4103</v>
      </c>
    </row>
    <row r="1725" spans="1:9" x14ac:dyDescent="0.35">
      <c r="A1725" t="s">
        <v>663</v>
      </c>
      <c r="B1725" t="s">
        <v>12531</v>
      </c>
      <c r="C1725" t="s">
        <v>12532</v>
      </c>
      <c r="D1725" t="s">
        <v>12533</v>
      </c>
      <c r="E1725" t="s">
        <v>12534</v>
      </c>
      <c r="F1725" t="s">
        <v>12535</v>
      </c>
      <c r="G1725" t="s">
        <v>26</v>
      </c>
      <c r="H1725">
        <v>89785</v>
      </c>
      <c r="I1725" t="s">
        <v>4103</v>
      </c>
    </row>
    <row r="1726" spans="1:9" x14ac:dyDescent="0.35">
      <c r="A1726" t="s">
        <v>2504</v>
      </c>
      <c r="B1726" t="s">
        <v>12536</v>
      </c>
      <c r="C1726" t="s">
        <v>12537</v>
      </c>
      <c r="D1726" t="s">
        <v>12538</v>
      </c>
      <c r="E1726" t="s">
        <v>12539</v>
      </c>
      <c r="F1726" t="s">
        <v>12540</v>
      </c>
      <c r="G1726" t="s">
        <v>23</v>
      </c>
      <c r="H1726">
        <v>92459</v>
      </c>
      <c r="I1726" t="s">
        <v>4103</v>
      </c>
    </row>
    <row r="1727" spans="1:9" x14ac:dyDescent="0.35">
      <c r="A1727" t="s">
        <v>1671</v>
      </c>
      <c r="B1727" t="s">
        <v>12541</v>
      </c>
      <c r="C1727" t="s">
        <v>12542</v>
      </c>
      <c r="D1727" t="s">
        <v>12543</v>
      </c>
      <c r="E1727" t="s">
        <v>12544</v>
      </c>
      <c r="F1727" t="s">
        <v>8446</v>
      </c>
      <c r="G1727" t="s">
        <v>26</v>
      </c>
      <c r="H1727">
        <v>66687</v>
      </c>
      <c r="I1727" t="s">
        <v>4103</v>
      </c>
    </row>
    <row r="1728" spans="1:9" x14ac:dyDescent="0.35">
      <c r="A1728" t="s">
        <v>2380</v>
      </c>
      <c r="B1728" t="s">
        <v>4522</v>
      </c>
      <c r="C1728" t="s">
        <v>12545</v>
      </c>
      <c r="D1728" t="s">
        <v>12546</v>
      </c>
      <c r="E1728" t="s">
        <v>12547</v>
      </c>
      <c r="F1728" t="s">
        <v>12548</v>
      </c>
      <c r="G1728" t="s">
        <v>26</v>
      </c>
      <c r="H1728">
        <v>22613</v>
      </c>
      <c r="I1728" t="s">
        <v>4103</v>
      </c>
    </row>
    <row r="1729" spans="1:9" x14ac:dyDescent="0.35">
      <c r="A1729" t="s">
        <v>90</v>
      </c>
      <c r="B1729" t="s">
        <v>12549</v>
      </c>
      <c r="C1729" t="s">
        <v>12550</v>
      </c>
      <c r="D1729" t="s">
        <v>12551</v>
      </c>
      <c r="E1729" t="s">
        <v>12552</v>
      </c>
      <c r="F1729" t="s">
        <v>8015</v>
      </c>
      <c r="G1729" t="s">
        <v>16</v>
      </c>
      <c r="H1729">
        <v>74545</v>
      </c>
      <c r="I1729" t="s">
        <v>4103</v>
      </c>
    </row>
    <row r="1730" spans="1:9" x14ac:dyDescent="0.35">
      <c r="A1730" t="s">
        <v>3908</v>
      </c>
      <c r="B1730" t="s">
        <v>12553</v>
      </c>
      <c r="C1730" t="s">
        <v>12554</v>
      </c>
      <c r="D1730" t="s">
        <v>12555</v>
      </c>
      <c r="E1730" t="s">
        <v>12556</v>
      </c>
      <c r="F1730" t="s">
        <v>12557</v>
      </c>
      <c r="G1730" t="s">
        <v>16</v>
      </c>
      <c r="H1730">
        <v>947</v>
      </c>
      <c r="I1730" t="s">
        <v>4103</v>
      </c>
    </row>
    <row r="1731" spans="1:9" x14ac:dyDescent="0.35">
      <c r="A1731" t="s">
        <v>1592</v>
      </c>
      <c r="B1731" t="s">
        <v>12558</v>
      </c>
      <c r="C1731" t="s">
        <v>12559</v>
      </c>
      <c r="D1731" t="s">
        <v>12560</v>
      </c>
      <c r="E1731" t="s">
        <v>12561</v>
      </c>
      <c r="F1731" t="s">
        <v>12562</v>
      </c>
      <c r="G1731" t="s">
        <v>50</v>
      </c>
      <c r="H1731">
        <v>61631</v>
      </c>
      <c r="I1731" t="s">
        <v>4103</v>
      </c>
    </row>
    <row r="1732" spans="1:9" x14ac:dyDescent="0.35">
      <c r="A1732" t="s">
        <v>2302</v>
      </c>
      <c r="B1732" t="s">
        <v>12563</v>
      </c>
      <c r="C1732" t="s">
        <v>12564</v>
      </c>
      <c r="D1732" t="s">
        <v>12565</v>
      </c>
      <c r="E1732" t="s">
        <v>12566</v>
      </c>
      <c r="F1732" t="s">
        <v>12567</v>
      </c>
      <c r="G1732" t="s">
        <v>23</v>
      </c>
      <c r="H1732">
        <v>25003</v>
      </c>
      <c r="I1732" t="s">
        <v>4092</v>
      </c>
    </row>
    <row r="1733" spans="1:9" x14ac:dyDescent="0.35">
      <c r="A1733" t="s">
        <v>256</v>
      </c>
      <c r="B1733" t="s">
        <v>12568</v>
      </c>
      <c r="C1733" t="s">
        <v>12569</v>
      </c>
      <c r="D1733" t="s">
        <v>12570</v>
      </c>
      <c r="E1733" t="s">
        <v>12571</v>
      </c>
      <c r="F1733" t="s">
        <v>12572</v>
      </c>
      <c r="G1733" t="s">
        <v>50</v>
      </c>
      <c r="H1733">
        <v>84500</v>
      </c>
      <c r="I1733" t="s">
        <v>4103</v>
      </c>
    </row>
    <row r="1734" spans="1:9" x14ac:dyDescent="0.35">
      <c r="A1734" t="s">
        <v>2827</v>
      </c>
      <c r="B1734" t="s">
        <v>12573</v>
      </c>
      <c r="C1734" t="s">
        <v>12574</v>
      </c>
      <c r="D1734" t="s">
        <v>12575</v>
      </c>
      <c r="E1734" t="s">
        <v>12576</v>
      </c>
      <c r="F1734" t="s">
        <v>12577</v>
      </c>
      <c r="G1734" t="s">
        <v>16</v>
      </c>
      <c r="H1734">
        <v>95444</v>
      </c>
      <c r="I1734" t="s">
        <v>4092</v>
      </c>
    </row>
    <row r="1735" spans="1:9" x14ac:dyDescent="0.35">
      <c r="A1735" t="s">
        <v>2112</v>
      </c>
      <c r="B1735" t="s">
        <v>7259</v>
      </c>
      <c r="C1735" t="s">
        <v>12578</v>
      </c>
      <c r="D1735" t="s">
        <v>12579</v>
      </c>
      <c r="E1735" t="s">
        <v>12580</v>
      </c>
      <c r="F1735" t="s">
        <v>12581</v>
      </c>
      <c r="G1735" t="s">
        <v>31</v>
      </c>
      <c r="H1735">
        <v>20642</v>
      </c>
      <c r="I1735" t="s">
        <v>4092</v>
      </c>
    </row>
    <row r="1736" spans="1:9" x14ac:dyDescent="0.35">
      <c r="A1736" t="s">
        <v>842</v>
      </c>
      <c r="B1736" t="s">
        <v>12582</v>
      </c>
      <c r="C1736" t="s">
        <v>12583</v>
      </c>
      <c r="D1736" t="s">
        <v>12584</v>
      </c>
      <c r="E1736" t="s">
        <v>12585</v>
      </c>
      <c r="F1736" t="s">
        <v>12586</v>
      </c>
      <c r="G1736" t="s">
        <v>16</v>
      </c>
      <c r="H1736">
        <v>35639</v>
      </c>
      <c r="I1736" t="s">
        <v>4103</v>
      </c>
    </row>
    <row r="1737" spans="1:9" x14ac:dyDescent="0.35">
      <c r="A1737" t="s">
        <v>3507</v>
      </c>
      <c r="B1737" t="s">
        <v>12587</v>
      </c>
      <c r="C1737" t="s">
        <v>12588</v>
      </c>
      <c r="D1737" t="s">
        <v>12589</v>
      </c>
      <c r="E1737" t="s">
        <v>12590</v>
      </c>
      <c r="F1737" t="s">
        <v>12591</v>
      </c>
      <c r="G1737" t="s">
        <v>23</v>
      </c>
      <c r="H1737">
        <v>82650</v>
      </c>
      <c r="I1737" t="s">
        <v>4092</v>
      </c>
    </row>
    <row r="1738" spans="1:9" x14ac:dyDescent="0.35">
      <c r="A1738" t="s">
        <v>1435</v>
      </c>
      <c r="B1738" t="s">
        <v>12592</v>
      </c>
      <c r="C1738" t="s">
        <v>12593</v>
      </c>
      <c r="D1738" t="s">
        <v>12594</v>
      </c>
      <c r="E1738" t="s">
        <v>12595</v>
      </c>
      <c r="F1738" t="s">
        <v>12596</v>
      </c>
      <c r="G1738" t="s">
        <v>16</v>
      </c>
      <c r="H1738">
        <v>64010</v>
      </c>
      <c r="I1738" t="s">
        <v>4092</v>
      </c>
    </row>
    <row r="1739" spans="1:9" x14ac:dyDescent="0.35">
      <c r="A1739" t="s">
        <v>3995</v>
      </c>
      <c r="B1739" t="s">
        <v>12597</v>
      </c>
      <c r="C1739" t="s">
        <v>12598</v>
      </c>
      <c r="D1739" t="s">
        <v>12599</v>
      </c>
      <c r="E1739" t="s">
        <v>12600</v>
      </c>
      <c r="F1739" t="s">
        <v>12601</v>
      </c>
      <c r="G1739" t="s">
        <v>26</v>
      </c>
      <c r="H1739">
        <v>34181</v>
      </c>
      <c r="I1739" t="s">
        <v>4092</v>
      </c>
    </row>
    <row r="1740" spans="1:9" x14ac:dyDescent="0.35">
      <c r="A1740" t="s">
        <v>3682</v>
      </c>
      <c r="B1740" t="s">
        <v>12602</v>
      </c>
      <c r="C1740" t="s">
        <v>12603</v>
      </c>
      <c r="D1740" t="s">
        <v>12604</v>
      </c>
      <c r="E1740" t="s">
        <v>12605</v>
      </c>
      <c r="F1740" t="s">
        <v>12606</v>
      </c>
      <c r="G1740" t="s">
        <v>23</v>
      </c>
      <c r="H1740">
        <v>2054</v>
      </c>
      <c r="I1740" t="s">
        <v>4092</v>
      </c>
    </row>
    <row r="1741" spans="1:9" x14ac:dyDescent="0.35">
      <c r="A1741" t="s">
        <v>2470</v>
      </c>
      <c r="B1741" t="s">
        <v>12607</v>
      </c>
      <c r="C1741" t="s">
        <v>12608</v>
      </c>
      <c r="D1741" t="s">
        <v>12609</v>
      </c>
      <c r="E1741" t="s">
        <v>12610</v>
      </c>
      <c r="F1741" t="s">
        <v>12611</v>
      </c>
      <c r="G1741" t="s">
        <v>26</v>
      </c>
      <c r="H1741">
        <v>56097</v>
      </c>
      <c r="I1741" t="s">
        <v>4103</v>
      </c>
    </row>
    <row r="1742" spans="1:9" x14ac:dyDescent="0.35">
      <c r="A1742" t="s">
        <v>2609</v>
      </c>
      <c r="B1742" t="s">
        <v>12612</v>
      </c>
      <c r="C1742" t="s">
        <v>12613</v>
      </c>
      <c r="D1742" t="s">
        <v>12614</v>
      </c>
      <c r="E1742" t="s">
        <v>12615</v>
      </c>
      <c r="F1742" t="s">
        <v>12616</v>
      </c>
      <c r="G1742" t="s">
        <v>26</v>
      </c>
      <c r="H1742">
        <v>686</v>
      </c>
      <c r="I1742" t="s">
        <v>4103</v>
      </c>
    </row>
    <row r="1743" spans="1:9" x14ac:dyDescent="0.35">
      <c r="A1743" t="s">
        <v>3267</v>
      </c>
      <c r="B1743" t="s">
        <v>12617</v>
      </c>
      <c r="C1743" t="s">
        <v>12618</v>
      </c>
      <c r="D1743" t="s">
        <v>12619</v>
      </c>
      <c r="E1743" t="s">
        <v>12620</v>
      </c>
      <c r="F1743" t="s">
        <v>12621</v>
      </c>
      <c r="G1743" t="s">
        <v>50</v>
      </c>
      <c r="H1743">
        <v>58954</v>
      </c>
      <c r="I1743" t="s">
        <v>4103</v>
      </c>
    </row>
    <row r="1744" spans="1:9" x14ac:dyDescent="0.35">
      <c r="A1744" t="s">
        <v>1423</v>
      </c>
      <c r="B1744" t="s">
        <v>12622</v>
      </c>
      <c r="C1744" t="s">
        <v>12623</v>
      </c>
      <c r="D1744" t="s">
        <v>12624</v>
      </c>
      <c r="E1744" t="s">
        <v>12625</v>
      </c>
      <c r="F1744" t="s">
        <v>8406</v>
      </c>
      <c r="G1744" t="s">
        <v>16</v>
      </c>
      <c r="H1744">
        <v>42606</v>
      </c>
      <c r="I1744" t="s">
        <v>4103</v>
      </c>
    </row>
    <row r="1745" spans="1:9" x14ac:dyDescent="0.35">
      <c r="A1745" t="s">
        <v>1803</v>
      </c>
      <c r="B1745" t="s">
        <v>12626</v>
      </c>
      <c r="C1745" t="s">
        <v>12627</v>
      </c>
      <c r="D1745" t="s">
        <v>12628</v>
      </c>
      <c r="E1745" t="s">
        <v>12629</v>
      </c>
      <c r="F1745" t="s">
        <v>12630</v>
      </c>
      <c r="G1745" t="s">
        <v>26</v>
      </c>
      <c r="H1745">
        <v>31080</v>
      </c>
      <c r="I1745" t="s">
        <v>4103</v>
      </c>
    </row>
    <row r="1746" spans="1:9" x14ac:dyDescent="0.35">
      <c r="A1746" t="s">
        <v>611</v>
      </c>
      <c r="B1746" t="s">
        <v>12631</v>
      </c>
      <c r="C1746" t="s">
        <v>12632</v>
      </c>
      <c r="D1746" t="s">
        <v>12633</v>
      </c>
      <c r="E1746" t="s">
        <v>12634</v>
      </c>
      <c r="F1746" t="s">
        <v>5300</v>
      </c>
      <c r="G1746" t="s">
        <v>16</v>
      </c>
      <c r="H1746">
        <v>38093</v>
      </c>
      <c r="I1746" t="s">
        <v>4092</v>
      </c>
    </row>
    <row r="1747" spans="1:9" x14ac:dyDescent="0.35">
      <c r="A1747" t="s">
        <v>1421</v>
      </c>
      <c r="B1747" t="s">
        <v>12635</v>
      </c>
      <c r="C1747" t="s">
        <v>12636</v>
      </c>
      <c r="D1747" t="s">
        <v>12637</v>
      </c>
      <c r="E1747" t="s">
        <v>12638</v>
      </c>
      <c r="F1747" t="s">
        <v>12639</v>
      </c>
      <c r="G1747" t="s">
        <v>50</v>
      </c>
      <c r="H1747">
        <v>98488</v>
      </c>
      <c r="I1747" t="s">
        <v>4103</v>
      </c>
    </row>
    <row r="1748" spans="1:9" x14ac:dyDescent="0.35">
      <c r="A1748" t="s">
        <v>212</v>
      </c>
      <c r="B1748" t="s">
        <v>12640</v>
      </c>
      <c r="C1748" t="s">
        <v>12641</v>
      </c>
      <c r="D1748" t="s">
        <v>12642</v>
      </c>
      <c r="E1748" t="s">
        <v>12643</v>
      </c>
      <c r="F1748" t="s">
        <v>12644</v>
      </c>
      <c r="G1748" t="s">
        <v>31</v>
      </c>
      <c r="H1748">
        <v>97513</v>
      </c>
      <c r="I1748" t="s">
        <v>4103</v>
      </c>
    </row>
    <row r="1749" spans="1:9" x14ac:dyDescent="0.35">
      <c r="A1749" t="s">
        <v>2714</v>
      </c>
      <c r="B1749" t="s">
        <v>12645</v>
      </c>
      <c r="C1749" t="s">
        <v>12646</v>
      </c>
      <c r="D1749" t="s">
        <v>12647</v>
      </c>
      <c r="E1749" t="s">
        <v>12648</v>
      </c>
      <c r="F1749" t="s">
        <v>12649</v>
      </c>
      <c r="G1749" t="s">
        <v>26</v>
      </c>
      <c r="H1749">
        <v>26374</v>
      </c>
      <c r="I1749" t="s">
        <v>4092</v>
      </c>
    </row>
    <row r="1750" spans="1:9" x14ac:dyDescent="0.35">
      <c r="A1750" t="s">
        <v>1002</v>
      </c>
      <c r="B1750" t="s">
        <v>12650</v>
      </c>
      <c r="C1750" t="s">
        <v>12651</v>
      </c>
      <c r="D1750" t="s">
        <v>12652</v>
      </c>
      <c r="E1750" t="s">
        <v>12653</v>
      </c>
      <c r="F1750" t="s">
        <v>12654</v>
      </c>
      <c r="G1750" t="s">
        <v>23</v>
      </c>
      <c r="H1750">
        <v>57084</v>
      </c>
      <c r="I1750" t="s">
        <v>4103</v>
      </c>
    </row>
    <row r="1751" spans="1:9" x14ac:dyDescent="0.35">
      <c r="A1751" t="s">
        <v>1185</v>
      </c>
      <c r="B1751" t="s">
        <v>12655</v>
      </c>
      <c r="C1751" t="s">
        <v>12656</v>
      </c>
      <c r="D1751" t="s">
        <v>12657</v>
      </c>
      <c r="E1751" t="s">
        <v>12658</v>
      </c>
      <c r="F1751" t="s">
        <v>12659</v>
      </c>
      <c r="G1751" t="s">
        <v>31</v>
      </c>
      <c r="H1751">
        <v>94242</v>
      </c>
      <c r="I1751" t="s">
        <v>4092</v>
      </c>
    </row>
    <row r="1752" spans="1:9" x14ac:dyDescent="0.35">
      <c r="A1752" t="s">
        <v>838</v>
      </c>
      <c r="B1752" t="s">
        <v>12660</v>
      </c>
      <c r="C1752" t="s">
        <v>12661</v>
      </c>
      <c r="D1752" t="s">
        <v>12662</v>
      </c>
      <c r="E1752" t="s">
        <v>12663</v>
      </c>
      <c r="F1752" t="s">
        <v>8203</v>
      </c>
      <c r="G1752" t="s">
        <v>23</v>
      </c>
      <c r="H1752">
        <v>21784</v>
      </c>
      <c r="I1752" t="s">
        <v>4092</v>
      </c>
    </row>
    <row r="1753" spans="1:9" x14ac:dyDescent="0.35">
      <c r="A1753" t="s">
        <v>2649</v>
      </c>
      <c r="B1753" t="s">
        <v>12664</v>
      </c>
      <c r="C1753" t="s">
        <v>12665</v>
      </c>
      <c r="D1753" t="s">
        <v>12666</v>
      </c>
      <c r="E1753" t="s">
        <v>12667</v>
      </c>
      <c r="F1753" t="s">
        <v>12668</v>
      </c>
      <c r="G1753" t="s">
        <v>16</v>
      </c>
      <c r="H1753">
        <v>53862</v>
      </c>
      <c r="I1753" t="s">
        <v>4092</v>
      </c>
    </row>
    <row r="1754" spans="1:9" x14ac:dyDescent="0.35">
      <c r="A1754" t="s">
        <v>246</v>
      </c>
      <c r="B1754" t="s">
        <v>12669</v>
      </c>
      <c r="C1754" t="s">
        <v>12670</v>
      </c>
      <c r="D1754" t="s">
        <v>12671</v>
      </c>
      <c r="E1754" t="s">
        <v>12672</v>
      </c>
      <c r="F1754" t="s">
        <v>12673</v>
      </c>
      <c r="G1754" t="s">
        <v>16</v>
      </c>
      <c r="H1754">
        <v>40674</v>
      </c>
      <c r="I1754" t="s">
        <v>4103</v>
      </c>
    </row>
    <row r="1755" spans="1:9" x14ac:dyDescent="0.35">
      <c r="A1755" t="s">
        <v>904</v>
      </c>
      <c r="B1755" t="s">
        <v>12674</v>
      </c>
      <c r="C1755" t="s">
        <v>12675</v>
      </c>
      <c r="D1755" t="s">
        <v>12676</v>
      </c>
      <c r="E1755" t="s">
        <v>12677</v>
      </c>
      <c r="F1755" t="s">
        <v>12678</v>
      </c>
      <c r="G1755" t="s">
        <v>23</v>
      </c>
      <c r="H1755">
        <v>13797</v>
      </c>
      <c r="I1755" t="s">
        <v>4103</v>
      </c>
    </row>
    <row r="1756" spans="1:9" x14ac:dyDescent="0.35">
      <c r="A1756" t="s">
        <v>794</v>
      </c>
      <c r="B1756" t="s">
        <v>12679</v>
      </c>
      <c r="C1756" t="s">
        <v>12680</v>
      </c>
      <c r="D1756" t="s">
        <v>12681</v>
      </c>
      <c r="E1756" t="s">
        <v>12682</v>
      </c>
      <c r="F1756" t="s">
        <v>8603</v>
      </c>
      <c r="G1756" t="s">
        <v>16</v>
      </c>
      <c r="H1756">
        <v>15507</v>
      </c>
      <c r="I1756" t="s">
        <v>4092</v>
      </c>
    </row>
    <row r="1757" spans="1:9" x14ac:dyDescent="0.35">
      <c r="A1757" t="s">
        <v>2492</v>
      </c>
      <c r="B1757" t="s">
        <v>12683</v>
      </c>
      <c r="C1757" t="s">
        <v>12684</v>
      </c>
      <c r="D1757" t="s">
        <v>12685</v>
      </c>
      <c r="E1757" t="s">
        <v>12686</v>
      </c>
      <c r="F1757" t="s">
        <v>12687</v>
      </c>
      <c r="G1757" t="s">
        <v>23</v>
      </c>
      <c r="H1757">
        <v>71973</v>
      </c>
      <c r="I1757" t="s">
        <v>4092</v>
      </c>
    </row>
    <row r="1758" spans="1:9" x14ac:dyDescent="0.35">
      <c r="A1758" t="s">
        <v>3379</v>
      </c>
      <c r="B1758" t="s">
        <v>3963</v>
      </c>
      <c r="C1758" t="s">
        <v>12688</v>
      </c>
      <c r="D1758" t="s">
        <v>12689</v>
      </c>
      <c r="E1758" t="s">
        <v>12690</v>
      </c>
      <c r="F1758" t="s">
        <v>12691</v>
      </c>
      <c r="G1758" t="s">
        <v>26</v>
      </c>
      <c r="H1758">
        <v>93435</v>
      </c>
      <c r="I1758" t="s">
        <v>4092</v>
      </c>
    </row>
    <row r="1759" spans="1:9" x14ac:dyDescent="0.35">
      <c r="A1759" t="s">
        <v>1947</v>
      </c>
      <c r="B1759" t="s">
        <v>12692</v>
      </c>
      <c r="C1759" t="s">
        <v>12693</v>
      </c>
      <c r="D1759" t="s">
        <v>12694</v>
      </c>
      <c r="E1759" t="s">
        <v>12695</v>
      </c>
      <c r="F1759" t="s">
        <v>12696</v>
      </c>
      <c r="G1759" t="s">
        <v>26</v>
      </c>
      <c r="H1759">
        <v>91342</v>
      </c>
      <c r="I1759" t="s">
        <v>4092</v>
      </c>
    </row>
    <row r="1760" spans="1:9" x14ac:dyDescent="0.35">
      <c r="A1760" t="s">
        <v>2958</v>
      </c>
      <c r="B1760" t="s">
        <v>12697</v>
      </c>
      <c r="C1760" t="s">
        <v>12698</v>
      </c>
      <c r="D1760" t="s">
        <v>12699</v>
      </c>
      <c r="E1760" t="s">
        <v>12700</v>
      </c>
      <c r="F1760" t="s">
        <v>12701</v>
      </c>
      <c r="G1760" t="s">
        <v>50</v>
      </c>
      <c r="H1760">
        <v>82224</v>
      </c>
      <c r="I1760" t="s">
        <v>4103</v>
      </c>
    </row>
    <row r="1761" spans="1:9" x14ac:dyDescent="0.35">
      <c r="A1761" t="s">
        <v>3993</v>
      </c>
      <c r="B1761" t="s">
        <v>12702</v>
      </c>
      <c r="C1761" t="s">
        <v>12703</v>
      </c>
      <c r="D1761" t="s">
        <v>12704</v>
      </c>
      <c r="E1761" t="s">
        <v>12705</v>
      </c>
      <c r="F1761" t="s">
        <v>12706</v>
      </c>
      <c r="G1761" t="s">
        <v>26</v>
      </c>
      <c r="H1761">
        <v>80375</v>
      </c>
      <c r="I1761" t="s">
        <v>4103</v>
      </c>
    </row>
    <row r="1762" spans="1:9" x14ac:dyDescent="0.35">
      <c r="A1762" t="s">
        <v>226</v>
      </c>
      <c r="B1762" t="s">
        <v>12707</v>
      </c>
      <c r="C1762" t="s">
        <v>12708</v>
      </c>
      <c r="D1762" t="s">
        <v>12709</v>
      </c>
      <c r="E1762" t="s">
        <v>12710</v>
      </c>
      <c r="F1762" t="s">
        <v>12711</v>
      </c>
      <c r="G1762" t="s">
        <v>16</v>
      </c>
      <c r="H1762">
        <v>8269</v>
      </c>
      <c r="I1762" t="s">
        <v>4092</v>
      </c>
    </row>
    <row r="1763" spans="1:9" x14ac:dyDescent="0.35">
      <c r="A1763" t="s">
        <v>298</v>
      </c>
      <c r="B1763" t="s">
        <v>12712</v>
      </c>
      <c r="C1763" t="s">
        <v>12713</v>
      </c>
      <c r="D1763" t="s">
        <v>12714</v>
      </c>
      <c r="E1763" t="s">
        <v>12715</v>
      </c>
      <c r="F1763" t="s">
        <v>12716</v>
      </c>
      <c r="G1763" t="s">
        <v>16</v>
      </c>
      <c r="H1763">
        <v>63943</v>
      </c>
      <c r="I1763" t="s">
        <v>4103</v>
      </c>
    </row>
    <row r="1764" spans="1:9" x14ac:dyDescent="0.35">
      <c r="A1764" t="s">
        <v>1336</v>
      </c>
      <c r="B1764" t="s">
        <v>12717</v>
      </c>
      <c r="C1764" t="s">
        <v>12718</v>
      </c>
      <c r="D1764" t="s">
        <v>12719</v>
      </c>
      <c r="E1764" t="s">
        <v>12720</v>
      </c>
      <c r="F1764" t="s">
        <v>12721</v>
      </c>
      <c r="G1764" t="s">
        <v>26</v>
      </c>
      <c r="H1764">
        <v>57329</v>
      </c>
      <c r="I1764" t="s">
        <v>4103</v>
      </c>
    </row>
    <row r="1765" spans="1:9" x14ac:dyDescent="0.35">
      <c r="A1765" t="s">
        <v>1151</v>
      </c>
      <c r="B1765" t="s">
        <v>12722</v>
      </c>
      <c r="C1765" t="s">
        <v>12723</v>
      </c>
      <c r="D1765" t="s">
        <v>12724</v>
      </c>
      <c r="E1765" t="s">
        <v>12725</v>
      </c>
      <c r="F1765" t="s">
        <v>12106</v>
      </c>
      <c r="G1765" t="s">
        <v>16</v>
      </c>
      <c r="H1765">
        <v>21711</v>
      </c>
      <c r="I1765" t="s">
        <v>4103</v>
      </c>
    </row>
    <row r="1766" spans="1:9" x14ac:dyDescent="0.35">
      <c r="A1766" t="s">
        <v>340</v>
      </c>
      <c r="B1766" t="s">
        <v>12726</v>
      </c>
      <c r="C1766" t="s">
        <v>12727</v>
      </c>
      <c r="D1766" t="s">
        <v>12728</v>
      </c>
      <c r="E1766" t="s">
        <v>12729</v>
      </c>
      <c r="F1766" t="s">
        <v>12730</v>
      </c>
      <c r="G1766" t="s">
        <v>50</v>
      </c>
      <c r="H1766">
        <v>62867</v>
      </c>
      <c r="I1766" t="s">
        <v>4092</v>
      </c>
    </row>
    <row r="1767" spans="1:9" x14ac:dyDescent="0.35">
      <c r="A1767" t="s">
        <v>1633</v>
      </c>
      <c r="B1767" t="s">
        <v>12731</v>
      </c>
      <c r="C1767" t="s">
        <v>12732</v>
      </c>
      <c r="D1767" t="s">
        <v>12733</v>
      </c>
      <c r="E1767" t="s">
        <v>12734</v>
      </c>
      <c r="F1767" t="s">
        <v>12735</v>
      </c>
      <c r="G1767" t="s">
        <v>23</v>
      </c>
      <c r="H1767">
        <v>2765</v>
      </c>
      <c r="I1767" t="s">
        <v>4092</v>
      </c>
    </row>
    <row r="1768" spans="1:9" x14ac:dyDescent="0.35">
      <c r="A1768" t="s">
        <v>2230</v>
      </c>
      <c r="B1768" t="s">
        <v>12736</v>
      </c>
      <c r="C1768" t="s">
        <v>12737</v>
      </c>
      <c r="D1768" t="s">
        <v>12738</v>
      </c>
      <c r="E1768" t="s">
        <v>12739</v>
      </c>
      <c r="F1768" t="s">
        <v>12740</v>
      </c>
      <c r="G1768" t="s">
        <v>23</v>
      </c>
      <c r="H1768">
        <v>92813</v>
      </c>
      <c r="I1768" t="s">
        <v>4092</v>
      </c>
    </row>
    <row r="1769" spans="1:9" x14ac:dyDescent="0.35">
      <c r="A1769" t="s">
        <v>25</v>
      </c>
      <c r="B1769" t="s">
        <v>12741</v>
      </c>
      <c r="C1769" t="s">
        <v>12742</v>
      </c>
      <c r="D1769" t="s">
        <v>12743</v>
      </c>
      <c r="E1769" t="s">
        <v>12744</v>
      </c>
      <c r="F1769" t="s">
        <v>12745</v>
      </c>
      <c r="G1769" t="s">
        <v>31</v>
      </c>
      <c r="H1769">
        <v>35991</v>
      </c>
      <c r="I1769" t="s">
        <v>4103</v>
      </c>
    </row>
    <row r="1770" spans="1:9" x14ac:dyDescent="0.35">
      <c r="A1770" t="s">
        <v>2864</v>
      </c>
      <c r="B1770" t="s">
        <v>12746</v>
      </c>
      <c r="C1770" t="s">
        <v>12747</v>
      </c>
      <c r="D1770" t="s">
        <v>12748</v>
      </c>
      <c r="E1770" t="s">
        <v>12749</v>
      </c>
      <c r="F1770" t="s">
        <v>12750</v>
      </c>
      <c r="G1770" t="s">
        <v>23</v>
      </c>
      <c r="H1770">
        <v>82322</v>
      </c>
      <c r="I1770" t="s">
        <v>4103</v>
      </c>
    </row>
    <row r="1771" spans="1:9" x14ac:dyDescent="0.35">
      <c r="A1771" t="s">
        <v>2784</v>
      </c>
      <c r="B1771" t="s">
        <v>12751</v>
      </c>
      <c r="C1771" t="s">
        <v>12752</v>
      </c>
      <c r="D1771" t="s">
        <v>12753</v>
      </c>
      <c r="E1771" t="s">
        <v>12754</v>
      </c>
      <c r="F1771" t="s">
        <v>12755</v>
      </c>
      <c r="G1771" t="s">
        <v>31</v>
      </c>
      <c r="H1771">
        <v>74855</v>
      </c>
      <c r="I1771" t="s">
        <v>4103</v>
      </c>
    </row>
    <row r="1772" spans="1:9" x14ac:dyDescent="0.35">
      <c r="A1772" t="s">
        <v>974</v>
      </c>
      <c r="B1772" t="s">
        <v>12756</v>
      </c>
      <c r="C1772" t="s">
        <v>12757</v>
      </c>
      <c r="D1772" t="s">
        <v>12758</v>
      </c>
      <c r="E1772" t="s">
        <v>12759</v>
      </c>
      <c r="F1772" t="s">
        <v>12760</v>
      </c>
      <c r="G1772" t="s">
        <v>50</v>
      </c>
      <c r="H1772">
        <v>9504</v>
      </c>
      <c r="I1772" t="s">
        <v>4103</v>
      </c>
    </row>
    <row r="1773" spans="1:9" x14ac:dyDescent="0.35">
      <c r="A1773" t="s">
        <v>1993</v>
      </c>
      <c r="B1773" t="s">
        <v>12761</v>
      </c>
      <c r="C1773" t="s">
        <v>12762</v>
      </c>
      <c r="D1773" t="s">
        <v>12763</v>
      </c>
      <c r="E1773" t="s">
        <v>12764</v>
      </c>
      <c r="F1773" t="s">
        <v>12765</v>
      </c>
      <c r="G1773" t="s">
        <v>16</v>
      </c>
      <c r="H1773">
        <v>8548</v>
      </c>
      <c r="I1773" t="s">
        <v>4103</v>
      </c>
    </row>
    <row r="1774" spans="1:9" x14ac:dyDescent="0.35">
      <c r="A1774" t="s">
        <v>3219</v>
      </c>
      <c r="B1774" t="s">
        <v>12766</v>
      </c>
      <c r="C1774" t="s">
        <v>12767</v>
      </c>
      <c r="D1774" t="s">
        <v>12768</v>
      </c>
      <c r="E1774" t="s">
        <v>12769</v>
      </c>
      <c r="F1774" t="s">
        <v>12770</v>
      </c>
      <c r="G1774" t="s">
        <v>50</v>
      </c>
      <c r="H1774">
        <v>47247</v>
      </c>
      <c r="I1774" t="s">
        <v>4092</v>
      </c>
    </row>
    <row r="1775" spans="1:9" x14ac:dyDescent="0.35">
      <c r="A1775" t="s">
        <v>3660</v>
      </c>
      <c r="B1775" t="s">
        <v>12771</v>
      </c>
      <c r="C1775" t="s">
        <v>12772</v>
      </c>
      <c r="D1775" t="s">
        <v>12773</v>
      </c>
      <c r="E1775" t="s">
        <v>12774</v>
      </c>
      <c r="F1775" t="s">
        <v>12775</v>
      </c>
      <c r="G1775" t="s">
        <v>26</v>
      </c>
      <c r="H1775">
        <v>90114</v>
      </c>
      <c r="I1775" t="s">
        <v>4092</v>
      </c>
    </row>
    <row r="1776" spans="1:9" x14ac:dyDescent="0.35">
      <c r="A1776" t="s">
        <v>1907</v>
      </c>
      <c r="B1776" t="s">
        <v>12776</v>
      </c>
      <c r="C1776" t="s">
        <v>12777</v>
      </c>
      <c r="D1776" t="s">
        <v>12778</v>
      </c>
      <c r="E1776" t="s">
        <v>12779</v>
      </c>
      <c r="F1776" t="s">
        <v>12780</v>
      </c>
      <c r="G1776" t="s">
        <v>23</v>
      </c>
      <c r="H1776">
        <v>90185</v>
      </c>
      <c r="I1776" t="s">
        <v>4103</v>
      </c>
    </row>
    <row r="1777" spans="1:9" x14ac:dyDescent="0.35">
      <c r="A1777" t="s">
        <v>2984</v>
      </c>
      <c r="B1777" t="s">
        <v>12781</v>
      </c>
      <c r="C1777" t="s">
        <v>12782</v>
      </c>
      <c r="D1777" t="s">
        <v>12783</v>
      </c>
      <c r="E1777" t="s">
        <v>12784</v>
      </c>
      <c r="F1777" t="s">
        <v>12785</v>
      </c>
      <c r="G1777" t="s">
        <v>50</v>
      </c>
      <c r="H1777">
        <v>90814</v>
      </c>
      <c r="I1777" t="s">
        <v>4103</v>
      </c>
    </row>
    <row r="1778" spans="1:9" x14ac:dyDescent="0.35">
      <c r="A1778" t="s">
        <v>1863</v>
      </c>
      <c r="B1778" t="s">
        <v>12786</v>
      </c>
      <c r="C1778" t="s">
        <v>12787</v>
      </c>
      <c r="D1778" t="s">
        <v>12788</v>
      </c>
      <c r="E1778" t="s">
        <v>12789</v>
      </c>
      <c r="F1778" t="s">
        <v>12790</v>
      </c>
      <c r="G1778" t="s">
        <v>31</v>
      </c>
      <c r="H1778">
        <v>73359</v>
      </c>
      <c r="I1778" t="s">
        <v>4103</v>
      </c>
    </row>
    <row r="1779" spans="1:9" x14ac:dyDescent="0.35">
      <c r="A1779" t="s">
        <v>2314</v>
      </c>
      <c r="B1779" t="s">
        <v>12791</v>
      </c>
      <c r="C1779" t="s">
        <v>12792</v>
      </c>
      <c r="D1779" t="s">
        <v>12793</v>
      </c>
      <c r="E1779" t="s">
        <v>12794</v>
      </c>
      <c r="F1779" t="s">
        <v>12795</v>
      </c>
      <c r="G1779" t="s">
        <v>16</v>
      </c>
      <c r="H1779">
        <v>47485</v>
      </c>
      <c r="I1779" t="s">
        <v>4103</v>
      </c>
    </row>
    <row r="1780" spans="1:9" x14ac:dyDescent="0.35">
      <c r="A1780" t="s">
        <v>2884</v>
      </c>
      <c r="B1780" t="s">
        <v>12796</v>
      </c>
      <c r="C1780" t="s">
        <v>12797</v>
      </c>
      <c r="D1780" t="s">
        <v>12798</v>
      </c>
      <c r="E1780" t="s">
        <v>12799</v>
      </c>
      <c r="F1780" t="s">
        <v>12800</v>
      </c>
      <c r="G1780" t="s">
        <v>26</v>
      </c>
      <c r="H1780">
        <v>35472</v>
      </c>
      <c r="I1780" t="s">
        <v>4092</v>
      </c>
    </row>
    <row r="1781" spans="1:9" x14ac:dyDescent="0.35">
      <c r="A1781" t="s">
        <v>3010</v>
      </c>
      <c r="B1781" t="s">
        <v>12801</v>
      </c>
      <c r="C1781" t="s">
        <v>12802</v>
      </c>
      <c r="D1781" t="s">
        <v>12803</v>
      </c>
      <c r="E1781" t="s">
        <v>12804</v>
      </c>
      <c r="F1781" t="s">
        <v>12805</v>
      </c>
      <c r="G1781" t="s">
        <v>50</v>
      </c>
      <c r="H1781">
        <v>50501</v>
      </c>
      <c r="I1781" t="s">
        <v>4103</v>
      </c>
    </row>
    <row r="1782" spans="1:9" x14ac:dyDescent="0.35">
      <c r="A1782" t="s">
        <v>3237</v>
      </c>
      <c r="B1782" t="s">
        <v>12806</v>
      </c>
      <c r="C1782" t="s">
        <v>12807</v>
      </c>
      <c r="D1782" t="s">
        <v>12808</v>
      </c>
      <c r="E1782" t="s">
        <v>12809</v>
      </c>
      <c r="F1782" t="s">
        <v>12810</v>
      </c>
      <c r="G1782" t="s">
        <v>50</v>
      </c>
      <c r="H1782">
        <v>8234</v>
      </c>
      <c r="I1782" t="s">
        <v>4103</v>
      </c>
    </row>
    <row r="1783" spans="1:9" x14ac:dyDescent="0.35">
      <c r="A1783" t="s">
        <v>1159</v>
      </c>
      <c r="B1783" t="s">
        <v>12811</v>
      </c>
      <c r="C1783" t="s">
        <v>12812</v>
      </c>
      <c r="D1783" t="s">
        <v>12813</v>
      </c>
      <c r="E1783" t="s">
        <v>12814</v>
      </c>
      <c r="F1783" t="s">
        <v>12815</v>
      </c>
      <c r="G1783" t="s">
        <v>23</v>
      </c>
      <c r="H1783">
        <v>51286</v>
      </c>
      <c r="I1783" t="s">
        <v>4092</v>
      </c>
    </row>
    <row r="1784" spans="1:9" x14ac:dyDescent="0.35">
      <c r="A1784" t="s">
        <v>2300</v>
      </c>
      <c r="B1784" t="s">
        <v>12816</v>
      </c>
      <c r="C1784" t="s">
        <v>12817</v>
      </c>
      <c r="D1784" t="s">
        <v>12818</v>
      </c>
      <c r="E1784" t="s">
        <v>12819</v>
      </c>
      <c r="F1784" t="s">
        <v>12820</v>
      </c>
      <c r="G1784" t="s">
        <v>50</v>
      </c>
      <c r="H1784">
        <v>48115</v>
      </c>
      <c r="I1784" t="s">
        <v>4103</v>
      </c>
    </row>
    <row r="1785" spans="1:9" x14ac:dyDescent="0.35">
      <c r="A1785" t="s">
        <v>908</v>
      </c>
      <c r="B1785" t="s">
        <v>12821</v>
      </c>
      <c r="C1785" t="s">
        <v>12822</v>
      </c>
      <c r="D1785" t="s">
        <v>12823</v>
      </c>
      <c r="E1785" t="s">
        <v>12824</v>
      </c>
      <c r="F1785" t="s">
        <v>10077</v>
      </c>
      <c r="G1785" t="s">
        <v>26</v>
      </c>
      <c r="H1785">
        <v>69244</v>
      </c>
      <c r="I1785" t="s">
        <v>4092</v>
      </c>
    </row>
    <row r="1786" spans="1:9" x14ac:dyDescent="0.35">
      <c r="A1786" t="s">
        <v>1332</v>
      </c>
      <c r="B1786" t="s">
        <v>12825</v>
      </c>
      <c r="C1786" t="s">
        <v>12826</v>
      </c>
      <c r="D1786" t="s">
        <v>12827</v>
      </c>
      <c r="E1786" t="s">
        <v>12828</v>
      </c>
      <c r="F1786" t="s">
        <v>12829</v>
      </c>
      <c r="G1786" t="s">
        <v>26</v>
      </c>
      <c r="H1786">
        <v>53346</v>
      </c>
      <c r="I1786" t="s">
        <v>4092</v>
      </c>
    </row>
    <row r="1787" spans="1:9" x14ac:dyDescent="0.35">
      <c r="A1787" t="s">
        <v>1364</v>
      </c>
      <c r="B1787" t="s">
        <v>12830</v>
      </c>
      <c r="C1787" t="s">
        <v>12831</v>
      </c>
      <c r="D1787" t="s">
        <v>12832</v>
      </c>
      <c r="E1787" t="s">
        <v>12833</v>
      </c>
      <c r="F1787" t="s">
        <v>12834</v>
      </c>
      <c r="G1787" t="s">
        <v>23</v>
      </c>
      <c r="H1787">
        <v>46159</v>
      </c>
      <c r="I1787" t="s">
        <v>4103</v>
      </c>
    </row>
    <row r="1788" spans="1:9" x14ac:dyDescent="0.35">
      <c r="A1788" t="s">
        <v>2600</v>
      </c>
      <c r="B1788" t="s">
        <v>12835</v>
      </c>
      <c r="C1788" t="s">
        <v>12836</v>
      </c>
      <c r="D1788" t="s">
        <v>12837</v>
      </c>
      <c r="E1788" t="s">
        <v>12838</v>
      </c>
      <c r="F1788" t="s">
        <v>12839</v>
      </c>
      <c r="G1788" t="s">
        <v>26</v>
      </c>
      <c r="H1788">
        <v>75222</v>
      </c>
      <c r="I1788" t="s">
        <v>4103</v>
      </c>
    </row>
    <row r="1789" spans="1:9" x14ac:dyDescent="0.35">
      <c r="A1789" t="s">
        <v>3217</v>
      </c>
      <c r="B1789" t="s">
        <v>12840</v>
      </c>
      <c r="C1789" t="s">
        <v>12841</v>
      </c>
      <c r="D1789" t="s">
        <v>12842</v>
      </c>
      <c r="E1789" t="s">
        <v>12843</v>
      </c>
      <c r="F1789" t="s">
        <v>12844</v>
      </c>
      <c r="G1789" t="s">
        <v>31</v>
      </c>
      <c r="H1789">
        <v>79876</v>
      </c>
      <c r="I1789" t="s">
        <v>4103</v>
      </c>
    </row>
    <row r="1790" spans="1:9" x14ac:dyDescent="0.35">
      <c r="A1790" t="s">
        <v>776</v>
      </c>
      <c r="B1790" t="s">
        <v>12845</v>
      </c>
      <c r="C1790" t="s">
        <v>12846</v>
      </c>
      <c r="D1790" t="s">
        <v>12847</v>
      </c>
      <c r="E1790" t="s">
        <v>12848</v>
      </c>
      <c r="F1790" t="s">
        <v>12849</v>
      </c>
      <c r="G1790" t="s">
        <v>31</v>
      </c>
      <c r="H1790">
        <v>12681</v>
      </c>
      <c r="I1790" t="s">
        <v>4092</v>
      </c>
    </row>
    <row r="1791" spans="1:9" x14ac:dyDescent="0.35">
      <c r="A1791" t="s">
        <v>583</v>
      </c>
      <c r="B1791" t="s">
        <v>12850</v>
      </c>
      <c r="C1791" t="s">
        <v>12851</v>
      </c>
      <c r="D1791" t="s">
        <v>12852</v>
      </c>
      <c r="E1791" t="s">
        <v>12853</v>
      </c>
      <c r="F1791" t="s">
        <v>12854</v>
      </c>
      <c r="G1791" t="s">
        <v>23</v>
      </c>
      <c r="H1791">
        <v>1989</v>
      </c>
      <c r="I1791" t="s">
        <v>4103</v>
      </c>
    </row>
    <row r="1792" spans="1:9" x14ac:dyDescent="0.35">
      <c r="A1792" t="s">
        <v>3555</v>
      </c>
      <c r="B1792" t="s">
        <v>12855</v>
      </c>
      <c r="C1792" t="s">
        <v>12856</v>
      </c>
      <c r="D1792" t="s">
        <v>12857</v>
      </c>
      <c r="E1792" t="s">
        <v>12858</v>
      </c>
      <c r="F1792" t="s">
        <v>12859</v>
      </c>
      <c r="G1792" t="s">
        <v>26</v>
      </c>
      <c r="H1792">
        <v>28744</v>
      </c>
      <c r="I1792" t="s">
        <v>4092</v>
      </c>
    </row>
    <row r="1793" spans="1:9" x14ac:dyDescent="0.35">
      <c r="A1793" t="s">
        <v>665</v>
      </c>
      <c r="B1793" t="s">
        <v>12860</v>
      </c>
      <c r="C1793" t="s">
        <v>12861</v>
      </c>
      <c r="D1793" t="s">
        <v>12862</v>
      </c>
      <c r="E1793" t="s">
        <v>12863</v>
      </c>
      <c r="F1793" t="s">
        <v>9262</v>
      </c>
      <c r="G1793" t="s">
        <v>26</v>
      </c>
      <c r="H1793">
        <v>71485</v>
      </c>
      <c r="I1793" t="s">
        <v>4092</v>
      </c>
    </row>
    <row r="1794" spans="1:9" x14ac:dyDescent="0.35">
      <c r="A1794" t="s">
        <v>3742</v>
      </c>
      <c r="B1794" t="s">
        <v>12864</v>
      </c>
      <c r="C1794" t="s">
        <v>12865</v>
      </c>
      <c r="D1794" t="s">
        <v>12866</v>
      </c>
      <c r="E1794" t="s">
        <v>12867</v>
      </c>
      <c r="F1794" t="s">
        <v>12868</v>
      </c>
      <c r="G1794" t="s">
        <v>23</v>
      </c>
      <c r="H1794">
        <v>3465</v>
      </c>
      <c r="I1794" t="s">
        <v>4103</v>
      </c>
    </row>
    <row r="1795" spans="1:9" x14ac:dyDescent="0.35">
      <c r="A1795" t="s">
        <v>1263</v>
      </c>
      <c r="B1795" t="s">
        <v>12869</v>
      </c>
      <c r="C1795" t="s">
        <v>12870</v>
      </c>
      <c r="D1795" t="s">
        <v>12871</v>
      </c>
      <c r="E1795" t="s">
        <v>12872</v>
      </c>
      <c r="F1795" t="s">
        <v>12873</v>
      </c>
      <c r="G1795" t="s">
        <v>31</v>
      </c>
      <c r="H1795">
        <v>87525</v>
      </c>
      <c r="I1795" t="s">
        <v>4092</v>
      </c>
    </row>
    <row r="1796" spans="1:9" x14ac:dyDescent="0.35">
      <c r="A1796" t="s">
        <v>1220</v>
      </c>
      <c r="B1796" t="s">
        <v>12874</v>
      </c>
      <c r="C1796" t="s">
        <v>12875</v>
      </c>
      <c r="D1796" t="s">
        <v>12876</v>
      </c>
      <c r="E1796" t="s">
        <v>12877</v>
      </c>
      <c r="F1796" t="s">
        <v>12878</v>
      </c>
      <c r="G1796" t="s">
        <v>23</v>
      </c>
      <c r="H1796">
        <v>75314</v>
      </c>
      <c r="I1796" t="s">
        <v>4092</v>
      </c>
    </row>
    <row r="1797" spans="1:9" x14ac:dyDescent="0.35">
      <c r="A1797" t="s">
        <v>2474</v>
      </c>
      <c r="B1797" t="s">
        <v>12879</v>
      </c>
      <c r="C1797" t="s">
        <v>12880</v>
      </c>
      <c r="D1797" t="s">
        <v>12881</v>
      </c>
      <c r="E1797" t="s">
        <v>12882</v>
      </c>
      <c r="F1797" t="s">
        <v>12883</v>
      </c>
      <c r="G1797" t="s">
        <v>26</v>
      </c>
      <c r="H1797">
        <v>44487</v>
      </c>
      <c r="I1797" t="s">
        <v>4103</v>
      </c>
    </row>
    <row r="1798" spans="1:9" x14ac:dyDescent="0.35">
      <c r="A1798" t="s">
        <v>1623</v>
      </c>
      <c r="B1798" t="s">
        <v>12884</v>
      </c>
      <c r="C1798" t="s">
        <v>12885</v>
      </c>
      <c r="D1798" t="s">
        <v>12886</v>
      </c>
      <c r="E1798" t="s">
        <v>12887</v>
      </c>
      <c r="F1798" t="s">
        <v>12888</v>
      </c>
      <c r="G1798" t="s">
        <v>26</v>
      </c>
      <c r="H1798">
        <v>6213</v>
      </c>
      <c r="I1798" t="s">
        <v>4092</v>
      </c>
    </row>
    <row r="1799" spans="1:9" x14ac:dyDescent="0.35">
      <c r="A1799" t="s">
        <v>563</v>
      </c>
      <c r="B1799" t="s">
        <v>12889</v>
      </c>
      <c r="C1799" t="s">
        <v>12890</v>
      </c>
      <c r="D1799" t="s">
        <v>12891</v>
      </c>
      <c r="E1799" t="s">
        <v>12892</v>
      </c>
      <c r="F1799" t="s">
        <v>12893</v>
      </c>
      <c r="G1799" t="s">
        <v>31</v>
      </c>
      <c r="H1799">
        <v>20764</v>
      </c>
      <c r="I1799" t="s">
        <v>4092</v>
      </c>
    </row>
    <row r="1800" spans="1:9" x14ac:dyDescent="0.35">
      <c r="A1800" t="s">
        <v>3896</v>
      </c>
      <c r="B1800" t="s">
        <v>12894</v>
      </c>
      <c r="C1800" t="s">
        <v>12895</v>
      </c>
      <c r="D1800" t="s">
        <v>12896</v>
      </c>
      <c r="E1800" t="s">
        <v>12897</v>
      </c>
      <c r="F1800" t="s">
        <v>12898</v>
      </c>
      <c r="G1800" t="s">
        <v>23</v>
      </c>
      <c r="H1800">
        <v>1633</v>
      </c>
      <c r="I1800" t="s">
        <v>4103</v>
      </c>
    </row>
    <row r="1801" spans="1:9" x14ac:dyDescent="0.35">
      <c r="A1801" t="s">
        <v>1645</v>
      </c>
      <c r="B1801" t="s">
        <v>12899</v>
      </c>
      <c r="C1801" t="s">
        <v>12900</v>
      </c>
      <c r="D1801" t="s">
        <v>12901</v>
      </c>
      <c r="E1801" t="s">
        <v>12902</v>
      </c>
      <c r="F1801" t="s">
        <v>12903</v>
      </c>
      <c r="G1801" t="s">
        <v>50</v>
      </c>
      <c r="H1801">
        <v>6028</v>
      </c>
      <c r="I1801" t="s">
        <v>4103</v>
      </c>
    </row>
    <row r="1802" spans="1:9" x14ac:dyDescent="0.35">
      <c r="A1802" t="s">
        <v>3383</v>
      </c>
      <c r="B1802" t="s">
        <v>12904</v>
      </c>
      <c r="C1802" t="s">
        <v>12905</v>
      </c>
      <c r="D1802" t="s">
        <v>12906</v>
      </c>
      <c r="E1802" t="s">
        <v>12907</v>
      </c>
      <c r="F1802" t="s">
        <v>12908</v>
      </c>
      <c r="G1802" t="s">
        <v>31</v>
      </c>
      <c r="H1802">
        <v>88485</v>
      </c>
      <c r="I1802" t="s">
        <v>4092</v>
      </c>
    </row>
    <row r="1803" spans="1:9" x14ac:dyDescent="0.35">
      <c r="A1803" t="s">
        <v>1753</v>
      </c>
      <c r="B1803" t="s">
        <v>12909</v>
      </c>
      <c r="C1803" t="s">
        <v>12910</v>
      </c>
      <c r="D1803" t="s">
        <v>12911</v>
      </c>
      <c r="E1803" t="s">
        <v>12912</v>
      </c>
      <c r="F1803" t="s">
        <v>12913</v>
      </c>
      <c r="G1803" t="s">
        <v>31</v>
      </c>
      <c r="H1803">
        <v>69655</v>
      </c>
      <c r="I1803" t="s">
        <v>4092</v>
      </c>
    </row>
    <row r="1804" spans="1:9" x14ac:dyDescent="0.35">
      <c r="A1804" t="s">
        <v>43</v>
      </c>
      <c r="B1804" t="s">
        <v>12914</v>
      </c>
      <c r="C1804" t="s">
        <v>12915</v>
      </c>
      <c r="D1804" t="s">
        <v>12916</v>
      </c>
      <c r="E1804" t="s">
        <v>12917</v>
      </c>
      <c r="F1804" t="s">
        <v>12918</v>
      </c>
      <c r="G1804" t="s">
        <v>23</v>
      </c>
      <c r="H1804">
        <v>49590</v>
      </c>
      <c r="I1804" t="s">
        <v>4103</v>
      </c>
    </row>
    <row r="1805" spans="1:9" x14ac:dyDescent="0.35">
      <c r="A1805" t="s">
        <v>3096</v>
      </c>
      <c r="B1805" t="s">
        <v>10162</v>
      </c>
      <c r="C1805" t="s">
        <v>12919</v>
      </c>
      <c r="D1805" t="s">
        <v>12920</v>
      </c>
      <c r="E1805" t="s">
        <v>12921</v>
      </c>
      <c r="F1805" t="s">
        <v>12922</v>
      </c>
      <c r="G1805" t="s">
        <v>16</v>
      </c>
      <c r="H1805">
        <v>10596</v>
      </c>
      <c r="I1805" t="s">
        <v>4103</v>
      </c>
    </row>
    <row r="1806" spans="1:9" x14ac:dyDescent="0.35">
      <c r="A1806" t="s">
        <v>3281</v>
      </c>
      <c r="B1806" t="s">
        <v>2680</v>
      </c>
      <c r="C1806" t="s">
        <v>12923</v>
      </c>
      <c r="D1806" t="s">
        <v>12924</v>
      </c>
      <c r="E1806" t="s">
        <v>12925</v>
      </c>
      <c r="F1806" t="s">
        <v>10722</v>
      </c>
      <c r="G1806" t="s">
        <v>26</v>
      </c>
      <c r="H1806">
        <v>19883</v>
      </c>
      <c r="I1806" t="s">
        <v>4092</v>
      </c>
    </row>
    <row r="1807" spans="1:9" x14ac:dyDescent="0.35">
      <c r="A1807" t="s">
        <v>3880</v>
      </c>
      <c r="B1807" t="s">
        <v>12926</v>
      </c>
      <c r="C1807" t="s">
        <v>12927</v>
      </c>
      <c r="D1807" t="s">
        <v>12928</v>
      </c>
      <c r="E1807" t="s">
        <v>12929</v>
      </c>
      <c r="F1807" t="s">
        <v>12930</v>
      </c>
      <c r="G1807" t="s">
        <v>23</v>
      </c>
      <c r="H1807">
        <v>27505</v>
      </c>
      <c r="I1807" t="s">
        <v>4103</v>
      </c>
    </row>
    <row r="1808" spans="1:9" x14ac:dyDescent="0.35">
      <c r="A1808" t="s">
        <v>1875</v>
      </c>
      <c r="B1808" t="s">
        <v>12931</v>
      </c>
      <c r="C1808" t="s">
        <v>12932</v>
      </c>
      <c r="D1808" t="s">
        <v>12933</v>
      </c>
      <c r="E1808" t="s">
        <v>12934</v>
      </c>
      <c r="F1808" t="s">
        <v>12935</v>
      </c>
      <c r="G1808" t="s">
        <v>31</v>
      </c>
      <c r="H1808">
        <v>4939</v>
      </c>
      <c r="I1808" t="s">
        <v>4092</v>
      </c>
    </row>
    <row r="1809" spans="1:9" x14ac:dyDescent="0.35">
      <c r="A1809" t="s">
        <v>1368</v>
      </c>
      <c r="B1809" t="s">
        <v>11293</v>
      </c>
      <c r="C1809" t="s">
        <v>12936</v>
      </c>
      <c r="D1809" t="s">
        <v>12937</v>
      </c>
      <c r="E1809" t="s">
        <v>12938</v>
      </c>
      <c r="F1809" t="s">
        <v>12939</v>
      </c>
      <c r="G1809" t="s">
        <v>50</v>
      </c>
      <c r="H1809">
        <v>38199</v>
      </c>
      <c r="I1809" t="s">
        <v>4103</v>
      </c>
    </row>
    <row r="1810" spans="1:9" x14ac:dyDescent="0.35">
      <c r="A1810" t="s">
        <v>120</v>
      </c>
      <c r="B1810" t="s">
        <v>12940</v>
      </c>
      <c r="C1810" t="s">
        <v>12941</v>
      </c>
      <c r="D1810" t="s">
        <v>12942</v>
      </c>
      <c r="E1810" t="s">
        <v>12943</v>
      </c>
      <c r="F1810" t="s">
        <v>12944</v>
      </c>
      <c r="G1810" t="s">
        <v>23</v>
      </c>
      <c r="H1810">
        <v>63828</v>
      </c>
      <c r="I1810" t="s">
        <v>4092</v>
      </c>
    </row>
    <row r="1811" spans="1:9" x14ac:dyDescent="0.35">
      <c r="A1811" t="s">
        <v>391</v>
      </c>
      <c r="B1811" t="s">
        <v>12945</v>
      </c>
      <c r="C1811" t="s">
        <v>12946</v>
      </c>
      <c r="D1811" t="s">
        <v>12947</v>
      </c>
      <c r="E1811" t="s">
        <v>12948</v>
      </c>
      <c r="F1811" t="s">
        <v>12949</v>
      </c>
      <c r="G1811" t="s">
        <v>23</v>
      </c>
      <c r="H1811">
        <v>9904</v>
      </c>
      <c r="I1811" t="s">
        <v>4103</v>
      </c>
    </row>
    <row r="1812" spans="1:9" x14ac:dyDescent="0.35">
      <c r="A1812" t="s">
        <v>1649</v>
      </c>
      <c r="B1812" t="s">
        <v>12950</v>
      </c>
      <c r="C1812" t="s">
        <v>12951</v>
      </c>
      <c r="D1812" t="s">
        <v>12952</v>
      </c>
      <c r="E1812" t="s">
        <v>12953</v>
      </c>
      <c r="F1812" t="s">
        <v>12954</v>
      </c>
      <c r="G1812" t="s">
        <v>50</v>
      </c>
      <c r="H1812">
        <v>56183</v>
      </c>
      <c r="I1812" t="s">
        <v>4103</v>
      </c>
    </row>
    <row r="1813" spans="1:9" x14ac:dyDescent="0.35">
      <c r="A1813" t="s">
        <v>2653</v>
      </c>
      <c r="B1813" t="s">
        <v>12955</v>
      </c>
      <c r="C1813" t="s">
        <v>12956</v>
      </c>
      <c r="D1813" t="s">
        <v>12957</v>
      </c>
      <c r="E1813" t="s">
        <v>12958</v>
      </c>
      <c r="F1813" t="s">
        <v>12959</v>
      </c>
      <c r="G1813" t="s">
        <v>23</v>
      </c>
      <c r="H1813">
        <v>93587</v>
      </c>
      <c r="I1813" t="s">
        <v>4103</v>
      </c>
    </row>
    <row r="1814" spans="1:9" x14ac:dyDescent="0.35">
      <c r="A1814" t="s">
        <v>3052</v>
      </c>
      <c r="B1814" t="s">
        <v>12960</v>
      </c>
      <c r="C1814" t="s">
        <v>12961</v>
      </c>
      <c r="D1814" t="s">
        <v>12962</v>
      </c>
      <c r="E1814" t="s">
        <v>12963</v>
      </c>
      <c r="F1814" t="s">
        <v>12964</v>
      </c>
      <c r="G1814" t="s">
        <v>31</v>
      </c>
      <c r="H1814">
        <v>73603</v>
      </c>
      <c r="I1814" t="s">
        <v>4103</v>
      </c>
    </row>
    <row r="1815" spans="1:9" x14ac:dyDescent="0.35">
      <c r="A1815" t="s">
        <v>1304</v>
      </c>
      <c r="B1815" t="s">
        <v>12965</v>
      </c>
      <c r="C1815" t="s">
        <v>12966</v>
      </c>
      <c r="D1815" t="s">
        <v>12967</v>
      </c>
      <c r="E1815" t="s">
        <v>12968</v>
      </c>
      <c r="F1815" t="s">
        <v>12969</v>
      </c>
      <c r="G1815" t="s">
        <v>26</v>
      </c>
      <c r="H1815">
        <v>6981</v>
      </c>
      <c r="I1815" t="s">
        <v>4092</v>
      </c>
    </row>
    <row r="1816" spans="1:9" x14ac:dyDescent="0.35">
      <c r="A1816" t="s">
        <v>373</v>
      </c>
      <c r="B1816" t="s">
        <v>12970</v>
      </c>
      <c r="C1816" t="s">
        <v>12971</v>
      </c>
      <c r="D1816" t="s">
        <v>12972</v>
      </c>
      <c r="E1816" t="s">
        <v>12973</v>
      </c>
      <c r="F1816" t="s">
        <v>10794</v>
      </c>
      <c r="G1816" t="s">
        <v>26</v>
      </c>
      <c r="H1816">
        <v>25952</v>
      </c>
      <c r="I1816" t="s">
        <v>4092</v>
      </c>
    </row>
    <row r="1817" spans="1:9" x14ac:dyDescent="0.35">
      <c r="A1817" t="s">
        <v>725</v>
      </c>
      <c r="B1817" t="s">
        <v>12974</v>
      </c>
      <c r="C1817" t="s">
        <v>12975</v>
      </c>
      <c r="D1817" t="s">
        <v>12976</v>
      </c>
      <c r="E1817" t="s">
        <v>12977</v>
      </c>
      <c r="F1817" t="s">
        <v>12978</v>
      </c>
      <c r="G1817" t="s">
        <v>23</v>
      </c>
      <c r="H1817">
        <v>74870</v>
      </c>
      <c r="I1817" t="s">
        <v>4103</v>
      </c>
    </row>
    <row r="1818" spans="1:9" x14ac:dyDescent="0.35">
      <c r="A1818" t="s">
        <v>4061</v>
      </c>
      <c r="B1818" t="s">
        <v>12979</v>
      </c>
      <c r="C1818" t="s">
        <v>12980</v>
      </c>
      <c r="D1818" t="s">
        <v>12981</v>
      </c>
      <c r="E1818" t="s">
        <v>12982</v>
      </c>
      <c r="F1818" t="s">
        <v>12983</v>
      </c>
      <c r="G1818" t="s">
        <v>50</v>
      </c>
      <c r="H1818">
        <v>28293</v>
      </c>
      <c r="I1818" t="s">
        <v>4103</v>
      </c>
    </row>
    <row r="1819" spans="1:9" x14ac:dyDescent="0.35">
      <c r="A1819" t="s">
        <v>2254</v>
      </c>
      <c r="B1819" t="s">
        <v>12984</v>
      </c>
      <c r="C1819" t="s">
        <v>12985</v>
      </c>
      <c r="D1819" t="s">
        <v>12986</v>
      </c>
      <c r="E1819" t="s">
        <v>12987</v>
      </c>
      <c r="F1819" t="s">
        <v>12988</v>
      </c>
      <c r="G1819" t="s">
        <v>23</v>
      </c>
      <c r="H1819">
        <v>12049</v>
      </c>
      <c r="I1819" t="s">
        <v>4092</v>
      </c>
    </row>
    <row r="1820" spans="1:9" x14ac:dyDescent="0.35">
      <c r="A1820" t="s">
        <v>3472</v>
      </c>
      <c r="B1820" t="s">
        <v>12989</v>
      </c>
      <c r="C1820" t="s">
        <v>12990</v>
      </c>
      <c r="D1820" t="s">
        <v>12991</v>
      </c>
      <c r="E1820" t="s">
        <v>12992</v>
      </c>
      <c r="F1820" t="s">
        <v>12993</v>
      </c>
      <c r="G1820" t="s">
        <v>23</v>
      </c>
      <c r="H1820">
        <v>1788</v>
      </c>
      <c r="I1820" t="s">
        <v>4092</v>
      </c>
    </row>
    <row r="1821" spans="1:9" x14ac:dyDescent="0.35">
      <c r="A1821" t="s">
        <v>3704</v>
      </c>
      <c r="B1821" t="s">
        <v>12994</v>
      </c>
      <c r="C1821" t="s">
        <v>12995</v>
      </c>
      <c r="D1821" t="s">
        <v>12996</v>
      </c>
      <c r="E1821" t="s">
        <v>12997</v>
      </c>
      <c r="F1821" t="s">
        <v>12998</v>
      </c>
      <c r="G1821" t="s">
        <v>26</v>
      </c>
      <c r="H1821">
        <v>58630</v>
      </c>
      <c r="I1821" t="s">
        <v>4092</v>
      </c>
    </row>
    <row r="1822" spans="1:9" x14ac:dyDescent="0.35">
      <c r="A1822" t="s">
        <v>3428</v>
      </c>
      <c r="B1822" t="s">
        <v>12999</v>
      </c>
      <c r="C1822" t="s">
        <v>13000</v>
      </c>
      <c r="D1822" t="s">
        <v>13001</v>
      </c>
      <c r="E1822" t="s">
        <v>13002</v>
      </c>
      <c r="F1822" t="s">
        <v>9375</v>
      </c>
      <c r="G1822" t="s">
        <v>16</v>
      </c>
      <c r="H1822">
        <v>13404</v>
      </c>
      <c r="I1822" t="s">
        <v>4092</v>
      </c>
    </row>
    <row r="1823" spans="1:9" x14ac:dyDescent="0.35">
      <c r="A1823" t="s">
        <v>2780</v>
      </c>
      <c r="B1823" t="s">
        <v>13003</v>
      </c>
      <c r="C1823" t="s">
        <v>13004</v>
      </c>
      <c r="D1823" t="s">
        <v>13005</v>
      </c>
      <c r="E1823" t="s">
        <v>13006</v>
      </c>
      <c r="F1823" t="s">
        <v>13007</v>
      </c>
      <c r="G1823" t="s">
        <v>26</v>
      </c>
      <c r="H1823">
        <v>50385</v>
      </c>
      <c r="I1823" t="s">
        <v>4103</v>
      </c>
    </row>
    <row r="1824" spans="1:9" x14ac:dyDescent="0.35">
      <c r="A1824" t="s">
        <v>3233</v>
      </c>
      <c r="B1824" t="s">
        <v>13008</v>
      </c>
      <c r="C1824" t="s">
        <v>13009</v>
      </c>
      <c r="D1824" t="s">
        <v>13010</v>
      </c>
      <c r="E1824" t="s">
        <v>13011</v>
      </c>
      <c r="F1824" t="s">
        <v>13012</v>
      </c>
      <c r="G1824" t="s">
        <v>26</v>
      </c>
      <c r="H1824">
        <v>28851</v>
      </c>
      <c r="I1824" t="s">
        <v>4103</v>
      </c>
    </row>
    <row r="1825" spans="1:9" x14ac:dyDescent="0.35">
      <c r="A1825" t="s">
        <v>336</v>
      </c>
      <c r="B1825" t="s">
        <v>13013</v>
      </c>
      <c r="C1825" t="s">
        <v>13014</v>
      </c>
      <c r="D1825" t="s">
        <v>13015</v>
      </c>
      <c r="E1825" t="s">
        <v>13016</v>
      </c>
      <c r="F1825" t="s">
        <v>13017</v>
      </c>
      <c r="G1825" t="s">
        <v>31</v>
      </c>
      <c r="H1825">
        <v>29225</v>
      </c>
      <c r="I1825" t="s">
        <v>4103</v>
      </c>
    </row>
    <row r="1826" spans="1:9" x14ac:dyDescent="0.35">
      <c r="A1826" t="s">
        <v>4015</v>
      </c>
      <c r="B1826" t="s">
        <v>13018</v>
      </c>
      <c r="C1826" t="s">
        <v>13019</v>
      </c>
      <c r="D1826" t="s">
        <v>13020</v>
      </c>
      <c r="E1826" t="s">
        <v>13021</v>
      </c>
      <c r="F1826" t="s">
        <v>13022</v>
      </c>
      <c r="G1826" t="s">
        <v>50</v>
      </c>
      <c r="H1826">
        <v>88817</v>
      </c>
      <c r="I1826" t="s">
        <v>4103</v>
      </c>
    </row>
    <row r="1827" spans="1:9" x14ac:dyDescent="0.35">
      <c r="A1827" t="s">
        <v>2154</v>
      </c>
      <c r="B1827" t="s">
        <v>13023</v>
      </c>
      <c r="C1827" t="s">
        <v>13024</v>
      </c>
      <c r="D1827" t="s">
        <v>13025</v>
      </c>
      <c r="E1827" t="s">
        <v>13026</v>
      </c>
      <c r="F1827" t="s">
        <v>13027</v>
      </c>
      <c r="G1827" t="s">
        <v>50</v>
      </c>
      <c r="H1827">
        <v>41233</v>
      </c>
      <c r="I1827" t="s">
        <v>4092</v>
      </c>
    </row>
    <row r="1828" spans="1:9" x14ac:dyDescent="0.35">
      <c r="A1828" t="s">
        <v>2432</v>
      </c>
      <c r="B1828" t="s">
        <v>13028</v>
      </c>
      <c r="C1828" t="s">
        <v>13029</v>
      </c>
      <c r="D1828" t="s">
        <v>13030</v>
      </c>
      <c r="E1828" t="s">
        <v>13031</v>
      </c>
      <c r="F1828" t="s">
        <v>13032</v>
      </c>
      <c r="G1828" t="s">
        <v>16</v>
      </c>
      <c r="H1828">
        <v>51425</v>
      </c>
      <c r="I1828" t="s">
        <v>4092</v>
      </c>
    </row>
    <row r="1829" spans="1:9" x14ac:dyDescent="0.35">
      <c r="A1829" t="s">
        <v>3945</v>
      </c>
      <c r="B1829" t="s">
        <v>13033</v>
      </c>
      <c r="C1829" t="s">
        <v>13034</v>
      </c>
      <c r="D1829" t="s">
        <v>13035</v>
      </c>
      <c r="E1829" t="s">
        <v>13036</v>
      </c>
      <c r="F1829" t="s">
        <v>13037</v>
      </c>
      <c r="G1829" t="s">
        <v>31</v>
      </c>
      <c r="H1829">
        <v>4643</v>
      </c>
      <c r="I1829" t="s">
        <v>4103</v>
      </c>
    </row>
    <row r="1830" spans="1:9" x14ac:dyDescent="0.35">
      <c r="A1830" t="s">
        <v>3184</v>
      </c>
      <c r="B1830" t="s">
        <v>13038</v>
      </c>
      <c r="C1830" t="s">
        <v>13039</v>
      </c>
      <c r="D1830" t="s">
        <v>13040</v>
      </c>
      <c r="E1830" t="s">
        <v>13041</v>
      </c>
      <c r="F1830" t="s">
        <v>13042</v>
      </c>
      <c r="G1830" t="s">
        <v>31</v>
      </c>
      <c r="H1830">
        <v>97690</v>
      </c>
      <c r="I1830" t="s">
        <v>4103</v>
      </c>
    </row>
    <row r="1831" spans="1:9" x14ac:dyDescent="0.35">
      <c r="A1831" t="s">
        <v>3620</v>
      </c>
      <c r="B1831" t="s">
        <v>13043</v>
      </c>
      <c r="C1831" t="s">
        <v>13044</v>
      </c>
      <c r="D1831" t="s">
        <v>13045</v>
      </c>
      <c r="E1831" t="s">
        <v>13046</v>
      </c>
      <c r="F1831" t="s">
        <v>13047</v>
      </c>
      <c r="G1831" t="s">
        <v>26</v>
      </c>
      <c r="H1831">
        <v>99181</v>
      </c>
      <c r="I1831" t="s">
        <v>4092</v>
      </c>
    </row>
    <row r="1832" spans="1:9" x14ac:dyDescent="0.35">
      <c r="A1832" t="s">
        <v>39</v>
      </c>
      <c r="B1832" t="s">
        <v>13048</v>
      </c>
      <c r="C1832" t="s">
        <v>13049</v>
      </c>
      <c r="D1832" t="s">
        <v>13050</v>
      </c>
      <c r="E1832" t="s">
        <v>13051</v>
      </c>
      <c r="F1832" t="s">
        <v>13052</v>
      </c>
      <c r="G1832" t="s">
        <v>50</v>
      </c>
      <c r="H1832">
        <v>74799</v>
      </c>
      <c r="I1832" t="s">
        <v>4092</v>
      </c>
    </row>
    <row r="1833" spans="1:9" x14ac:dyDescent="0.35">
      <c r="A1833" t="s">
        <v>850</v>
      </c>
      <c r="B1833" t="s">
        <v>13053</v>
      </c>
      <c r="C1833" t="s">
        <v>13054</v>
      </c>
      <c r="D1833" t="s">
        <v>13055</v>
      </c>
      <c r="E1833" t="s">
        <v>13056</v>
      </c>
      <c r="F1833" t="s">
        <v>13057</v>
      </c>
      <c r="G1833" t="s">
        <v>31</v>
      </c>
      <c r="H1833">
        <v>26947</v>
      </c>
      <c r="I1833" t="s">
        <v>4103</v>
      </c>
    </row>
    <row r="1834" spans="1:9" x14ac:dyDescent="0.35">
      <c r="A1834" t="s">
        <v>2516</v>
      </c>
      <c r="B1834" t="s">
        <v>13058</v>
      </c>
      <c r="C1834" t="s">
        <v>13059</v>
      </c>
      <c r="D1834" t="s">
        <v>13060</v>
      </c>
      <c r="E1834" t="s">
        <v>13061</v>
      </c>
      <c r="F1834" t="s">
        <v>13062</v>
      </c>
      <c r="G1834" t="s">
        <v>26</v>
      </c>
      <c r="H1834">
        <v>83149</v>
      </c>
      <c r="I1834" t="s">
        <v>4092</v>
      </c>
    </row>
    <row r="1835" spans="1:9" x14ac:dyDescent="0.35">
      <c r="A1835" t="s">
        <v>134</v>
      </c>
      <c r="B1835" t="s">
        <v>13063</v>
      </c>
      <c r="C1835" t="s">
        <v>13064</v>
      </c>
      <c r="D1835" t="s">
        <v>13065</v>
      </c>
      <c r="E1835" t="s">
        <v>13066</v>
      </c>
      <c r="F1835" t="s">
        <v>13067</v>
      </c>
      <c r="G1835" t="s">
        <v>26</v>
      </c>
      <c r="H1835">
        <v>85363</v>
      </c>
      <c r="I1835" t="s">
        <v>4092</v>
      </c>
    </row>
    <row r="1836" spans="1:9" x14ac:dyDescent="0.35">
      <c r="A1836" t="s">
        <v>2318</v>
      </c>
      <c r="B1836" t="s">
        <v>13068</v>
      </c>
      <c r="C1836" t="s">
        <v>13069</v>
      </c>
      <c r="D1836" t="s">
        <v>13070</v>
      </c>
      <c r="E1836" t="s">
        <v>13071</v>
      </c>
      <c r="F1836" t="s">
        <v>13072</v>
      </c>
      <c r="G1836" t="s">
        <v>31</v>
      </c>
      <c r="H1836">
        <v>84333</v>
      </c>
      <c r="I1836" t="s">
        <v>4103</v>
      </c>
    </row>
    <row r="1837" spans="1:9" x14ac:dyDescent="0.35">
      <c r="A1837" t="s">
        <v>3777</v>
      </c>
      <c r="B1837" t="s">
        <v>13073</v>
      </c>
      <c r="C1837" t="s">
        <v>13074</v>
      </c>
      <c r="D1837" t="s">
        <v>13075</v>
      </c>
      <c r="E1837" t="s">
        <v>13076</v>
      </c>
      <c r="F1837" t="s">
        <v>13077</v>
      </c>
      <c r="G1837" t="s">
        <v>23</v>
      </c>
      <c r="H1837">
        <v>35581</v>
      </c>
      <c r="I1837" t="s">
        <v>4092</v>
      </c>
    </row>
    <row r="1838" spans="1:9" x14ac:dyDescent="0.35">
      <c r="A1838" t="s">
        <v>3348</v>
      </c>
      <c r="B1838" t="s">
        <v>13078</v>
      </c>
      <c r="C1838" t="s">
        <v>13079</v>
      </c>
      <c r="D1838" t="s">
        <v>13080</v>
      </c>
      <c r="E1838" t="s">
        <v>13081</v>
      </c>
      <c r="F1838" t="s">
        <v>13082</v>
      </c>
      <c r="G1838" t="s">
        <v>26</v>
      </c>
      <c r="H1838">
        <v>97031</v>
      </c>
      <c r="I1838" t="s">
        <v>4103</v>
      </c>
    </row>
    <row r="1839" spans="1:9" x14ac:dyDescent="0.35">
      <c r="A1839" t="s">
        <v>3269</v>
      </c>
      <c r="B1839" t="s">
        <v>13083</v>
      </c>
      <c r="C1839" t="s">
        <v>13084</v>
      </c>
      <c r="D1839" t="s">
        <v>13085</v>
      </c>
      <c r="E1839" t="s">
        <v>13086</v>
      </c>
      <c r="F1839" t="s">
        <v>13087</v>
      </c>
      <c r="G1839" t="s">
        <v>16</v>
      </c>
      <c r="H1839">
        <v>11306</v>
      </c>
      <c r="I1839" t="s">
        <v>4092</v>
      </c>
    </row>
    <row r="1840" spans="1:9" x14ac:dyDescent="0.35">
      <c r="A1840" t="s">
        <v>693</v>
      </c>
      <c r="B1840" t="s">
        <v>13088</v>
      </c>
      <c r="C1840" t="s">
        <v>13089</v>
      </c>
      <c r="D1840" t="s">
        <v>13090</v>
      </c>
      <c r="E1840" t="s">
        <v>13091</v>
      </c>
      <c r="F1840" t="s">
        <v>13092</v>
      </c>
      <c r="G1840" t="s">
        <v>26</v>
      </c>
      <c r="H1840">
        <v>99870</v>
      </c>
      <c r="I1840" t="s">
        <v>4103</v>
      </c>
    </row>
    <row r="1841" spans="1:9" x14ac:dyDescent="0.35">
      <c r="A1841" t="s">
        <v>805</v>
      </c>
      <c r="B1841" t="s">
        <v>13093</v>
      </c>
      <c r="C1841" t="s">
        <v>13094</v>
      </c>
      <c r="D1841" t="s">
        <v>13095</v>
      </c>
      <c r="E1841" t="s">
        <v>13096</v>
      </c>
      <c r="F1841" t="s">
        <v>13097</v>
      </c>
      <c r="G1841" t="s">
        <v>31</v>
      </c>
      <c r="H1841">
        <v>51421</v>
      </c>
      <c r="I1841" t="s">
        <v>4103</v>
      </c>
    </row>
    <row r="1842" spans="1:9" x14ac:dyDescent="0.35">
      <c r="A1842" t="s">
        <v>2568</v>
      </c>
      <c r="B1842" t="s">
        <v>13098</v>
      </c>
      <c r="C1842" t="s">
        <v>13099</v>
      </c>
      <c r="D1842" t="s">
        <v>13100</v>
      </c>
      <c r="E1842" t="s">
        <v>13101</v>
      </c>
      <c r="F1842" t="s">
        <v>13102</v>
      </c>
      <c r="G1842" t="s">
        <v>23</v>
      </c>
      <c r="H1842">
        <v>77505</v>
      </c>
      <c r="I1842" t="s">
        <v>4103</v>
      </c>
    </row>
    <row r="1843" spans="1:9" x14ac:dyDescent="0.35">
      <c r="A1843" t="s">
        <v>1413</v>
      </c>
      <c r="B1843" t="s">
        <v>13103</v>
      </c>
      <c r="C1843" t="s">
        <v>13104</v>
      </c>
      <c r="D1843" t="s">
        <v>13105</v>
      </c>
      <c r="E1843" t="s">
        <v>13106</v>
      </c>
      <c r="F1843" t="s">
        <v>13107</v>
      </c>
      <c r="G1843" t="s">
        <v>26</v>
      </c>
      <c r="H1843">
        <v>96677</v>
      </c>
      <c r="I1843" t="s">
        <v>4103</v>
      </c>
    </row>
    <row r="1844" spans="1:9" x14ac:dyDescent="0.35">
      <c r="A1844" t="s">
        <v>3604</v>
      </c>
      <c r="B1844" t="s">
        <v>13108</v>
      </c>
      <c r="C1844" t="s">
        <v>13109</v>
      </c>
      <c r="D1844" t="s">
        <v>13110</v>
      </c>
      <c r="E1844" t="s">
        <v>13111</v>
      </c>
      <c r="F1844" t="s">
        <v>13112</v>
      </c>
      <c r="G1844" t="s">
        <v>50</v>
      </c>
      <c r="H1844">
        <v>25898</v>
      </c>
      <c r="I1844" t="s">
        <v>4092</v>
      </c>
    </row>
    <row r="1845" spans="1:9" x14ac:dyDescent="0.35">
      <c r="A1845" t="s">
        <v>2720</v>
      </c>
      <c r="B1845" t="s">
        <v>13113</v>
      </c>
      <c r="C1845" t="s">
        <v>13114</v>
      </c>
      <c r="D1845" t="s">
        <v>13115</v>
      </c>
      <c r="E1845" t="s">
        <v>13116</v>
      </c>
      <c r="F1845" t="s">
        <v>13117</v>
      </c>
      <c r="G1845" t="s">
        <v>16</v>
      </c>
      <c r="H1845">
        <v>61224</v>
      </c>
      <c r="I1845" t="s">
        <v>4103</v>
      </c>
    </row>
    <row r="1846" spans="1:9" x14ac:dyDescent="0.35">
      <c r="A1846" t="s">
        <v>3898</v>
      </c>
      <c r="B1846" t="s">
        <v>13118</v>
      </c>
      <c r="C1846" t="s">
        <v>13119</v>
      </c>
      <c r="D1846" t="s">
        <v>13120</v>
      </c>
      <c r="E1846" t="s">
        <v>13121</v>
      </c>
      <c r="F1846" t="s">
        <v>13122</v>
      </c>
      <c r="G1846" t="s">
        <v>16</v>
      </c>
      <c r="H1846">
        <v>7334</v>
      </c>
      <c r="I1846" t="s">
        <v>4092</v>
      </c>
    </row>
    <row r="1847" spans="1:9" x14ac:dyDescent="0.35">
      <c r="A1847" t="s">
        <v>3488</v>
      </c>
      <c r="B1847" t="s">
        <v>13123</v>
      </c>
      <c r="C1847" t="s">
        <v>13124</v>
      </c>
      <c r="D1847" t="s">
        <v>13125</v>
      </c>
      <c r="E1847" t="s">
        <v>13126</v>
      </c>
      <c r="F1847" t="s">
        <v>13127</v>
      </c>
      <c r="G1847" t="s">
        <v>26</v>
      </c>
      <c r="H1847">
        <v>21085</v>
      </c>
      <c r="I1847" t="s">
        <v>4092</v>
      </c>
    </row>
    <row r="1848" spans="1:9" x14ac:dyDescent="0.35">
      <c r="A1848" t="s">
        <v>1433</v>
      </c>
      <c r="B1848" t="s">
        <v>13128</v>
      </c>
      <c r="C1848" t="s">
        <v>13129</v>
      </c>
      <c r="D1848" t="s">
        <v>13130</v>
      </c>
      <c r="E1848" t="s">
        <v>13131</v>
      </c>
      <c r="F1848" t="s">
        <v>13132</v>
      </c>
      <c r="G1848" t="s">
        <v>50</v>
      </c>
      <c r="H1848">
        <v>13672</v>
      </c>
      <c r="I1848" t="s">
        <v>4103</v>
      </c>
    </row>
    <row r="1849" spans="1:9" x14ac:dyDescent="0.35">
      <c r="A1849" t="s">
        <v>2159</v>
      </c>
      <c r="B1849" t="s">
        <v>13133</v>
      </c>
      <c r="C1849" t="s">
        <v>13134</v>
      </c>
      <c r="D1849" t="s">
        <v>13135</v>
      </c>
      <c r="E1849" t="s">
        <v>13136</v>
      </c>
      <c r="F1849" t="s">
        <v>13137</v>
      </c>
      <c r="G1849" t="s">
        <v>31</v>
      </c>
      <c r="H1849">
        <v>28563</v>
      </c>
      <c r="I1849" t="s">
        <v>4103</v>
      </c>
    </row>
    <row r="1850" spans="1:9" x14ac:dyDescent="0.35">
      <c r="A1850" t="s">
        <v>1461</v>
      </c>
      <c r="B1850" t="s">
        <v>13138</v>
      </c>
      <c r="C1850" t="s">
        <v>13139</v>
      </c>
      <c r="D1850" t="s">
        <v>13140</v>
      </c>
      <c r="E1850" t="s">
        <v>13141</v>
      </c>
      <c r="F1850" t="s">
        <v>13142</v>
      </c>
      <c r="G1850" t="s">
        <v>26</v>
      </c>
      <c r="H1850">
        <v>4557</v>
      </c>
      <c r="I1850" t="s">
        <v>4092</v>
      </c>
    </row>
    <row r="1851" spans="1:9" x14ac:dyDescent="0.35">
      <c r="A1851" t="s">
        <v>2730</v>
      </c>
      <c r="B1851" t="s">
        <v>13143</v>
      </c>
      <c r="C1851" t="s">
        <v>13144</v>
      </c>
      <c r="D1851" t="s">
        <v>13145</v>
      </c>
      <c r="E1851" t="s">
        <v>13146</v>
      </c>
      <c r="F1851" t="s">
        <v>13147</v>
      </c>
      <c r="G1851" t="s">
        <v>50</v>
      </c>
      <c r="H1851">
        <v>19483</v>
      </c>
      <c r="I1851" t="s">
        <v>4103</v>
      </c>
    </row>
    <row r="1852" spans="1:9" x14ac:dyDescent="0.35">
      <c r="A1852" t="s">
        <v>2558</v>
      </c>
      <c r="B1852" t="s">
        <v>13148</v>
      </c>
      <c r="C1852" t="s">
        <v>13149</v>
      </c>
      <c r="D1852" t="s">
        <v>13150</v>
      </c>
      <c r="E1852" t="s">
        <v>13151</v>
      </c>
      <c r="F1852" t="s">
        <v>13152</v>
      </c>
      <c r="G1852" t="s">
        <v>50</v>
      </c>
      <c r="H1852">
        <v>40448</v>
      </c>
      <c r="I1852" t="s">
        <v>4092</v>
      </c>
    </row>
    <row r="1853" spans="1:9" x14ac:dyDescent="0.35">
      <c r="A1853" t="s">
        <v>606</v>
      </c>
      <c r="B1853" t="s">
        <v>13153</v>
      </c>
      <c r="C1853" t="s">
        <v>13154</v>
      </c>
      <c r="D1853" t="s">
        <v>13155</v>
      </c>
      <c r="E1853" t="s">
        <v>13156</v>
      </c>
      <c r="F1853" t="s">
        <v>13157</v>
      </c>
      <c r="G1853" t="s">
        <v>16</v>
      </c>
      <c r="H1853">
        <v>47853</v>
      </c>
      <c r="I1853" t="s">
        <v>4103</v>
      </c>
    </row>
    <row r="1854" spans="1:9" x14ac:dyDescent="0.35">
      <c r="A1854" t="s">
        <v>1328</v>
      </c>
      <c r="B1854" t="s">
        <v>13158</v>
      </c>
      <c r="C1854" t="s">
        <v>13159</v>
      </c>
      <c r="D1854" t="s">
        <v>13160</v>
      </c>
      <c r="E1854" t="s">
        <v>13161</v>
      </c>
      <c r="F1854" t="s">
        <v>13162</v>
      </c>
      <c r="G1854" t="s">
        <v>26</v>
      </c>
      <c r="H1854">
        <v>55737</v>
      </c>
      <c r="I1854" t="s">
        <v>4103</v>
      </c>
    </row>
    <row r="1855" spans="1:9" x14ac:dyDescent="0.35">
      <c r="A1855" t="s">
        <v>1892</v>
      </c>
      <c r="B1855" t="s">
        <v>13163</v>
      </c>
      <c r="C1855" t="s">
        <v>13164</v>
      </c>
      <c r="D1855" t="s">
        <v>13165</v>
      </c>
      <c r="E1855" t="s">
        <v>13166</v>
      </c>
      <c r="F1855" t="s">
        <v>13167</v>
      </c>
      <c r="G1855" t="s">
        <v>16</v>
      </c>
      <c r="H1855">
        <v>82863</v>
      </c>
      <c r="I1855" t="s">
        <v>4103</v>
      </c>
    </row>
    <row r="1856" spans="1:9" x14ac:dyDescent="0.35">
      <c r="A1856" t="s">
        <v>3118</v>
      </c>
      <c r="B1856" t="s">
        <v>13168</v>
      </c>
      <c r="C1856" t="s">
        <v>13169</v>
      </c>
      <c r="D1856" t="s">
        <v>13170</v>
      </c>
      <c r="E1856" t="s">
        <v>13171</v>
      </c>
      <c r="F1856" t="s">
        <v>13172</v>
      </c>
      <c r="G1856" t="s">
        <v>31</v>
      </c>
      <c r="H1856">
        <v>86179</v>
      </c>
      <c r="I1856" t="s">
        <v>4092</v>
      </c>
    </row>
    <row r="1857" spans="1:9" x14ac:dyDescent="0.35">
      <c r="A1857" t="s">
        <v>1169</v>
      </c>
      <c r="B1857" t="s">
        <v>13173</v>
      </c>
      <c r="C1857" t="s">
        <v>13174</v>
      </c>
      <c r="D1857" t="s">
        <v>13175</v>
      </c>
      <c r="E1857" t="s">
        <v>13176</v>
      </c>
      <c r="F1857" t="s">
        <v>13177</v>
      </c>
      <c r="G1857" t="s">
        <v>26</v>
      </c>
      <c r="H1857">
        <v>20848</v>
      </c>
      <c r="I1857" t="s">
        <v>4103</v>
      </c>
    </row>
    <row r="1858" spans="1:9" x14ac:dyDescent="0.35">
      <c r="A1858" t="s">
        <v>2886</v>
      </c>
      <c r="B1858" t="s">
        <v>13178</v>
      </c>
      <c r="C1858" t="s">
        <v>13179</v>
      </c>
      <c r="D1858" t="s">
        <v>13180</v>
      </c>
      <c r="E1858" t="s">
        <v>13181</v>
      </c>
      <c r="F1858" t="s">
        <v>13182</v>
      </c>
      <c r="G1858" t="s">
        <v>26</v>
      </c>
      <c r="H1858">
        <v>15919</v>
      </c>
      <c r="I1858" t="s">
        <v>4092</v>
      </c>
    </row>
    <row r="1859" spans="1:9" x14ac:dyDescent="0.35">
      <c r="A1859" t="s">
        <v>2076</v>
      </c>
      <c r="B1859" t="s">
        <v>13183</v>
      </c>
      <c r="C1859" t="s">
        <v>13184</v>
      </c>
      <c r="D1859" t="s">
        <v>13185</v>
      </c>
      <c r="E1859" t="s">
        <v>13186</v>
      </c>
      <c r="F1859" t="s">
        <v>13187</v>
      </c>
      <c r="G1859" t="s">
        <v>23</v>
      </c>
      <c r="H1859">
        <v>19658</v>
      </c>
      <c r="I1859" t="s">
        <v>4092</v>
      </c>
    </row>
    <row r="1860" spans="1:9" x14ac:dyDescent="0.35">
      <c r="A1860" t="s">
        <v>3688</v>
      </c>
      <c r="B1860" t="s">
        <v>13188</v>
      </c>
      <c r="C1860" t="s">
        <v>13189</v>
      </c>
      <c r="D1860" t="s">
        <v>13190</v>
      </c>
      <c r="E1860" t="s">
        <v>13191</v>
      </c>
      <c r="F1860" t="s">
        <v>13192</v>
      </c>
      <c r="G1860" t="s">
        <v>31</v>
      </c>
      <c r="H1860">
        <v>20081</v>
      </c>
      <c r="I1860" t="s">
        <v>4103</v>
      </c>
    </row>
    <row r="1861" spans="1:9" x14ac:dyDescent="0.35">
      <c r="A1861" t="s">
        <v>972</v>
      </c>
      <c r="B1861" t="s">
        <v>13193</v>
      </c>
      <c r="C1861" t="s">
        <v>13194</v>
      </c>
      <c r="D1861" t="s">
        <v>13195</v>
      </c>
      <c r="E1861" t="s">
        <v>13196</v>
      </c>
      <c r="F1861" t="s">
        <v>13197</v>
      </c>
      <c r="G1861" t="s">
        <v>23</v>
      </c>
      <c r="H1861">
        <v>72699</v>
      </c>
      <c r="I1861" t="s">
        <v>4103</v>
      </c>
    </row>
    <row r="1862" spans="1:9" x14ac:dyDescent="0.35">
      <c r="A1862" t="s">
        <v>4049</v>
      </c>
      <c r="B1862" t="s">
        <v>13198</v>
      </c>
      <c r="C1862" t="s">
        <v>13199</v>
      </c>
      <c r="D1862" t="s">
        <v>13200</v>
      </c>
      <c r="E1862" t="s">
        <v>13201</v>
      </c>
      <c r="F1862" t="s">
        <v>6125</v>
      </c>
      <c r="G1862" t="s">
        <v>26</v>
      </c>
      <c r="H1862">
        <v>31385</v>
      </c>
      <c r="I1862" t="s">
        <v>4103</v>
      </c>
    </row>
    <row r="1863" spans="1:9" x14ac:dyDescent="0.35">
      <c r="A1863" t="s">
        <v>1109</v>
      </c>
      <c r="B1863" t="s">
        <v>13202</v>
      </c>
      <c r="C1863" t="s">
        <v>13203</v>
      </c>
      <c r="D1863" t="s">
        <v>13204</v>
      </c>
      <c r="E1863" t="s">
        <v>13205</v>
      </c>
      <c r="F1863" t="s">
        <v>13206</v>
      </c>
      <c r="G1863" t="s">
        <v>26</v>
      </c>
      <c r="H1863">
        <v>55281</v>
      </c>
      <c r="I1863" t="s">
        <v>4092</v>
      </c>
    </row>
    <row r="1864" spans="1:9" x14ac:dyDescent="0.35">
      <c r="A1864" t="s">
        <v>1761</v>
      </c>
      <c r="B1864" t="s">
        <v>13207</v>
      </c>
      <c r="C1864" t="s">
        <v>13208</v>
      </c>
      <c r="D1864" t="s">
        <v>13209</v>
      </c>
      <c r="E1864" t="s">
        <v>13210</v>
      </c>
      <c r="F1864" t="s">
        <v>13211</v>
      </c>
      <c r="G1864" t="s">
        <v>26</v>
      </c>
      <c r="H1864">
        <v>45091</v>
      </c>
      <c r="I1864" t="s">
        <v>4103</v>
      </c>
    </row>
    <row r="1865" spans="1:9" x14ac:dyDescent="0.35">
      <c r="A1865" t="s">
        <v>468</v>
      </c>
      <c r="B1865" t="s">
        <v>13212</v>
      </c>
      <c r="C1865" t="s">
        <v>13213</v>
      </c>
      <c r="D1865" t="s">
        <v>13214</v>
      </c>
      <c r="E1865" t="s">
        <v>13215</v>
      </c>
      <c r="F1865" t="s">
        <v>13216</v>
      </c>
      <c r="G1865" t="s">
        <v>31</v>
      </c>
      <c r="H1865">
        <v>17140</v>
      </c>
      <c r="I1865" t="s">
        <v>4092</v>
      </c>
    </row>
    <row r="1866" spans="1:9" x14ac:dyDescent="0.35">
      <c r="A1866" t="s">
        <v>3072</v>
      </c>
      <c r="B1866" t="s">
        <v>13217</v>
      </c>
      <c r="C1866" t="s">
        <v>13218</v>
      </c>
      <c r="D1866" t="s">
        <v>13219</v>
      </c>
      <c r="E1866" t="s">
        <v>13220</v>
      </c>
      <c r="F1866" t="s">
        <v>7676</v>
      </c>
      <c r="G1866" t="s">
        <v>16</v>
      </c>
      <c r="H1866">
        <v>45754</v>
      </c>
      <c r="I1866" t="s">
        <v>4103</v>
      </c>
    </row>
    <row r="1867" spans="1:9" x14ac:dyDescent="0.35">
      <c r="A1867" t="s">
        <v>854</v>
      </c>
      <c r="B1867" t="s">
        <v>13221</v>
      </c>
      <c r="C1867" t="s">
        <v>13222</v>
      </c>
      <c r="D1867" t="s">
        <v>13223</v>
      </c>
      <c r="E1867" t="s">
        <v>13224</v>
      </c>
      <c r="F1867" t="s">
        <v>13225</v>
      </c>
      <c r="G1867" t="s">
        <v>26</v>
      </c>
      <c r="H1867">
        <v>51059</v>
      </c>
      <c r="I1867" t="s">
        <v>4103</v>
      </c>
    </row>
    <row r="1868" spans="1:9" x14ac:dyDescent="0.35">
      <c r="A1868" t="s">
        <v>1890</v>
      </c>
      <c r="B1868" t="s">
        <v>13226</v>
      </c>
      <c r="C1868" t="s">
        <v>13227</v>
      </c>
      <c r="D1868" t="s">
        <v>13228</v>
      </c>
      <c r="E1868" t="s">
        <v>13229</v>
      </c>
      <c r="F1868" t="s">
        <v>13230</v>
      </c>
      <c r="G1868" t="s">
        <v>23</v>
      </c>
      <c r="H1868">
        <v>96661</v>
      </c>
      <c r="I1868" t="s">
        <v>4103</v>
      </c>
    </row>
    <row r="1869" spans="1:9" x14ac:dyDescent="0.35">
      <c r="A1869" t="s">
        <v>3658</v>
      </c>
      <c r="B1869" t="s">
        <v>13231</v>
      </c>
      <c r="C1869" t="s">
        <v>13232</v>
      </c>
      <c r="D1869" t="s">
        <v>13233</v>
      </c>
      <c r="E1869" t="s">
        <v>13234</v>
      </c>
      <c r="F1869" t="s">
        <v>13235</v>
      </c>
      <c r="G1869" t="s">
        <v>23</v>
      </c>
      <c r="H1869">
        <v>6660</v>
      </c>
      <c r="I1869" t="s">
        <v>4092</v>
      </c>
    </row>
    <row r="1870" spans="1:9" x14ac:dyDescent="0.35">
      <c r="A1870" t="s">
        <v>3257</v>
      </c>
      <c r="B1870" t="s">
        <v>13236</v>
      </c>
      <c r="C1870" t="s">
        <v>13237</v>
      </c>
      <c r="D1870" t="s">
        <v>13238</v>
      </c>
      <c r="E1870" t="s">
        <v>13239</v>
      </c>
      <c r="F1870" t="s">
        <v>13240</v>
      </c>
      <c r="G1870" t="s">
        <v>23</v>
      </c>
      <c r="H1870">
        <v>98420</v>
      </c>
      <c r="I1870" t="s">
        <v>4103</v>
      </c>
    </row>
    <row r="1871" spans="1:9" x14ac:dyDescent="0.35">
      <c r="A1871" t="s">
        <v>543</v>
      </c>
      <c r="B1871" t="s">
        <v>13241</v>
      </c>
      <c r="C1871" t="s">
        <v>13242</v>
      </c>
      <c r="D1871" t="s">
        <v>13243</v>
      </c>
      <c r="E1871" t="s">
        <v>13244</v>
      </c>
      <c r="F1871" t="s">
        <v>13245</v>
      </c>
      <c r="G1871" t="s">
        <v>31</v>
      </c>
      <c r="H1871">
        <v>54466</v>
      </c>
      <c r="I1871" t="s">
        <v>4103</v>
      </c>
    </row>
    <row r="1872" spans="1:9" x14ac:dyDescent="0.35">
      <c r="A1872" t="s">
        <v>1370</v>
      </c>
      <c r="B1872" t="s">
        <v>13246</v>
      </c>
      <c r="C1872" t="s">
        <v>13247</v>
      </c>
      <c r="D1872" t="s">
        <v>13248</v>
      </c>
      <c r="E1872" t="s">
        <v>13249</v>
      </c>
      <c r="F1872" t="s">
        <v>13250</v>
      </c>
      <c r="G1872" t="s">
        <v>50</v>
      </c>
      <c r="H1872">
        <v>69992</v>
      </c>
      <c r="I1872" t="s">
        <v>4092</v>
      </c>
    </row>
    <row r="1873" spans="1:9" x14ac:dyDescent="0.35">
      <c r="A1873" t="s">
        <v>1250</v>
      </c>
      <c r="B1873" t="s">
        <v>13251</v>
      </c>
      <c r="C1873" t="s">
        <v>13252</v>
      </c>
      <c r="D1873" t="s">
        <v>13253</v>
      </c>
      <c r="E1873" t="s">
        <v>13254</v>
      </c>
      <c r="F1873" t="s">
        <v>13255</v>
      </c>
      <c r="G1873" t="s">
        <v>26</v>
      </c>
      <c r="H1873">
        <v>18274</v>
      </c>
      <c r="I1873" t="s">
        <v>4092</v>
      </c>
    </row>
    <row r="1874" spans="1:9" x14ac:dyDescent="0.35">
      <c r="A1874" t="s">
        <v>182</v>
      </c>
      <c r="B1874" t="s">
        <v>13256</v>
      </c>
      <c r="C1874" t="s">
        <v>13257</v>
      </c>
      <c r="D1874" t="s">
        <v>13258</v>
      </c>
      <c r="E1874" t="s">
        <v>13259</v>
      </c>
      <c r="F1874" t="s">
        <v>13260</v>
      </c>
      <c r="G1874" t="s">
        <v>23</v>
      </c>
      <c r="H1874">
        <v>14535</v>
      </c>
      <c r="I1874" t="s">
        <v>4103</v>
      </c>
    </row>
    <row r="1875" spans="1:9" x14ac:dyDescent="0.35">
      <c r="A1875" t="s">
        <v>1903</v>
      </c>
      <c r="B1875" t="s">
        <v>13261</v>
      </c>
      <c r="C1875" t="s">
        <v>13262</v>
      </c>
      <c r="D1875" t="s">
        <v>13263</v>
      </c>
      <c r="E1875" t="s">
        <v>13264</v>
      </c>
      <c r="F1875" t="s">
        <v>13265</v>
      </c>
      <c r="G1875" t="s">
        <v>26</v>
      </c>
      <c r="H1875">
        <v>78707</v>
      </c>
      <c r="I1875" t="s">
        <v>4092</v>
      </c>
    </row>
    <row r="1876" spans="1:9" x14ac:dyDescent="0.35">
      <c r="A1876" t="s">
        <v>1354</v>
      </c>
      <c r="B1876" t="s">
        <v>13266</v>
      </c>
      <c r="C1876" t="s">
        <v>13267</v>
      </c>
      <c r="D1876" t="s">
        <v>13268</v>
      </c>
      <c r="E1876" t="s">
        <v>13269</v>
      </c>
      <c r="F1876" t="s">
        <v>13270</v>
      </c>
      <c r="G1876" t="s">
        <v>16</v>
      </c>
      <c r="H1876">
        <v>58339</v>
      </c>
      <c r="I1876" t="s">
        <v>4092</v>
      </c>
    </row>
    <row r="1877" spans="1:9" x14ac:dyDescent="0.35">
      <c r="A1877" t="s">
        <v>282</v>
      </c>
      <c r="B1877" t="s">
        <v>13271</v>
      </c>
      <c r="C1877" t="s">
        <v>13272</v>
      </c>
      <c r="D1877" t="s">
        <v>13273</v>
      </c>
      <c r="E1877" t="s">
        <v>13274</v>
      </c>
      <c r="F1877" t="s">
        <v>13275</v>
      </c>
      <c r="G1877" t="s">
        <v>16</v>
      </c>
      <c r="H1877">
        <v>25166</v>
      </c>
      <c r="I1877" t="s">
        <v>4103</v>
      </c>
    </row>
    <row r="1878" spans="1:9" x14ac:dyDescent="0.35">
      <c r="A1878" t="s">
        <v>3283</v>
      </c>
      <c r="B1878" t="s">
        <v>13276</v>
      </c>
      <c r="C1878" t="s">
        <v>13277</v>
      </c>
      <c r="D1878" t="s">
        <v>13278</v>
      </c>
      <c r="E1878" t="s">
        <v>13279</v>
      </c>
      <c r="F1878" t="s">
        <v>13280</v>
      </c>
      <c r="G1878" t="s">
        <v>23</v>
      </c>
      <c r="H1878">
        <v>37883</v>
      </c>
      <c r="I1878" t="s">
        <v>4092</v>
      </c>
    </row>
    <row r="1879" spans="1:9" x14ac:dyDescent="0.35">
      <c r="A1879" t="s">
        <v>3194</v>
      </c>
      <c r="B1879" t="s">
        <v>13281</v>
      </c>
      <c r="C1879" t="s">
        <v>13282</v>
      </c>
      <c r="D1879" t="s">
        <v>13283</v>
      </c>
      <c r="E1879" t="s">
        <v>13284</v>
      </c>
      <c r="F1879" t="s">
        <v>12500</v>
      </c>
      <c r="G1879" t="s">
        <v>16</v>
      </c>
      <c r="H1879">
        <v>45264</v>
      </c>
      <c r="I1879" t="s">
        <v>4103</v>
      </c>
    </row>
    <row r="1880" spans="1:9" x14ac:dyDescent="0.35">
      <c r="A1880" t="s">
        <v>1505</v>
      </c>
      <c r="B1880" t="s">
        <v>13285</v>
      </c>
      <c r="C1880" t="s">
        <v>13286</v>
      </c>
      <c r="D1880" t="s">
        <v>13287</v>
      </c>
      <c r="E1880" t="s">
        <v>13288</v>
      </c>
      <c r="F1880" t="s">
        <v>13289</v>
      </c>
      <c r="G1880" t="s">
        <v>23</v>
      </c>
      <c r="H1880">
        <v>8544</v>
      </c>
      <c r="I1880" t="s">
        <v>4103</v>
      </c>
    </row>
    <row r="1881" spans="1:9" x14ac:dyDescent="0.35">
      <c r="A1881" t="s">
        <v>2564</v>
      </c>
      <c r="B1881" t="s">
        <v>13290</v>
      </c>
      <c r="C1881" t="s">
        <v>13291</v>
      </c>
      <c r="D1881" t="s">
        <v>13292</v>
      </c>
      <c r="E1881" t="s">
        <v>13293</v>
      </c>
      <c r="F1881" t="s">
        <v>13294</v>
      </c>
      <c r="G1881" t="s">
        <v>31</v>
      </c>
      <c r="H1881">
        <v>97742</v>
      </c>
      <c r="I1881" t="s">
        <v>4103</v>
      </c>
    </row>
    <row r="1882" spans="1:9" x14ac:dyDescent="0.35">
      <c r="A1882" t="s">
        <v>3373</v>
      </c>
      <c r="B1882" t="s">
        <v>13295</v>
      </c>
      <c r="C1882" t="s">
        <v>13296</v>
      </c>
      <c r="D1882" t="s">
        <v>13297</v>
      </c>
      <c r="E1882" t="s">
        <v>13298</v>
      </c>
      <c r="F1882" t="s">
        <v>13299</v>
      </c>
      <c r="G1882" t="s">
        <v>31</v>
      </c>
      <c r="H1882">
        <v>69679</v>
      </c>
      <c r="I1882" t="s">
        <v>4092</v>
      </c>
    </row>
    <row r="1883" spans="1:9" x14ac:dyDescent="0.35">
      <c r="A1883" t="s">
        <v>2002</v>
      </c>
      <c r="B1883" t="s">
        <v>13300</v>
      </c>
      <c r="C1883" t="s">
        <v>13301</v>
      </c>
      <c r="D1883" t="s">
        <v>13302</v>
      </c>
      <c r="E1883" t="s">
        <v>13303</v>
      </c>
      <c r="F1883" t="s">
        <v>13304</v>
      </c>
      <c r="G1883" t="s">
        <v>31</v>
      </c>
      <c r="H1883">
        <v>40361</v>
      </c>
      <c r="I1883" t="s">
        <v>4092</v>
      </c>
    </row>
    <row r="1884" spans="1:9" x14ac:dyDescent="0.35">
      <c r="A1884" t="s">
        <v>270</v>
      </c>
      <c r="B1884" t="s">
        <v>13305</v>
      </c>
      <c r="C1884" t="s">
        <v>13306</v>
      </c>
      <c r="D1884" t="s">
        <v>13307</v>
      </c>
      <c r="E1884" t="s">
        <v>13308</v>
      </c>
      <c r="F1884" t="s">
        <v>13309</v>
      </c>
      <c r="G1884" t="s">
        <v>26</v>
      </c>
      <c r="H1884">
        <v>2842</v>
      </c>
      <c r="I1884" t="s">
        <v>4103</v>
      </c>
    </row>
    <row r="1885" spans="1:9" x14ac:dyDescent="0.35">
      <c r="A1885" t="s">
        <v>2986</v>
      </c>
      <c r="B1885" t="s">
        <v>13310</v>
      </c>
      <c r="C1885" t="s">
        <v>13311</v>
      </c>
      <c r="D1885" t="s">
        <v>13312</v>
      </c>
      <c r="E1885" t="s">
        <v>13313</v>
      </c>
      <c r="F1885" t="s">
        <v>13314</v>
      </c>
      <c r="G1885" t="s">
        <v>26</v>
      </c>
      <c r="H1885">
        <v>91805</v>
      </c>
      <c r="I1885" t="s">
        <v>4103</v>
      </c>
    </row>
    <row r="1886" spans="1:9" x14ac:dyDescent="0.35">
      <c r="A1886" t="s">
        <v>2956</v>
      </c>
      <c r="B1886" t="s">
        <v>13315</v>
      </c>
      <c r="C1886" t="s">
        <v>13316</v>
      </c>
      <c r="D1886" t="s">
        <v>13317</v>
      </c>
      <c r="E1886" t="s">
        <v>13318</v>
      </c>
      <c r="F1886" t="s">
        <v>13319</v>
      </c>
      <c r="G1886" t="s">
        <v>16</v>
      </c>
      <c r="H1886">
        <v>20972</v>
      </c>
      <c r="I1886" t="s">
        <v>4103</v>
      </c>
    </row>
    <row r="1887" spans="1:9" x14ac:dyDescent="0.35">
      <c r="A1887" t="s">
        <v>592</v>
      </c>
      <c r="B1887" t="s">
        <v>13320</v>
      </c>
      <c r="C1887" t="s">
        <v>13321</v>
      </c>
      <c r="D1887" t="s">
        <v>13322</v>
      </c>
      <c r="E1887" t="s">
        <v>13323</v>
      </c>
      <c r="F1887" t="s">
        <v>13324</v>
      </c>
      <c r="G1887" t="s">
        <v>50</v>
      </c>
      <c r="H1887">
        <v>91795</v>
      </c>
      <c r="I1887" t="s">
        <v>4103</v>
      </c>
    </row>
    <row r="1888" spans="1:9" x14ac:dyDescent="0.35">
      <c r="A1888" t="s">
        <v>639</v>
      </c>
      <c r="B1888" t="s">
        <v>13325</v>
      </c>
      <c r="C1888" t="s">
        <v>13326</v>
      </c>
      <c r="D1888" t="s">
        <v>13327</v>
      </c>
      <c r="E1888" t="s">
        <v>13328</v>
      </c>
      <c r="F1888" t="s">
        <v>13299</v>
      </c>
      <c r="G1888" t="s">
        <v>16</v>
      </c>
      <c r="H1888">
        <v>91214</v>
      </c>
      <c r="I1888" t="s">
        <v>4103</v>
      </c>
    </row>
    <row r="1889" spans="1:9" x14ac:dyDescent="0.35">
      <c r="A1889" t="s">
        <v>2216</v>
      </c>
      <c r="B1889" t="s">
        <v>13329</v>
      </c>
      <c r="C1889" t="s">
        <v>13330</v>
      </c>
      <c r="D1889" t="s">
        <v>13331</v>
      </c>
      <c r="E1889" t="s">
        <v>13332</v>
      </c>
      <c r="F1889" t="s">
        <v>13333</v>
      </c>
      <c r="G1889" t="s">
        <v>16</v>
      </c>
      <c r="H1889">
        <v>15510</v>
      </c>
      <c r="I1889" t="s">
        <v>4092</v>
      </c>
    </row>
    <row r="1890" spans="1:9" x14ac:dyDescent="0.35">
      <c r="A1890" t="s">
        <v>2312</v>
      </c>
      <c r="B1890" t="s">
        <v>13334</v>
      </c>
      <c r="C1890" t="s">
        <v>13335</v>
      </c>
      <c r="D1890" t="s">
        <v>13336</v>
      </c>
      <c r="E1890" t="s">
        <v>13337</v>
      </c>
      <c r="F1890" t="s">
        <v>13338</v>
      </c>
      <c r="G1890" t="s">
        <v>26</v>
      </c>
      <c r="H1890">
        <v>52980</v>
      </c>
      <c r="I1890" t="s">
        <v>4103</v>
      </c>
    </row>
    <row r="1891" spans="1:9" x14ac:dyDescent="0.35">
      <c r="A1891" t="s">
        <v>4043</v>
      </c>
      <c r="B1891" t="s">
        <v>13339</v>
      </c>
      <c r="C1891" t="s">
        <v>13340</v>
      </c>
      <c r="D1891" t="s">
        <v>13341</v>
      </c>
      <c r="E1891" t="s">
        <v>13342</v>
      </c>
      <c r="F1891" t="s">
        <v>13343</v>
      </c>
      <c r="G1891" t="s">
        <v>50</v>
      </c>
      <c r="H1891">
        <v>47245</v>
      </c>
      <c r="I1891" t="s">
        <v>4092</v>
      </c>
    </row>
    <row r="1892" spans="1:9" x14ac:dyDescent="0.35">
      <c r="A1892" t="s">
        <v>1529</v>
      </c>
      <c r="B1892" t="s">
        <v>13344</v>
      </c>
      <c r="C1892" t="s">
        <v>13345</v>
      </c>
      <c r="D1892" t="s">
        <v>13346</v>
      </c>
      <c r="E1892" t="s">
        <v>13347</v>
      </c>
      <c r="F1892" t="s">
        <v>13348</v>
      </c>
      <c r="G1892" t="s">
        <v>23</v>
      </c>
      <c r="H1892">
        <v>96321</v>
      </c>
      <c r="I1892" t="s">
        <v>4103</v>
      </c>
    </row>
    <row r="1893" spans="1:9" x14ac:dyDescent="0.35">
      <c r="A1893" t="s">
        <v>1973</v>
      </c>
      <c r="B1893" t="s">
        <v>13349</v>
      </c>
      <c r="C1893" t="s">
        <v>13350</v>
      </c>
      <c r="D1893" t="s">
        <v>13351</v>
      </c>
      <c r="E1893" t="s">
        <v>13352</v>
      </c>
      <c r="F1893" t="s">
        <v>13353</v>
      </c>
      <c r="G1893" t="s">
        <v>31</v>
      </c>
      <c r="H1893">
        <v>98264</v>
      </c>
      <c r="I1893" t="s">
        <v>4103</v>
      </c>
    </row>
    <row r="1894" spans="1:9" x14ac:dyDescent="0.35">
      <c r="A1894" t="s">
        <v>2486</v>
      </c>
      <c r="B1894" t="s">
        <v>13354</v>
      </c>
      <c r="C1894" t="s">
        <v>13355</v>
      </c>
      <c r="D1894" t="s">
        <v>13356</v>
      </c>
      <c r="E1894" t="s">
        <v>13357</v>
      </c>
      <c r="F1894" t="s">
        <v>13358</v>
      </c>
      <c r="G1894" t="s">
        <v>26</v>
      </c>
      <c r="H1894">
        <v>54425</v>
      </c>
      <c r="I1894" t="s">
        <v>4092</v>
      </c>
    </row>
    <row r="1895" spans="1:9" x14ac:dyDescent="0.35">
      <c r="A1895" t="s">
        <v>3152</v>
      </c>
      <c r="B1895" t="s">
        <v>13359</v>
      </c>
      <c r="C1895" t="s">
        <v>13360</v>
      </c>
      <c r="D1895" t="s">
        <v>13361</v>
      </c>
      <c r="E1895" t="s">
        <v>13362</v>
      </c>
      <c r="F1895" t="s">
        <v>13363</v>
      </c>
      <c r="G1895" t="s">
        <v>16</v>
      </c>
      <c r="H1895">
        <v>11854</v>
      </c>
      <c r="I1895" t="s">
        <v>4103</v>
      </c>
    </row>
    <row r="1896" spans="1:9" x14ac:dyDescent="0.35">
      <c r="A1896" t="s">
        <v>2643</v>
      </c>
      <c r="B1896" t="s">
        <v>13364</v>
      </c>
      <c r="C1896" t="s">
        <v>13365</v>
      </c>
      <c r="D1896" t="s">
        <v>13366</v>
      </c>
      <c r="E1896" t="s">
        <v>13367</v>
      </c>
      <c r="F1896" t="s">
        <v>13368</v>
      </c>
      <c r="G1896" t="s">
        <v>16</v>
      </c>
      <c r="H1896">
        <v>45079</v>
      </c>
      <c r="I1896" t="s">
        <v>4092</v>
      </c>
    </row>
    <row r="1897" spans="1:9" x14ac:dyDescent="0.35">
      <c r="A1897" t="s">
        <v>3426</v>
      </c>
      <c r="B1897" t="s">
        <v>13369</v>
      </c>
      <c r="C1897" t="s">
        <v>13370</v>
      </c>
      <c r="D1897" t="s">
        <v>13371</v>
      </c>
      <c r="E1897" t="s">
        <v>13372</v>
      </c>
      <c r="F1897" t="s">
        <v>13373</v>
      </c>
      <c r="G1897" t="s">
        <v>26</v>
      </c>
      <c r="H1897">
        <v>53721</v>
      </c>
      <c r="I1897" t="s">
        <v>4092</v>
      </c>
    </row>
    <row r="1898" spans="1:9" x14ac:dyDescent="0.35">
      <c r="A1898" t="s">
        <v>2974</v>
      </c>
      <c r="B1898" t="s">
        <v>13374</v>
      </c>
      <c r="C1898" t="s">
        <v>13375</v>
      </c>
      <c r="D1898" t="s">
        <v>13376</v>
      </c>
      <c r="E1898" t="s">
        <v>13377</v>
      </c>
      <c r="F1898" t="s">
        <v>13378</v>
      </c>
      <c r="G1898" t="s">
        <v>16</v>
      </c>
      <c r="H1898">
        <v>16809</v>
      </c>
      <c r="I1898" t="s">
        <v>4092</v>
      </c>
    </row>
    <row r="1899" spans="1:9" x14ac:dyDescent="0.35">
      <c r="A1899" t="s">
        <v>900</v>
      </c>
      <c r="B1899" t="s">
        <v>13379</v>
      </c>
      <c r="C1899" t="s">
        <v>13380</v>
      </c>
      <c r="D1899" t="s">
        <v>13381</v>
      </c>
      <c r="E1899" t="s">
        <v>13382</v>
      </c>
      <c r="F1899" t="s">
        <v>13383</v>
      </c>
      <c r="G1899" t="s">
        <v>16</v>
      </c>
      <c r="H1899">
        <v>77559</v>
      </c>
      <c r="I1899" t="s">
        <v>4103</v>
      </c>
    </row>
    <row r="1900" spans="1:9" x14ac:dyDescent="0.35">
      <c r="A1900" t="s">
        <v>2222</v>
      </c>
      <c r="B1900" t="s">
        <v>13384</v>
      </c>
      <c r="C1900" t="s">
        <v>13385</v>
      </c>
      <c r="D1900" t="s">
        <v>13386</v>
      </c>
      <c r="E1900" t="s">
        <v>13387</v>
      </c>
      <c r="F1900" t="s">
        <v>13388</v>
      </c>
      <c r="G1900" t="s">
        <v>23</v>
      </c>
      <c r="H1900">
        <v>19395</v>
      </c>
      <c r="I1900" t="s">
        <v>4092</v>
      </c>
    </row>
    <row r="1901" spans="1:9" x14ac:dyDescent="0.35">
      <c r="A1901" t="s">
        <v>146</v>
      </c>
      <c r="B1901" t="s">
        <v>13389</v>
      </c>
      <c r="C1901" t="s">
        <v>13390</v>
      </c>
      <c r="D1901" t="s">
        <v>13391</v>
      </c>
      <c r="E1901" t="s">
        <v>13392</v>
      </c>
      <c r="F1901" t="s">
        <v>13393</v>
      </c>
      <c r="G1901" t="s">
        <v>26</v>
      </c>
      <c r="H1901">
        <v>97513</v>
      </c>
      <c r="I1901" t="s">
        <v>4103</v>
      </c>
    </row>
    <row r="1902" spans="1:9" x14ac:dyDescent="0.35">
      <c r="A1902" t="s">
        <v>4023</v>
      </c>
      <c r="B1902" t="s">
        <v>13394</v>
      </c>
      <c r="C1902" t="s">
        <v>13395</v>
      </c>
      <c r="D1902" t="s">
        <v>13396</v>
      </c>
      <c r="E1902" t="s">
        <v>13397</v>
      </c>
      <c r="F1902" t="s">
        <v>13398</v>
      </c>
      <c r="G1902" t="s">
        <v>31</v>
      </c>
      <c r="H1902">
        <v>645</v>
      </c>
      <c r="I1902" t="s">
        <v>4103</v>
      </c>
    </row>
    <row r="1903" spans="1:9" x14ac:dyDescent="0.35">
      <c r="A1903" t="s">
        <v>2364</v>
      </c>
      <c r="B1903" t="s">
        <v>13399</v>
      </c>
      <c r="C1903" t="s">
        <v>13400</v>
      </c>
      <c r="D1903" t="s">
        <v>13401</v>
      </c>
      <c r="E1903" t="s">
        <v>13402</v>
      </c>
      <c r="F1903" t="s">
        <v>13403</v>
      </c>
      <c r="G1903" t="s">
        <v>26</v>
      </c>
      <c r="H1903">
        <v>79959</v>
      </c>
      <c r="I1903" t="s">
        <v>4103</v>
      </c>
    </row>
    <row r="1904" spans="1:9" x14ac:dyDescent="0.35">
      <c r="A1904" t="s">
        <v>673</v>
      </c>
      <c r="B1904" t="s">
        <v>13404</v>
      </c>
      <c r="C1904" t="s">
        <v>13405</v>
      </c>
      <c r="D1904" t="s">
        <v>13406</v>
      </c>
      <c r="E1904" t="s">
        <v>13407</v>
      </c>
      <c r="F1904" t="s">
        <v>13408</v>
      </c>
      <c r="G1904" t="s">
        <v>50</v>
      </c>
      <c r="H1904">
        <v>30253</v>
      </c>
      <c r="I1904" t="s">
        <v>4103</v>
      </c>
    </row>
    <row r="1905" spans="1:9" x14ac:dyDescent="0.35">
      <c r="A1905" t="s">
        <v>1181</v>
      </c>
      <c r="B1905" t="s">
        <v>13409</v>
      </c>
      <c r="C1905" t="s">
        <v>13410</v>
      </c>
      <c r="D1905" t="s">
        <v>13411</v>
      </c>
      <c r="E1905" t="s">
        <v>13412</v>
      </c>
      <c r="F1905" t="s">
        <v>13413</v>
      </c>
      <c r="G1905" t="s">
        <v>16</v>
      </c>
      <c r="H1905">
        <v>17552</v>
      </c>
      <c r="I1905" t="s">
        <v>4092</v>
      </c>
    </row>
    <row r="1906" spans="1:9" x14ac:dyDescent="0.35">
      <c r="A1906" t="s">
        <v>3227</v>
      </c>
      <c r="B1906" t="s">
        <v>13414</v>
      </c>
      <c r="C1906" t="s">
        <v>13415</v>
      </c>
      <c r="D1906" t="s">
        <v>13416</v>
      </c>
      <c r="E1906" t="s">
        <v>13417</v>
      </c>
      <c r="F1906" t="s">
        <v>13418</v>
      </c>
      <c r="G1906" t="s">
        <v>50</v>
      </c>
      <c r="H1906">
        <v>68009</v>
      </c>
      <c r="I1906" t="s">
        <v>4092</v>
      </c>
    </row>
    <row r="1907" spans="1:9" x14ac:dyDescent="0.35">
      <c r="A1907" t="s">
        <v>551</v>
      </c>
      <c r="B1907" t="s">
        <v>13419</v>
      </c>
      <c r="C1907" t="s">
        <v>13420</v>
      </c>
      <c r="D1907" t="s">
        <v>13421</v>
      </c>
      <c r="E1907" t="s">
        <v>13422</v>
      </c>
      <c r="F1907" t="s">
        <v>13423</v>
      </c>
      <c r="G1907" t="s">
        <v>23</v>
      </c>
      <c r="H1907">
        <v>52146</v>
      </c>
      <c r="I1907" t="s">
        <v>4103</v>
      </c>
    </row>
    <row r="1908" spans="1:9" x14ac:dyDescent="0.35">
      <c r="A1908" t="s">
        <v>3460</v>
      </c>
      <c r="B1908" t="s">
        <v>13424</v>
      </c>
      <c r="C1908" t="s">
        <v>13425</v>
      </c>
      <c r="D1908" t="s">
        <v>13426</v>
      </c>
      <c r="E1908" t="s">
        <v>13427</v>
      </c>
      <c r="F1908" t="s">
        <v>13428</v>
      </c>
      <c r="G1908" t="s">
        <v>16</v>
      </c>
      <c r="H1908">
        <v>14259</v>
      </c>
      <c r="I1908" t="s">
        <v>4103</v>
      </c>
    </row>
    <row r="1909" spans="1:9" x14ac:dyDescent="0.35">
      <c r="A1909" t="s">
        <v>304</v>
      </c>
      <c r="B1909" t="s">
        <v>13429</v>
      </c>
      <c r="C1909" t="s">
        <v>13430</v>
      </c>
      <c r="D1909" t="s">
        <v>13431</v>
      </c>
      <c r="E1909" t="s">
        <v>13432</v>
      </c>
      <c r="F1909" t="s">
        <v>13433</v>
      </c>
      <c r="G1909" t="s">
        <v>16</v>
      </c>
      <c r="H1909">
        <v>68711</v>
      </c>
      <c r="I1909" t="s">
        <v>4103</v>
      </c>
    </row>
    <row r="1910" spans="1:9" x14ac:dyDescent="0.35">
      <c r="A1910" t="s">
        <v>3612</v>
      </c>
      <c r="B1910" t="s">
        <v>13434</v>
      </c>
      <c r="C1910" t="s">
        <v>13435</v>
      </c>
      <c r="D1910" t="s">
        <v>13436</v>
      </c>
      <c r="E1910" t="s">
        <v>13437</v>
      </c>
      <c r="F1910" t="s">
        <v>13438</v>
      </c>
      <c r="G1910" t="s">
        <v>26</v>
      </c>
      <c r="H1910">
        <v>44499</v>
      </c>
      <c r="I1910" t="s">
        <v>4092</v>
      </c>
    </row>
    <row r="1911" spans="1:9" x14ac:dyDescent="0.35">
      <c r="A1911" t="s">
        <v>2420</v>
      </c>
      <c r="B1911" t="s">
        <v>13439</v>
      </c>
      <c r="C1911" t="s">
        <v>13440</v>
      </c>
      <c r="D1911" t="s">
        <v>13441</v>
      </c>
      <c r="E1911" t="s">
        <v>13442</v>
      </c>
      <c r="F1911" t="s">
        <v>13443</v>
      </c>
      <c r="G1911" t="s">
        <v>50</v>
      </c>
      <c r="H1911">
        <v>92446</v>
      </c>
      <c r="I1911" t="s">
        <v>4092</v>
      </c>
    </row>
    <row r="1912" spans="1:9" x14ac:dyDescent="0.35">
      <c r="A1912" t="s">
        <v>1121</v>
      </c>
      <c r="B1912" t="s">
        <v>13444</v>
      </c>
      <c r="C1912" t="s">
        <v>13445</v>
      </c>
      <c r="D1912" t="s">
        <v>13446</v>
      </c>
      <c r="E1912" t="s">
        <v>13447</v>
      </c>
      <c r="F1912" t="s">
        <v>13448</v>
      </c>
      <c r="G1912" t="s">
        <v>26</v>
      </c>
      <c r="H1912">
        <v>65093</v>
      </c>
      <c r="I1912" t="s">
        <v>4092</v>
      </c>
    </row>
    <row r="1913" spans="1:9" x14ac:dyDescent="0.35">
      <c r="A1913" t="s">
        <v>324</v>
      </c>
      <c r="B1913" t="s">
        <v>13449</v>
      </c>
      <c r="C1913" t="s">
        <v>13450</v>
      </c>
      <c r="D1913" t="s">
        <v>13451</v>
      </c>
      <c r="E1913" t="s">
        <v>13452</v>
      </c>
      <c r="F1913" t="s">
        <v>13453</v>
      </c>
      <c r="G1913" t="s">
        <v>26</v>
      </c>
      <c r="H1913">
        <v>24436</v>
      </c>
      <c r="I1913" t="s">
        <v>4092</v>
      </c>
    </row>
    <row r="1914" spans="1:9" x14ac:dyDescent="0.35">
      <c r="A1914" t="s">
        <v>4009</v>
      </c>
      <c r="B1914" t="s">
        <v>13454</v>
      </c>
      <c r="C1914" t="s">
        <v>13455</v>
      </c>
      <c r="D1914" t="s">
        <v>13456</v>
      </c>
      <c r="E1914" t="s">
        <v>13457</v>
      </c>
      <c r="F1914" t="s">
        <v>13458</v>
      </c>
      <c r="G1914" t="s">
        <v>16</v>
      </c>
      <c r="H1914">
        <v>95589</v>
      </c>
      <c r="I1914" t="s">
        <v>4092</v>
      </c>
    </row>
    <row r="1915" spans="1:9" x14ac:dyDescent="0.35">
      <c r="A1915" t="s">
        <v>2165</v>
      </c>
      <c r="B1915" t="s">
        <v>13459</v>
      </c>
      <c r="C1915" t="s">
        <v>13460</v>
      </c>
      <c r="D1915" t="s">
        <v>13461</v>
      </c>
      <c r="E1915" t="s">
        <v>13462</v>
      </c>
      <c r="F1915" t="s">
        <v>13463</v>
      </c>
      <c r="G1915" t="s">
        <v>23</v>
      </c>
      <c r="H1915">
        <v>87085</v>
      </c>
      <c r="I1915" t="s">
        <v>4103</v>
      </c>
    </row>
    <row r="1916" spans="1:9" x14ac:dyDescent="0.35">
      <c r="A1916" t="s">
        <v>1582</v>
      </c>
      <c r="B1916" t="s">
        <v>13464</v>
      </c>
      <c r="C1916" t="s">
        <v>13465</v>
      </c>
      <c r="D1916" t="s">
        <v>13466</v>
      </c>
      <c r="E1916" t="s">
        <v>13467</v>
      </c>
      <c r="F1916" t="s">
        <v>13468</v>
      </c>
      <c r="G1916" t="s">
        <v>26</v>
      </c>
      <c r="H1916">
        <v>31847</v>
      </c>
      <c r="I1916" t="s">
        <v>4092</v>
      </c>
    </row>
    <row r="1917" spans="1:9" x14ac:dyDescent="0.35">
      <c r="A1917" t="s">
        <v>2734</v>
      </c>
      <c r="B1917" t="s">
        <v>13469</v>
      </c>
      <c r="C1917" t="s">
        <v>13470</v>
      </c>
      <c r="D1917" t="s">
        <v>13471</v>
      </c>
      <c r="E1917" t="s">
        <v>13472</v>
      </c>
      <c r="F1917" t="s">
        <v>13473</v>
      </c>
      <c r="G1917" t="s">
        <v>31</v>
      </c>
      <c r="H1917">
        <v>10810</v>
      </c>
      <c r="I1917" t="s">
        <v>4092</v>
      </c>
    </row>
    <row r="1918" spans="1:9" x14ac:dyDescent="0.35">
      <c r="A1918" t="s">
        <v>2890</v>
      </c>
      <c r="B1918" t="s">
        <v>13474</v>
      </c>
      <c r="C1918" t="s">
        <v>13475</v>
      </c>
      <c r="D1918" t="s">
        <v>13476</v>
      </c>
      <c r="E1918" t="s">
        <v>13477</v>
      </c>
      <c r="F1918" t="s">
        <v>13478</v>
      </c>
      <c r="G1918" t="s">
        <v>31</v>
      </c>
      <c r="H1918">
        <v>60246</v>
      </c>
      <c r="I1918" t="s">
        <v>4103</v>
      </c>
    </row>
    <row r="1919" spans="1:9" x14ac:dyDescent="0.35">
      <c r="A1919" t="s">
        <v>1576</v>
      </c>
      <c r="B1919" t="s">
        <v>13479</v>
      </c>
      <c r="C1919" t="s">
        <v>13480</v>
      </c>
      <c r="D1919" t="s">
        <v>13481</v>
      </c>
      <c r="E1919" t="s">
        <v>13482</v>
      </c>
      <c r="F1919" t="s">
        <v>7695</v>
      </c>
      <c r="G1919" t="s">
        <v>50</v>
      </c>
      <c r="H1919">
        <v>11822</v>
      </c>
      <c r="I1919" t="s">
        <v>4103</v>
      </c>
    </row>
    <row r="1920" spans="1:9" x14ac:dyDescent="0.35">
      <c r="A1920" t="s">
        <v>2524</v>
      </c>
      <c r="B1920" t="s">
        <v>13483</v>
      </c>
      <c r="C1920" t="s">
        <v>13484</v>
      </c>
      <c r="D1920" t="s">
        <v>13485</v>
      </c>
      <c r="E1920" t="s">
        <v>13486</v>
      </c>
      <c r="F1920" t="s">
        <v>13487</v>
      </c>
      <c r="G1920" t="s">
        <v>16</v>
      </c>
      <c r="H1920">
        <v>12555</v>
      </c>
      <c r="I1920" t="s">
        <v>4092</v>
      </c>
    </row>
    <row r="1921" spans="1:9" x14ac:dyDescent="0.35">
      <c r="A1921" t="s">
        <v>236</v>
      </c>
      <c r="B1921" t="s">
        <v>13488</v>
      </c>
      <c r="C1921" t="s">
        <v>13489</v>
      </c>
      <c r="D1921" t="s">
        <v>13490</v>
      </c>
      <c r="E1921" t="s">
        <v>13491</v>
      </c>
      <c r="F1921" t="s">
        <v>13492</v>
      </c>
      <c r="G1921" t="s">
        <v>50</v>
      </c>
      <c r="H1921">
        <v>12132</v>
      </c>
      <c r="I1921" t="s">
        <v>4092</v>
      </c>
    </row>
    <row r="1922" spans="1:9" x14ac:dyDescent="0.35">
      <c r="A1922" t="s">
        <v>1191</v>
      </c>
      <c r="B1922" t="s">
        <v>13493</v>
      </c>
      <c r="C1922" t="s">
        <v>13494</v>
      </c>
      <c r="D1922" t="s">
        <v>13495</v>
      </c>
      <c r="E1922" t="s">
        <v>13496</v>
      </c>
      <c r="F1922" t="s">
        <v>13497</v>
      </c>
      <c r="G1922" t="s">
        <v>31</v>
      </c>
      <c r="H1922">
        <v>53738</v>
      </c>
      <c r="I1922" t="s">
        <v>4103</v>
      </c>
    </row>
    <row r="1923" spans="1:9" x14ac:dyDescent="0.35">
      <c r="A1923" t="s">
        <v>846</v>
      </c>
      <c r="B1923" t="s">
        <v>13498</v>
      </c>
      <c r="C1923" t="s">
        <v>13499</v>
      </c>
      <c r="D1923" t="s">
        <v>13500</v>
      </c>
      <c r="E1923" t="s">
        <v>13501</v>
      </c>
      <c r="F1923" t="s">
        <v>13502</v>
      </c>
      <c r="G1923" t="s">
        <v>31</v>
      </c>
      <c r="H1923">
        <v>26675</v>
      </c>
      <c r="I1923" t="s">
        <v>4103</v>
      </c>
    </row>
    <row r="1924" spans="1:9" x14ac:dyDescent="0.35">
      <c r="A1924" t="s">
        <v>3375</v>
      </c>
      <c r="B1924" t="s">
        <v>13503</v>
      </c>
      <c r="C1924" t="s">
        <v>13504</v>
      </c>
      <c r="D1924" t="s">
        <v>13505</v>
      </c>
      <c r="E1924" t="s">
        <v>13506</v>
      </c>
      <c r="F1924" t="s">
        <v>13507</v>
      </c>
      <c r="G1924" t="s">
        <v>31</v>
      </c>
      <c r="H1924">
        <v>6140</v>
      </c>
      <c r="I1924" t="s">
        <v>4092</v>
      </c>
    </row>
    <row r="1925" spans="1:9" x14ac:dyDescent="0.35">
      <c r="A1925" t="s">
        <v>1342</v>
      </c>
      <c r="B1925" t="s">
        <v>13508</v>
      </c>
      <c r="C1925" t="s">
        <v>13509</v>
      </c>
      <c r="D1925" t="s">
        <v>13510</v>
      </c>
      <c r="E1925" t="s">
        <v>13511</v>
      </c>
      <c r="F1925" t="s">
        <v>13512</v>
      </c>
      <c r="G1925" t="s">
        <v>50</v>
      </c>
      <c r="H1925">
        <v>36098</v>
      </c>
      <c r="I1925" t="s">
        <v>4092</v>
      </c>
    </row>
    <row r="1926" spans="1:9" x14ac:dyDescent="0.35">
      <c r="A1926" t="s">
        <v>1551</v>
      </c>
      <c r="B1926" t="s">
        <v>13513</v>
      </c>
      <c r="C1926" t="s">
        <v>13514</v>
      </c>
      <c r="D1926" t="s">
        <v>13515</v>
      </c>
      <c r="E1926" t="s">
        <v>13516</v>
      </c>
      <c r="F1926" t="s">
        <v>13517</v>
      </c>
      <c r="G1926" t="s">
        <v>16</v>
      </c>
      <c r="H1926">
        <v>56751</v>
      </c>
      <c r="I1926" t="s">
        <v>4103</v>
      </c>
    </row>
    <row r="1927" spans="1:9" x14ac:dyDescent="0.35">
      <c r="A1927" t="s">
        <v>2126</v>
      </c>
      <c r="B1927" t="s">
        <v>13518</v>
      </c>
      <c r="C1927" t="s">
        <v>13519</v>
      </c>
      <c r="D1927" t="s">
        <v>13520</v>
      </c>
      <c r="E1927" t="s">
        <v>13521</v>
      </c>
      <c r="F1927" t="s">
        <v>13522</v>
      </c>
      <c r="G1927" t="s">
        <v>50</v>
      </c>
      <c r="H1927">
        <v>27719</v>
      </c>
      <c r="I1927" t="s">
        <v>4103</v>
      </c>
    </row>
    <row r="1928" spans="1:9" x14ac:dyDescent="0.35">
      <c r="A1928" t="s">
        <v>1749</v>
      </c>
      <c r="B1928" t="s">
        <v>13523</v>
      </c>
      <c r="C1928" t="s">
        <v>13524</v>
      </c>
      <c r="D1928" t="s">
        <v>13525</v>
      </c>
      <c r="E1928" t="s">
        <v>13526</v>
      </c>
      <c r="F1928" t="s">
        <v>13527</v>
      </c>
      <c r="G1928" t="s">
        <v>31</v>
      </c>
      <c r="H1928">
        <v>49263</v>
      </c>
      <c r="I1928" t="s">
        <v>4103</v>
      </c>
    </row>
    <row r="1929" spans="1:9" x14ac:dyDescent="0.35">
      <c r="A1929" t="s">
        <v>118</v>
      </c>
      <c r="B1929" t="s">
        <v>13528</v>
      </c>
      <c r="C1929" t="s">
        <v>13529</v>
      </c>
      <c r="D1929" t="s">
        <v>13530</v>
      </c>
      <c r="E1929" t="s">
        <v>13531</v>
      </c>
      <c r="F1929" t="s">
        <v>13532</v>
      </c>
      <c r="G1929" t="s">
        <v>23</v>
      </c>
      <c r="H1929">
        <v>21269</v>
      </c>
      <c r="I1929" t="s">
        <v>4092</v>
      </c>
    </row>
    <row r="1930" spans="1:9" x14ac:dyDescent="0.35">
      <c r="A1930" t="s">
        <v>1451</v>
      </c>
      <c r="B1930" t="s">
        <v>13533</v>
      </c>
      <c r="C1930" t="s">
        <v>13534</v>
      </c>
      <c r="D1930" t="s">
        <v>13535</v>
      </c>
      <c r="E1930" t="s">
        <v>13536</v>
      </c>
      <c r="F1930" t="s">
        <v>13537</v>
      </c>
      <c r="G1930" t="s">
        <v>16</v>
      </c>
      <c r="H1930">
        <v>59850</v>
      </c>
      <c r="I1930" t="s">
        <v>4103</v>
      </c>
    </row>
    <row r="1931" spans="1:9" x14ac:dyDescent="0.35">
      <c r="A1931" t="s">
        <v>218</v>
      </c>
      <c r="B1931" t="s">
        <v>13538</v>
      </c>
      <c r="C1931" t="s">
        <v>13539</v>
      </c>
      <c r="D1931" t="s">
        <v>13540</v>
      </c>
      <c r="E1931" t="s">
        <v>13541</v>
      </c>
      <c r="F1931" t="s">
        <v>13542</v>
      </c>
      <c r="G1931" t="s">
        <v>50</v>
      </c>
      <c r="H1931">
        <v>21070</v>
      </c>
      <c r="I1931" t="s">
        <v>4092</v>
      </c>
    </row>
    <row r="1932" spans="1:9" x14ac:dyDescent="0.35">
      <c r="A1932" t="s">
        <v>2270</v>
      </c>
      <c r="B1932" t="s">
        <v>13543</v>
      </c>
      <c r="C1932" t="s">
        <v>13544</v>
      </c>
      <c r="D1932" t="s">
        <v>13545</v>
      </c>
      <c r="E1932" t="s">
        <v>13546</v>
      </c>
      <c r="F1932" t="s">
        <v>13547</v>
      </c>
      <c r="G1932" t="s">
        <v>23</v>
      </c>
      <c r="H1932">
        <v>35498</v>
      </c>
      <c r="I1932" t="s">
        <v>4103</v>
      </c>
    </row>
    <row r="1933" spans="1:9" x14ac:dyDescent="0.35">
      <c r="A1933" t="s">
        <v>2578</v>
      </c>
      <c r="B1933" t="s">
        <v>13548</v>
      </c>
      <c r="C1933" t="s">
        <v>13549</v>
      </c>
      <c r="D1933" t="s">
        <v>13550</v>
      </c>
      <c r="E1933" t="s">
        <v>13551</v>
      </c>
      <c r="F1933" t="s">
        <v>13552</v>
      </c>
      <c r="G1933" t="s">
        <v>31</v>
      </c>
      <c r="H1933">
        <v>40247</v>
      </c>
      <c r="I1933" t="s">
        <v>4092</v>
      </c>
    </row>
    <row r="1934" spans="1:9" x14ac:dyDescent="0.35">
      <c r="A1934" t="s">
        <v>3476</v>
      </c>
      <c r="B1934" t="s">
        <v>13553</v>
      </c>
      <c r="C1934" t="s">
        <v>13554</v>
      </c>
      <c r="D1934" t="s">
        <v>13555</v>
      </c>
      <c r="E1934" t="s">
        <v>13556</v>
      </c>
      <c r="F1934" t="s">
        <v>13557</v>
      </c>
      <c r="G1934" t="s">
        <v>50</v>
      </c>
      <c r="H1934">
        <v>30426</v>
      </c>
      <c r="I1934" t="s">
        <v>4103</v>
      </c>
    </row>
    <row r="1935" spans="1:9" x14ac:dyDescent="0.35">
      <c r="A1935" t="s">
        <v>302</v>
      </c>
      <c r="B1935" t="s">
        <v>13558</v>
      </c>
      <c r="C1935" t="s">
        <v>13559</v>
      </c>
      <c r="D1935" t="s">
        <v>13560</v>
      </c>
      <c r="E1935" t="s">
        <v>13561</v>
      </c>
      <c r="F1935" t="s">
        <v>13562</v>
      </c>
      <c r="G1935" t="s">
        <v>23</v>
      </c>
      <c r="H1935">
        <v>7438</v>
      </c>
      <c r="I1935" t="s">
        <v>4103</v>
      </c>
    </row>
    <row r="1936" spans="1:9" x14ac:dyDescent="0.35">
      <c r="A1936" t="s">
        <v>1055</v>
      </c>
      <c r="B1936" t="s">
        <v>13563</v>
      </c>
      <c r="C1936" t="s">
        <v>13564</v>
      </c>
      <c r="D1936" t="s">
        <v>13565</v>
      </c>
      <c r="E1936" t="s">
        <v>13566</v>
      </c>
      <c r="F1936" t="s">
        <v>4355</v>
      </c>
      <c r="G1936" t="s">
        <v>23</v>
      </c>
      <c r="H1936">
        <v>46883</v>
      </c>
      <c r="I1936" t="s">
        <v>4092</v>
      </c>
    </row>
    <row r="1937" spans="1:9" x14ac:dyDescent="0.35">
      <c r="A1937" t="s">
        <v>1094</v>
      </c>
      <c r="B1937" t="s">
        <v>13567</v>
      </c>
      <c r="C1937" t="s">
        <v>13568</v>
      </c>
      <c r="D1937" t="s">
        <v>13569</v>
      </c>
      <c r="E1937" t="s">
        <v>13570</v>
      </c>
      <c r="F1937" t="s">
        <v>13571</v>
      </c>
      <c r="G1937" t="s">
        <v>23</v>
      </c>
      <c r="H1937">
        <v>61563</v>
      </c>
      <c r="I1937" t="s">
        <v>4092</v>
      </c>
    </row>
    <row r="1938" spans="1:9" x14ac:dyDescent="0.35">
      <c r="A1938" t="s">
        <v>1489</v>
      </c>
      <c r="B1938" t="s">
        <v>13572</v>
      </c>
      <c r="C1938" t="s">
        <v>13573</v>
      </c>
      <c r="D1938" t="s">
        <v>13574</v>
      </c>
      <c r="E1938" t="s">
        <v>13575</v>
      </c>
      <c r="F1938" t="s">
        <v>13576</v>
      </c>
      <c r="G1938" t="s">
        <v>23</v>
      </c>
      <c r="H1938">
        <v>20212</v>
      </c>
      <c r="I1938" t="s">
        <v>4103</v>
      </c>
    </row>
    <row r="1939" spans="1:9" x14ac:dyDescent="0.35">
      <c r="A1939" t="s">
        <v>1859</v>
      </c>
      <c r="B1939" t="s">
        <v>13577</v>
      </c>
      <c r="C1939" t="s">
        <v>13578</v>
      </c>
      <c r="D1939" t="s">
        <v>13579</v>
      </c>
      <c r="E1939" t="s">
        <v>13580</v>
      </c>
      <c r="F1939" t="s">
        <v>13581</v>
      </c>
      <c r="G1939" t="s">
        <v>16</v>
      </c>
      <c r="H1939">
        <v>37298</v>
      </c>
      <c r="I1939" t="s">
        <v>4103</v>
      </c>
    </row>
    <row r="1940" spans="1:9" x14ac:dyDescent="0.35">
      <c r="A1940" t="s">
        <v>2228</v>
      </c>
      <c r="B1940" t="s">
        <v>13582</v>
      </c>
      <c r="C1940" t="s">
        <v>13583</v>
      </c>
      <c r="D1940" t="s">
        <v>13584</v>
      </c>
      <c r="E1940" t="s">
        <v>13585</v>
      </c>
      <c r="F1940" t="s">
        <v>13586</v>
      </c>
      <c r="G1940" t="s">
        <v>23</v>
      </c>
      <c r="H1940">
        <v>9436</v>
      </c>
      <c r="I1940" t="s">
        <v>4103</v>
      </c>
    </row>
    <row r="1941" spans="1:9" x14ac:dyDescent="0.35">
      <c r="A1941" t="s">
        <v>2728</v>
      </c>
      <c r="B1941" t="s">
        <v>13587</v>
      </c>
      <c r="C1941" t="s">
        <v>13588</v>
      </c>
      <c r="D1941" t="s">
        <v>13589</v>
      </c>
      <c r="E1941" t="s">
        <v>13590</v>
      </c>
      <c r="F1941" t="s">
        <v>13591</v>
      </c>
      <c r="G1941" t="s">
        <v>50</v>
      </c>
      <c r="H1941">
        <v>92699</v>
      </c>
      <c r="I1941" t="s">
        <v>4103</v>
      </c>
    </row>
    <row r="1942" spans="1:9" x14ac:dyDescent="0.35">
      <c r="A1942" t="s">
        <v>116</v>
      </c>
      <c r="B1942" t="s">
        <v>13592</v>
      </c>
      <c r="C1942" t="s">
        <v>13593</v>
      </c>
      <c r="D1942" t="s">
        <v>13594</v>
      </c>
      <c r="E1942" t="s">
        <v>13595</v>
      </c>
      <c r="F1942" t="s">
        <v>4108</v>
      </c>
      <c r="G1942" t="s">
        <v>16</v>
      </c>
      <c r="H1942">
        <v>24480</v>
      </c>
      <c r="I1942" t="s">
        <v>4092</v>
      </c>
    </row>
    <row r="1943" spans="1:9" x14ac:dyDescent="0.35">
      <c r="A1943" t="s">
        <v>490</v>
      </c>
      <c r="B1943" t="s">
        <v>13596</v>
      </c>
      <c r="C1943" t="s">
        <v>13597</v>
      </c>
      <c r="D1943" t="s">
        <v>13598</v>
      </c>
      <c r="E1943" t="s">
        <v>13599</v>
      </c>
      <c r="F1943" t="s">
        <v>13600</v>
      </c>
      <c r="G1943" t="s">
        <v>26</v>
      </c>
      <c r="H1943">
        <v>54933</v>
      </c>
      <c r="I1943" t="s">
        <v>4092</v>
      </c>
    </row>
    <row r="1944" spans="1:9" x14ac:dyDescent="0.35">
      <c r="A1944" t="s">
        <v>2613</v>
      </c>
      <c r="B1944" t="s">
        <v>13601</v>
      </c>
      <c r="C1944" t="s">
        <v>13602</v>
      </c>
      <c r="D1944" t="s">
        <v>13603</v>
      </c>
      <c r="E1944" t="s">
        <v>13604</v>
      </c>
      <c r="F1944" t="s">
        <v>9726</v>
      </c>
      <c r="G1944" t="s">
        <v>23</v>
      </c>
      <c r="H1944">
        <v>77046</v>
      </c>
      <c r="I1944" t="s">
        <v>4103</v>
      </c>
    </row>
    <row r="1945" spans="1:9" x14ac:dyDescent="0.35">
      <c r="A1945" t="s">
        <v>2008</v>
      </c>
      <c r="B1945" t="s">
        <v>13605</v>
      </c>
      <c r="C1945" t="s">
        <v>13606</v>
      </c>
      <c r="D1945" t="s">
        <v>13607</v>
      </c>
      <c r="E1945" t="s">
        <v>13608</v>
      </c>
      <c r="F1945" t="s">
        <v>13609</v>
      </c>
      <c r="G1945" t="s">
        <v>23</v>
      </c>
      <c r="H1945">
        <v>13531</v>
      </c>
      <c r="I1945" t="s">
        <v>4103</v>
      </c>
    </row>
    <row r="1946" spans="1:9" x14ac:dyDescent="0.35">
      <c r="A1946" t="s">
        <v>1507</v>
      </c>
      <c r="B1946" t="s">
        <v>13610</v>
      </c>
      <c r="C1946" t="s">
        <v>13611</v>
      </c>
      <c r="D1946" t="s">
        <v>13612</v>
      </c>
      <c r="E1946" t="s">
        <v>13613</v>
      </c>
      <c r="F1946" t="s">
        <v>13614</v>
      </c>
      <c r="G1946" t="s">
        <v>16</v>
      </c>
      <c r="H1946">
        <v>65464</v>
      </c>
      <c r="I1946" t="s">
        <v>4092</v>
      </c>
    </row>
    <row r="1947" spans="1:9" x14ac:dyDescent="0.35">
      <c r="A1947" t="s">
        <v>1008</v>
      </c>
      <c r="B1947" t="s">
        <v>8447</v>
      </c>
      <c r="C1947" t="s">
        <v>13615</v>
      </c>
      <c r="D1947" t="s">
        <v>13616</v>
      </c>
      <c r="E1947" t="s">
        <v>13617</v>
      </c>
      <c r="F1947" t="s">
        <v>13618</v>
      </c>
      <c r="G1947" t="s">
        <v>16</v>
      </c>
      <c r="H1947">
        <v>96211</v>
      </c>
      <c r="I1947" t="s">
        <v>4103</v>
      </c>
    </row>
    <row r="1948" spans="1:9" x14ac:dyDescent="0.35">
      <c r="A1948" t="s">
        <v>3734</v>
      </c>
      <c r="B1948" t="s">
        <v>13619</v>
      </c>
      <c r="C1948" t="s">
        <v>13620</v>
      </c>
      <c r="D1948" t="s">
        <v>13621</v>
      </c>
      <c r="E1948" t="s">
        <v>13622</v>
      </c>
      <c r="F1948" t="s">
        <v>13623</v>
      </c>
      <c r="G1948" t="s">
        <v>31</v>
      </c>
      <c r="H1948">
        <v>30139</v>
      </c>
      <c r="I1948" t="s">
        <v>4103</v>
      </c>
    </row>
    <row r="1949" spans="1:9" x14ac:dyDescent="0.35">
      <c r="A1949" t="s">
        <v>3060</v>
      </c>
      <c r="B1949" t="s">
        <v>13624</v>
      </c>
      <c r="C1949" t="s">
        <v>13625</v>
      </c>
      <c r="D1949" t="s">
        <v>13626</v>
      </c>
      <c r="E1949" t="s">
        <v>13627</v>
      </c>
      <c r="F1949" t="s">
        <v>7016</v>
      </c>
      <c r="G1949" t="s">
        <v>16</v>
      </c>
      <c r="H1949">
        <v>55644</v>
      </c>
      <c r="I1949" t="s">
        <v>4092</v>
      </c>
    </row>
    <row r="1950" spans="1:9" x14ac:dyDescent="0.35">
      <c r="A1950" t="s">
        <v>1133</v>
      </c>
      <c r="B1950" t="s">
        <v>13628</v>
      </c>
      <c r="C1950" t="s">
        <v>13629</v>
      </c>
      <c r="D1950" t="s">
        <v>13630</v>
      </c>
      <c r="E1950" t="s">
        <v>13631</v>
      </c>
      <c r="F1950" t="s">
        <v>13632</v>
      </c>
      <c r="G1950" t="s">
        <v>26</v>
      </c>
      <c r="H1950">
        <v>28963</v>
      </c>
      <c r="I1950" t="s">
        <v>4103</v>
      </c>
    </row>
    <row r="1951" spans="1:9" x14ac:dyDescent="0.35">
      <c r="A1951" t="s">
        <v>3722</v>
      </c>
      <c r="B1951" t="s">
        <v>13633</v>
      </c>
      <c r="C1951" t="s">
        <v>13634</v>
      </c>
      <c r="D1951" t="s">
        <v>13635</v>
      </c>
      <c r="E1951" t="s">
        <v>13636</v>
      </c>
      <c r="F1951" t="s">
        <v>10682</v>
      </c>
      <c r="G1951" t="s">
        <v>31</v>
      </c>
      <c r="H1951">
        <v>89033</v>
      </c>
      <c r="I1951" t="s">
        <v>4092</v>
      </c>
    </row>
    <row r="1952" spans="1:9" x14ac:dyDescent="0.35">
      <c r="A1952" t="s">
        <v>2058</v>
      </c>
      <c r="B1952" t="s">
        <v>3771</v>
      </c>
      <c r="C1952" t="s">
        <v>13637</v>
      </c>
      <c r="D1952" t="s">
        <v>13638</v>
      </c>
      <c r="E1952" t="s">
        <v>13639</v>
      </c>
      <c r="F1952" t="s">
        <v>13640</v>
      </c>
      <c r="G1952" t="s">
        <v>31</v>
      </c>
      <c r="H1952">
        <v>57321</v>
      </c>
      <c r="I1952" t="s">
        <v>4103</v>
      </c>
    </row>
    <row r="1953" spans="1:9" x14ac:dyDescent="0.35">
      <c r="A1953" t="s">
        <v>1310</v>
      </c>
      <c r="B1953" t="s">
        <v>13641</v>
      </c>
      <c r="C1953" t="s">
        <v>13642</v>
      </c>
      <c r="D1953" t="s">
        <v>13643</v>
      </c>
      <c r="E1953" t="s">
        <v>13644</v>
      </c>
      <c r="F1953" t="s">
        <v>13645</v>
      </c>
      <c r="G1953" t="s">
        <v>26</v>
      </c>
      <c r="H1953">
        <v>97133</v>
      </c>
      <c r="I1953" t="s">
        <v>4103</v>
      </c>
    </row>
    <row r="1954" spans="1:9" x14ac:dyDescent="0.35">
      <c r="A1954" t="s">
        <v>2466</v>
      </c>
      <c r="B1954" t="s">
        <v>13646</v>
      </c>
      <c r="C1954" t="s">
        <v>13647</v>
      </c>
      <c r="D1954" t="s">
        <v>13648</v>
      </c>
      <c r="E1954" t="s">
        <v>13649</v>
      </c>
      <c r="F1954" t="s">
        <v>13650</v>
      </c>
      <c r="G1954" t="s">
        <v>16</v>
      </c>
      <c r="H1954">
        <v>36339</v>
      </c>
      <c r="I1954" t="s">
        <v>4092</v>
      </c>
    </row>
    <row r="1955" spans="1:9" x14ac:dyDescent="0.35">
      <c r="A1955" t="s">
        <v>695</v>
      </c>
      <c r="B1955" t="s">
        <v>13651</v>
      </c>
      <c r="C1955" t="s">
        <v>13652</v>
      </c>
      <c r="D1955" t="s">
        <v>13653</v>
      </c>
      <c r="E1955" t="s">
        <v>13654</v>
      </c>
      <c r="F1955" t="s">
        <v>13655</v>
      </c>
      <c r="G1955" t="s">
        <v>31</v>
      </c>
      <c r="H1955">
        <v>12531</v>
      </c>
      <c r="I1955" t="s">
        <v>4092</v>
      </c>
    </row>
    <row r="1956" spans="1:9" x14ac:dyDescent="0.35">
      <c r="A1956" t="s">
        <v>2280</v>
      </c>
      <c r="B1956" t="s">
        <v>13656</v>
      </c>
      <c r="C1956" t="s">
        <v>13657</v>
      </c>
      <c r="D1956" t="s">
        <v>13658</v>
      </c>
      <c r="E1956" t="s">
        <v>13659</v>
      </c>
      <c r="F1956" t="s">
        <v>13660</v>
      </c>
      <c r="G1956" t="s">
        <v>50</v>
      </c>
      <c r="H1956">
        <v>87744</v>
      </c>
      <c r="I1956" t="s">
        <v>4103</v>
      </c>
    </row>
    <row r="1957" spans="1:9" x14ac:dyDescent="0.35">
      <c r="A1957" t="s">
        <v>3385</v>
      </c>
      <c r="B1957" t="s">
        <v>13661</v>
      </c>
      <c r="C1957" t="s">
        <v>13662</v>
      </c>
      <c r="D1957" t="s">
        <v>13663</v>
      </c>
      <c r="E1957" t="s">
        <v>13664</v>
      </c>
      <c r="F1957" t="s">
        <v>13665</v>
      </c>
      <c r="G1957" t="s">
        <v>16</v>
      </c>
      <c r="H1957">
        <v>5473</v>
      </c>
      <c r="I1957" t="s">
        <v>4103</v>
      </c>
    </row>
    <row r="1958" spans="1:9" x14ac:dyDescent="0.35">
      <c r="A1958" t="s">
        <v>2566</v>
      </c>
      <c r="B1958" t="s">
        <v>13666</v>
      </c>
      <c r="C1958" t="s">
        <v>13667</v>
      </c>
      <c r="D1958" t="s">
        <v>13668</v>
      </c>
      <c r="E1958" t="s">
        <v>13669</v>
      </c>
      <c r="F1958" t="s">
        <v>13670</v>
      </c>
      <c r="G1958" t="s">
        <v>50</v>
      </c>
      <c r="H1958">
        <v>65695</v>
      </c>
      <c r="I1958" t="s">
        <v>4092</v>
      </c>
    </row>
    <row r="1959" spans="1:9" x14ac:dyDescent="0.35">
      <c r="A1959" t="s">
        <v>3952</v>
      </c>
      <c r="B1959" t="s">
        <v>13671</v>
      </c>
      <c r="C1959" t="s">
        <v>13672</v>
      </c>
      <c r="D1959" t="s">
        <v>13673</v>
      </c>
      <c r="E1959" t="s">
        <v>13674</v>
      </c>
      <c r="F1959" t="s">
        <v>13675</v>
      </c>
      <c r="G1959" t="s">
        <v>50</v>
      </c>
      <c r="H1959">
        <v>64037</v>
      </c>
      <c r="I1959" t="s">
        <v>4092</v>
      </c>
    </row>
    <row r="1960" spans="1:9" x14ac:dyDescent="0.35">
      <c r="A1960" t="s">
        <v>1515</v>
      </c>
      <c r="B1960" t="s">
        <v>13676</v>
      </c>
      <c r="C1960" t="s">
        <v>13677</v>
      </c>
      <c r="D1960" t="s">
        <v>13678</v>
      </c>
      <c r="E1960" t="s">
        <v>13679</v>
      </c>
      <c r="F1960" t="s">
        <v>13680</v>
      </c>
      <c r="G1960" t="s">
        <v>31</v>
      </c>
      <c r="H1960">
        <v>56473</v>
      </c>
      <c r="I1960" t="s">
        <v>4103</v>
      </c>
    </row>
    <row r="1961" spans="1:9" x14ac:dyDescent="0.35">
      <c r="A1961" t="s">
        <v>2831</v>
      </c>
      <c r="B1961" t="s">
        <v>13681</v>
      </c>
      <c r="C1961" t="s">
        <v>13682</v>
      </c>
      <c r="D1961" t="s">
        <v>13683</v>
      </c>
      <c r="E1961" t="s">
        <v>13684</v>
      </c>
      <c r="F1961" t="s">
        <v>13685</v>
      </c>
      <c r="G1961" t="s">
        <v>31</v>
      </c>
      <c r="H1961">
        <v>7427</v>
      </c>
      <c r="I1961" t="s">
        <v>4092</v>
      </c>
    </row>
    <row r="1962" spans="1:9" x14ac:dyDescent="0.35">
      <c r="A1962" t="s">
        <v>3088</v>
      </c>
      <c r="B1962" t="s">
        <v>13686</v>
      </c>
      <c r="C1962" t="s">
        <v>13687</v>
      </c>
      <c r="D1962" t="s">
        <v>13688</v>
      </c>
      <c r="E1962" t="s">
        <v>13689</v>
      </c>
      <c r="F1962" t="s">
        <v>13690</v>
      </c>
      <c r="G1962" t="s">
        <v>31</v>
      </c>
      <c r="H1962">
        <v>96248</v>
      </c>
      <c r="I1962" t="s">
        <v>4103</v>
      </c>
    </row>
    <row r="1963" spans="1:9" x14ac:dyDescent="0.35">
      <c r="A1963" t="s">
        <v>3247</v>
      </c>
      <c r="B1963" t="s">
        <v>13691</v>
      </c>
      <c r="C1963" t="s">
        <v>13692</v>
      </c>
      <c r="D1963" t="s">
        <v>13693</v>
      </c>
      <c r="E1963" t="s">
        <v>13694</v>
      </c>
      <c r="F1963" t="s">
        <v>13695</v>
      </c>
      <c r="G1963" t="s">
        <v>50</v>
      </c>
      <c r="H1963">
        <v>65892</v>
      </c>
      <c r="I1963" t="s">
        <v>4103</v>
      </c>
    </row>
    <row r="1964" spans="1:9" x14ac:dyDescent="0.35">
      <c r="A1964" t="s">
        <v>1835</v>
      </c>
      <c r="B1964" t="s">
        <v>13696</v>
      </c>
      <c r="C1964" t="s">
        <v>13697</v>
      </c>
      <c r="D1964" t="s">
        <v>13698</v>
      </c>
      <c r="E1964" t="s">
        <v>13699</v>
      </c>
      <c r="F1964" t="s">
        <v>13700</v>
      </c>
      <c r="G1964" t="s">
        <v>26</v>
      </c>
      <c r="H1964">
        <v>52784</v>
      </c>
      <c r="I1964" t="s">
        <v>4092</v>
      </c>
    </row>
    <row r="1965" spans="1:9" x14ac:dyDescent="0.35">
      <c r="A1965" t="s">
        <v>14</v>
      </c>
      <c r="B1965" t="s">
        <v>13701</v>
      </c>
      <c r="C1965" t="s">
        <v>13702</v>
      </c>
      <c r="D1965" t="s">
        <v>13703</v>
      </c>
      <c r="E1965" t="s">
        <v>13704</v>
      </c>
      <c r="F1965" t="s">
        <v>13705</v>
      </c>
      <c r="G1965" t="s">
        <v>26</v>
      </c>
      <c r="H1965">
        <v>81903</v>
      </c>
      <c r="I1965" t="s">
        <v>4103</v>
      </c>
    </row>
    <row r="1966" spans="1:9" x14ac:dyDescent="0.35">
      <c r="A1966" t="s">
        <v>2810</v>
      </c>
      <c r="B1966" t="s">
        <v>13706</v>
      </c>
      <c r="C1966" t="s">
        <v>13707</v>
      </c>
      <c r="D1966" t="s">
        <v>13708</v>
      </c>
      <c r="E1966" t="s">
        <v>13709</v>
      </c>
      <c r="F1966" t="s">
        <v>13710</v>
      </c>
      <c r="G1966" t="s">
        <v>31</v>
      </c>
      <c r="H1966">
        <v>50530</v>
      </c>
      <c r="I1966" t="s">
        <v>4092</v>
      </c>
    </row>
    <row r="1967" spans="1:9" x14ac:dyDescent="0.35">
      <c r="A1967" t="s">
        <v>1783</v>
      </c>
      <c r="B1967" t="s">
        <v>13711</v>
      </c>
      <c r="C1967" t="s">
        <v>13712</v>
      </c>
      <c r="D1967" t="s">
        <v>13713</v>
      </c>
      <c r="E1967" t="s">
        <v>13714</v>
      </c>
      <c r="F1967" t="s">
        <v>13715</v>
      </c>
      <c r="G1967" t="s">
        <v>26</v>
      </c>
      <c r="H1967">
        <v>2579</v>
      </c>
      <c r="I1967" t="s">
        <v>4103</v>
      </c>
    </row>
    <row r="1968" spans="1:9" x14ac:dyDescent="0.35">
      <c r="A1968" t="s">
        <v>2910</v>
      </c>
      <c r="B1968" t="s">
        <v>13716</v>
      </c>
      <c r="C1968" t="s">
        <v>13717</v>
      </c>
      <c r="D1968" t="s">
        <v>13718</v>
      </c>
      <c r="E1968" t="s">
        <v>13719</v>
      </c>
      <c r="F1968" t="s">
        <v>4738</v>
      </c>
      <c r="G1968" t="s">
        <v>50</v>
      </c>
      <c r="H1968">
        <v>67443</v>
      </c>
      <c r="I1968" t="s">
        <v>4092</v>
      </c>
    </row>
    <row r="1969" spans="1:9" x14ac:dyDescent="0.35">
      <c r="A1969" t="s">
        <v>3630</v>
      </c>
      <c r="B1969" t="s">
        <v>13720</v>
      </c>
      <c r="C1969" t="s">
        <v>13721</v>
      </c>
      <c r="D1969" t="s">
        <v>13722</v>
      </c>
      <c r="E1969" t="s">
        <v>13723</v>
      </c>
      <c r="F1969" t="s">
        <v>13724</v>
      </c>
      <c r="G1969" t="s">
        <v>50</v>
      </c>
      <c r="H1969">
        <v>13639</v>
      </c>
      <c r="I1969" t="s">
        <v>4103</v>
      </c>
    </row>
    <row r="1970" spans="1:9" x14ac:dyDescent="0.35">
      <c r="A1970" t="s">
        <v>2348</v>
      </c>
      <c r="B1970" t="s">
        <v>13725</v>
      </c>
      <c r="C1970" t="s">
        <v>13726</v>
      </c>
      <c r="D1970" t="s">
        <v>13727</v>
      </c>
      <c r="E1970" t="s">
        <v>13728</v>
      </c>
      <c r="F1970" t="s">
        <v>13729</v>
      </c>
      <c r="G1970" t="s">
        <v>50</v>
      </c>
      <c r="H1970">
        <v>58971</v>
      </c>
      <c r="I1970" t="s">
        <v>4092</v>
      </c>
    </row>
    <row r="1971" spans="1:9" x14ac:dyDescent="0.35">
      <c r="A1971" t="s">
        <v>1917</v>
      </c>
      <c r="B1971" t="s">
        <v>13730</v>
      </c>
      <c r="C1971" t="s">
        <v>13731</v>
      </c>
      <c r="D1971" t="s">
        <v>13732</v>
      </c>
      <c r="E1971" t="s">
        <v>13733</v>
      </c>
      <c r="F1971" t="s">
        <v>13734</v>
      </c>
      <c r="G1971" t="s">
        <v>26</v>
      </c>
      <c r="H1971">
        <v>10380</v>
      </c>
      <c r="I1971" t="s">
        <v>4103</v>
      </c>
    </row>
    <row r="1972" spans="1:9" x14ac:dyDescent="0.35">
      <c r="A1972" t="s">
        <v>2334</v>
      </c>
      <c r="B1972" t="s">
        <v>13735</v>
      </c>
      <c r="C1972" t="s">
        <v>13736</v>
      </c>
      <c r="D1972" t="s">
        <v>13737</v>
      </c>
      <c r="E1972" t="s">
        <v>13738</v>
      </c>
      <c r="F1972" t="s">
        <v>13739</v>
      </c>
      <c r="G1972" t="s">
        <v>26</v>
      </c>
      <c r="H1972">
        <v>45984</v>
      </c>
      <c r="I1972" t="s">
        <v>4103</v>
      </c>
    </row>
    <row r="1973" spans="1:9" x14ac:dyDescent="0.35">
      <c r="A1973" t="s">
        <v>274</v>
      </c>
      <c r="B1973" t="s">
        <v>13740</v>
      </c>
      <c r="C1973" t="s">
        <v>13741</v>
      </c>
      <c r="D1973" t="s">
        <v>13742</v>
      </c>
      <c r="E1973" t="s">
        <v>13743</v>
      </c>
      <c r="F1973" t="s">
        <v>13744</v>
      </c>
      <c r="G1973" t="s">
        <v>23</v>
      </c>
      <c r="H1973">
        <v>39918</v>
      </c>
      <c r="I1973" t="s">
        <v>4103</v>
      </c>
    </row>
    <row r="1974" spans="1:9" x14ac:dyDescent="0.35">
      <c r="A1974" t="s">
        <v>2700</v>
      </c>
      <c r="B1974" t="s">
        <v>13745</v>
      </c>
      <c r="C1974" t="s">
        <v>13746</v>
      </c>
      <c r="D1974" t="s">
        <v>13747</v>
      </c>
      <c r="E1974" t="s">
        <v>13748</v>
      </c>
      <c r="F1974" t="s">
        <v>13749</v>
      </c>
      <c r="G1974" t="s">
        <v>26</v>
      </c>
      <c r="H1974">
        <v>57397</v>
      </c>
      <c r="I1974" t="s">
        <v>4103</v>
      </c>
    </row>
    <row r="1975" spans="1:9" x14ac:dyDescent="0.35">
      <c r="A1975" t="s">
        <v>3678</v>
      </c>
      <c r="B1975" t="s">
        <v>13750</v>
      </c>
      <c r="C1975" t="s">
        <v>13751</v>
      </c>
      <c r="D1975" t="s">
        <v>13752</v>
      </c>
      <c r="E1975" t="s">
        <v>13753</v>
      </c>
      <c r="F1975" t="s">
        <v>13754</v>
      </c>
      <c r="G1975" t="s">
        <v>50</v>
      </c>
      <c r="H1975">
        <v>14501</v>
      </c>
      <c r="I1975" t="s">
        <v>4103</v>
      </c>
    </row>
    <row r="1976" spans="1:9" x14ac:dyDescent="0.35">
      <c r="A1976" t="s">
        <v>414</v>
      </c>
      <c r="B1976" t="s">
        <v>13755</v>
      </c>
      <c r="C1976" t="s">
        <v>13756</v>
      </c>
      <c r="D1976" t="s">
        <v>13757</v>
      </c>
      <c r="E1976" t="s">
        <v>13758</v>
      </c>
      <c r="F1976" t="s">
        <v>13759</v>
      </c>
      <c r="G1976" t="s">
        <v>31</v>
      </c>
      <c r="H1976">
        <v>19769</v>
      </c>
      <c r="I1976" t="s">
        <v>4103</v>
      </c>
    </row>
    <row r="1977" spans="1:9" x14ac:dyDescent="0.35">
      <c r="A1977" t="s">
        <v>1945</v>
      </c>
      <c r="B1977" t="s">
        <v>13760</v>
      </c>
      <c r="C1977" t="s">
        <v>13761</v>
      </c>
      <c r="D1977" t="s">
        <v>13762</v>
      </c>
      <c r="E1977" t="s">
        <v>13763</v>
      </c>
      <c r="F1977" t="s">
        <v>13764</v>
      </c>
      <c r="G1977" t="s">
        <v>31</v>
      </c>
      <c r="H1977">
        <v>37381</v>
      </c>
      <c r="I1977" t="s">
        <v>4092</v>
      </c>
    </row>
    <row r="1978" spans="1:9" x14ac:dyDescent="0.35">
      <c r="A1978" t="s">
        <v>3730</v>
      </c>
      <c r="B1978" t="s">
        <v>13765</v>
      </c>
      <c r="C1978" t="s">
        <v>13766</v>
      </c>
      <c r="D1978" t="s">
        <v>13767</v>
      </c>
      <c r="E1978" t="s">
        <v>13768</v>
      </c>
      <c r="F1978" t="s">
        <v>13769</v>
      </c>
      <c r="G1978" t="s">
        <v>16</v>
      </c>
      <c r="H1978">
        <v>59289</v>
      </c>
      <c r="I1978" t="s">
        <v>4092</v>
      </c>
    </row>
    <row r="1979" spans="1:9" x14ac:dyDescent="0.35">
      <c r="A1979" t="s">
        <v>1601</v>
      </c>
      <c r="B1979" t="s">
        <v>13770</v>
      </c>
      <c r="C1979" t="s">
        <v>13771</v>
      </c>
      <c r="D1979" t="s">
        <v>13772</v>
      </c>
      <c r="E1979" t="s">
        <v>13773</v>
      </c>
      <c r="F1979" t="s">
        <v>13774</v>
      </c>
      <c r="G1979" t="s">
        <v>26</v>
      </c>
      <c r="H1979">
        <v>10611</v>
      </c>
      <c r="I1979" t="s">
        <v>4092</v>
      </c>
    </row>
    <row r="1980" spans="1:9" x14ac:dyDescent="0.35">
      <c r="A1980" t="s">
        <v>944</v>
      </c>
      <c r="B1980" t="s">
        <v>13775</v>
      </c>
      <c r="C1980" t="s">
        <v>13776</v>
      </c>
      <c r="D1980" t="s">
        <v>13777</v>
      </c>
      <c r="E1980" t="s">
        <v>13778</v>
      </c>
      <c r="F1980" t="s">
        <v>13779</v>
      </c>
      <c r="G1980" t="s">
        <v>16</v>
      </c>
      <c r="H1980">
        <v>79575</v>
      </c>
      <c r="I1980" t="s">
        <v>4092</v>
      </c>
    </row>
    <row r="1981" spans="1:9" x14ac:dyDescent="0.35">
      <c r="A1981" t="s">
        <v>2972</v>
      </c>
      <c r="B1981" t="s">
        <v>13780</v>
      </c>
      <c r="C1981" t="s">
        <v>13781</v>
      </c>
      <c r="D1981" t="s">
        <v>13782</v>
      </c>
      <c r="E1981" t="s">
        <v>13783</v>
      </c>
      <c r="F1981" t="s">
        <v>13784</v>
      </c>
      <c r="G1981" t="s">
        <v>26</v>
      </c>
      <c r="H1981">
        <v>16578</v>
      </c>
      <c r="I1981" t="s">
        <v>4103</v>
      </c>
    </row>
    <row r="1982" spans="1:9" x14ac:dyDescent="0.35">
      <c r="A1982" t="s">
        <v>3440</v>
      </c>
      <c r="B1982" t="s">
        <v>13785</v>
      </c>
      <c r="C1982" t="s">
        <v>13786</v>
      </c>
      <c r="D1982" t="s">
        <v>13787</v>
      </c>
      <c r="E1982" t="s">
        <v>13788</v>
      </c>
      <c r="F1982" t="s">
        <v>13789</v>
      </c>
      <c r="G1982" t="s">
        <v>50</v>
      </c>
      <c r="H1982">
        <v>72171</v>
      </c>
      <c r="I1982" t="s">
        <v>4092</v>
      </c>
    </row>
    <row r="1983" spans="1:9" x14ac:dyDescent="0.35">
      <c r="A1983" t="s">
        <v>3684</v>
      </c>
      <c r="B1983" t="s">
        <v>13790</v>
      </c>
      <c r="C1983" t="s">
        <v>13791</v>
      </c>
      <c r="D1983" t="s">
        <v>13792</v>
      </c>
      <c r="E1983" t="s">
        <v>13793</v>
      </c>
      <c r="F1983" t="s">
        <v>13794</v>
      </c>
      <c r="G1983" t="s">
        <v>23</v>
      </c>
      <c r="H1983">
        <v>7469</v>
      </c>
      <c r="I1983" t="s">
        <v>4103</v>
      </c>
    </row>
    <row r="1984" spans="1:9" x14ac:dyDescent="0.35">
      <c r="A1984" t="s">
        <v>358</v>
      </c>
      <c r="B1984" t="s">
        <v>13795</v>
      </c>
      <c r="C1984" t="s">
        <v>13796</v>
      </c>
      <c r="D1984" t="s">
        <v>13797</v>
      </c>
      <c r="E1984" t="s">
        <v>13798</v>
      </c>
      <c r="F1984" t="s">
        <v>13799</v>
      </c>
      <c r="G1984" t="s">
        <v>50</v>
      </c>
      <c r="H1984">
        <v>73095</v>
      </c>
      <c r="I1984" t="s">
        <v>4103</v>
      </c>
    </row>
    <row r="1985" spans="1:9" x14ac:dyDescent="0.35">
      <c r="A1985" t="s">
        <v>2340</v>
      </c>
      <c r="B1985" t="s">
        <v>13800</v>
      </c>
      <c r="C1985" t="s">
        <v>13801</v>
      </c>
      <c r="D1985" t="s">
        <v>13802</v>
      </c>
      <c r="E1985" t="s">
        <v>13803</v>
      </c>
      <c r="F1985" t="s">
        <v>13804</v>
      </c>
      <c r="G1985" t="s">
        <v>16</v>
      </c>
      <c r="H1985">
        <v>4798</v>
      </c>
      <c r="I1985" t="s">
        <v>4103</v>
      </c>
    </row>
    <row r="1986" spans="1:9" x14ac:dyDescent="0.35">
      <c r="A1986" t="s">
        <v>2192</v>
      </c>
      <c r="B1986" t="s">
        <v>13805</v>
      </c>
      <c r="C1986" t="s">
        <v>13806</v>
      </c>
      <c r="D1986" t="s">
        <v>13807</v>
      </c>
      <c r="E1986" t="s">
        <v>13808</v>
      </c>
      <c r="F1986" t="s">
        <v>13809</v>
      </c>
      <c r="G1986" t="s">
        <v>50</v>
      </c>
      <c r="H1986">
        <v>79238</v>
      </c>
      <c r="I1986" t="s">
        <v>4103</v>
      </c>
    </row>
    <row r="1987" spans="1:9" x14ac:dyDescent="0.35">
      <c r="A1987" t="s">
        <v>1901</v>
      </c>
      <c r="B1987" t="s">
        <v>13810</v>
      </c>
      <c r="C1987" t="s">
        <v>13811</v>
      </c>
      <c r="D1987" t="s">
        <v>13812</v>
      </c>
      <c r="E1987" t="s">
        <v>13813</v>
      </c>
      <c r="F1987" t="s">
        <v>13814</v>
      </c>
      <c r="G1987" t="s">
        <v>50</v>
      </c>
      <c r="H1987">
        <v>40616</v>
      </c>
      <c r="I1987" t="s">
        <v>4092</v>
      </c>
    </row>
    <row r="1988" spans="1:9" x14ac:dyDescent="0.35">
      <c r="A1988" t="s">
        <v>3917</v>
      </c>
      <c r="B1988" t="s">
        <v>13815</v>
      </c>
      <c r="C1988" t="s">
        <v>13816</v>
      </c>
      <c r="D1988" t="s">
        <v>13817</v>
      </c>
      <c r="E1988" t="s">
        <v>13818</v>
      </c>
      <c r="F1988" t="s">
        <v>5286</v>
      </c>
      <c r="G1988" t="s">
        <v>31</v>
      </c>
      <c r="H1988">
        <v>83540</v>
      </c>
      <c r="I1988" t="s">
        <v>4092</v>
      </c>
    </row>
    <row r="1989" spans="1:9" x14ac:dyDescent="0.35">
      <c r="A1989" t="s">
        <v>2736</v>
      </c>
      <c r="B1989" t="s">
        <v>13819</v>
      </c>
      <c r="C1989" t="s">
        <v>13820</v>
      </c>
      <c r="D1989" t="s">
        <v>13821</v>
      </c>
      <c r="E1989" t="s">
        <v>13822</v>
      </c>
      <c r="F1989" t="s">
        <v>13823</v>
      </c>
      <c r="G1989" t="s">
        <v>50</v>
      </c>
      <c r="H1989">
        <v>69438</v>
      </c>
      <c r="I1989" t="s">
        <v>4092</v>
      </c>
    </row>
    <row r="1990" spans="1:9" x14ac:dyDescent="0.35">
      <c r="A1990" t="s">
        <v>535</v>
      </c>
      <c r="B1990" t="s">
        <v>13824</v>
      </c>
      <c r="C1990" t="s">
        <v>13825</v>
      </c>
      <c r="D1990" t="s">
        <v>13826</v>
      </c>
      <c r="E1990" t="s">
        <v>13827</v>
      </c>
      <c r="F1990" t="s">
        <v>13828</v>
      </c>
      <c r="G1990" t="s">
        <v>16</v>
      </c>
      <c r="H1990">
        <v>91202</v>
      </c>
      <c r="I1990" t="s">
        <v>4092</v>
      </c>
    </row>
    <row r="1991" spans="1:9" x14ac:dyDescent="0.35">
      <c r="A1991" t="s">
        <v>996</v>
      </c>
      <c r="B1991" t="s">
        <v>13829</v>
      </c>
      <c r="C1991" t="s">
        <v>13830</v>
      </c>
      <c r="D1991" t="s">
        <v>13831</v>
      </c>
      <c r="E1991" t="s">
        <v>13832</v>
      </c>
      <c r="F1991" t="s">
        <v>13833</v>
      </c>
      <c r="G1991" t="s">
        <v>50</v>
      </c>
      <c r="H1991">
        <v>27444</v>
      </c>
      <c r="I1991" t="s">
        <v>4092</v>
      </c>
    </row>
    <row r="1992" spans="1:9" x14ac:dyDescent="0.35">
      <c r="A1992" t="s">
        <v>3484</v>
      </c>
      <c r="B1992" t="s">
        <v>13834</v>
      </c>
      <c r="C1992" t="s">
        <v>13835</v>
      </c>
      <c r="D1992" t="s">
        <v>13836</v>
      </c>
      <c r="E1992" t="s">
        <v>13837</v>
      </c>
      <c r="F1992" t="s">
        <v>13838</v>
      </c>
      <c r="G1992" t="s">
        <v>16</v>
      </c>
      <c r="H1992">
        <v>33716</v>
      </c>
      <c r="I1992" t="s">
        <v>4092</v>
      </c>
    </row>
    <row r="1993" spans="1:9" x14ac:dyDescent="0.35">
      <c r="A1993" t="s">
        <v>202</v>
      </c>
      <c r="B1993" t="s">
        <v>13839</v>
      </c>
      <c r="C1993" t="s">
        <v>13840</v>
      </c>
      <c r="D1993" t="s">
        <v>13841</v>
      </c>
      <c r="E1993" t="s">
        <v>13842</v>
      </c>
      <c r="F1993" t="s">
        <v>13843</v>
      </c>
      <c r="G1993" t="s">
        <v>31</v>
      </c>
      <c r="H1993">
        <v>55312</v>
      </c>
      <c r="I1993" t="s">
        <v>4092</v>
      </c>
    </row>
    <row r="1994" spans="1:9" x14ac:dyDescent="0.35">
      <c r="A1994" t="s">
        <v>3162</v>
      </c>
      <c r="B1994" t="s">
        <v>13844</v>
      </c>
      <c r="C1994" t="s">
        <v>13845</v>
      </c>
      <c r="D1994" t="s">
        <v>13846</v>
      </c>
      <c r="E1994" t="s">
        <v>13847</v>
      </c>
      <c r="F1994" t="s">
        <v>8080</v>
      </c>
      <c r="G1994" t="s">
        <v>26</v>
      </c>
      <c r="H1994">
        <v>18249</v>
      </c>
      <c r="I1994" t="s">
        <v>4103</v>
      </c>
    </row>
    <row r="1995" spans="1:9" x14ac:dyDescent="0.35">
      <c r="A1995" t="s">
        <v>3790</v>
      </c>
      <c r="B1995" t="s">
        <v>13848</v>
      </c>
      <c r="C1995" t="s">
        <v>13849</v>
      </c>
      <c r="D1995" t="s">
        <v>13850</v>
      </c>
      <c r="E1995" t="s">
        <v>13851</v>
      </c>
      <c r="F1995" t="s">
        <v>13852</v>
      </c>
      <c r="G1995" t="s">
        <v>31</v>
      </c>
      <c r="H1995">
        <v>34817</v>
      </c>
      <c r="I1995" t="s">
        <v>4103</v>
      </c>
    </row>
    <row r="1996" spans="1:9" x14ac:dyDescent="0.35">
      <c r="A1996" t="s">
        <v>2200</v>
      </c>
      <c r="B1996" t="s">
        <v>13853</v>
      </c>
      <c r="C1996" t="s">
        <v>13854</v>
      </c>
      <c r="D1996" t="s">
        <v>13855</v>
      </c>
      <c r="E1996" t="s">
        <v>13856</v>
      </c>
      <c r="F1996" t="s">
        <v>13857</v>
      </c>
      <c r="G1996" t="s">
        <v>26</v>
      </c>
      <c r="H1996">
        <v>1635</v>
      </c>
      <c r="I1996" t="s">
        <v>4103</v>
      </c>
    </row>
    <row r="1997" spans="1:9" x14ac:dyDescent="0.35">
      <c r="A1997" t="s">
        <v>1282</v>
      </c>
      <c r="B1997" t="s">
        <v>13858</v>
      </c>
      <c r="C1997" t="s">
        <v>13859</v>
      </c>
      <c r="D1997" t="s">
        <v>13860</v>
      </c>
      <c r="E1997" t="s">
        <v>13861</v>
      </c>
      <c r="F1997" t="s">
        <v>13862</v>
      </c>
      <c r="G1997" t="s">
        <v>23</v>
      </c>
      <c r="H1997">
        <v>32346</v>
      </c>
      <c r="I1997" t="s">
        <v>4092</v>
      </c>
    </row>
    <row r="1998" spans="1:9" x14ac:dyDescent="0.35">
      <c r="A1998" t="s">
        <v>1779</v>
      </c>
      <c r="B1998" t="s">
        <v>13863</v>
      </c>
      <c r="C1998" t="s">
        <v>13864</v>
      </c>
      <c r="D1998" t="s">
        <v>13865</v>
      </c>
      <c r="E1998" t="s">
        <v>13866</v>
      </c>
      <c r="F1998" t="s">
        <v>13867</v>
      </c>
      <c r="G1998" t="s">
        <v>31</v>
      </c>
      <c r="H1998">
        <v>39664</v>
      </c>
      <c r="I1998" t="s">
        <v>4092</v>
      </c>
    </row>
    <row r="1999" spans="1:9" x14ac:dyDescent="0.35">
      <c r="A1999" t="s">
        <v>1439</v>
      </c>
      <c r="B1999" t="s">
        <v>8170</v>
      </c>
      <c r="C1999" t="s">
        <v>13868</v>
      </c>
      <c r="D1999" t="s">
        <v>13869</v>
      </c>
      <c r="E1999" t="s">
        <v>13870</v>
      </c>
      <c r="F1999" t="s">
        <v>13871</v>
      </c>
      <c r="G1999" t="s">
        <v>31</v>
      </c>
      <c r="H1999">
        <v>57844</v>
      </c>
      <c r="I1999" t="s">
        <v>4103</v>
      </c>
    </row>
    <row r="2000" spans="1:9" x14ac:dyDescent="0.35">
      <c r="A2000" t="s">
        <v>3245</v>
      </c>
      <c r="B2000" t="s">
        <v>13872</v>
      </c>
      <c r="C2000" t="s">
        <v>13873</v>
      </c>
      <c r="D2000" t="s">
        <v>13874</v>
      </c>
      <c r="E2000" t="s">
        <v>13875</v>
      </c>
      <c r="F2000" t="s">
        <v>13876</v>
      </c>
      <c r="G2000" t="s">
        <v>31</v>
      </c>
      <c r="H2000">
        <v>9635</v>
      </c>
      <c r="I2000" t="s">
        <v>4092</v>
      </c>
    </row>
    <row r="2001" spans="1:9" x14ac:dyDescent="0.35">
      <c r="A2001" t="s">
        <v>2338</v>
      </c>
      <c r="B2001" t="s">
        <v>13877</v>
      </c>
      <c r="C2001" t="s">
        <v>13878</v>
      </c>
      <c r="D2001" t="s">
        <v>13879</v>
      </c>
      <c r="E2001" t="s">
        <v>13880</v>
      </c>
      <c r="F2001" t="s">
        <v>13881</v>
      </c>
      <c r="G2001" t="s">
        <v>26</v>
      </c>
      <c r="H2001">
        <v>24459</v>
      </c>
      <c r="I2001" t="s">
        <v>4092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2FD09-6B14-4B16-827B-C159F3C1D5A5}">
  <dimension ref="A1:E5"/>
  <sheetViews>
    <sheetView workbookViewId="0">
      <selection activeCell="C6" sqref="C6"/>
    </sheetView>
  </sheetViews>
  <sheetFormatPr defaultRowHeight="14.5" x14ac:dyDescent="0.35"/>
  <cols>
    <col min="1" max="1" width="9.7265625" bestFit="1" customWidth="1"/>
    <col min="2" max="2" width="10.7265625" bestFit="1" customWidth="1"/>
    <col min="3" max="3" width="10" bestFit="1" customWidth="1"/>
    <col min="4" max="4" width="4" bestFit="1" customWidth="1"/>
    <col min="5" max="5" width="8.90625" bestFit="1" customWidth="1"/>
  </cols>
  <sheetData>
    <row r="1" spans="1:5" x14ac:dyDescent="0.35">
      <c r="A1" s="1" t="s">
        <v>3</v>
      </c>
      <c r="B1" s="1" t="s">
        <v>8</v>
      </c>
      <c r="C1" s="1" t="s">
        <v>9</v>
      </c>
      <c r="D1" s="1" t="s">
        <v>10</v>
      </c>
      <c r="E1" s="1" t="s">
        <v>11</v>
      </c>
    </row>
    <row r="2" spans="1:5" x14ac:dyDescent="0.35">
      <c r="A2" t="s">
        <v>40</v>
      </c>
      <c r="B2" t="s">
        <v>13882</v>
      </c>
      <c r="C2" t="s">
        <v>13886</v>
      </c>
      <c r="D2">
        <v>1</v>
      </c>
      <c r="E2">
        <v>9.9499999999999993</v>
      </c>
    </row>
    <row r="3" spans="1:5" x14ac:dyDescent="0.35">
      <c r="A3" t="s">
        <v>15</v>
      </c>
      <c r="B3" t="s">
        <v>13883</v>
      </c>
      <c r="C3" t="s">
        <v>13887</v>
      </c>
      <c r="D3">
        <v>1.5</v>
      </c>
      <c r="E3">
        <v>8.18</v>
      </c>
    </row>
    <row r="4" spans="1:5" x14ac:dyDescent="0.35">
      <c r="A4" t="s">
        <v>30</v>
      </c>
      <c r="B4" t="s">
        <v>13884</v>
      </c>
      <c r="C4" t="s">
        <v>13887</v>
      </c>
      <c r="D4">
        <v>2</v>
      </c>
      <c r="E4">
        <v>5.35</v>
      </c>
    </row>
    <row r="5" spans="1:5" x14ac:dyDescent="0.35">
      <c r="A5" t="s">
        <v>21</v>
      </c>
      <c r="B5" t="s">
        <v>13885</v>
      </c>
      <c r="C5" t="s">
        <v>13888</v>
      </c>
      <c r="D5">
        <v>2</v>
      </c>
      <c r="E5">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Sales</vt:lpstr>
      <vt:lpstr>Country Bar Chart</vt:lpstr>
      <vt:lpstr>Top Customers</vt:lpstr>
      <vt:lpstr>Sales By Coffee Type&amp;Loyalty</vt:lpstr>
      <vt:lpstr>KPIs</vt:lpstr>
      <vt:lpstr>Dashboard</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Sindhu</dc:creator>
  <cp:lastModifiedBy>Akash Sindhu</cp:lastModifiedBy>
  <dcterms:created xsi:type="dcterms:W3CDTF">2024-11-08T05:34:37Z</dcterms:created>
  <dcterms:modified xsi:type="dcterms:W3CDTF">2024-11-11T09:16:00Z</dcterms:modified>
</cp:coreProperties>
</file>